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75" windowWidth="19320" windowHeight="7275" tabRatio="809"/>
  </bookViews>
  <sheets>
    <sheet name="封面" sheetId="1" r:id="rId1"/>
    <sheet name="目录" sheetId="2" r:id="rId2"/>
    <sheet name="天津总体费用" sheetId="3" r:id="rId3"/>
    <sheet name="制造费用明细表" sheetId="4" state="hidden" r:id="rId4"/>
    <sheet name="2020实际制造费用" sheetId="5" r:id="rId5"/>
    <sheet name="2019预算制造费用" sheetId="6" state="hidden" r:id="rId6"/>
    <sheet name="2020实际管理费用" sheetId="9" r:id="rId7"/>
    <sheet name="2020实际营业费用" sheetId="13" r:id="rId8"/>
    <sheet name="2020实际研发费用 " sheetId="17" r:id="rId9"/>
    <sheet name="2020实际财务费用" sheetId="21" r:id="rId10"/>
    <sheet name="2019制造费用" sheetId="7" state="hidden" r:id="rId11"/>
    <sheet name="管理费用明细表" sheetId="8" state="hidden" r:id="rId12"/>
    <sheet name="2019预算管理费用" sheetId="10" state="hidden" r:id="rId13"/>
    <sheet name="2019管理费用" sheetId="11" state="hidden" r:id="rId14"/>
    <sheet name="营业费用明细表" sheetId="12" state="hidden" r:id="rId15"/>
    <sheet name="2019预算营业费用" sheetId="14" state="hidden" r:id="rId16"/>
    <sheet name="2019营业费用" sheetId="15" state="hidden" r:id="rId17"/>
    <sheet name="研发费用明细表 " sheetId="16" state="hidden" r:id="rId18"/>
    <sheet name="2019预算研发费用 " sheetId="18" state="hidden" r:id="rId19"/>
    <sheet name="2019研发费用 " sheetId="19" state="hidden" r:id="rId20"/>
    <sheet name="财务费用明细表" sheetId="20" state="hidden" r:id="rId21"/>
    <sheet name="2019预算财务费用 " sheetId="22" state="hidden" r:id="rId22"/>
    <sheet name="2019财务费用 " sheetId="23" state="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10" hidden="1">'2019制造费用'!$A$5:$AC$98</definedName>
    <definedName name="_xlnm._FilterDatabase" localSheetId="9" hidden="1">'2020实际财务费用'!$A$5:$S$12</definedName>
    <definedName name="_xlnm._FilterDatabase" localSheetId="6" hidden="1">'2020实际管理费用'!$A$5:$AC$105</definedName>
    <definedName name="_xlnm._FilterDatabase" localSheetId="8" hidden="1">'2020实际研发费用 '!$A$5:$AC$98</definedName>
    <definedName name="_xlnm._FilterDatabase" localSheetId="7" hidden="1">'2020实际营业费用'!$D$5:$S$106</definedName>
    <definedName name="_xlnm._FilterDatabase" localSheetId="4" hidden="1">'2020实际制造费用'!$A$5:$T$100</definedName>
    <definedName name="_xlnm._FilterDatabase" localSheetId="20" hidden="1">财务费用明细表!$A$5:$P$11</definedName>
    <definedName name="_xlnm._FilterDatabase" localSheetId="0" hidden="1">[1]年前十大!$A$5:$AE$317</definedName>
    <definedName name="_xlnm._FilterDatabase" localSheetId="11" hidden="1">管理费用明细表!$A$5:$Q$98</definedName>
    <definedName name="_xlnm._FilterDatabase" localSheetId="17" hidden="1">'研发费用明细表 '!$A$5:$Q$95</definedName>
    <definedName name="_xlnm._FilterDatabase" localSheetId="14" hidden="1">营业费用明细表!$B$5:$P$104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'2020实际制造费用'!$A$5:$P$97</definedName>
    <definedName name="Z_20DEA1C3_F870_4325_A947_DF01307179C4_.wvu.Cols" localSheetId="22" hidden="1">'2019财务费用 '!$C:$F</definedName>
    <definedName name="Z_20DEA1C3_F870_4325_A947_DF01307179C4_.wvu.Cols" localSheetId="13" hidden="1">'2019管理费用'!$D:$G</definedName>
    <definedName name="Z_20DEA1C3_F870_4325_A947_DF01307179C4_.wvu.Cols" localSheetId="19" hidden="1">'2019研发费用 '!$D:$G</definedName>
    <definedName name="Z_20DEA1C3_F870_4325_A947_DF01307179C4_.wvu.Cols" localSheetId="16" hidden="1">'2019营业费用'!$D:$G</definedName>
    <definedName name="Z_20DEA1C3_F870_4325_A947_DF01307179C4_.wvu.Cols" localSheetId="21" hidden="1">'2019预算财务费用 '!$C:$F</definedName>
    <definedName name="Z_20DEA1C3_F870_4325_A947_DF01307179C4_.wvu.Cols" localSheetId="12" hidden="1">'2019预算管理费用'!$D:$G</definedName>
    <definedName name="Z_20DEA1C3_F870_4325_A947_DF01307179C4_.wvu.Cols" localSheetId="18" hidden="1">'2019预算研发费用 '!$D:$G</definedName>
    <definedName name="Z_20DEA1C3_F870_4325_A947_DF01307179C4_.wvu.Cols" localSheetId="15" hidden="1">'2019预算营业费用'!$D:$G</definedName>
    <definedName name="Z_20DEA1C3_F870_4325_A947_DF01307179C4_.wvu.Cols" localSheetId="5" hidden="1">'2019预算制造费用'!$D:$G</definedName>
    <definedName name="Z_20DEA1C3_F870_4325_A947_DF01307179C4_.wvu.Cols" localSheetId="10" hidden="1">'2019制造费用'!$D:$G</definedName>
    <definedName name="Z_20DEA1C3_F870_4325_A947_DF01307179C4_.wvu.FilterData" localSheetId="9" hidden="1">'2020实际财务费用'!$A$5:$S$12</definedName>
    <definedName name="Z_20DEA1C3_F870_4325_A947_DF01307179C4_.wvu.FilterData" localSheetId="6" hidden="1">'2020实际管理费用'!$A$5:$T$99</definedName>
    <definedName name="Z_20DEA1C3_F870_4325_A947_DF01307179C4_.wvu.FilterData" localSheetId="8" hidden="1">'2020实际研发费用 '!$A$5:$AC$97</definedName>
    <definedName name="Z_20DEA1C3_F870_4325_A947_DF01307179C4_.wvu.FilterData" localSheetId="7" hidden="1">'2020实际营业费用'!$B$5:$P$104</definedName>
    <definedName name="Z_20DEA1C3_F870_4325_A947_DF01307179C4_.wvu.FilterData" localSheetId="4" hidden="1">'2020实际制造费用'!$A$5:$T$5</definedName>
    <definedName name="Z_20DEA1C3_F870_4325_A947_DF01307179C4_.wvu.FilterData" localSheetId="20" hidden="1">财务费用明细表!$A$5:$P$11</definedName>
    <definedName name="Z_20DEA1C3_F870_4325_A947_DF01307179C4_.wvu.FilterData" localSheetId="11" hidden="1">管理费用明细表!$A$5:$Q$98</definedName>
    <definedName name="Z_20DEA1C3_F870_4325_A947_DF01307179C4_.wvu.FilterData" localSheetId="17" hidden="1">'研发费用明细表 '!$A$5:$Q$95</definedName>
    <definedName name="Z_20DEA1C3_F870_4325_A947_DF01307179C4_.wvu.FilterData" localSheetId="14" hidden="1">营业费用明细表!$B$5:$P$104</definedName>
    <definedName name="Z_20DEA1C3_F870_4325_A947_DF01307179C4_.wvu.FilterData" localSheetId="3" hidden="1">制造费用明细表!$A$5:$Q$98</definedName>
    <definedName name="Z_283BA4F8_5E06_4567_A3C1_6849354D79E5_.wvu.FilterData" localSheetId="9" hidden="1">'2020实际财务费用'!$A$5:$O$11</definedName>
    <definedName name="Z_283BA4F8_5E06_4567_A3C1_6849354D79E5_.wvu.FilterData" localSheetId="6" hidden="1">'2020实际管理费用'!$A$5:$P$98</definedName>
    <definedName name="Z_283BA4F8_5E06_4567_A3C1_6849354D79E5_.wvu.FilterData" localSheetId="8" hidden="1">'2020实际研发费用 '!$A$5:$P$95</definedName>
    <definedName name="Z_283BA4F8_5E06_4567_A3C1_6849354D79E5_.wvu.FilterData" localSheetId="7" hidden="1">'2020实际营业费用'!$B$5:$P$104</definedName>
    <definedName name="Z_283BA4F8_5E06_4567_A3C1_6849354D79E5_.wvu.FilterData" localSheetId="4" hidden="1">'2020实际制造费用'!$A$5:$P$97</definedName>
    <definedName name="Z_28D77D46_EB06_4AEB_9F0D_8B69FC8A564F_.wvu.FilterData" localSheetId="4" hidden="1">'2020实际制造费用'!$A$5:$P$97</definedName>
    <definedName name="Z_32F6004C_FCD8_4606_8BB7_0BE0BE0666BF_.wvu.Cols" localSheetId="22" hidden="1">'2019财务费用 '!$C:$F</definedName>
    <definedName name="Z_32F6004C_FCD8_4606_8BB7_0BE0BE0666BF_.wvu.Cols" localSheetId="13" hidden="1">'2019管理费用'!$D:$G</definedName>
    <definedName name="Z_32F6004C_FCD8_4606_8BB7_0BE0BE0666BF_.wvu.Cols" localSheetId="19" hidden="1">'2019研发费用 '!$D:$G</definedName>
    <definedName name="Z_32F6004C_FCD8_4606_8BB7_0BE0BE0666BF_.wvu.Cols" localSheetId="16" hidden="1">'2019营业费用'!$D:$G</definedName>
    <definedName name="Z_32F6004C_FCD8_4606_8BB7_0BE0BE0666BF_.wvu.Cols" localSheetId="21" hidden="1">'2019预算财务费用 '!$C:$F</definedName>
    <definedName name="Z_32F6004C_FCD8_4606_8BB7_0BE0BE0666BF_.wvu.Cols" localSheetId="12" hidden="1">'2019预算管理费用'!$D:$G</definedName>
    <definedName name="Z_32F6004C_FCD8_4606_8BB7_0BE0BE0666BF_.wvu.Cols" localSheetId="18" hidden="1">'2019预算研发费用 '!$D:$G</definedName>
    <definedName name="Z_32F6004C_FCD8_4606_8BB7_0BE0BE0666BF_.wvu.Cols" localSheetId="15" hidden="1">'2019预算营业费用'!$D:$G</definedName>
    <definedName name="Z_32F6004C_FCD8_4606_8BB7_0BE0BE0666BF_.wvu.Cols" localSheetId="5" hidden="1">'2019预算制造费用'!$D:$G</definedName>
    <definedName name="Z_32F6004C_FCD8_4606_8BB7_0BE0BE0666BF_.wvu.Cols" localSheetId="10" hidden="1">'2019制造费用'!$D:$G</definedName>
    <definedName name="Z_32F6004C_FCD8_4606_8BB7_0BE0BE0666BF_.wvu.FilterData" localSheetId="9" hidden="1">'2020实际财务费用'!$A$5:$S$12</definedName>
    <definedName name="Z_32F6004C_FCD8_4606_8BB7_0BE0BE0666BF_.wvu.FilterData" localSheetId="6" hidden="1">'2020实际管理费用'!$A$5:$T$99</definedName>
    <definedName name="Z_32F6004C_FCD8_4606_8BB7_0BE0BE0666BF_.wvu.FilterData" localSheetId="8" hidden="1">'2020实际研发费用 '!$A$5:$AC$97</definedName>
    <definedName name="Z_32F6004C_FCD8_4606_8BB7_0BE0BE0666BF_.wvu.FilterData" localSheetId="7" hidden="1">'2020实际营业费用'!$B$5:$P$104</definedName>
    <definedName name="Z_32F6004C_FCD8_4606_8BB7_0BE0BE0666BF_.wvu.FilterData" localSheetId="4" hidden="1">'2020实际制造费用'!$A$5:$T$5</definedName>
    <definedName name="Z_32F6004C_FCD8_4606_8BB7_0BE0BE0666BF_.wvu.FilterData" localSheetId="20" hidden="1">财务费用明细表!$A$5:$P$11</definedName>
    <definedName name="Z_32F6004C_FCD8_4606_8BB7_0BE0BE0666BF_.wvu.FilterData" localSheetId="11" hidden="1">管理费用明细表!$A$5:$Q$98</definedName>
    <definedName name="Z_32F6004C_FCD8_4606_8BB7_0BE0BE0666BF_.wvu.FilterData" localSheetId="17" hidden="1">'研发费用明细表 '!$A$5:$Q$95</definedName>
    <definedName name="Z_32F6004C_FCD8_4606_8BB7_0BE0BE0666BF_.wvu.FilterData" localSheetId="14" hidden="1">营业费用明细表!$B$5:$P$104</definedName>
    <definedName name="Z_32F6004C_FCD8_4606_8BB7_0BE0BE0666BF_.wvu.FilterData" localSheetId="3" hidden="1">制造费用明细表!$A$5:$Q$98</definedName>
    <definedName name="Z_35971C6B_DC11_492B_B782_2EF173FCC689_.wvu.Cols" localSheetId="22" hidden="1">'2019财务费用 '!$C:$F</definedName>
    <definedName name="Z_35971C6B_DC11_492B_B782_2EF173FCC689_.wvu.Cols" localSheetId="13" hidden="1">'2019管理费用'!$D:$G</definedName>
    <definedName name="Z_35971C6B_DC11_492B_B782_2EF173FCC689_.wvu.Cols" localSheetId="19" hidden="1">'2019研发费用 '!$D:$G</definedName>
    <definedName name="Z_35971C6B_DC11_492B_B782_2EF173FCC689_.wvu.Cols" localSheetId="16" hidden="1">'2019营业费用'!$D:$G</definedName>
    <definedName name="Z_35971C6B_DC11_492B_B782_2EF173FCC689_.wvu.Cols" localSheetId="21" hidden="1">'2019预算财务费用 '!$C:$F</definedName>
    <definedName name="Z_35971C6B_DC11_492B_B782_2EF173FCC689_.wvu.Cols" localSheetId="12" hidden="1">'2019预算管理费用'!$D:$G</definedName>
    <definedName name="Z_35971C6B_DC11_492B_B782_2EF173FCC689_.wvu.Cols" localSheetId="18" hidden="1">'2019预算研发费用 '!$D:$G</definedName>
    <definedName name="Z_35971C6B_DC11_492B_B782_2EF173FCC689_.wvu.Cols" localSheetId="15" hidden="1">'2019预算营业费用'!$D:$G</definedName>
    <definedName name="Z_35971C6B_DC11_492B_B782_2EF173FCC689_.wvu.Cols" localSheetId="5" hidden="1">'2019预算制造费用'!$D:$G</definedName>
    <definedName name="Z_35971C6B_DC11_492B_B782_2EF173FCC689_.wvu.Cols" localSheetId="10" hidden="1">'2019制造费用'!$D:$G</definedName>
    <definedName name="Z_35971C6B_DC11_492B_B782_2EF173FCC689_.wvu.FilterData" localSheetId="9" hidden="1">'2020实际财务费用'!$A$5:$S$12</definedName>
    <definedName name="Z_35971C6B_DC11_492B_B782_2EF173FCC689_.wvu.FilterData" localSheetId="6" hidden="1">'2020实际管理费用'!$A$5:$T$99</definedName>
    <definedName name="Z_35971C6B_DC11_492B_B782_2EF173FCC689_.wvu.FilterData" localSheetId="8" hidden="1">'2020实际研发费用 '!$A$5:$T$97</definedName>
    <definedName name="Z_35971C6B_DC11_492B_B782_2EF173FCC689_.wvu.FilterData" localSheetId="7" hidden="1">'2020实际营业费用'!$B$5:$P$104</definedName>
    <definedName name="Z_35971C6B_DC11_492B_B782_2EF173FCC689_.wvu.FilterData" localSheetId="4" hidden="1">'2020实际制造费用'!$A$5:$T$5</definedName>
    <definedName name="Z_35971C6B_DC11_492B_B782_2EF173FCC689_.wvu.FilterData" localSheetId="20" hidden="1">财务费用明细表!$A$5:$P$11</definedName>
    <definedName name="Z_35971C6B_DC11_492B_B782_2EF173FCC689_.wvu.FilterData" localSheetId="11" hidden="1">管理费用明细表!$A$5:$Q$98</definedName>
    <definedName name="Z_35971C6B_DC11_492B_B782_2EF173FCC689_.wvu.FilterData" localSheetId="17" hidden="1">'研发费用明细表 '!$A$5:$Q$95</definedName>
    <definedName name="Z_35971C6B_DC11_492B_B782_2EF173FCC689_.wvu.FilterData" localSheetId="14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'2020实际制造费用'!$A$5:$P$97</definedName>
    <definedName name="Z_4948553E_BE76_402B_BAA8_3966B343194D_.wvu.Cols" localSheetId="22" hidden="1">'2019财务费用 '!$C:$F</definedName>
    <definedName name="Z_4948553E_BE76_402B_BAA8_3966B343194D_.wvu.Cols" localSheetId="13" hidden="1">'2019管理费用'!$D:$G</definedName>
    <definedName name="Z_4948553E_BE76_402B_BAA8_3966B343194D_.wvu.Cols" localSheetId="19" hidden="1">'2019研发费用 '!$D:$G</definedName>
    <definedName name="Z_4948553E_BE76_402B_BAA8_3966B343194D_.wvu.Cols" localSheetId="16" hidden="1">'2019营业费用'!$D:$G</definedName>
    <definedName name="Z_4948553E_BE76_402B_BAA8_3966B343194D_.wvu.Cols" localSheetId="21" hidden="1">'2019预算财务费用 '!$C:$F</definedName>
    <definedName name="Z_4948553E_BE76_402B_BAA8_3966B343194D_.wvu.Cols" localSheetId="12" hidden="1">'2019预算管理费用'!$D:$G</definedName>
    <definedName name="Z_4948553E_BE76_402B_BAA8_3966B343194D_.wvu.Cols" localSheetId="18" hidden="1">'2019预算研发费用 '!$D:$G</definedName>
    <definedName name="Z_4948553E_BE76_402B_BAA8_3966B343194D_.wvu.Cols" localSheetId="15" hidden="1">'2019预算营业费用'!$D:$G</definedName>
    <definedName name="Z_4948553E_BE76_402B_BAA8_3966B343194D_.wvu.Cols" localSheetId="5" hidden="1">'2019预算制造费用'!$D:$G</definedName>
    <definedName name="Z_4948553E_BE76_402B_BAA8_3966B343194D_.wvu.Cols" localSheetId="10" hidden="1">'2019制造费用'!$D:$G</definedName>
    <definedName name="Z_4948553E_BE76_402B_BAA8_3966B343194D_.wvu.FilterData" localSheetId="9" hidden="1">'2020实际财务费用'!$A$5:$S$12</definedName>
    <definedName name="Z_4948553E_BE76_402B_BAA8_3966B343194D_.wvu.FilterData" localSheetId="6" hidden="1">'2020实际管理费用'!$A$5:$T$99</definedName>
    <definedName name="Z_4948553E_BE76_402B_BAA8_3966B343194D_.wvu.FilterData" localSheetId="8" hidden="1">'2020实际研发费用 '!$A$5:$AC$97</definedName>
    <definedName name="Z_4948553E_BE76_402B_BAA8_3966B343194D_.wvu.FilterData" localSheetId="7" hidden="1">'2020实际营业费用'!$B$5:$P$104</definedName>
    <definedName name="Z_4948553E_BE76_402B_BAA8_3966B343194D_.wvu.FilterData" localSheetId="4" hidden="1">'2020实际制造费用'!$A$5:$T$5</definedName>
    <definedName name="Z_4948553E_BE76_402B_BAA8_3966B343194D_.wvu.FilterData" localSheetId="20" hidden="1">财务费用明细表!$A$5:$P$11</definedName>
    <definedName name="Z_4948553E_BE76_402B_BAA8_3966B343194D_.wvu.FilterData" localSheetId="11" hidden="1">管理费用明细表!$A$5:$Q$98</definedName>
    <definedName name="Z_4948553E_BE76_402B_BAA8_3966B343194D_.wvu.FilterData" localSheetId="17" hidden="1">'研发费用明细表 '!$A$5:$Q$95</definedName>
    <definedName name="Z_4948553E_BE76_402B_BAA8_3966B343194D_.wvu.FilterData" localSheetId="14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'2020实际制造费用'!$A$5:$P$97</definedName>
    <definedName name="Z_50C6B4FE_3059_4DA5_BCA6_E2B9EEC70A61_.wvu.Cols" localSheetId="22" hidden="1">'2019财务费用 '!$C:$F</definedName>
    <definedName name="Z_50C6B4FE_3059_4DA5_BCA6_E2B9EEC70A61_.wvu.Cols" localSheetId="13" hidden="1">'2019管理费用'!$D:$G</definedName>
    <definedName name="Z_50C6B4FE_3059_4DA5_BCA6_E2B9EEC70A61_.wvu.Cols" localSheetId="19" hidden="1">'2019研发费用 '!$D:$G</definedName>
    <definedName name="Z_50C6B4FE_3059_4DA5_BCA6_E2B9EEC70A61_.wvu.Cols" localSheetId="16" hidden="1">'2019营业费用'!$D:$G</definedName>
    <definedName name="Z_50C6B4FE_3059_4DA5_BCA6_E2B9EEC70A61_.wvu.Cols" localSheetId="21" hidden="1">'2019预算财务费用 '!$C:$F</definedName>
    <definedName name="Z_50C6B4FE_3059_4DA5_BCA6_E2B9EEC70A61_.wvu.Cols" localSheetId="12" hidden="1">'2019预算管理费用'!$D:$G</definedName>
    <definedName name="Z_50C6B4FE_3059_4DA5_BCA6_E2B9EEC70A61_.wvu.Cols" localSheetId="18" hidden="1">'2019预算研发费用 '!$D:$G</definedName>
    <definedName name="Z_50C6B4FE_3059_4DA5_BCA6_E2B9EEC70A61_.wvu.Cols" localSheetId="15" hidden="1">'2019预算营业费用'!$D:$G</definedName>
    <definedName name="Z_50C6B4FE_3059_4DA5_BCA6_E2B9EEC70A61_.wvu.Cols" localSheetId="5" hidden="1">'2019预算制造费用'!$D:$G</definedName>
    <definedName name="Z_50C6B4FE_3059_4DA5_BCA6_E2B9EEC70A61_.wvu.Cols" localSheetId="10" hidden="1">'2019制造费用'!$D:$G</definedName>
    <definedName name="Z_50C6B4FE_3059_4DA5_BCA6_E2B9EEC70A61_.wvu.FilterData" localSheetId="9" hidden="1">'2020实际财务费用'!$A$5:$S$12</definedName>
    <definedName name="Z_50C6B4FE_3059_4DA5_BCA6_E2B9EEC70A61_.wvu.FilterData" localSheetId="6" hidden="1">'2020实际管理费用'!$A$5:$T$99</definedName>
    <definedName name="Z_50C6B4FE_3059_4DA5_BCA6_E2B9EEC70A61_.wvu.FilterData" localSheetId="8" hidden="1">'2020实际研发费用 '!$A$5:$AC$97</definedName>
    <definedName name="Z_50C6B4FE_3059_4DA5_BCA6_E2B9EEC70A61_.wvu.FilterData" localSheetId="7" hidden="1">'2020实际营业费用'!$B$5:$P$104</definedName>
    <definedName name="Z_50C6B4FE_3059_4DA5_BCA6_E2B9EEC70A61_.wvu.FilterData" localSheetId="4" hidden="1">'2020实际制造费用'!$A$5:$T$5</definedName>
    <definedName name="Z_50C6B4FE_3059_4DA5_BCA6_E2B9EEC70A61_.wvu.FilterData" localSheetId="20" hidden="1">财务费用明细表!$A$5:$P$11</definedName>
    <definedName name="Z_50C6B4FE_3059_4DA5_BCA6_E2B9EEC70A61_.wvu.FilterData" localSheetId="11" hidden="1">管理费用明细表!$A$5:$Q$98</definedName>
    <definedName name="Z_50C6B4FE_3059_4DA5_BCA6_E2B9EEC70A61_.wvu.FilterData" localSheetId="17" hidden="1">'研发费用明细表 '!$A$5:$Q$95</definedName>
    <definedName name="Z_50C6B4FE_3059_4DA5_BCA6_E2B9EEC70A61_.wvu.FilterData" localSheetId="14" hidden="1">营业费用明细表!$B$5:$P$104</definedName>
    <definedName name="Z_50C6B4FE_3059_4DA5_BCA6_E2B9EEC70A61_.wvu.FilterData" localSheetId="3" hidden="1">制造费用明细表!$A$5:$Q$98</definedName>
    <definedName name="Z_5F046216_F62E_4A95_B8BD_6D2AB894BA3D_.wvu.Cols" localSheetId="22" hidden="1">'2019财务费用 '!$C:$F</definedName>
    <definedName name="Z_5F046216_F62E_4A95_B8BD_6D2AB894BA3D_.wvu.Cols" localSheetId="13" hidden="1">'2019管理费用'!$D:$G</definedName>
    <definedName name="Z_5F046216_F62E_4A95_B8BD_6D2AB894BA3D_.wvu.Cols" localSheetId="19" hidden="1">'2019研发费用 '!$D:$G</definedName>
    <definedName name="Z_5F046216_F62E_4A95_B8BD_6D2AB894BA3D_.wvu.Cols" localSheetId="16" hidden="1">'2019营业费用'!$D:$G</definedName>
    <definedName name="Z_5F046216_F62E_4A95_B8BD_6D2AB894BA3D_.wvu.Cols" localSheetId="21" hidden="1">'2019预算财务费用 '!$C:$F</definedName>
    <definedName name="Z_5F046216_F62E_4A95_B8BD_6D2AB894BA3D_.wvu.Cols" localSheetId="12" hidden="1">'2019预算管理费用'!$D:$G</definedName>
    <definedName name="Z_5F046216_F62E_4A95_B8BD_6D2AB894BA3D_.wvu.Cols" localSheetId="18" hidden="1">'2019预算研发费用 '!$D:$G</definedName>
    <definedName name="Z_5F046216_F62E_4A95_B8BD_6D2AB894BA3D_.wvu.Cols" localSheetId="15" hidden="1">'2019预算营业费用'!$D:$G</definedName>
    <definedName name="Z_5F046216_F62E_4A95_B8BD_6D2AB894BA3D_.wvu.Cols" localSheetId="5" hidden="1">'2019预算制造费用'!$D:$G</definedName>
    <definedName name="Z_5F046216_F62E_4A95_B8BD_6D2AB894BA3D_.wvu.Cols" localSheetId="10" hidden="1">'2019制造费用'!$D:$G</definedName>
    <definedName name="Z_5F046216_F62E_4A95_B8BD_6D2AB894BA3D_.wvu.FilterData" localSheetId="9" hidden="1">'2020实际财务费用'!$A$5:$S$12</definedName>
    <definedName name="Z_5F046216_F62E_4A95_B8BD_6D2AB894BA3D_.wvu.FilterData" localSheetId="6" hidden="1">'2020实际管理费用'!$A$5:$T$99</definedName>
    <definedName name="Z_5F046216_F62E_4A95_B8BD_6D2AB894BA3D_.wvu.FilterData" localSheetId="8" hidden="1">'2020实际研发费用 '!$A$5:$AC$97</definedName>
    <definedName name="Z_5F046216_F62E_4A95_B8BD_6D2AB894BA3D_.wvu.FilterData" localSheetId="7" hidden="1">'2020实际营业费用'!$B$5:$P$104</definedName>
    <definedName name="Z_5F046216_F62E_4A95_B8BD_6D2AB894BA3D_.wvu.FilterData" localSheetId="4" hidden="1">'2020实际制造费用'!$A$5:$T$5</definedName>
    <definedName name="Z_5F046216_F62E_4A95_B8BD_6D2AB894BA3D_.wvu.FilterData" localSheetId="20" hidden="1">财务费用明细表!$A$5:$P$11</definedName>
    <definedName name="Z_5F046216_F62E_4A95_B8BD_6D2AB894BA3D_.wvu.FilterData" localSheetId="11" hidden="1">管理费用明细表!$A$5:$Q$98</definedName>
    <definedName name="Z_5F046216_F62E_4A95_B8BD_6D2AB894BA3D_.wvu.FilterData" localSheetId="17" hidden="1">'研发费用明细表 '!$A$5:$Q$95</definedName>
    <definedName name="Z_5F046216_F62E_4A95_B8BD_6D2AB894BA3D_.wvu.FilterData" localSheetId="14" hidden="1">营业费用明细表!$B$5:$P$104</definedName>
    <definedName name="Z_5F046216_F62E_4A95_B8BD_6D2AB894BA3D_.wvu.FilterData" localSheetId="3" hidden="1">制造费用明细表!$A$5:$Q$98</definedName>
    <definedName name="Z_67FB3377_845D_443C_A398_9754BD36F1F6_.wvu.FilterData" localSheetId="7" hidden="1">'2020实际营业费用'!$B$5:$P$104</definedName>
    <definedName name="Z_7357CCE3_C903_4788_8E8B_5E3094A7B601_.wvu.FilterData" localSheetId="9" hidden="1">'2020实际财务费用'!$A$5:$O$11</definedName>
    <definedName name="Z_7357CCE3_C903_4788_8E8B_5E3094A7B601_.wvu.FilterData" localSheetId="6" hidden="1">'2020实际管理费用'!$A$5:$P$98</definedName>
    <definedName name="Z_7357CCE3_C903_4788_8E8B_5E3094A7B601_.wvu.FilterData" localSheetId="8" hidden="1">'2020实际研发费用 '!$A$5:$P$95</definedName>
    <definedName name="Z_7357CCE3_C903_4788_8E8B_5E3094A7B601_.wvu.FilterData" localSheetId="7" hidden="1">'2020实际营业费用'!$B$5:$P$104</definedName>
    <definedName name="Z_7357CCE3_C903_4788_8E8B_5E3094A7B601_.wvu.FilterData" localSheetId="4" hidden="1">'2020实际制造费用'!$A$5:$P$97</definedName>
    <definedName name="Z_8309B07A_FC01_4476_88AB_A9C1650B1DDA_.wvu.Cols" localSheetId="22" hidden="1">'2019财务费用 '!$C:$F</definedName>
    <definedName name="Z_8309B07A_FC01_4476_88AB_A9C1650B1DDA_.wvu.Cols" localSheetId="13" hidden="1">'2019管理费用'!$D:$G</definedName>
    <definedName name="Z_8309B07A_FC01_4476_88AB_A9C1650B1DDA_.wvu.Cols" localSheetId="19" hidden="1">'2019研发费用 '!$D:$G</definedName>
    <definedName name="Z_8309B07A_FC01_4476_88AB_A9C1650B1DDA_.wvu.Cols" localSheetId="16" hidden="1">'2019营业费用'!$D:$G</definedName>
    <definedName name="Z_8309B07A_FC01_4476_88AB_A9C1650B1DDA_.wvu.Cols" localSheetId="21" hidden="1">'2019预算财务费用 '!$C:$F</definedName>
    <definedName name="Z_8309B07A_FC01_4476_88AB_A9C1650B1DDA_.wvu.Cols" localSheetId="12" hidden="1">'2019预算管理费用'!$D:$G</definedName>
    <definedName name="Z_8309B07A_FC01_4476_88AB_A9C1650B1DDA_.wvu.Cols" localSheetId="18" hidden="1">'2019预算研发费用 '!$D:$G</definedName>
    <definedName name="Z_8309B07A_FC01_4476_88AB_A9C1650B1DDA_.wvu.Cols" localSheetId="15" hidden="1">'2019预算营业费用'!$D:$G</definedName>
    <definedName name="Z_8309B07A_FC01_4476_88AB_A9C1650B1DDA_.wvu.Cols" localSheetId="5" hidden="1">'2019预算制造费用'!$D:$G</definedName>
    <definedName name="Z_8309B07A_FC01_4476_88AB_A9C1650B1DDA_.wvu.Cols" localSheetId="10" hidden="1">'2019制造费用'!$D:$G</definedName>
    <definedName name="Z_8309B07A_FC01_4476_88AB_A9C1650B1DDA_.wvu.FilterData" localSheetId="9" hidden="1">'2020实际财务费用'!$A$5:$S$12</definedName>
    <definedName name="Z_8309B07A_FC01_4476_88AB_A9C1650B1DDA_.wvu.FilterData" localSheetId="6" hidden="1">'2020实际管理费用'!$A$5:$T$99</definedName>
    <definedName name="Z_8309B07A_FC01_4476_88AB_A9C1650B1DDA_.wvu.FilterData" localSheetId="8" hidden="1">'2020实际研发费用 '!$A$5:$AC$97</definedName>
    <definedName name="Z_8309B07A_FC01_4476_88AB_A9C1650B1DDA_.wvu.FilterData" localSheetId="7" hidden="1">'2020实际营业费用'!$B$5:$P$104</definedName>
    <definedName name="Z_8309B07A_FC01_4476_88AB_A9C1650B1DDA_.wvu.FilterData" localSheetId="4" hidden="1">'2020实际制造费用'!$A$5:$T$5</definedName>
    <definedName name="Z_8309B07A_FC01_4476_88AB_A9C1650B1DDA_.wvu.FilterData" localSheetId="20" hidden="1">财务费用明细表!$A$5:$P$11</definedName>
    <definedName name="Z_8309B07A_FC01_4476_88AB_A9C1650B1DDA_.wvu.FilterData" localSheetId="11" hidden="1">管理费用明细表!$A$5:$Q$98</definedName>
    <definedName name="Z_8309B07A_FC01_4476_88AB_A9C1650B1DDA_.wvu.FilterData" localSheetId="17" hidden="1">'研发费用明细表 '!$A$5:$Q$95</definedName>
    <definedName name="Z_8309B07A_FC01_4476_88AB_A9C1650B1DDA_.wvu.FilterData" localSheetId="14" hidden="1">营业费用明细表!$B$5:$P$104</definedName>
    <definedName name="Z_8309B07A_FC01_4476_88AB_A9C1650B1DDA_.wvu.FilterData" localSheetId="3" hidden="1">制造费用明细表!$A$5:$Q$98</definedName>
    <definedName name="Z_892DE5FF_9C22_43E5_81A7_0AED93B5145A_.wvu.FilterData" localSheetId="7" hidden="1">'2020实际营业费用'!$B$5:$P$104</definedName>
    <definedName name="Z_8AA425A4_C4ED_49F9_8CBC_DEBF71F918CE_.wvu.FilterData" localSheetId="9" hidden="1">'2020实际财务费用'!$A$5:$O$11</definedName>
    <definedName name="Z_8AA425A4_C4ED_49F9_8CBC_DEBF71F918CE_.wvu.FilterData" localSheetId="6" hidden="1">'2020实际管理费用'!$A$5:$P$98</definedName>
    <definedName name="Z_8AA425A4_C4ED_49F9_8CBC_DEBF71F918CE_.wvu.FilterData" localSheetId="8" hidden="1">'2020实际研发费用 '!$A$5:$P$95</definedName>
    <definedName name="Z_8AA425A4_C4ED_49F9_8CBC_DEBF71F918CE_.wvu.FilterData" localSheetId="7" hidden="1">'2020实际营业费用'!$B$5:$P$104</definedName>
    <definedName name="Z_8AA425A4_C4ED_49F9_8CBC_DEBF71F918CE_.wvu.FilterData" localSheetId="4" hidden="1">'2020实际制造费用'!$A$5:$P$97</definedName>
    <definedName name="Z_9257F733_1CB3_4FBE_A4BA_DE9F82EA6142_.wvu.FilterData" localSheetId="9" hidden="1">'2020实际财务费用'!$A$5:$O$11</definedName>
    <definedName name="Z_9257F733_1CB3_4FBE_A4BA_DE9F82EA6142_.wvu.FilterData" localSheetId="6" hidden="1">'2020实际管理费用'!$A$5:$P$98</definedName>
    <definedName name="Z_9257F733_1CB3_4FBE_A4BA_DE9F82EA6142_.wvu.FilterData" localSheetId="8" hidden="1">'2020实际研发费用 '!$A$5:$P$95</definedName>
    <definedName name="Z_9257F733_1CB3_4FBE_A4BA_DE9F82EA6142_.wvu.FilterData" localSheetId="7" hidden="1">'2020实际营业费用'!$B$5:$P$104</definedName>
    <definedName name="Z_9257F733_1CB3_4FBE_A4BA_DE9F82EA6142_.wvu.FilterData" localSheetId="4" hidden="1">'2020实际制造费用'!$A$5:$P$97</definedName>
    <definedName name="Z_945BD969_FF69_47FD_A001_9B2D50B00363_.wvu.FilterData" localSheetId="7" hidden="1">'2020实际营业费用'!$B$5:$P$104</definedName>
    <definedName name="Z_95FB644D_B2B3_45F5_9B25_4C51C737F4B0_.wvu.FilterData" localSheetId="4" hidden="1">'2020实际制造费用'!$A$5:$P$97</definedName>
    <definedName name="Z_9C451687_76D2_4866_B290_03441AABFEA9_.wvu.FilterData" localSheetId="7" hidden="1">'2020实际营业费用'!$B$5:$P$104</definedName>
    <definedName name="Z_9C451687_76D2_4866_B290_03441AABFEA9_.wvu.FilterData" localSheetId="4" hidden="1">'2020实际制造费用'!$A$5:$P$97</definedName>
    <definedName name="Z_A21F0BE5_678B_485E_A1CB_F338BECA63D3_.wvu.FilterData" localSheetId="9" hidden="1">'2020实际财务费用'!$A$5:$O$11</definedName>
    <definedName name="Z_A21F0BE5_678B_485E_A1CB_F338BECA63D3_.wvu.FilterData" localSheetId="6" hidden="1">'2020实际管理费用'!$A$5:$P$98</definedName>
    <definedName name="Z_A21F0BE5_678B_485E_A1CB_F338BECA63D3_.wvu.FilterData" localSheetId="8" hidden="1">'2020实际研发费用 '!$A$5:$P$95</definedName>
    <definedName name="Z_A21F0BE5_678B_485E_A1CB_F338BECA63D3_.wvu.FilterData" localSheetId="7" hidden="1">'2020实际营业费用'!$B$5:$P$104</definedName>
    <definedName name="Z_A21F0BE5_678B_485E_A1CB_F338BECA63D3_.wvu.FilterData" localSheetId="4" hidden="1">'2020实际制造费用'!$A$5:$P$97</definedName>
    <definedName name="Z_A27792F8_7640_416B_AC24_5F35457394E7_.wvu.Cols" localSheetId="22" hidden="1">'2019财务费用 '!$C:$F</definedName>
    <definedName name="Z_A27792F8_7640_416B_AC24_5F35457394E7_.wvu.Cols" localSheetId="13" hidden="1">'2019管理费用'!$D:$G</definedName>
    <definedName name="Z_A27792F8_7640_416B_AC24_5F35457394E7_.wvu.Cols" localSheetId="19" hidden="1">'2019研发费用 '!$D:$G</definedName>
    <definedName name="Z_A27792F8_7640_416B_AC24_5F35457394E7_.wvu.Cols" localSheetId="16" hidden="1">'2019营业费用'!$D:$G</definedName>
    <definedName name="Z_A27792F8_7640_416B_AC24_5F35457394E7_.wvu.Cols" localSheetId="21" hidden="1">'2019预算财务费用 '!$C:$F</definedName>
    <definedName name="Z_A27792F8_7640_416B_AC24_5F35457394E7_.wvu.Cols" localSheetId="12" hidden="1">'2019预算管理费用'!$D:$G</definedName>
    <definedName name="Z_A27792F8_7640_416B_AC24_5F35457394E7_.wvu.Cols" localSheetId="18" hidden="1">'2019预算研发费用 '!$D:$G</definedName>
    <definedName name="Z_A27792F8_7640_416B_AC24_5F35457394E7_.wvu.Cols" localSheetId="15" hidden="1">'2019预算营业费用'!$D:$G</definedName>
    <definedName name="Z_A27792F8_7640_416B_AC24_5F35457394E7_.wvu.Cols" localSheetId="5" hidden="1">'2019预算制造费用'!$D:$G</definedName>
    <definedName name="Z_A27792F8_7640_416B_AC24_5F35457394E7_.wvu.Cols" localSheetId="10" hidden="1">'2019制造费用'!$D:$G</definedName>
    <definedName name="Z_A27792F8_7640_416B_AC24_5F35457394E7_.wvu.FilterData" localSheetId="9" hidden="1">'2020实际财务费用'!$A$5:$S$12</definedName>
    <definedName name="Z_A27792F8_7640_416B_AC24_5F35457394E7_.wvu.FilterData" localSheetId="6" hidden="1">'2020实际管理费用'!$A$5:$T$99</definedName>
    <definedName name="Z_A27792F8_7640_416B_AC24_5F35457394E7_.wvu.FilterData" localSheetId="8" hidden="1">'2020实际研发费用 '!$A$5:$AC$97</definedName>
    <definedName name="Z_A27792F8_7640_416B_AC24_5F35457394E7_.wvu.FilterData" localSheetId="7" hidden="1">'2020实际营业费用'!$B$5:$P$104</definedName>
    <definedName name="Z_A27792F8_7640_416B_AC24_5F35457394E7_.wvu.FilterData" localSheetId="4" hidden="1">'2020实际制造费用'!$A$5:$T$5</definedName>
    <definedName name="Z_A27792F8_7640_416B_AC24_5F35457394E7_.wvu.FilterData" localSheetId="20" hidden="1">财务费用明细表!$A$5:$P$11</definedName>
    <definedName name="Z_A27792F8_7640_416B_AC24_5F35457394E7_.wvu.FilterData" localSheetId="11" hidden="1">管理费用明细表!$A$5:$Q$98</definedName>
    <definedName name="Z_A27792F8_7640_416B_AC24_5F35457394E7_.wvu.FilterData" localSheetId="17" hidden="1">'研发费用明细表 '!$A$5:$Q$95</definedName>
    <definedName name="Z_A27792F8_7640_416B_AC24_5F35457394E7_.wvu.FilterData" localSheetId="14" hidden="1">营业费用明细表!$B$5:$P$104</definedName>
    <definedName name="Z_A27792F8_7640_416B_AC24_5F35457394E7_.wvu.FilterData" localSheetId="3" hidden="1">制造费用明细表!$A$5:$Q$98</definedName>
    <definedName name="Z_A37983A8_BC51_4154_8FEA_C3D4561882CC_.wvu.Cols" localSheetId="22" hidden="1">'2019财务费用 '!$C:$F</definedName>
    <definedName name="Z_A37983A8_BC51_4154_8FEA_C3D4561882CC_.wvu.Cols" localSheetId="13" hidden="1">'2019管理费用'!$D:$G</definedName>
    <definedName name="Z_A37983A8_BC51_4154_8FEA_C3D4561882CC_.wvu.Cols" localSheetId="19" hidden="1">'2019研发费用 '!$D:$G</definedName>
    <definedName name="Z_A37983A8_BC51_4154_8FEA_C3D4561882CC_.wvu.Cols" localSheetId="16" hidden="1">'2019营业费用'!$D:$G</definedName>
    <definedName name="Z_A37983A8_BC51_4154_8FEA_C3D4561882CC_.wvu.Cols" localSheetId="21" hidden="1">'2019预算财务费用 '!$C:$F</definedName>
    <definedName name="Z_A37983A8_BC51_4154_8FEA_C3D4561882CC_.wvu.Cols" localSheetId="12" hidden="1">'2019预算管理费用'!$D:$G</definedName>
    <definedName name="Z_A37983A8_BC51_4154_8FEA_C3D4561882CC_.wvu.Cols" localSheetId="18" hidden="1">'2019预算研发费用 '!$D:$G</definedName>
    <definedName name="Z_A37983A8_BC51_4154_8FEA_C3D4561882CC_.wvu.Cols" localSheetId="15" hidden="1">'2019预算营业费用'!$D:$G</definedName>
    <definedName name="Z_A37983A8_BC51_4154_8FEA_C3D4561882CC_.wvu.Cols" localSheetId="5" hidden="1">'2019预算制造费用'!$D:$G</definedName>
    <definedName name="Z_A37983A8_BC51_4154_8FEA_C3D4561882CC_.wvu.Cols" localSheetId="10" hidden="1">'2019制造费用'!$D:$G</definedName>
    <definedName name="Z_A37983A8_BC51_4154_8FEA_C3D4561882CC_.wvu.FilterData" localSheetId="9" hidden="1">'2020实际财务费用'!$A$5:$S$12</definedName>
    <definedName name="Z_A37983A8_BC51_4154_8FEA_C3D4561882CC_.wvu.FilterData" localSheetId="6" hidden="1">'2020实际管理费用'!$A$5:$T$99</definedName>
    <definedName name="Z_A37983A8_BC51_4154_8FEA_C3D4561882CC_.wvu.FilterData" localSheetId="8" hidden="1">'2020实际研发费用 '!$A$5:$AC$97</definedName>
    <definedName name="Z_A37983A8_BC51_4154_8FEA_C3D4561882CC_.wvu.FilterData" localSheetId="7" hidden="1">'2020实际营业费用'!$B$5:$P$104</definedName>
    <definedName name="Z_A37983A8_BC51_4154_8FEA_C3D4561882CC_.wvu.FilterData" localSheetId="4" hidden="1">'2020实际制造费用'!$A$5:$T$5</definedName>
    <definedName name="Z_A37983A8_BC51_4154_8FEA_C3D4561882CC_.wvu.FilterData" localSheetId="20" hidden="1">财务费用明细表!$A$5:$P$11</definedName>
    <definedName name="Z_A37983A8_BC51_4154_8FEA_C3D4561882CC_.wvu.FilterData" localSheetId="11" hidden="1">管理费用明细表!$A$5:$Q$98</definedName>
    <definedName name="Z_A37983A8_BC51_4154_8FEA_C3D4561882CC_.wvu.FilterData" localSheetId="17" hidden="1">'研发费用明细表 '!$A$5:$Q$95</definedName>
    <definedName name="Z_A37983A8_BC51_4154_8FEA_C3D4561882CC_.wvu.FilterData" localSheetId="14" hidden="1">营业费用明细表!$B$5:$P$104</definedName>
    <definedName name="Z_A37983A8_BC51_4154_8FEA_C3D4561882CC_.wvu.FilterData" localSheetId="3" hidden="1">制造费用明细表!$A$5:$Q$98</definedName>
    <definedName name="Z_A4E8292F_C18E_4A41_96F5_BF88006A2ED5_.wvu.FilterData" localSheetId="9" hidden="1">'2020实际财务费用'!$A$5:$O$11</definedName>
    <definedName name="Z_A4E8292F_C18E_4A41_96F5_BF88006A2ED5_.wvu.FilterData" localSheetId="6" hidden="1">'2020实际管理费用'!$A$5:$P$98</definedName>
    <definedName name="Z_A4E8292F_C18E_4A41_96F5_BF88006A2ED5_.wvu.FilterData" localSheetId="8" hidden="1">'2020实际研发费用 '!$A$5:$P$95</definedName>
    <definedName name="Z_A4E8292F_C18E_4A41_96F5_BF88006A2ED5_.wvu.FilterData" localSheetId="4" hidden="1">'2020实际制造费用'!$A$5:$P$97</definedName>
    <definedName name="Z_AABD3B03_1526_4D5C_9554_769EF9DF18AA_.wvu.FilterData" localSheetId="9" hidden="1">'2020实际财务费用'!$A$5:$O$11</definedName>
    <definedName name="Z_AABD3B03_1526_4D5C_9554_769EF9DF18AA_.wvu.FilterData" localSheetId="6" hidden="1">'2020实际管理费用'!$A$5:$P$98</definedName>
    <definedName name="Z_AABD3B03_1526_4D5C_9554_769EF9DF18AA_.wvu.FilterData" localSheetId="8" hidden="1">'2020实际研发费用 '!$A$5:$P$95</definedName>
    <definedName name="Z_AABD3B03_1526_4D5C_9554_769EF9DF18AA_.wvu.FilterData" localSheetId="7" hidden="1">'2020实际营业费用'!$B$5:$P$104</definedName>
    <definedName name="Z_AABD3B03_1526_4D5C_9554_769EF9DF18AA_.wvu.FilterData" localSheetId="4" hidden="1">'2020实际制造费用'!$A$5:$P$97</definedName>
    <definedName name="Z_BCAB9B2F_B311_4D7F_83B6_22E55D37CF84_.wvu.FilterData" localSheetId="9" hidden="1">'2020实际财务费用'!$A$5:$O$11</definedName>
    <definedName name="Z_BCAB9B2F_B311_4D7F_83B6_22E55D37CF84_.wvu.FilterData" localSheetId="6" hidden="1">'2020实际管理费用'!$A$5:$P$98</definedName>
    <definedName name="Z_BCAB9B2F_B311_4D7F_83B6_22E55D37CF84_.wvu.FilterData" localSheetId="8" hidden="1">'2020实际研发费用 '!$A$5:$P$95</definedName>
    <definedName name="Z_BCAB9B2F_B311_4D7F_83B6_22E55D37CF84_.wvu.FilterData" localSheetId="7" hidden="1">'2020实际营业费用'!$B$5:$P$104</definedName>
    <definedName name="Z_BCAB9B2F_B311_4D7F_83B6_22E55D37CF84_.wvu.FilterData" localSheetId="4" hidden="1">'2020实际制造费用'!$A$5:$P$97</definedName>
    <definedName name="Z_BF4F8524_265E_498B_AF1B_28D3D5CFB0B9_.wvu.FilterData" localSheetId="7" hidden="1">'2020实际营业费用'!$B$5:$P$104</definedName>
    <definedName name="Z_BF4F8524_265E_498B_AF1B_28D3D5CFB0B9_.wvu.FilterData" localSheetId="4" hidden="1">'2020实际制造费用'!$A$5:$Q$34</definedName>
    <definedName name="Z_D1FD56D2_BD24_4613_BC4E_4A2FE50A7A42_.wvu.FilterData" localSheetId="9" hidden="1">'2020实际财务费用'!$A$5:$O$11</definedName>
    <definedName name="Z_D1FD56D2_BD24_4613_BC4E_4A2FE50A7A42_.wvu.FilterData" localSheetId="6" hidden="1">'2020实际管理费用'!$A$5:$P$98</definedName>
    <definedName name="Z_D1FD56D2_BD24_4613_BC4E_4A2FE50A7A42_.wvu.FilterData" localSheetId="8" hidden="1">'2020实际研发费用 '!$A$5:$P$95</definedName>
    <definedName name="Z_D46013A9_DDAF_47CE_A104_626138A1B4F5_.wvu.FilterData" localSheetId="9" hidden="1">'2020实际财务费用'!$A$5:$O$11</definedName>
    <definedName name="Z_D46013A9_DDAF_47CE_A104_626138A1B4F5_.wvu.FilterData" localSheetId="6" hidden="1">'2020实际管理费用'!$A$5:$P$98</definedName>
    <definedName name="Z_D46013A9_DDAF_47CE_A104_626138A1B4F5_.wvu.FilterData" localSheetId="8" hidden="1">'2020实际研发费用 '!$A$5:$P$95</definedName>
    <definedName name="Z_D46013A9_DDAF_47CE_A104_626138A1B4F5_.wvu.FilterData" localSheetId="7" hidden="1">'2020实际营业费用'!$B$5:$P$104</definedName>
    <definedName name="Z_D46013A9_DDAF_47CE_A104_626138A1B4F5_.wvu.FilterData" localSheetId="4" hidden="1">'2020实际制造费用'!$A$5:$P$97</definedName>
    <definedName name="Z_D4D59768_72E0_4FAB_974B_C4290D2FAC8F_.wvu.Cols" localSheetId="22" hidden="1">'2019财务费用 '!$C:$F</definedName>
    <definedName name="Z_D4D59768_72E0_4FAB_974B_C4290D2FAC8F_.wvu.Cols" localSheetId="13" hidden="1">'2019管理费用'!$D:$G</definedName>
    <definedName name="Z_D4D59768_72E0_4FAB_974B_C4290D2FAC8F_.wvu.Cols" localSheetId="19" hidden="1">'2019研发费用 '!$D:$G</definedName>
    <definedName name="Z_D4D59768_72E0_4FAB_974B_C4290D2FAC8F_.wvu.Cols" localSheetId="16" hidden="1">'2019营业费用'!$D:$G</definedName>
    <definedName name="Z_D4D59768_72E0_4FAB_974B_C4290D2FAC8F_.wvu.Cols" localSheetId="21" hidden="1">'2019预算财务费用 '!$C:$F</definedName>
    <definedName name="Z_D4D59768_72E0_4FAB_974B_C4290D2FAC8F_.wvu.Cols" localSheetId="12" hidden="1">'2019预算管理费用'!$D:$G</definedName>
    <definedName name="Z_D4D59768_72E0_4FAB_974B_C4290D2FAC8F_.wvu.Cols" localSheetId="18" hidden="1">'2019预算研发费用 '!$D:$G</definedName>
    <definedName name="Z_D4D59768_72E0_4FAB_974B_C4290D2FAC8F_.wvu.Cols" localSheetId="15" hidden="1">'2019预算营业费用'!$D:$G</definedName>
    <definedName name="Z_D4D59768_72E0_4FAB_974B_C4290D2FAC8F_.wvu.Cols" localSheetId="5" hidden="1">'2019预算制造费用'!$D:$G</definedName>
    <definedName name="Z_D4D59768_72E0_4FAB_974B_C4290D2FAC8F_.wvu.Cols" localSheetId="10" hidden="1">'2019制造费用'!$D:$G</definedName>
    <definedName name="Z_D4D59768_72E0_4FAB_974B_C4290D2FAC8F_.wvu.FilterData" localSheetId="9" hidden="1">'2020实际财务费用'!$A$5:$S$12</definedName>
    <definedName name="Z_D4D59768_72E0_4FAB_974B_C4290D2FAC8F_.wvu.FilterData" localSheetId="6" hidden="1">'2020实际管理费用'!$A$5:$T$99</definedName>
    <definedName name="Z_D4D59768_72E0_4FAB_974B_C4290D2FAC8F_.wvu.FilterData" localSheetId="8" hidden="1">'2020实际研发费用 '!$A$5:$AC$97</definedName>
    <definedName name="Z_D4D59768_72E0_4FAB_974B_C4290D2FAC8F_.wvu.FilterData" localSheetId="7" hidden="1">'2020实际营业费用'!$B$5:$P$104</definedName>
    <definedName name="Z_D4D59768_72E0_4FAB_974B_C4290D2FAC8F_.wvu.FilterData" localSheetId="4" hidden="1">'2020实际制造费用'!$A$5:$T$5</definedName>
    <definedName name="Z_D4D59768_72E0_4FAB_974B_C4290D2FAC8F_.wvu.FilterData" localSheetId="20" hidden="1">财务费用明细表!$A$5:$P$11</definedName>
    <definedName name="Z_D4D59768_72E0_4FAB_974B_C4290D2FAC8F_.wvu.FilterData" localSheetId="11" hidden="1">管理费用明细表!$A$5:$Q$98</definedName>
    <definedName name="Z_D4D59768_72E0_4FAB_974B_C4290D2FAC8F_.wvu.FilterData" localSheetId="17" hidden="1">'研发费用明细表 '!$A$5:$Q$95</definedName>
    <definedName name="Z_D4D59768_72E0_4FAB_974B_C4290D2FAC8F_.wvu.FilterData" localSheetId="14" hidden="1">营业费用明细表!$B$5:$P$104</definedName>
    <definedName name="Z_D4D59768_72E0_4FAB_974B_C4290D2FAC8F_.wvu.FilterData" localSheetId="3" hidden="1">制造费用明细表!$A$5:$Q$98</definedName>
    <definedName name="Z_E095C395_12E1_4751_9F5E_A07EA2ABA4C4_.wvu.FilterData" localSheetId="9" hidden="1">'2020实际财务费用'!$A$5:$P$11</definedName>
    <definedName name="Z_E095C395_12E1_4751_9F5E_A07EA2ABA4C4_.wvu.FilterData" localSheetId="6" hidden="1">'2020实际管理费用'!$A$5:$Q$74</definedName>
    <definedName name="Z_E095C395_12E1_4751_9F5E_A07EA2ABA4C4_.wvu.FilterData" localSheetId="8" hidden="1">'2020实际研发费用 '!$A$5:$Q$74</definedName>
    <definedName name="Z_E095C395_12E1_4751_9F5E_A07EA2ABA4C4_.wvu.FilterData" localSheetId="7" hidden="1">'2020实际营业费用'!$B$5:$P$41</definedName>
    <definedName name="Z_E4A4980F_AC9C_4F0A_959E_E6B15B7D3F89_.wvu.FilterData" localSheetId="9" hidden="1">'2020实际财务费用'!$A$5:$S$12</definedName>
    <definedName name="Z_E4A4980F_AC9C_4F0A_959E_E6B15B7D3F89_.wvu.FilterData" localSheetId="8" hidden="1">'2020实际研发费用 '!$A$5:$AC$97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龚芬芬 - 个人视图" guid="{A27792F8-7640-416B-AC24-5F35457394E7}" mergeInterval="0" personalView="1" maximized="1" windowWidth="1436" windowHeight="639" tabRatio="891" activeSheetId="20"/>
    <customWorkbookView name="yeliqun - 个人视图" guid="{20DEA1C3-F870-4325-A947-DF01307179C4}" mergeInterval="0" personalView="1" maximized="1" xWindow="1" yWindow="1" windowWidth="1366" windowHeight="521" tabRatio="891" activeSheetId="1"/>
    <customWorkbookView name="zouliu - 个人视图" guid="{5F046216-F62E-4A95-B8BD-6D2AB894BA3D}" mergeInterval="0" personalView="1" maximized="1" xWindow="1" yWindow="1" windowWidth="1280" windowHeight="786" tabRatio="891" activeSheetId="13"/>
    <customWorkbookView name="leiaifei - 个人视图" guid="{32F6004C-FCD8-4606-8BB7-0BE0BE0666BF}" mergeInterval="0" personalView="1" maximized="1" xWindow="1" yWindow="1" windowWidth="1280" windowHeight="482" tabRatio="891" activeSheetId="4"/>
    <customWorkbookView name="gongfenfen - 个人视图" guid="{35971C6B-DC11-492B-B782-2EF173FCC689}" mergeInterval="0" personalView="1" maximized="1" xWindow="1" yWindow="1" windowWidth="1280" windowHeight="786" tabRatio="891" activeSheetId="9"/>
    <customWorkbookView name="jiangheqing - 个人视图" guid="{4948553E-BE76-402B-BAA8-3966B343194D}" mergeInterval="0" personalView="1" maximized="1" windowWidth="1432" windowHeight="626" tabRatio="891" activeSheetId="21"/>
    <customWorkbookView name="tanglichun - 个人视图" guid="{50C6B4FE-3059-4DA5-BCA6-E2B9EEC70A61}" mergeInterval="0" personalView="1" maximized="1" xWindow="1" yWindow="1" windowWidth="1440" windowHeight="662" tabRatio="891" activeSheetId="3"/>
    <customWorkbookView name="guofen - 个人视图" guid="{A37983A8-BC51-4154-8FEA-C3D4561882CC}" mergeInterval="0" personalView="1" maximized="1" windowWidth="1356" windowHeight="525" tabRatio="891" activeSheetId="3"/>
    <customWorkbookView name="邹柳 - 个人视图" guid="{D4D59768-72E0-4FAB-974B-C4290D2FAC8F}" mergeInterval="0" personalView="1" maximized="1" windowWidth="1276" windowHeight="781" tabRatio="891" activeSheetId="13"/>
    <customWorkbookView name="江贺青 - 个人视图" guid="{8309B07A-FC01-4476-88AB-A9C1650B1DDA}" mergeInterval="0" personalView="1" maximized="1" windowWidth="1596" windowHeight="621" tabRatio="891" activeSheetId="15"/>
  </customWorkbookViews>
</workbook>
</file>

<file path=xl/calcChain.xml><?xml version="1.0" encoding="utf-8"?>
<calcChain xmlns="http://schemas.openxmlformats.org/spreadsheetml/2006/main">
  <c r="K93" i="5" l="1"/>
  <c r="K98" i="5" s="1"/>
  <c r="J93" i="9" l="1"/>
  <c r="J99" i="9" s="1"/>
  <c r="D27" i="5"/>
  <c r="E27" i="5"/>
  <c r="F27" i="5"/>
  <c r="G27" i="5"/>
  <c r="D27" i="9"/>
  <c r="E27" i="9"/>
  <c r="F27" i="9"/>
  <c r="G27" i="9"/>
  <c r="D26" i="13"/>
  <c r="E26" i="13"/>
  <c r="T27" i="5"/>
  <c r="I96" i="9" l="1"/>
  <c r="I94" i="9"/>
  <c r="I7" i="13"/>
  <c r="I19" i="13"/>
  <c r="I22" i="13"/>
  <c r="I23" i="13"/>
  <c r="I24" i="13"/>
  <c r="I25" i="13"/>
  <c r="I26" i="13"/>
  <c r="I69" i="13"/>
  <c r="I6" i="13"/>
  <c r="G26" i="13" l="1"/>
  <c r="F26" i="13"/>
  <c r="H93" i="17"/>
  <c r="H95" i="17" s="1"/>
  <c r="H7" i="9"/>
  <c r="H8" i="9"/>
  <c r="H10" i="9"/>
  <c r="H18" i="9"/>
  <c r="H19" i="9"/>
  <c r="H21" i="9"/>
  <c r="H22" i="9"/>
  <c r="H23" i="9"/>
  <c r="H24" i="9"/>
  <c r="H25" i="9"/>
  <c r="H26" i="9"/>
  <c r="H29" i="9"/>
  <c r="H33" i="9"/>
  <c r="H34" i="9"/>
  <c r="H36" i="9"/>
  <c r="H37" i="9"/>
  <c r="H41" i="9"/>
  <c r="H46" i="9"/>
  <c r="H47" i="9"/>
  <c r="H48" i="9"/>
  <c r="H52" i="9"/>
  <c r="H53" i="9"/>
  <c r="H64" i="9"/>
  <c r="H65" i="9"/>
  <c r="H66" i="9"/>
  <c r="H70" i="9"/>
  <c r="H83" i="9"/>
  <c r="H85" i="9"/>
  <c r="H91" i="9"/>
  <c r="H6" i="9"/>
  <c r="V13" i="23"/>
  <c r="W93" i="7"/>
  <c r="T105" i="15"/>
  <c r="F105" i="15"/>
  <c r="D105" i="15"/>
  <c r="R93" i="9" l="1"/>
  <c r="N93" i="13" l="1"/>
  <c r="L93" i="17" l="1"/>
  <c r="L95" i="17" s="1"/>
  <c r="L93" i="9"/>
  <c r="F101" i="13" l="1"/>
  <c r="F102" i="13"/>
  <c r="F103" i="13"/>
  <c r="D101" i="13"/>
  <c r="D102" i="13"/>
  <c r="D98" i="13"/>
  <c r="K93" i="17"/>
  <c r="K95" i="17" s="1"/>
  <c r="F94" i="9" l="1"/>
  <c r="J93" i="17" l="1"/>
  <c r="J95" i="17" s="1"/>
  <c r="I93" i="5" l="1"/>
  <c r="T97" i="15"/>
  <c r="T98" i="15"/>
  <c r="T99" i="15"/>
  <c r="T94" i="15"/>
  <c r="T96" i="15"/>
  <c r="J93" i="7"/>
  <c r="H93" i="9"/>
  <c r="H99" i="9" s="1"/>
  <c r="S9" i="23" l="1"/>
  <c r="S10" i="23"/>
  <c r="S11" i="23"/>
  <c r="S12" i="23"/>
  <c r="S8" i="23"/>
  <c r="S7" i="23"/>
  <c r="T95" i="19" l="1"/>
  <c r="T94" i="19"/>
  <c r="T95" i="15" l="1"/>
  <c r="J13" i="23" l="1"/>
  <c r="I13" i="23" l="1"/>
  <c r="K93" i="7" l="1"/>
  <c r="F6" i="5" l="1"/>
  <c r="L3" i="3"/>
  <c r="L3" i="5"/>
  <c r="Q13" i="21" l="1"/>
  <c r="R99" i="9" l="1"/>
  <c r="Q93" i="17" l="1"/>
  <c r="Q95" i="17" s="1"/>
  <c r="Q97" i="17" l="1"/>
  <c r="N13" i="21"/>
  <c r="O13" i="21"/>
  <c r="P93" i="9"/>
  <c r="P99" i="9" s="1"/>
  <c r="P93" i="5"/>
  <c r="L3" i="21"/>
  <c r="L3" i="17"/>
  <c r="L3" i="13"/>
  <c r="L3" i="9"/>
  <c r="O93" i="9" l="1"/>
  <c r="O99" i="9" s="1"/>
  <c r="N93" i="17" l="1"/>
  <c r="N95" i="17" s="1"/>
  <c r="N93" i="9"/>
  <c r="N99" i="9" s="1"/>
  <c r="N97" i="17" l="1"/>
  <c r="L3" i="8"/>
  <c r="L3" i="12" l="1"/>
  <c r="L3" i="4"/>
  <c r="S93" i="13" l="1"/>
  <c r="S7" i="21" l="1"/>
  <c r="M93" i="17" l="1"/>
  <c r="M95" i="17" s="1"/>
  <c r="M97" i="17" l="1"/>
  <c r="I93" i="9" l="1"/>
  <c r="I99" i="9" s="1"/>
  <c r="L104" i="12" l="1"/>
  <c r="J104" i="12"/>
  <c r="G104" i="12"/>
  <c r="D104" i="13"/>
  <c r="F104" i="13"/>
  <c r="M104" i="12" l="1"/>
  <c r="S93" i="19" l="1"/>
  <c r="S97" i="19" s="1"/>
  <c r="R93" i="19"/>
  <c r="Q93" i="19"/>
  <c r="P93" i="19"/>
  <c r="O93" i="19"/>
  <c r="N93" i="19"/>
  <c r="M93" i="19"/>
  <c r="L93" i="19"/>
  <c r="L97" i="19" s="1"/>
  <c r="K93" i="19"/>
  <c r="J93" i="19"/>
  <c r="I93" i="19"/>
  <c r="H93" i="19"/>
  <c r="H97" i="19" s="1"/>
  <c r="S93" i="11"/>
  <c r="S99" i="11" s="1"/>
  <c r="R93" i="11"/>
  <c r="R99" i="11" s="1"/>
  <c r="Q93" i="11"/>
  <c r="Q99" i="11" s="1"/>
  <c r="P93" i="11"/>
  <c r="P99" i="11" s="1"/>
  <c r="O93" i="11"/>
  <c r="O99" i="11" s="1"/>
  <c r="N93" i="11"/>
  <c r="N99" i="11" s="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S93" i="9" l="1"/>
  <c r="S99" i="9" s="1"/>
  <c r="S106" i="13" l="1"/>
  <c r="Q93" i="13"/>
  <c r="R93" i="13"/>
  <c r="R106" i="13" s="1"/>
  <c r="R93" i="5"/>
  <c r="Q106" i="13" l="1"/>
  <c r="Q93" i="9"/>
  <c r="Q99" i="9" s="1"/>
  <c r="P93" i="13" l="1"/>
  <c r="P106" i="13" s="1"/>
  <c r="G8" i="4"/>
  <c r="O93" i="13" l="1"/>
  <c r="O106" i="13" s="1"/>
  <c r="N106" i="13" l="1"/>
  <c r="M93" i="13"/>
  <c r="M106" i="13" s="1"/>
  <c r="M93" i="9"/>
  <c r="M99" i="9" s="1"/>
  <c r="L93" i="13" l="1"/>
  <c r="L106" i="13" s="1"/>
  <c r="L99" i="9"/>
  <c r="K93" i="9" l="1"/>
  <c r="K99" i="9" s="1"/>
  <c r="K93" i="13"/>
  <c r="K106" i="13" s="1"/>
  <c r="J93" i="13" l="1"/>
  <c r="J106" i="13" s="1"/>
  <c r="E98" i="12" l="1"/>
  <c r="G98" i="12"/>
  <c r="J98" i="12"/>
  <c r="L98" i="12"/>
  <c r="E99" i="12"/>
  <c r="G99" i="12"/>
  <c r="J99" i="12"/>
  <c r="L99" i="12"/>
  <c r="E100" i="12"/>
  <c r="G100" i="12"/>
  <c r="J100" i="12"/>
  <c r="L100" i="12"/>
  <c r="E101" i="12"/>
  <c r="G101" i="12"/>
  <c r="J101" i="12"/>
  <c r="L101" i="12"/>
  <c r="E102" i="12"/>
  <c r="G102" i="12"/>
  <c r="J102" i="12"/>
  <c r="L102" i="12"/>
  <c r="E103" i="12"/>
  <c r="G103" i="12"/>
  <c r="J103" i="12"/>
  <c r="L103" i="12"/>
  <c r="E104" i="12"/>
  <c r="H104" i="12" s="1"/>
  <c r="G105" i="12"/>
  <c r="L105" i="12"/>
  <c r="O101" i="12"/>
  <c r="O100" i="12"/>
  <c r="T101" i="13"/>
  <c r="T100" i="13"/>
  <c r="F100" i="13"/>
  <c r="D100" i="13"/>
  <c r="H99" i="12" l="1"/>
  <c r="H103" i="12"/>
  <c r="H101" i="12"/>
  <c r="H100" i="12"/>
  <c r="M99" i="12"/>
  <c r="H98" i="12"/>
  <c r="M103" i="12"/>
  <c r="H102" i="12"/>
  <c r="M101" i="12"/>
  <c r="M102" i="12"/>
  <c r="M100" i="12"/>
  <c r="M98" i="12"/>
  <c r="T101" i="15"/>
  <c r="T100" i="15"/>
  <c r="I93" i="13" l="1"/>
  <c r="I106" i="13" s="1"/>
  <c r="H93" i="13"/>
  <c r="H106" i="13" s="1"/>
  <c r="S93" i="15"/>
  <c r="R93" i="15"/>
  <c r="Q93" i="15"/>
  <c r="P93" i="15"/>
  <c r="O93" i="15"/>
  <c r="N93" i="15"/>
  <c r="M93" i="15"/>
  <c r="L93" i="15"/>
  <c r="K93" i="15"/>
  <c r="J93" i="15"/>
  <c r="I93" i="15"/>
  <c r="H93" i="15"/>
  <c r="E105" i="12" l="1"/>
  <c r="H105" i="12" s="1"/>
  <c r="J105" i="12"/>
  <c r="M105" i="12" s="1"/>
  <c r="G6" i="5" l="1"/>
  <c r="F7" i="4" l="1"/>
  <c r="F8" i="4"/>
  <c r="I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5" i="13"/>
  <c r="O105" i="12"/>
  <c r="T103" i="15" l="1"/>
  <c r="T102" i="15"/>
  <c r="T98" i="11"/>
  <c r="T97" i="11"/>
  <c r="T96" i="11"/>
  <c r="T95" i="11"/>
  <c r="T94" i="11"/>
  <c r="D7" i="20"/>
  <c r="E7" i="20"/>
  <c r="F7" i="20"/>
  <c r="I7" i="20"/>
  <c r="J7" i="20"/>
  <c r="K7" i="20"/>
  <c r="D8" i="20"/>
  <c r="E8" i="20"/>
  <c r="F8" i="20"/>
  <c r="I8" i="20"/>
  <c r="J8" i="20"/>
  <c r="K8" i="20"/>
  <c r="D9" i="20"/>
  <c r="E9" i="20"/>
  <c r="F9" i="20"/>
  <c r="I9" i="20"/>
  <c r="J9" i="20"/>
  <c r="K9" i="20"/>
  <c r="D10" i="20"/>
  <c r="E10" i="20"/>
  <c r="F10" i="20"/>
  <c r="I10" i="20"/>
  <c r="J10" i="20"/>
  <c r="K10" i="20"/>
  <c r="D11" i="20"/>
  <c r="E11" i="20"/>
  <c r="F11" i="20"/>
  <c r="I11" i="20"/>
  <c r="J11" i="20"/>
  <c r="K11" i="20"/>
  <c r="D12" i="20"/>
  <c r="E12" i="20"/>
  <c r="F12" i="20"/>
  <c r="I12" i="20"/>
  <c r="J12" i="20"/>
  <c r="K12" i="20"/>
  <c r="K6" i="20"/>
  <c r="J6" i="20"/>
  <c r="I6" i="20"/>
  <c r="D6" i="20"/>
  <c r="E6" i="20"/>
  <c r="F6" i="20"/>
  <c r="F96" i="17"/>
  <c r="D96" i="17"/>
  <c r="D94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7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G6" i="17"/>
  <c r="F6" i="17"/>
  <c r="E6" i="17"/>
  <c r="D6" i="17"/>
  <c r="L96" i="16"/>
  <c r="J96" i="16"/>
  <c r="G96" i="16"/>
  <c r="E96" i="16"/>
  <c r="J95" i="16"/>
  <c r="E95" i="16"/>
  <c r="J94" i="16"/>
  <c r="G94" i="16"/>
  <c r="E94" i="16"/>
  <c r="E10" i="16"/>
  <c r="F10" i="16"/>
  <c r="G10" i="16"/>
  <c r="J10" i="16"/>
  <c r="K10" i="16"/>
  <c r="L10" i="16"/>
  <c r="E11" i="16"/>
  <c r="F11" i="16"/>
  <c r="G11" i="16"/>
  <c r="J11" i="16"/>
  <c r="K11" i="16"/>
  <c r="L11" i="16"/>
  <c r="E12" i="16"/>
  <c r="F12" i="16"/>
  <c r="G12" i="16"/>
  <c r="J12" i="16"/>
  <c r="K12" i="16"/>
  <c r="L12" i="16"/>
  <c r="E13" i="16"/>
  <c r="F13" i="16"/>
  <c r="G13" i="16"/>
  <c r="J13" i="16"/>
  <c r="K13" i="16"/>
  <c r="L13" i="16"/>
  <c r="E14" i="16"/>
  <c r="F14" i="16"/>
  <c r="G14" i="16"/>
  <c r="J14" i="16"/>
  <c r="K14" i="16"/>
  <c r="L14" i="16"/>
  <c r="E15" i="16"/>
  <c r="F15" i="16"/>
  <c r="G15" i="16"/>
  <c r="J15" i="16"/>
  <c r="K15" i="16"/>
  <c r="L15" i="16"/>
  <c r="E16" i="16"/>
  <c r="F16" i="16"/>
  <c r="G16" i="16"/>
  <c r="J16" i="16"/>
  <c r="K16" i="16"/>
  <c r="L16" i="16"/>
  <c r="E17" i="16"/>
  <c r="F17" i="16"/>
  <c r="G17" i="16"/>
  <c r="J17" i="16"/>
  <c r="K17" i="16"/>
  <c r="L17" i="16"/>
  <c r="E18" i="16"/>
  <c r="F18" i="16"/>
  <c r="G18" i="16"/>
  <c r="J18" i="16"/>
  <c r="K18" i="16"/>
  <c r="L18" i="16"/>
  <c r="E19" i="16"/>
  <c r="F19" i="16"/>
  <c r="G19" i="16"/>
  <c r="J19" i="16"/>
  <c r="K19" i="16"/>
  <c r="L19" i="16"/>
  <c r="E20" i="16"/>
  <c r="F20" i="16"/>
  <c r="G20" i="16"/>
  <c r="J20" i="16"/>
  <c r="K20" i="16"/>
  <c r="L20" i="16"/>
  <c r="E21" i="16"/>
  <c r="F21" i="16"/>
  <c r="G21" i="16"/>
  <c r="J21" i="16"/>
  <c r="K21" i="16"/>
  <c r="L21" i="16"/>
  <c r="E22" i="16"/>
  <c r="F22" i="16"/>
  <c r="G22" i="16"/>
  <c r="J22" i="16"/>
  <c r="K22" i="16"/>
  <c r="L22" i="16"/>
  <c r="E23" i="16"/>
  <c r="F23" i="16"/>
  <c r="G23" i="16"/>
  <c r="J23" i="16"/>
  <c r="K23" i="16"/>
  <c r="L23" i="16"/>
  <c r="E24" i="16"/>
  <c r="F24" i="16"/>
  <c r="G24" i="16"/>
  <c r="J24" i="16"/>
  <c r="K24" i="16"/>
  <c r="L24" i="16"/>
  <c r="E25" i="16"/>
  <c r="F25" i="16"/>
  <c r="G25" i="16"/>
  <c r="J25" i="16"/>
  <c r="K25" i="16"/>
  <c r="L25" i="16"/>
  <c r="E26" i="16"/>
  <c r="F26" i="16"/>
  <c r="G26" i="16"/>
  <c r="J26" i="16"/>
  <c r="K26" i="16"/>
  <c r="L26" i="16"/>
  <c r="E27" i="16"/>
  <c r="F27" i="16"/>
  <c r="G27" i="16"/>
  <c r="J27" i="16"/>
  <c r="K27" i="16"/>
  <c r="L27" i="16"/>
  <c r="E28" i="16"/>
  <c r="F28" i="16"/>
  <c r="G28" i="16"/>
  <c r="J28" i="16"/>
  <c r="K28" i="16"/>
  <c r="L28" i="16"/>
  <c r="E29" i="16"/>
  <c r="F29" i="16"/>
  <c r="G29" i="16"/>
  <c r="J29" i="16"/>
  <c r="K29" i="16"/>
  <c r="L29" i="16"/>
  <c r="E30" i="16"/>
  <c r="F30" i="16"/>
  <c r="G30" i="16"/>
  <c r="J30" i="16"/>
  <c r="K30" i="16"/>
  <c r="L30" i="16"/>
  <c r="E31" i="16"/>
  <c r="F31" i="16"/>
  <c r="G31" i="16"/>
  <c r="J31" i="16"/>
  <c r="K31" i="16"/>
  <c r="L31" i="16"/>
  <c r="E32" i="16"/>
  <c r="F32" i="16"/>
  <c r="G32" i="16"/>
  <c r="J32" i="16"/>
  <c r="K32" i="16"/>
  <c r="L32" i="16"/>
  <c r="E33" i="16"/>
  <c r="F33" i="16"/>
  <c r="G33" i="16"/>
  <c r="J33" i="16"/>
  <c r="K33" i="16"/>
  <c r="L33" i="16"/>
  <c r="E34" i="16"/>
  <c r="F34" i="16"/>
  <c r="G34" i="16"/>
  <c r="J34" i="16"/>
  <c r="K34" i="16"/>
  <c r="L34" i="16"/>
  <c r="E35" i="16"/>
  <c r="F35" i="16"/>
  <c r="G35" i="16"/>
  <c r="J35" i="16"/>
  <c r="K35" i="16"/>
  <c r="L35" i="16"/>
  <c r="E36" i="16"/>
  <c r="F36" i="16"/>
  <c r="G36" i="16"/>
  <c r="J36" i="16"/>
  <c r="K36" i="16"/>
  <c r="L36" i="16"/>
  <c r="E37" i="16"/>
  <c r="F37" i="16"/>
  <c r="G37" i="16"/>
  <c r="J37" i="16"/>
  <c r="K37" i="16"/>
  <c r="L37" i="16"/>
  <c r="E38" i="16"/>
  <c r="F38" i="16"/>
  <c r="G38" i="16"/>
  <c r="J38" i="16"/>
  <c r="K38" i="16"/>
  <c r="L38" i="16"/>
  <c r="E39" i="16"/>
  <c r="F39" i="16"/>
  <c r="G39" i="16"/>
  <c r="J39" i="16"/>
  <c r="K39" i="16"/>
  <c r="L39" i="16"/>
  <c r="E40" i="16"/>
  <c r="F40" i="16"/>
  <c r="G40" i="16"/>
  <c r="J40" i="16"/>
  <c r="K40" i="16"/>
  <c r="L40" i="16"/>
  <c r="E41" i="16"/>
  <c r="F41" i="16"/>
  <c r="G41" i="16"/>
  <c r="J41" i="16"/>
  <c r="K41" i="16"/>
  <c r="L41" i="16"/>
  <c r="E42" i="16"/>
  <c r="F42" i="16"/>
  <c r="G42" i="16"/>
  <c r="J42" i="16"/>
  <c r="K42" i="16"/>
  <c r="L42" i="16"/>
  <c r="E43" i="16"/>
  <c r="F43" i="16"/>
  <c r="G43" i="16"/>
  <c r="J43" i="16"/>
  <c r="K43" i="16"/>
  <c r="L43" i="16"/>
  <c r="E44" i="16"/>
  <c r="F44" i="16"/>
  <c r="G44" i="16"/>
  <c r="J44" i="16"/>
  <c r="K44" i="16"/>
  <c r="L44" i="16"/>
  <c r="E45" i="16"/>
  <c r="F45" i="16"/>
  <c r="G45" i="16"/>
  <c r="J45" i="16"/>
  <c r="K45" i="16"/>
  <c r="L45" i="16"/>
  <c r="E46" i="16"/>
  <c r="F46" i="16"/>
  <c r="G46" i="16"/>
  <c r="J46" i="16"/>
  <c r="K46" i="16"/>
  <c r="L46" i="16"/>
  <c r="E47" i="16"/>
  <c r="F47" i="16"/>
  <c r="G47" i="16"/>
  <c r="J47" i="16"/>
  <c r="K47" i="16"/>
  <c r="L47" i="16"/>
  <c r="E48" i="16"/>
  <c r="F48" i="16"/>
  <c r="G48" i="16"/>
  <c r="J48" i="16"/>
  <c r="K48" i="16"/>
  <c r="L48" i="16"/>
  <c r="E49" i="16"/>
  <c r="F49" i="16"/>
  <c r="G49" i="16"/>
  <c r="J49" i="16"/>
  <c r="K49" i="16"/>
  <c r="L49" i="16"/>
  <c r="E50" i="16"/>
  <c r="F50" i="16"/>
  <c r="G50" i="16"/>
  <c r="J50" i="16"/>
  <c r="K50" i="16"/>
  <c r="L50" i="16"/>
  <c r="E51" i="16"/>
  <c r="F51" i="16"/>
  <c r="G51" i="16"/>
  <c r="J51" i="16"/>
  <c r="K51" i="16"/>
  <c r="L51" i="16"/>
  <c r="E52" i="16"/>
  <c r="F52" i="16"/>
  <c r="G52" i="16"/>
  <c r="J52" i="16"/>
  <c r="K52" i="16"/>
  <c r="L52" i="16"/>
  <c r="E53" i="16"/>
  <c r="F53" i="16"/>
  <c r="G53" i="16"/>
  <c r="J53" i="16"/>
  <c r="K53" i="16"/>
  <c r="L53" i="16"/>
  <c r="E54" i="16"/>
  <c r="F54" i="16"/>
  <c r="G54" i="16"/>
  <c r="J54" i="16"/>
  <c r="K54" i="16"/>
  <c r="L54" i="16"/>
  <c r="E55" i="16"/>
  <c r="F55" i="16"/>
  <c r="G55" i="16"/>
  <c r="J55" i="16"/>
  <c r="K55" i="16"/>
  <c r="L55" i="16"/>
  <c r="E56" i="16"/>
  <c r="F56" i="16"/>
  <c r="G56" i="16"/>
  <c r="J56" i="16"/>
  <c r="K56" i="16"/>
  <c r="L56" i="16"/>
  <c r="E57" i="16"/>
  <c r="F57" i="16"/>
  <c r="G57" i="16"/>
  <c r="J57" i="16"/>
  <c r="K57" i="16"/>
  <c r="L57" i="16"/>
  <c r="E58" i="16"/>
  <c r="F58" i="16"/>
  <c r="G58" i="16"/>
  <c r="J58" i="16"/>
  <c r="K58" i="16"/>
  <c r="L58" i="16"/>
  <c r="E59" i="16"/>
  <c r="F59" i="16"/>
  <c r="G59" i="16"/>
  <c r="J59" i="16"/>
  <c r="K59" i="16"/>
  <c r="L59" i="16"/>
  <c r="E60" i="16"/>
  <c r="F60" i="16"/>
  <c r="G60" i="16"/>
  <c r="J60" i="16"/>
  <c r="K60" i="16"/>
  <c r="L60" i="16"/>
  <c r="E61" i="16"/>
  <c r="F61" i="16"/>
  <c r="G61" i="16"/>
  <c r="J61" i="16"/>
  <c r="K61" i="16"/>
  <c r="L61" i="16"/>
  <c r="E62" i="16"/>
  <c r="F62" i="16"/>
  <c r="G62" i="16"/>
  <c r="J62" i="16"/>
  <c r="K62" i="16"/>
  <c r="L62" i="16"/>
  <c r="E63" i="16"/>
  <c r="F63" i="16"/>
  <c r="G63" i="16"/>
  <c r="J63" i="16"/>
  <c r="K63" i="16"/>
  <c r="L63" i="16"/>
  <c r="E64" i="16"/>
  <c r="F64" i="16"/>
  <c r="G64" i="16"/>
  <c r="J64" i="16"/>
  <c r="K64" i="16"/>
  <c r="L64" i="16"/>
  <c r="E65" i="16"/>
  <c r="F65" i="16"/>
  <c r="G65" i="16"/>
  <c r="J65" i="16"/>
  <c r="K65" i="16"/>
  <c r="L65" i="16"/>
  <c r="E66" i="16"/>
  <c r="F66" i="16"/>
  <c r="G66" i="16"/>
  <c r="J66" i="16"/>
  <c r="K66" i="16"/>
  <c r="L66" i="16"/>
  <c r="E67" i="16"/>
  <c r="F67" i="16"/>
  <c r="G67" i="16"/>
  <c r="J67" i="16"/>
  <c r="K67" i="16"/>
  <c r="L67" i="16"/>
  <c r="E68" i="16"/>
  <c r="F68" i="16"/>
  <c r="G68" i="16"/>
  <c r="J68" i="16"/>
  <c r="K68" i="16"/>
  <c r="L68" i="16"/>
  <c r="E69" i="16"/>
  <c r="F69" i="16"/>
  <c r="G69" i="16"/>
  <c r="J69" i="16"/>
  <c r="K69" i="16"/>
  <c r="L69" i="16"/>
  <c r="E70" i="16"/>
  <c r="F70" i="16"/>
  <c r="G70" i="16"/>
  <c r="J70" i="16"/>
  <c r="K70" i="16"/>
  <c r="L70" i="16"/>
  <c r="E71" i="16"/>
  <c r="F71" i="16"/>
  <c r="G71" i="16"/>
  <c r="J71" i="16"/>
  <c r="K71" i="16"/>
  <c r="L71" i="16"/>
  <c r="E72" i="16"/>
  <c r="F72" i="16"/>
  <c r="G72" i="16"/>
  <c r="J72" i="16"/>
  <c r="K72" i="16"/>
  <c r="L72" i="16"/>
  <c r="E73" i="16"/>
  <c r="F73" i="16"/>
  <c r="G73" i="16"/>
  <c r="J73" i="16"/>
  <c r="K73" i="16"/>
  <c r="L73" i="16"/>
  <c r="E74" i="16"/>
  <c r="F74" i="16"/>
  <c r="G74" i="16"/>
  <c r="J74" i="16"/>
  <c r="K74" i="16"/>
  <c r="L74" i="16"/>
  <c r="E75" i="16"/>
  <c r="F75" i="16"/>
  <c r="G75" i="16"/>
  <c r="J75" i="16"/>
  <c r="K75" i="16"/>
  <c r="L75" i="16"/>
  <c r="E76" i="16"/>
  <c r="F76" i="16"/>
  <c r="G76" i="16"/>
  <c r="J76" i="16"/>
  <c r="K76" i="16"/>
  <c r="L76" i="16"/>
  <c r="E77" i="16"/>
  <c r="F77" i="16"/>
  <c r="G77" i="16"/>
  <c r="J77" i="16"/>
  <c r="K77" i="16"/>
  <c r="L77" i="16"/>
  <c r="E78" i="16"/>
  <c r="F78" i="16"/>
  <c r="G78" i="16"/>
  <c r="J78" i="16"/>
  <c r="K78" i="16"/>
  <c r="L78" i="16"/>
  <c r="E79" i="16"/>
  <c r="F79" i="16"/>
  <c r="G79" i="16"/>
  <c r="J79" i="16"/>
  <c r="K79" i="16"/>
  <c r="L79" i="16"/>
  <c r="E80" i="16"/>
  <c r="F80" i="16"/>
  <c r="G80" i="16"/>
  <c r="J80" i="16"/>
  <c r="K80" i="16"/>
  <c r="L80" i="16"/>
  <c r="E81" i="16"/>
  <c r="F81" i="16"/>
  <c r="G81" i="16"/>
  <c r="J81" i="16"/>
  <c r="K81" i="16"/>
  <c r="L81" i="16"/>
  <c r="E82" i="16"/>
  <c r="F82" i="16"/>
  <c r="G82" i="16"/>
  <c r="J82" i="16"/>
  <c r="K82" i="16"/>
  <c r="L82" i="16"/>
  <c r="E83" i="16"/>
  <c r="F83" i="16"/>
  <c r="G83" i="16"/>
  <c r="J83" i="16"/>
  <c r="K83" i="16"/>
  <c r="L83" i="16"/>
  <c r="E84" i="16"/>
  <c r="F84" i="16"/>
  <c r="G84" i="16"/>
  <c r="J84" i="16"/>
  <c r="K84" i="16"/>
  <c r="L84" i="16"/>
  <c r="E85" i="16"/>
  <c r="F85" i="16"/>
  <c r="G85" i="16"/>
  <c r="J85" i="16"/>
  <c r="K85" i="16"/>
  <c r="L85" i="16"/>
  <c r="E86" i="16"/>
  <c r="F86" i="16"/>
  <c r="G86" i="16"/>
  <c r="J86" i="16"/>
  <c r="K86" i="16"/>
  <c r="L86" i="16"/>
  <c r="E87" i="16"/>
  <c r="F87" i="16"/>
  <c r="G87" i="16"/>
  <c r="J87" i="16"/>
  <c r="K87" i="16"/>
  <c r="L87" i="16"/>
  <c r="E88" i="16"/>
  <c r="F88" i="16"/>
  <c r="G88" i="16"/>
  <c r="J88" i="16"/>
  <c r="K88" i="16"/>
  <c r="L88" i="16"/>
  <c r="E89" i="16"/>
  <c r="F89" i="16"/>
  <c r="G89" i="16"/>
  <c r="J89" i="16"/>
  <c r="K89" i="16"/>
  <c r="L89" i="16"/>
  <c r="E90" i="16"/>
  <c r="F90" i="16"/>
  <c r="G90" i="16"/>
  <c r="J90" i="16"/>
  <c r="K90" i="16"/>
  <c r="L90" i="16"/>
  <c r="E91" i="16"/>
  <c r="F91" i="16"/>
  <c r="G91" i="16"/>
  <c r="J91" i="16"/>
  <c r="K91" i="16"/>
  <c r="L91" i="16"/>
  <c r="E92" i="16"/>
  <c r="F92" i="16"/>
  <c r="G92" i="16"/>
  <c r="J92" i="16"/>
  <c r="K92" i="16"/>
  <c r="L92" i="16"/>
  <c r="E7" i="16"/>
  <c r="F7" i="16"/>
  <c r="G7" i="16"/>
  <c r="J7" i="16"/>
  <c r="K7" i="16"/>
  <c r="L7" i="16"/>
  <c r="E8" i="16"/>
  <c r="F8" i="16"/>
  <c r="G8" i="16"/>
  <c r="J8" i="16"/>
  <c r="K8" i="16"/>
  <c r="L8" i="16"/>
  <c r="E9" i="16"/>
  <c r="F9" i="16"/>
  <c r="G9" i="16"/>
  <c r="J9" i="16"/>
  <c r="K9" i="16"/>
  <c r="L9" i="16"/>
  <c r="L6" i="16"/>
  <c r="K6" i="16"/>
  <c r="J6" i="16"/>
  <c r="G6" i="16"/>
  <c r="F6" i="16"/>
  <c r="E6" i="16"/>
  <c r="L97" i="12"/>
  <c r="J97" i="12"/>
  <c r="G97" i="12"/>
  <c r="E97" i="12"/>
  <c r="L96" i="12"/>
  <c r="J96" i="12"/>
  <c r="G96" i="12"/>
  <c r="E96" i="12"/>
  <c r="L95" i="12"/>
  <c r="J95" i="12"/>
  <c r="G95" i="12"/>
  <c r="E95" i="12"/>
  <c r="L94" i="12"/>
  <c r="J94" i="12"/>
  <c r="G94" i="12"/>
  <c r="E94" i="12"/>
  <c r="E7" i="12"/>
  <c r="F7" i="12"/>
  <c r="G7" i="12"/>
  <c r="J7" i="12"/>
  <c r="K7" i="12"/>
  <c r="L7" i="12"/>
  <c r="E8" i="12"/>
  <c r="F8" i="12"/>
  <c r="G8" i="12"/>
  <c r="J8" i="12"/>
  <c r="K8" i="12"/>
  <c r="L8" i="12"/>
  <c r="E9" i="12"/>
  <c r="F9" i="12"/>
  <c r="G9" i="12"/>
  <c r="J9" i="12"/>
  <c r="K9" i="12"/>
  <c r="L9" i="12"/>
  <c r="E10" i="12"/>
  <c r="F10" i="12"/>
  <c r="G10" i="12"/>
  <c r="J10" i="12"/>
  <c r="K10" i="12"/>
  <c r="L10" i="12"/>
  <c r="E11" i="12"/>
  <c r="F11" i="12"/>
  <c r="G11" i="12"/>
  <c r="J11" i="12"/>
  <c r="K11" i="12"/>
  <c r="L11" i="12"/>
  <c r="E12" i="12"/>
  <c r="F12" i="12"/>
  <c r="G12" i="12"/>
  <c r="J12" i="12"/>
  <c r="K12" i="12"/>
  <c r="L12" i="12"/>
  <c r="E13" i="12"/>
  <c r="F13" i="12"/>
  <c r="G13" i="12"/>
  <c r="J13" i="12"/>
  <c r="K13" i="12"/>
  <c r="L13" i="12"/>
  <c r="E14" i="12"/>
  <c r="F14" i="12"/>
  <c r="G14" i="12"/>
  <c r="J14" i="12"/>
  <c r="K14" i="12"/>
  <c r="L14" i="12"/>
  <c r="E15" i="12"/>
  <c r="F15" i="12"/>
  <c r="G15" i="12"/>
  <c r="J15" i="12"/>
  <c r="K15" i="12"/>
  <c r="L15" i="12"/>
  <c r="E16" i="12"/>
  <c r="F16" i="12"/>
  <c r="G16" i="12"/>
  <c r="J16" i="12"/>
  <c r="K16" i="12"/>
  <c r="L16" i="12"/>
  <c r="E17" i="12"/>
  <c r="F17" i="12"/>
  <c r="G17" i="12"/>
  <c r="J17" i="12"/>
  <c r="K17" i="12"/>
  <c r="L17" i="12"/>
  <c r="E18" i="12"/>
  <c r="F18" i="12"/>
  <c r="G18" i="12"/>
  <c r="J18" i="12"/>
  <c r="K18" i="12"/>
  <c r="L18" i="12"/>
  <c r="E19" i="12"/>
  <c r="F19" i="12"/>
  <c r="G19" i="12"/>
  <c r="J19" i="12"/>
  <c r="K19" i="12"/>
  <c r="L19" i="12"/>
  <c r="E20" i="12"/>
  <c r="F20" i="12"/>
  <c r="G20" i="12"/>
  <c r="J20" i="12"/>
  <c r="K20" i="12"/>
  <c r="L20" i="12"/>
  <c r="E21" i="12"/>
  <c r="F21" i="12"/>
  <c r="G21" i="12"/>
  <c r="J21" i="12"/>
  <c r="K21" i="12"/>
  <c r="L21" i="12"/>
  <c r="E22" i="12"/>
  <c r="F22" i="12"/>
  <c r="G22" i="12"/>
  <c r="J22" i="12"/>
  <c r="K22" i="12"/>
  <c r="L22" i="12"/>
  <c r="E23" i="12"/>
  <c r="F23" i="12"/>
  <c r="G23" i="12"/>
  <c r="J23" i="12"/>
  <c r="K23" i="12"/>
  <c r="L23" i="12"/>
  <c r="E24" i="12"/>
  <c r="F24" i="12"/>
  <c r="G24" i="12"/>
  <c r="J24" i="12"/>
  <c r="K24" i="12"/>
  <c r="L24" i="12"/>
  <c r="E25" i="12"/>
  <c r="F25" i="12"/>
  <c r="G25" i="12"/>
  <c r="J25" i="12"/>
  <c r="K25" i="12"/>
  <c r="L25" i="12"/>
  <c r="E26" i="12"/>
  <c r="F26" i="12"/>
  <c r="G26" i="12"/>
  <c r="J26" i="12"/>
  <c r="K26" i="12"/>
  <c r="L26" i="12"/>
  <c r="E27" i="12"/>
  <c r="F27" i="12"/>
  <c r="G27" i="12"/>
  <c r="J27" i="12"/>
  <c r="K27" i="12"/>
  <c r="L27" i="12"/>
  <c r="E28" i="12"/>
  <c r="F28" i="12"/>
  <c r="G28" i="12"/>
  <c r="J28" i="12"/>
  <c r="K28" i="12"/>
  <c r="L28" i="12"/>
  <c r="E29" i="12"/>
  <c r="F29" i="12"/>
  <c r="G29" i="12"/>
  <c r="J29" i="12"/>
  <c r="K29" i="12"/>
  <c r="L29" i="12"/>
  <c r="E30" i="12"/>
  <c r="F30" i="12"/>
  <c r="G30" i="12"/>
  <c r="J30" i="12"/>
  <c r="K30" i="12"/>
  <c r="L30" i="12"/>
  <c r="E31" i="12"/>
  <c r="F31" i="12"/>
  <c r="G31" i="12"/>
  <c r="J31" i="12"/>
  <c r="K31" i="12"/>
  <c r="L31" i="12"/>
  <c r="E32" i="12"/>
  <c r="F32" i="12"/>
  <c r="G32" i="12"/>
  <c r="J32" i="12"/>
  <c r="K32" i="12"/>
  <c r="L32" i="12"/>
  <c r="E33" i="12"/>
  <c r="F33" i="12"/>
  <c r="G33" i="12"/>
  <c r="J33" i="12"/>
  <c r="K33" i="12"/>
  <c r="L33" i="12"/>
  <c r="E34" i="12"/>
  <c r="F34" i="12"/>
  <c r="G34" i="12"/>
  <c r="J34" i="12"/>
  <c r="K34" i="12"/>
  <c r="L34" i="12"/>
  <c r="E35" i="12"/>
  <c r="F35" i="12"/>
  <c r="G35" i="12"/>
  <c r="J35" i="12"/>
  <c r="K35" i="12"/>
  <c r="L35" i="12"/>
  <c r="E36" i="12"/>
  <c r="F36" i="12"/>
  <c r="G36" i="12"/>
  <c r="J36" i="12"/>
  <c r="K36" i="12"/>
  <c r="L36" i="12"/>
  <c r="E37" i="12"/>
  <c r="F37" i="12"/>
  <c r="G37" i="12"/>
  <c r="J37" i="12"/>
  <c r="K37" i="12"/>
  <c r="L37" i="12"/>
  <c r="E38" i="12"/>
  <c r="F38" i="12"/>
  <c r="G38" i="12"/>
  <c r="J38" i="12"/>
  <c r="K38" i="12"/>
  <c r="L38" i="12"/>
  <c r="E39" i="12"/>
  <c r="F39" i="12"/>
  <c r="G39" i="12"/>
  <c r="J39" i="12"/>
  <c r="K39" i="12"/>
  <c r="L39" i="12"/>
  <c r="E40" i="12"/>
  <c r="F40" i="12"/>
  <c r="G40" i="12"/>
  <c r="J40" i="12"/>
  <c r="K40" i="12"/>
  <c r="L40" i="12"/>
  <c r="E41" i="12"/>
  <c r="F41" i="12"/>
  <c r="G41" i="12"/>
  <c r="J41" i="12"/>
  <c r="K41" i="12"/>
  <c r="L41" i="12"/>
  <c r="E42" i="12"/>
  <c r="F42" i="12"/>
  <c r="G42" i="12"/>
  <c r="J42" i="12"/>
  <c r="K42" i="12"/>
  <c r="L42" i="12"/>
  <c r="E43" i="12"/>
  <c r="F43" i="12"/>
  <c r="G43" i="12"/>
  <c r="J43" i="12"/>
  <c r="K43" i="12"/>
  <c r="L43" i="12"/>
  <c r="E44" i="12"/>
  <c r="F44" i="12"/>
  <c r="G44" i="12"/>
  <c r="J44" i="12"/>
  <c r="K44" i="12"/>
  <c r="L44" i="12"/>
  <c r="E45" i="12"/>
  <c r="F45" i="12"/>
  <c r="G45" i="12"/>
  <c r="J45" i="12"/>
  <c r="K45" i="12"/>
  <c r="L45" i="12"/>
  <c r="E46" i="12"/>
  <c r="F46" i="12"/>
  <c r="G46" i="12"/>
  <c r="J46" i="12"/>
  <c r="K46" i="12"/>
  <c r="L46" i="12"/>
  <c r="E47" i="12"/>
  <c r="F47" i="12"/>
  <c r="G47" i="12"/>
  <c r="J47" i="12"/>
  <c r="K47" i="12"/>
  <c r="L47" i="12"/>
  <c r="E48" i="12"/>
  <c r="F48" i="12"/>
  <c r="G48" i="12"/>
  <c r="J48" i="12"/>
  <c r="K48" i="12"/>
  <c r="L48" i="12"/>
  <c r="E49" i="12"/>
  <c r="F49" i="12"/>
  <c r="G49" i="12"/>
  <c r="J49" i="12"/>
  <c r="K49" i="12"/>
  <c r="L49" i="12"/>
  <c r="E50" i="12"/>
  <c r="F50" i="12"/>
  <c r="G50" i="12"/>
  <c r="J50" i="12"/>
  <c r="K50" i="12"/>
  <c r="L50" i="12"/>
  <c r="E51" i="12"/>
  <c r="F51" i="12"/>
  <c r="G51" i="12"/>
  <c r="J51" i="12"/>
  <c r="K51" i="12"/>
  <c r="L51" i="12"/>
  <c r="E52" i="12"/>
  <c r="F52" i="12"/>
  <c r="G52" i="12"/>
  <c r="J52" i="12"/>
  <c r="K52" i="12"/>
  <c r="L52" i="12"/>
  <c r="E53" i="12"/>
  <c r="F53" i="12"/>
  <c r="G53" i="12"/>
  <c r="J53" i="12"/>
  <c r="K53" i="12"/>
  <c r="L53" i="12"/>
  <c r="E54" i="12"/>
  <c r="F54" i="12"/>
  <c r="G54" i="12"/>
  <c r="J54" i="12"/>
  <c r="K54" i="12"/>
  <c r="L54" i="12"/>
  <c r="E55" i="12"/>
  <c r="F55" i="12"/>
  <c r="G55" i="12"/>
  <c r="J55" i="12"/>
  <c r="K55" i="12"/>
  <c r="L55" i="12"/>
  <c r="E56" i="12"/>
  <c r="F56" i="12"/>
  <c r="G56" i="12"/>
  <c r="J56" i="12"/>
  <c r="K56" i="12"/>
  <c r="L56" i="12"/>
  <c r="E57" i="12"/>
  <c r="F57" i="12"/>
  <c r="G57" i="12"/>
  <c r="J57" i="12"/>
  <c r="K57" i="12"/>
  <c r="L57" i="12"/>
  <c r="E58" i="12"/>
  <c r="F58" i="12"/>
  <c r="G58" i="12"/>
  <c r="J58" i="12"/>
  <c r="K58" i="12"/>
  <c r="L58" i="12"/>
  <c r="E59" i="12"/>
  <c r="F59" i="12"/>
  <c r="G59" i="12"/>
  <c r="J59" i="12"/>
  <c r="K59" i="12"/>
  <c r="L59" i="12"/>
  <c r="E60" i="12"/>
  <c r="F60" i="12"/>
  <c r="G60" i="12"/>
  <c r="J60" i="12"/>
  <c r="K60" i="12"/>
  <c r="L60" i="12"/>
  <c r="E61" i="12"/>
  <c r="F61" i="12"/>
  <c r="G61" i="12"/>
  <c r="J61" i="12"/>
  <c r="K61" i="12"/>
  <c r="L61" i="12"/>
  <c r="E62" i="12"/>
  <c r="F62" i="12"/>
  <c r="G62" i="12"/>
  <c r="J62" i="12"/>
  <c r="K62" i="12"/>
  <c r="L62" i="12"/>
  <c r="E63" i="12"/>
  <c r="F63" i="12"/>
  <c r="G63" i="12"/>
  <c r="J63" i="12"/>
  <c r="K63" i="12"/>
  <c r="L63" i="12"/>
  <c r="E64" i="12"/>
  <c r="F64" i="12"/>
  <c r="G64" i="12"/>
  <c r="J64" i="12"/>
  <c r="K64" i="12"/>
  <c r="L64" i="12"/>
  <c r="E65" i="12"/>
  <c r="F65" i="12"/>
  <c r="G65" i="12"/>
  <c r="J65" i="12"/>
  <c r="K65" i="12"/>
  <c r="L65" i="12"/>
  <c r="E66" i="12"/>
  <c r="F66" i="12"/>
  <c r="G66" i="12"/>
  <c r="J66" i="12"/>
  <c r="K66" i="12"/>
  <c r="L66" i="12"/>
  <c r="E67" i="12"/>
  <c r="F67" i="12"/>
  <c r="G67" i="12"/>
  <c r="J67" i="12"/>
  <c r="K67" i="12"/>
  <c r="L67" i="12"/>
  <c r="E68" i="12"/>
  <c r="F68" i="12"/>
  <c r="G68" i="12"/>
  <c r="J68" i="12"/>
  <c r="K68" i="12"/>
  <c r="L68" i="12"/>
  <c r="E69" i="12"/>
  <c r="F69" i="12"/>
  <c r="G69" i="12"/>
  <c r="J69" i="12"/>
  <c r="K69" i="12"/>
  <c r="L69" i="12"/>
  <c r="E70" i="12"/>
  <c r="F70" i="12"/>
  <c r="G70" i="12"/>
  <c r="J70" i="12"/>
  <c r="K70" i="12"/>
  <c r="L70" i="12"/>
  <c r="E71" i="12"/>
  <c r="F71" i="12"/>
  <c r="G71" i="12"/>
  <c r="J71" i="12"/>
  <c r="K71" i="12"/>
  <c r="L71" i="12"/>
  <c r="E72" i="12"/>
  <c r="F72" i="12"/>
  <c r="G72" i="12"/>
  <c r="J72" i="12"/>
  <c r="K72" i="12"/>
  <c r="L72" i="12"/>
  <c r="E73" i="12"/>
  <c r="F73" i="12"/>
  <c r="G73" i="12"/>
  <c r="J73" i="12"/>
  <c r="K73" i="12"/>
  <c r="L73" i="12"/>
  <c r="E74" i="12"/>
  <c r="F74" i="12"/>
  <c r="G74" i="12"/>
  <c r="J74" i="12"/>
  <c r="K74" i="12"/>
  <c r="L74" i="12"/>
  <c r="E75" i="12"/>
  <c r="F75" i="12"/>
  <c r="G75" i="12"/>
  <c r="J75" i="12"/>
  <c r="K75" i="12"/>
  <c r="L75" i="12"/>
  <c r="E76" i="12"/>
  <c r="F76" i="12"/>
  <c r="G76" i="12"/>
  <c r="J76" i="12"/>
  <c r="K76" i="12"/>
  <c r="L76" i="12"/>
  <c r="E77" i="12"/>
  <c r="F77" i="12"/>
  <c r="G77" i="12"/>
  <c r="J77" i="12"/>
  <c r="K77" i="12"/>
  <c r="L77" i="12"/>
  <c r="E78" i="12"/>
  <c r="F78" i="12"/>
  <c r="G78" i="12"/>
  <c r="J78" i="12"/>
  <c r="K78" i="12"/>
  <c r="L78" i="12"/>
  <c r="E79" i="12"/>
  <c r="F79" i="12"/>
  <c r="G79" i="12"/>
  <c r="J79" i="12"/>
  <c r="K79" i="12"/>
  <c r="L79" i="12"/>
  <c r="E80" i="12"/>
  <c r="F80" i="12"/>
  <c r="G80" i="12"/>
  <c r="J80" i="12"/>
  <c r="K80" i="12"/>
  <c r="L80" i="12"/>
  <c r="E81" i="12"/>
  <c r="F81" i="12"/>
  <c r="G81" i="12"/>
  <c r="J81" i="12"/>
  <c r="K81" i="12"/>
  <c r="L81" i="12"/>
  <c r="E82" i="12"/>
  <c r="F82" i="12"/>
  <c r="G82" i="12"/>
  <c r="J82" i="12"/>
  <c r="K82" i="12"/>
  <c r="L82" i="12"/>
  <c r="E83" i="12"/>
  <c r="F83" i="12"/>
  <c r="G83" i="12"/>
  <c r="J83" i="12"/>
  <c r="K83" i="12"/>
  <c r="L83" i="12"/>
  <c r="E84" i="12"/>
  <c r="F84" i="12"/>
  <c r="G84" i="12"/>
  <c r="J84" i="12"/>
  <c r="K84" i="12"/>
  <c r="L84" i="12"/>
  <c r="E85" i="12"/>
  <c r="F85" i="12"/>
  <c r="G85" i="12"/>
  <c r="J85" i="12"/>
  <c r="K85" i="12"/>
  <c r="L85" i="12"/>
  <c r="E86" i="12"/>
  <c r="F86" i="12"/>
  <c r="G86" i="12"/>
  <c r="J86" i="12"/>
  <c r="K86" i="12"/>
  <c r="L86" i="12"/>
  <c r="E87" i="12"/>
  <c r="F87" i="12"/>
  <c r="G87" i="12"/>
  <c r="J87" i="12"/>
  <c r="K87" i="12"/>
  <c r="L87" i="12"/>
  <c r="E88" i="12"/>
  <c r="F88" i="12"/>
  <c r="G88" i="12"/>
  <c r="J88" i="12"/>
  <c r="K88" i="12"/>
  <c r="L88" i="12"/>
  <c r="E89" i="12"/>
  <c r="F89" i="12"/>
  <c r="G89" i="12"/>
  <c r="J89" i="12"/>
  <c r="K89" i="12"/>
  <c r="L89" i="12"/>
  <c r="E90" i="12"/>
  <c r="F90" i="12"/>
  <c r="G90" i="12"/>
  <c r="J90" i="12"/>
  <c r="K90" i="12"/>
  <c r="L90" i="12"/>
  <c r="E91" i="12"/>
  <c r="F91" i="12"/>
  <c r="G91" i="12"/>
  <c r="J91" i="12"/>
  <c r="K91" i="12"/>
  <c r="L91" i="12"/>
  <c r="E92" i="12"/>
  <c r="F92" i="12"/>
  <c r="G92" i="12"/>
  <c r="J92" i="12"/>
  <c r="K92" i="12"/>
  <c r="L92" i="12"/>
  <c r="L6" i="12"/>
  <c r="K6" i="12"/>
  <c r="J6" i="12"/>
  <c r="G6" i="12"/>
  <c r="F6" i="12"/>
  <c r="E6" i="12"/>
  <c r="D103" i="13"/>
  <c r="F99" i="13"/>
  <c r="D99" i="13"/>
  <c r="F98" i="13"/>
  <c r="F97" i="13"/>
  <c r="D97" i="13"/>
  <c r="F96" i="13"/>
  <c r="D96" i="13"/>
  <c r="F95" i="13"/>
  <c r="D95" i="13"/>
  <c r="F94" i="13"/>
  <c r="D94" i="13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D71" i="13"/>
  <c r="E71" i="13"/>
  <c r="F71" i="13"/>
  <c r="G71" i="13"/>
  <c r="D72" i="13"/>
  <c r="E72" i="13"/>
  <c r="F72" i="13"/>
  <c r="G72" i="13"/>
  <c r="D73" i="13"/>
  <c r="E73" i="13"/>
  <c r="F73" i="13"/>
  <c r="G73" i="13"/>
  <c r="D74" i="13"/>
  <c r="E74" i="13"/>
  <c r="F74" i="13"/>
  <c r="G74" i="13"/>
  <c r="D75" i="13"/>
  <c r="E75" i="13"/>
  <c r="F75" i="13"/>
  <c r="G75" i="13"/>
  <c r="D76" i="13"/>
  <c r="E76" i="13"/>
  <c r="F76" i="13"/>
  <c r="G76" i="13"/>
  <c r="D77" i="13"/>
  <c r="E77" i="13"/>
  <c r="F77" i="13"/>
  <c r="G77" i="13"/>
  <c r="D78" i="13"/>
  <c r="E78" i="13"/>
  <c r="F78" i="13"/>
  <c r="G78" i="13"/>
  <c r="D79" i="13"/>
  <c r="E79" i="13"/>
  <c r="F79" i="13"/>
  <c r="G79" i="13"/>
  <c r="D80" i="13"/>
  <c r="E80" i="13"/>
  <c r="F80" i="13"/>
  <c r="G80" i="13"/>
  <c r="D81" i="13"/>
  <c r="E81" i="13"/>
  <c r="F81" i="13"/>
  <c r="G81" i="13"/>
  <c r="D82" i="13"/>
  <c r="E82" i="13"/>
  <c r="F82" i="13"/>
  <c r="G82" i="13"/>
  <c r="D83" i="13"/>
  <c r="E83" i="13"/>
  <c r="F83" i="13"/>
  <c r="G83" i="13"/>
  <c r="D84" i="13"/>
  <c r="E84" i="13"/>
  <c r="F84" i="13"/>
  <c r="G84" i="13"/>
  <c r="D85" i="13"/>
  <c r="E85" i="13"/>
  <c r="F85" i="13"/>
  <c r="G85" i="13"/>
  <c r="D86" i="13"/>
  <c r="E86" i="13"/>
  <c r="F86" i="13"/>
  <c r="G86" i="13"/>
  <c r="D87" i="13"/>
  <c r="E87" i="13"/>
  <c r="F87" i="13"/>
  <c r="G87" i="13"/>
  <c r="D88" i="13"/>
  <c r="E88" i="13"/>
  <c r="F88" i="13"/>
  <c r="G88" i="13"/>
  <c r="D89" i="13"/>
  <c r="E89" i="13"/>
  <c r="F89" i="13"/>
  <c r="G89" i="13"/>
  <c r="D90" i="13"/>
  <c r="E90" i="13"/>
  <c r="F90" i="13"/>
  <c r="G90" i="13"/>
  <c r="D91" i="13"/>
  <c r="E91" i="13"/>
  <c r="F91" i="13"/>
  <c r="G91" i="13"/>
  <c r="D92" i="13"/>
  <c r="E92" i="13"/>
  <c r="F92" i="13"/>
  <c r="G92" i="13"/>
  <c r="G6" i="13"/>
  <c r="F6" i="13"/>
  <c r="E6" i="13"/>
  <c r="D6" i="13"/>
  <c r="L98" i="8"/>
  <c r="L97" i="8"/>
  <c r="L96" i="8"/>
  <c r="L95" i="8"/>
  <c r="L94" i="8"/>
  <c r="J98" i="8"/>
  <c r="J97" i="8"/>
  <c r="J96" i="8"/>
  <c r="J95" i="8"/>
  <c r="J94" i="8"/>
  <c r="G98" i="8"/>
  <c r="G97" i="8"/>
  <c r="G96" i="8"/>
  <c r="G95" i="8"/>
  <c r="G94" i="8"/>
  <c r="E98" i="8"/>
  <c r="E97" i="8"/>
  <c r="E96" i="8"/>
  <c r="E95" i="8"/>
  <c r="E94" i="8"/>
  <c r="E7" i="8"/>
  <c r="F7" i="8"/>
  <c r="G7" i="8"/>
  <c r="J7" i="8"/>
  <c r="K7" i="8"/>
  <c r="L7" i="8"/>
  <c r="E8" i="8"/>
  <c r="F8" i="8"/>
  <c r="G8" i="8"/>
  <c r="J8" i="8"/>
  <c r="K8" i="8"/>
  <c r="L8" i="8"/>
  <c r="E9" i="8"/>
  <c r="F9" i="8"/>
  <c r="G9" i="8"/>
  <c r="J9" i="8"/>
  <c r="K9" i="8"/>
  <c r="L9" i="8"/>
  <c r="E10" i="8"/>
  <c r="F10" i="8"/>
  <c r="G10" i="8"/>
  <c r="J10" i="8"/>
  <c r="K10" i="8"/>
  <c r="L10" i="8"/>
  <c r="E11" i="8"/>
  <c r="F11" i="8"/>
  <c r="G11" i="8"/>
  <c r="J11" i="8"/>
  <c r="K11" i="8"/>
  <c r="L11" i="8"/>
  <c r="E12" i="8"/>
  <c r="F12" i="8"/>
  <c r="G12" i="8"/>
  <c r="J12" i="8"/>
  <c r="K12" i="8"/>
  <c r="L12" i="8"/>
  <c r="E13" i="8"/>
  <c r="F13" i="8"/>
  <c r="G13" i="8"/>
  <c r="J13" i="8"/>
  <c r="K13" i="8"/>
  <c r="L13" i="8"/>
  <c r="E14" i="8"/>
  <c r="F14" i="8"/>
  <c r="G14" i="8"/>
  <c r="J14" i="8"/>
  <c r="K14" i="8"/>
  <c r="L14" i="8"/>
  <c r="E15" i="8"/>
  <c r="F15" i="8"/>
  <c r="G15" i="8"/>
  <c r="J15" i="8"/>
  <c r="K15" i="8"/>
  <c r="L15" i="8"/>
  <c r="E16" i="8"/>
  <c r="F16" i="8"/>
  <c r="G16" i="8"/>
  <c r="J16" i="8"/>
  <c r="K16" i="8"/>
  <c r="L16" i="8"/>
  <c r="E17" i="8"/>
  <c r="F17" i="8"/>
  <c r="G17" i="8"/>
  <c r="J17" i="8"/>
  <c r="K17" i="8"/>
  <c r="L17" i="8"/>
  <c r="E18" i="8"/>
  <c r="F18" i="8"/>
  <c r="G18" i="8"/>
  <c r="J18" i="8"/>
  <c r="K18" i="8"/>
  <c r="L18" i="8"/>
  <c r="E19" i="8"/>
  <c r="F19" i="8"/>
  <c r="G19" i="8"/>
  <c r="J19" i="8"/>
  <c r="K19" i="8"/>
  <c r="L19" i="8"/>
  <c r="E20" i="8"/>
  <c r="F20" i="8"/>
  <c r="G20" i="8"/>
  <c r="J20" i="8"/>
  <c r="K20" i="8"/>
  <c r="L20" i="8"/>
  <c r="E21" i="8"/>
  <c r="F21" i="8"/>
  <c r="G21" i="8"/>
  <c r="J21" i="8"/>
  <c r="K21" i="8"/>
  <c r="L21" i="8"/>
  <c r="E22" i="8"/>
  <c r="F22" i="8"/>
  <c r="G22" i="8"/>
  <c r="J22" i="8"/>
  <c r="K22" i="8"/>
  <c r="L22" i="8"/>
  <c r="E23" i="8"/>
  <c r="F23" i="8"/>
  <c r="G23" i="8"/>
  <c r="J23" i="8"/>
  <c r="K23" i="8"/>
  <c r="L23" i="8"/>
  <c r="E24" i="8"/>
  <c r="F24" i="8"/>
  <c r="G24" i="8"/>
  <c r="J24" i="8"/>
  <c r="K24" i="8"/>
  <c r="L24" i="8"/>
  <c r="E25" i="8"/>
  <c r="F25" i="8"/>
  <c r="G25" i="8"/>
  <c r="J25" i="8"/>
  <c r="K25" i="8"/>
  <c r="L25" i="8"/>
  <c r="E26" i="8"/>
  <c r="F26" i="8"/>
  <c r="G26" i="8"/>
  <c r="J26" i="8"/>
  <c r="K26" i="8"/>
  <c r="L26" i="8"/>
  <c r="E27" i="8"/>
  <c r="F27" i="8"/>
  <c r="G27" i="8"/>
  <c r="J27" i="8"/>
  <c r="K27" i="8"/>
  <c r="L27" i="8"/>
  <c r="E28" i="8"/>
  <c r="F28" i="8"/>
  <c r="G28" i="8"/>
  <c r="J28" i="8"/>
  <c r="K28" i="8"/>
  <c r="L28" i="8"/>
  <c r="E29" i="8"/>
  <c r="F29" i="8"/>
  <c r="G29" i="8"/>
  <c r="J29" i="8"/>
  <c r="K29" i="8"/>
  <c r="L29" i="8"/>
  <c r="E30" i="8"/>
  <c r="F30" i="8"/>
  <c r="G30" i="8"/>
  <c r="J30" i="8"/>
  <c r="K30" i="8"/>
  <c r="L30" i="8"/>
  <c r="E31" i="8"/>
  <c r="F31" i="8"/>
  <c r="G31" i="8"/>
  <c r="J31" i="8"/>
  <c r="K31" i="8"/>
  <c r="L31" i="8"/>
  <c r="E32" i="8"/>
  <c r="F32" i="8"/>
  <c r="G32" i="8"/>
  <c r="J32" i="8"/>
  <c r="K32" i="8"/>
  <c r="L32" i="8"/>
  <c r="E33" i="8"/>
  <c r="F33" i="8"/>
  <c r="G33" i="8"/>
  <c r="J33" i="8"/>
  <c r="K33" i="8"/>
  <c r="L33" i="8"/>
  <c r="E34" i="8"/>
  <c r="F34" i="8"/>
  <c r="G34" i="8"/>
  <c r="J34" i="8"/>
  <c r="K34" i="8"/>
  <c r="L34" i="8"/>
  <c r="E35" i="8"/>
  <c r="F35" i="8"/>
  <c r="G35" i="8"/>
  <c r="J35" i="8"/>
  <c r="K35" i="8"/>
  <c r="L35" i="8"/>
  <c r="E36" i="8"/>
  <c r="F36" i="8"/>
  <c r="G36" i="8"/>
  <c r="J36" i="8"/>
  <c r="K36" i="8"/>
  <c r="L36" i="8"/>
  <c r="E37" i="8"/>
  <c r="F37" i="8"/>
  <c r="G37" i="8"/>
  <c r="J37" i="8"/>
  <c r="K37" i="8"/>
  <c r="L37" i="8"/>
  <c r="E38" i="8"/>
  <c r="F38" i="8"/>
  <c r="G38" i="8"/>
  <c r="J38" i="8"/>
  <c r="K38" i="8"/>
  <c r="L38" i="8"/>
  <c r="E39" i="8"/>
  <c r="F39" i="8"/>
  <c r="G39" i="8"/>
  <c r="J39" i="8"/>
  <c r="K39" i="8"/>
  <c r="L39" i="8"/>
  <c r="E40" i="8"/>
  <c r="F40" i="8"/>
  <c r="G40" i="8"/>
  <c r="J40" i="8"/>
  <c r="K40" i="8"/>
  <c r="L40" i="8"/>
  <c r="E41" i="8"/>
  <c r="F41" i="8"/>
  <c r="G41" i="8"/>
  <c r="J41" i="8"/>
  <c r="K41" i="8"/>
  <c r="L41" i="8"/>
  <c r="E42" i="8"/>
  <c r="F42" i="8"/>
  <c r="G42" i="8"/>
  <c r="J42" i="8"/>
  <c r="K42" i="8"/>
  <c r="L42" i="8"/>
  <c r="E43" i="8"/>
  <c r="F43" i="8"/>
  <c r="G43" i="8"/>
  <c r="J43" i="8"/>
  <c r="K43" i="8"/>
  <c r="L43" i="8"/>
  <c r="E44" i="8"/>
  <c r="F44" i="8"/>
  <c r="G44" i="8"/>
  <c r="J44" i="8"/>
  <c r="K44" i="8"/>
  <c r="L44" i="8"/>
  <c r="E45" i="8"/>
  <c r="F45" i="8"/>
  <c r="G45" i="8"/>
  <c r="J45" i="8"/>
  <c r="K45" i="8"/>
  <c r="L45" i="8"/>
  <c r="E46" i="8"/>
  <c r="F46" i="8"/>
  <c r="G46" i="8"/>
  <c r="J46" i="8"/>
  <c r="K46" i="8"/>
  <c r="L46" i="8"/>
  <c r="E47" i="8"/>
  <c r="F47" i="8"/>
  <c r="G47" i="8"/>
  <c r="J47" i="8"/>
  <c r="K47" i="8"/>
  <c r="L47" i="8"/>
  <c r="E48" i="8"/>
  <c r="F48" i="8"/>
  <c r="G48" i="8"/>
  <c r="J48" i="8"/>
  <c r="K48" i="8"/>
  <c r="L48" i="8"/>
  <c r="E49" i="8"/>
  <c r="F49" i="8"/>
  <c r="G49" i="8"/>
  <c r="J49" i="8"/>
  <c r="K49" i="8"/>
  <c r="L49" i="8"/>
  <c r="E50" i="8"/>
  <c r="F50" i="8"/>
  <c r="G50" i="8"/>
  <c r="J50" i="8"/>
  <c r="K50" i="8"/>
  <c r="L50" i="8"/>
  <c r="E51" i="8"/>
  <c r="F51" i="8"/>
  <c r="G51" i="8"/>
  <c r="J51" i="8"/>
  <c r="K51" i="8"/>
  <c r="L51" i="8"/>
  <c r="E52" i="8"/>
  <c r="F52" i="8"/>
  <c r="G52" i="8"/>
  <c r="J52" i="8"/>
  <c r="K52" i="8"/>
  <c r="L52" i="8"/>
  <c r="E53" i="8"/>
  <c r="F53" i="8"/>
  <c r="G53" i="8"/>
  <c r="J53" i="8"/>
  <c r="K53" i="8"/>
  <c r="L53" i="8"/>
  <c r="E54" i="8"/>
  <c r="F54" i="8"/>
  <c r="G54" i="8"/>
  <c r="J54" i="8"/>
  <c r="K54" i="8"/>
  <c r="L54" i="8"/>
  <c r="E55" i="8"/>
  <c r="F55" i="8"/>
  <c r="G55" i="8"/>
  <c r="J55" i="8"/>
  <c r="K55" i="8"/>
  <c r="L55" i="8"/>
  <c r="E56" i="8"/>
  <c r="F56" i="8"/>
  <c r="G56" i="8"/>
  <c r="J56" i="8"/>
  <c r="K56" i="8"/>
  <c r="L56" i="8"/>
  <c r="E57" i="8"/>
  <c r="F57" i="8"/>
  <c r="G57" i="8"/>
  <c r="J57" i="8"/>
  <c r="K57" i="8"/>
  <c r="L57" i="8"/>
  <c r="E58" i="8"/>
  <c r="F58" i="8"/>
  <c r="G58" i="8"/>
  <c r="J58" i="8"/>
  <c r="K58" i="8"/>
  <c r="L58" i="8"/>
  <c r="E59" i="8"/>
  <c r="F59" i="8"/>
  <c r="G59" i="8"/>
  <c r="J59" i="8"/>
  <c r="K59" i="8"/>
  <c r="L59" i="8"/>
  <c r="E60" i="8"/>
  <c r="F60" i="8"/>
  <c r="G60" i="8"/>
  <c r="J60" i="8"/>
  <c r="K60" i="8"/>
  <c r="L60" i="8"/>
  <c r="E61" i="8"/>
  <c r="F61" i="8"/>
  <c r="G61" i="8"/>
  <c r="J61" i="8"/>
  <c r="K61" i="8"/>
  <c r="L61" i="8"/>
  <c r="E62" i="8"/>
  <c r="F62" i="8"/>
  <c r="G62" i="8"/>
  <c r="J62" i="8"/>
  <c r="K62" i="8"/>
  <c r="L62" i="8"/>
  <c r="E63" i="8"/>
  <c r="F63" i="8"/>
  <c r="G63" i="8"/>
  <c r="J63" i="8"/>
  <c r="K63" i="8"/>
  <c r="L63" i="8"/>
  <c r="E64" i="8"/>
  <c r="F64" i="8"/>
  <c r="G64" i="8"/>
  <c r="J64" i="8"/>
  <c r="K64" i="8"/>
  <c r="L64" i="8"/>
  <c r="E65" i="8"/>
  <c r="F65" i="8"/>
  <c r="G65" i="8"/>
  <c r="J65" i="8"/>
  <c r="K65" i="8"/>
  <c r="L65" i="8"/>
  <c r="E66" i="8"/>
  <c r="F66" i="8"/>
  <c r="G66" i="8"/>
  <c r="J66" i="8"/>
  <c r="K66" i="8"/>
  <c r="L66" i="8"/>
  <c r="E67" i="8"/>
  <c r="F67" i="8"/>
  <c r="G67" i="8"/>
  <c r="J67" i="8"/>
  <c r="K67" i="8"/>
  <c r="L67" i="8"/>
  <c r="E68" i="8"/>
  <c r="F68" i="8"/>
  <c r="G68" i="8"/>
  <c r="J68" i="8"/>
  <c r="K68" i="8"/>
  <c r="L68" i="8"/>
  <c r="E69" i="8"/>
  <c r="F69" i="8"/>
  <c r="G69" i="8"/>
  <c r="J69" i="8"/>
  <c r="K69" i="8"/>
  <c r="L69" i="8"/>
  <c r="E70" i="8"/>
  <c r="F70" i="8"/>
  <c r="G70" i="8"/>
  <c r="J70" i="8"/>
  <c r="K70" i="8"/>
  <c r="L70" i="8"/>
  <c r="E71" i="8"/>
  <c r="F71" i="8"/>
  <c r="G71" i="8"/>
  <c r="J71" i="8"/>
  <c r="K71" i="8"/>
  <c r="L71" i="8"/>
  <c r="E72" i="8"/>
  <c r="F72" i="8"/>
  <c r="G72" i="8"/>
  <c r="J72" i="8"/>
  <c r="K72" i="8"/>
  <c r="L72" i="8"/>
  <c r="E73" i="8"/>
  <c r="F73" i="8"/>
  <c r="G73" i="8"/>
  <c r="J73" i="8"/>
  <c r="K73" i="8"/>
  <c r="L73" i="8"/>
  <c r="E74" i="8"/>
  <c r="F74" i="8"/>
  <c r="G74" i="8"/>
  <c r="J74" i="8"/>
  <c r="K74" i="8"/>
  <c r="L74" i="8"/>
  <c r="E75" i="8"/>
  <c r="F75" i="8"/>
  <c r="G75" i="8"/>
  <c r="J75" i="8"/>
  <c r="K75" i="8"/>
  <c r="L75" i="8"/>
  <c r="E76" i="8"/>
  <c r="F76" i="8"/>
  <c r="G76" i="8"/>
  <c r="J76" i="8"/>
  <c r="K76" i="8"/>
  <c r="L76" i="8"/>
  <c r="E77" i="8"/>
  <c r="F77" i="8"/>
  <c r="G77" i="8"/>
  <c r="J77" i="8"/>
  <c r="K77" i="8"/>
  <c r="L77" i="8"/>
  <c r="E78" i="8"/>
  <c r="F78" i="8"/>
  <c r="G78" i="8"/>
  <c r="J78" i="8"/>
  <c r="K78" i="8"/>
  <c r="L78" i="8"/>
  <c r="E79" i="8"/>
  <c r="F79" i="8"/>
  <c r="G79" i="8"/>
  <c r="J79" i="8"/>
  <c r="K79" i="8"/>
  <c r="L79" i="8"/>
  <c r="E80" i="8"/>
  <c r="F80" i="8"/>
  <c r="G80" i="8"/>
  <c r="J80" i="8"/>
  <c r="K80" i="8"/>
  <c r="L80" i="8"/>
  <c r="E81" i="8"/>
  <c r="F81" i="8"/>
  <c r="G81" i="8"/>
  <c r="J81" i="8"/>
  <c r="K81" i="8"/>
  <c r="L81" i="8"/>
  <c r="E82" i="8"/>
  <c r="F82" i="8"/>
  <c r="G82" i="8"/>
  <c r="J82" i="8"/>
  <c r="K82" i="8"/>
  <c r="L82" i="8"/>
  <c r="E83" i="8"/>
  <c r="F83" i="8"/>
  <c r="G83" i="8"/>
  <c r="J83" i="8"/>
  <c r="K83" i="8"/>
  <c r="L83" i="8"/>
  <c r="E84" i="8"/>
  <c r="F84" i="8"/>
  <c r="G84" i="8"/>
  <c r="J84" i="8"/>
  <c r="K84" i="8"/>
  <c r="L84" i="8"/>
  <c r="E85" i="8"/>
  <c r="F85" i="8"/>
  <c r="G85" i="8"/>
  <c r="J85" i="8"/>
  <c r="K85" i="8"/>
  <c r="L85" i="8"/>
  <c r="E86" i="8"/>
  <c r="F86" i="8"/>
  <c r="G86" i="8"/>
  <c r="J86" i="8"/>
  <c r="K86" i="8"/>
  <c r="L86" i="8"/>
  <c r="E87" i="8"/>
  <c r="F87" i="8"/>
  <c r="G87" i="8"/>
  <c r="J87" i="8"/>
  <c r="K87" i="8"/>
  <c r="L87" i="8"/>
  <c r="E88" i="8"/>
  <c r="F88" i="8"/>
  <c r="G88" i="8"/>
  <c r="J88" i="8"/>
  <c r="K88" i="8"/>
  <c r="L88" i="8"/>
  <c r="E89" i="8"/>
  <c r="F89" i="8"/>
  <c r="G89" i="8"/>
  <c r="J89" i="8"/>
  <c r="K89" i="8"/>
  <c r="L89" i="8"/>
  <c r="E90" i="8"/>
  <c r="F90" i="8"/>
  <c r="G90" i="8"/>
  <c r="J90" i="8"/>
  <c r="K90" i="8"/>
  <c r="L90" i="8"/>
  <c r="E91" i="8"/>
  <c r="F91" i="8"/>
  <c r="G91" i="8"/>
  <c r="J91" i="8"/>
  <c r="K91" i="8"/>
  <c r="L91" i="8"/>
  <c r="E92" i="8"/>
  <c r="F92" i="8"/>
  <c r="G92" i="8"/>
  <c r="J92" i="8"/>
  <c r="K92" i="8"/>
  <c r="L92" i="8"/>
  <c r="L6" i="8"/>
  <c r="K6" i="8"/>
  <c r="J6" i="8"/>
  <c r="G6" i="8"/>
  <c r="F6" i="8"/>
  <c r="E6" i="8"/>
  <c r="F98" i="9"/>
  <c r="D98" i="9"/>
  <c r="F97" i="9"/>
  <c r="D97" i="9"/>
  <c r="F96" i="9"/>
  <c r="D96" i="9"/>
  <c r="F95" i="9"/>
  <c r="D94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D82" i="9"/>
  <c r="E82" i="9"/>
  <c r="F82" i="9"/>
  <c r="G82" i="9"/>
  <c r="D83" i="9"/>
  <c r="E83" i="9"/>
  <c r="F83" i="9"/>
  <c r="G83" i="9"/>
  <c r="D84" i="9"/>
  <c r="E84" i="9"/>
  <c r="F84" i="9"/>
  <c r="G84" i="9"/>
  <c r="D85" i="9"/>
  <c r="E85" i="9"/>
  <c r="F85" i="9"/>
  <c r="G85" i="9"/>
  <c r="D86" i="9"/>
  <c r="E86" i="9"/>
  <c r="F86" i="9"/>
  <c r="G86" i="9"/>
  <c r="D87" i="9"/>
  <c r="E87" i="9"/>
  <c r="F87" i="9"/>
  <c r="G87" i="9"/>
  <c r="D88" i="9"/>
  <c r="E88" i="9"/>
  <c r="F88" i="9"/>
  <c r="G88" i="9"/>
  <c r="D89" i="9"/>
  <c r="E89" i="9"/>
  <c r="F89" i="9"/>
  <c r="G89" i="9"/>
  <c r="D90" i="9"/>
  <c r="E90" i="9"/>
  <c r="F90" i="9"/>
  <c r="G90" i="9"/>
  <c r="D91" i="9"/>
  <c r="E91" i="9"/>
  <c r="F91" i="9"/>
  <c r="G91" i="9"/>
  <c r="D92" i="9"/>
  <c r="E92" i="9"/>
  <c r="F92" i="9"/>
  <c r="G92" i="9"/>
  <c r="G6" i="9"/>
  <c r="F6" i="9"/>
  <c r="E6" i="9"/>
  <c r="D6" i="9"/>
  <c r="L97" i="4"/>
  <c r="J97" i="4"/>
  <c r="L96" i="4"/>
  <c r="J96" i="4"/>
  <c r="L94" i="4"/>
  <c r="J94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L6" i="4"/>
  <c r="K6" i="4"/>
  <c r="J6" i="4"/>
  <c r="E97" i="4"/>
  <c r="E96" i="4"/>
  <c r="E94" i="4"/>
  <c r="G97" i="4"/>
  <c r="G96" i="4"/>
  <c r="G94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6" i="4"/>
  <c r="F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7" i="4"/>
  <c r="E8" i="4"/>
  <c r="H8" i="4" s="1"/>
  <c r="E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F97" i="5"/>
  <c r="F96" i="5"/>
  <c r="F94" i="5"/>
  <c r="F15" i="5"/>
  <c r="F16" i="5"/>
  <c r="F17" i="5"/>
  <c r="F18" i="5"/>
  <c r="F19" i="5"/>
  <c r="F20" i="5"/>
  <c r="F21" i="5"/>
  <c r="F22" i="5"/>
  <c r="F23" i="5"/>
  <c r="F24" i="5"/>
  <c r="F25" i="5"/>
  <c r="F26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8" i="5"/>
  <c r="F9" i="5"/>
  <c r="F10" i="5"/>
  <c r="F11" i="5"/>
  <c r="F12" i="5"/>
  <c r="F13" i="5"/>
  <c r="F14" i="5"/>
  <c r="F7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7" i="5"/>
  <c r="E8" i="5"/>
  <c r="E9" i="5"/>
  <c r="E10" i="5"/>
  <c r="E11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6" i="5"/>
  <c r="D97" i="5"/>
  <c r="D96" i="5"/>
  <c r="D94" i="5"/>
  <c r="E93" i="17" l="1"/>
  <c r="H86" i="12"/>
  <c r="I86" i="12"/>
  <c r="H84" i="12"/>
  <c r="I84" i="12"/>
  <c r="I76" i="12"/>
  <c r="H76" i="12"/>
  <c r="H50" i="12"/>
  <c r="I50" i="12"/>
  <c r="I48" i="12"/>
  <c r="H48" i="12"/>
  <c r="H46" i="12"/>
  <c r="I46" i="12"/>
  <c r="H42" i="12"/>
  <c r="I42" i="12"/>
  <c r="H38" i="12"/>
  <c r="I38" i="12"/>
  <c r="H36" i="12"/>
  <c r="I36" i="12"/>
  <c r="H26" i="12"/>
  <c r="I26" i="12"/>
  <c r="H24" i="12"/>
  <c r="I24" i="12"/>
  <c r="H16" i="12"/>
  <c r="I16" i="12"/>
  <c r="H74" i="12"/>
  <c r="I74" i="12"/>
  <c r="I72" i="12"/>
  <c r="H72" i="12"/>
  <c r="H70" i="12"/>
  <c r="I70" i="12"/>
  <c r="I62" i="12"/>
  <c r="H62" i="12"/>
  <c r="I60" i="12"/>
  <c r="H60" i="12"/>
  <c r="H44" i="12"/>
  <c r="I44" i="12"/>
  <c r="H22" i="12"/>
  <c r="I22" i="12"/>
  <c r="H14" i="12"/>
  <c r="I14" i="12"/>
  <c r="I91" i="12"/>
  <c r="H91" i="12"/>
  <c r="H89" i="12"/>
  <c r="I89" i="12"/>
  <c r="I87" i="12"/>
  <c r="H87" i="12"/>
  <c r="H85" i="12"/>
  <c r="I85" i="12"/>
  <c r="H83" i="12"/>
  <c r="I83" i="12"/>
  <c r="I81" i="12"/>
  <c r="H81" i="12"/>
  <c r="H79" i="12"/>
  <c r="I79" i="12"/>
  <c r="I77" i="12"/>
  <c r="H77" i="12"/>
  <c r="H75" i="12"/>
  <c r="I75" i="12"/>
  <c r="I73" i="12"/>
  <c r="H73" i="12"/>
  <c r="H71" i="12"/>
  <c r="I71" i="12"/>
  <c r="I69" i="12"/>
  <c r="H69" i="12"/>
  <c r="H67" i="12"/>
  <c r="I67" i="12"/>
  <c r="I65" i="12"/>
  <c r="H65" i="12"/>
  <c r="I63" i="12"/>
  <c r="H63" i="12"/>
  <c r="H61" i="12"/>
  <c r="I61" i="12"/>
  <c r="H59" i="12"/>
  <c r="I59" i="12"/>
  <c r="I57" i="12"/>
  <c r="H57" i="12"/>
  <c r="I55" i="12"/>
  <c r="H55" i="12"/>
  <c r="H53" i="12"/>
  <c r="I53" i="12"/>
  <c r="H51" i="12"/>
  <c r="I51" i="12"/>
  <c r="I49" i="12"/>
  <c r="H49" i="12"/>
  <c r="I47" i="12"/>
  <c r="H47" i="12"/>
  <c r="H45" i="12"/>
  <c r="I45" i="12"/>
  <c r="H43" i="12"/>
  <c r="I43" i="12"/>
  <c r="I41" i="12"/>
  <c r="H41" i="12"/>
  <c r="I39" i="12"/>
  <c r="H39" i="12"/>
  <c r="H37" i="12"/>
  <c r="I37" i="12"/>
  <c r="H35" i="12"/>
  <c r="I35" i="12"/>
  <c r="I33" i="12"/>
  <c r="H33" i="12"/>
  <c r="H31" i="12"/>
  <c r="I31" i="12"/>
  <c r="I29" i="12"/>
  <c r="H29" i="12"/>
  <c r="H27" i="12"/>
  <c r="I27" i="12"/>
  <c r="I25" i="12"/>
  <c r="H25" i="12"/>
  <c r="H23" i="12"/>
  <c r="I23" i="12"/>
  <c r="I21" i="12"/>
  <c r="H21" i="12"/>
  <c r="H19" i="12"/>
  <c r="I19" i="12"/>
  <c r="I17" i="12"/>
  <c r="H17" i="12"/>
  <c r="I15" i="12"/>
  <c r="H15" i="12"/>
  <c r="H13" i="12"/>
  <c r="I13" i="12"/>
  <c r="H11" i="12"/>
  <c r="I11" i="12"/>
  <c r="I9" i="12"/>
  <c r="H9" i="12"/>
  <c r="H92" i="12"/>
  <c r="I92" i="12"/>
  <c r="H90" i="12"/>
  <c r="I90" i="12"/>
  <c r="I88" i="12"/>
  <c r="H88" i="12"/>
  <c r="I82" i="12"/>
  <c r="H82" i="12"/>
  <c r="H80" i="12"/>
  <c r="I80" i="12"/>
  <c r="I78" i="12"/>
  <c r="H78" i="12"/>
  <c r="I68" i="12"/>
  <c r="H68" i="12"/>
  <c r="I66" i="12"/>
  <c r="H66" i="12"/>
  <c r="H64" i="12"/>
  <c r="I64" i="12"/>
  <c r="H58" i="12"/>
  <c r="I58" i="12"/>
  <c r="I56" i="12"/>
  <c r="H56" i="12"/>
  <c r="H54" i="12"/>
  <c r="I54" i="12"/>
  <c r="I52" i="12"/>
  <c r="H52" i="12"/>
  <c r="H40" i="12"/>
  <c r="I40" i="12"/>
  <c r="H34" i="12"/>
  <c r="I34" i="12"/>
  <c r="H32" i="12"/>
  <c r="I32" i="12"/>
  <c r="H30" i="12"/>
  <c r="I30" i="12"/>
  <c r="H28" i="12"/>
  <c r="I28" i="12"/>
  <c r="H20" i="12"/>
  <c r="I20" i="12"/>
  <c r="H18" i="12"/>
  <c r="I18" i="12"/>
  <c r="H12" i="12"/>
  <c r="I12" i="12"/>
  <c r="H10" i="12"/>
  <c r="I10" i="12"/>
  <c r="H8" i="12"/>
  <c r="I8" i="12"/>
  <c r="I7" i="12"/>
  <c r="H7" i="12"/>
  <c r="I6" i="12"/>
  <c r="H6" i="12"/>
  <c r="I92" i="8"/>
  <c r="H92" i="8"/>
  <c r="I88" i="8"/>
  <c r="H88" i="8"/>
  <c r="I84" i="8"/>
  <c r="H84" i="8"/>
  <c r="I80" i="8"/>
  <c r="H80" i="8"/>
  <c r="I76" i="8"/>
  <c r="H76" i="8"/>
  <c r="H72" i="8"/>
  <c r="I72" i="8"/>
  <c r="I68" i="8"/>
  <c r="H68" i="8"/>
  <c r="I62" i="8"/>
  <c r="H62" i="8"/>
  <c r="H58" i="8"/>
  <c r="I58" i="8"/>
  <c r="I56" i="8"/>
  <c r="H56" i="8"/>
  <c r="H50" i="8"/>
  <c r="I50" i="8"/>
  <c r="H46" i="8"/>
  <c r="I46" i="8"/>
  <c r="I42" i="8"/>
  <c r="H42" i="8"/>
  <c r="I38" i="8"/>
  <c r="H38" i="8"/>
  <c r="H34" i="8"/>
  <c r="I34" i="8"/>
  <c r="H30" i="8"/>
  <c r="I30" i="8"/>
  <c r="H26" i="8"/>
  <c r="I26" i="8"/>
  <c r="H20" i="8"/>
  <c r="I20" i="8"/>
  <c r="I14" i="8"/>
  <c r="H14" i="8"/>
  <c r="H12" i="8"/>
  <c r="I12" i="8"/>
  <c r="I8" i="8"/>
  <c r="H8" i="8"/>
  <c r="I91" i="8"/>
  <c r="H91" i="8"/>
  <c r="I89" i="8"/>
  <c r="H89" i="8"/>
  <c r="I87" i="8"/>
  <c r="H87" i="8"/>
  <c r="I85" i="8"/>
  <c r="H85" i="8"/>
  <c r="I83" i="8"/>
  <c r="H83" i="8"/>
  <c r="I81" i="8"/>
  <c r="H81" i="8"/>
  <c r="I79" i="8"/>
  <c r="H79" i="8"/>
  <c r="I77" i="8"/>
  <c r="H77" i="8"/>
  <c r="I75" i="8"/>
  <c r="H75" i="8"/>
  <c r="I73" i="8"/>
  <c r="H73" i="8"/>
  <c r="I71" i="8"/>
  <c r="H71" i="8"/>
  <c r="I69" i="8"/>
  <c r="H69" i="8"/>
  <c r="I67" i="8"/>
  <c r="H67" i="8"/>
  <c r="I65" i="8"/>
  <c r="H65" i="8"/>
  <c r="I63" i="8"/>
  <c r="H63" i="8"/>
  <c r="I61" i="8"/>
  <c r="H61" i="8"/>
  <c r="I59" i="8"/>
  <c r="H59" i="8"/>
  <c r="I57" i="8"/>
  <c r="H57" i="8"/>
  <c r="H55" i="8"/>
  <c r="I55" i="8"/>
  <c r="H53" i="8"/>
  <c r="I53" i="8"/>
  <c r="H51" i="8"/>
  <c r="I51" i="8"/>
  <c r="H49" i="8"/>
  <c r="I49" i="8"/>
  <c r="H47" i="8"/>
  <c r="I47" i="8"/>
  <c r="H45" i="8"/>
  <c r="I45" i="8"/>
  <c r="H43" i="8"/>
  <c r="I43" i="8"/>
  <c r="H41" i="8"/>
  <c r="I41" i="8"/>
  <c r="H39" i="8"/>
  <c r="I39" i="8"/>
  <c r="H37" i="8"/>
  <c r="I37" i="8"/>
  <c r="H35" i="8"/>
  <c r="I35" i="8"/>
  <c r="H33" i="8"/>
  <c r="I33" i="8"/>
  <c r="H31" i="8"/>
  <c r="I31" i="8"/>
  <c r="H29" i="8"/>
  <c r="I29" i="8"/>
  <c r="H27" i="8"/>
  <c r="I27" i="8"/>
  <c r="H25" i="8"/>
  <c r="I25" i="8"/>
  <c r="H23" i="8"/>
  <c r="I23" i="8"/>
  <c r="H21" i="8"/>
  <c r="I21" i="8"/>
  <c r="H19" i="8"/>
  <c r="I19" i="8"/>
  <c r="H17" i="8"/>
  <c r="I17" i="8"/>
  <c r="H15" i="8"/>
  <c r="I15" i="8"/>
  <c r="H13" i="8"/>
  <c r="I13" i="8"/>
  <c r="H11" i="8"/>
  <c r="I11" i="8"/>
  <c r="H9" i="8"/>
  <c r="I9" i="8"/>
  <c r="H7" i="8"/>
  <c r="I7" i="8"/>
  <c r="I90" i="8"/>
  <c r="H90" i="8"/>
  <c r="I86" i="8"/>
  <c r="H86" i="8"/>
  <c r="I82" i="8"/>
  <c r="H82" i="8"/>
  <c r="I78" i="8"/>
  <c r="H78" i="8"/>
  <c r="I74" i="8"/>
  <c r="H74" i="8"/>
  <c r="I70" i="8"/>
  <c r="H70" i="8"/>
  <c r="H66" i="8"/>
  <c r="I66" i="8"/>
  <c r="H64" i="8"/>
  <c r="I64" i="8"/>
  <c r="H60" i="8"/>
  <c r="I60" i="8"/>
  <c r="H54" i="8"/>
  <c r="I54" i="8"/>
  <c r="I52" i="8"/>
  <c r="H52" i="8"/>
  <c r="I48" i="8"/>
  <c r="H48" i="8"/>
  <c r="H44" i="8"/>
  <c r="I44" i="8"/>
  <c r="H40" i="8"/>
  <c r="I40" i="8"/>
  <c r="H36" i="8"/>
  <c r="I36" i="8"/>
  <c r="I32" i="8"/>
  <c r="H32" i="8"/>
  <c r="I28" i="8"/>
  <c r="H28" i="8"/>
  <c r="I24" i="8"/>
  <c r="H24" i="8"/>
  <c r="H22" i="8"/>
  <c r="I22" i="8"/>
  <c r="I18" i="8"/>
  <c r="H18" i="8"/>
  <c r="H16" i="8"/>
  <c r="I16" i="8"/>
  <c r="H10" i="8"/>
  <c r="I10" i="8"/>
  <c r="I6" i="8"/>
  <c r="H6" i="8"/>
  <c r="H90" i="4"/>
  <c r="I90" i="4"/>
  <c r="I82" i="4"/>
  <c r="H82" i="4"/>
  <c r="H74" i="4"/>
  <c r="I74" i="4"/>
  <c r="H66" i="4"/>
  <c r="I66" i="4"/>
  <c r="I58" i="4"/>
  <c r="H58" i="4"/>
  <c r="H50" i="4"/>
  <c r="I50" i="4"/>
  <c r="H42" i="4"/>
  <c r="I42" i="4"/>
  <c r="I34" i="4"/>
  <c r="H34" i="4"/>
  <c r="H26" i="4"/>
  <c r="I26" i="4"/>
  <c r="I18" i="4"/>
  <c r="H18" i="4"/>
  <c r="I89" i="4"/>
  <c r="H89" i="4"/>
  <c r="I81" i="4"/>
  <c r="H81" i="4"/>
  <c r="I73" i="4"/>
  <c r="H73" i="4"/>
  <c r="I65" i="4"/>
  <c r="H65" i="4"/>
  <c r="I57" i="4"/>
  <c r="H57" i="4"/>
  <c r="H49" i="4"/>
  <c r="I49" i="4"/>
  <c r="H41" i="4"/>
  <c r="I41" i="4"/>
  <c r="I33" i="4"/>
  <c r="H33" i="4"/>
  <c r="H25" i="4"/>
  <c r="I25" i="4"/>
  <c r="I17" i="4"/>
  <c r="H17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H63" i="4"/>
  <c r="I63" i="4"/>
  <c r="I59" i="4"/>
  <c r="H59" i="4"/>
  <c r="I55" i="4"/>
  <c r="H55" i="4"/>
  <c r="I51" i="4"/>
  <c r="H51" i="4"/>
  <c r="I47" i="4"/>
  <c r="H47" i="4"/>
  <c r="I43" i="4"/>
  <c r="H43" i="4"/>
  <c r="I39" i="4"/>
  <c r="H39" i="4"/>
  <c r="H35" i="4"/>
  <c r="I35" i="4"/>
  <c r="H31" i="4"/>
  <c r="I31" i="4"/>
  <c r="I27" i="4"/>
  <c r="H27" i="4"/>
  <c r="H23" i="4"/>
  <c r="I23" i="4"/>
  <c r="H19" i="4"/>
  <c r="I19" i="4"/>
  <c r="H86" i="4"/>
  <c r="I86" i="4"/>
  <c r="H78" i="4"/>
  <c r="I78" i="4"/>
  <c r="H70" i="4"/>
  <c r="I70" i="4"/>
  <c r="H62" i="4"/>
  <c r="I62" i="4"/>
  <c r="H54" i="4"/>
  <c r="I54" i="4"/>
  <c r="H46" i="4"/>
  <c r="I46" i="4"/>
  <c r="I38" i="4"/>
  <c r="H38" i="4"/>
  <c r="H30" i="4"/>
  <c r="I30" i="4"/>
  <c r="I22" i="4"/>
  <c r="H22" i="4"/>
  <c r="I85" i="4"/>
  <c r="H85" i="4"/>
  <c r="I77" i="4"/>
  <c r="H77" i="4"/>
  <c r="I69" i="4"/>
  <c r="H69" i="4"/>
  <c r="I61" i="4"/>
  <c r="H61" i="4"/>
  <c r="H53" i="4"/>
  <c r="I53" i="4"/>
  <c r="H45" i="4"/>
  <c r="I45" i="4"/>
  <c r="H37" i="4"/>
  <c r="I37" i="4"/>
  <c r="H29" i="4"/>
  <c r="I29" i="4"/>
  <c r="I21" i="4"/>
  <c r="H21" i="4"/>
  <c r="I92" i="4"/>
  <c r="H92" i="4"/>
  <c r="I88" i="4"/>
  <c r="H88" i="4"/>
  <c r="H84" i="4"/>
  <c r="I84" i="4"/>
  <c r="H80" i="4"/>
  <c r="I80" i="4"/>
  <c r="I76" i="4"/>
  <c r="H76" i="4"/>
  <c r="I72" i="4"/>
  <c r="H72" i="4"/>
  <c r="I68" i="4"/>
  <c r="H68" i="4"/>
  <c r="I64" i="4"/>
  <c r="H64" i="4"/>
  <c r="H60" i="4"/>
  <c r="I60" i="4"/>
  <c r="H56" i="4"/>
  <c r="I56" i="4"/>
  <c r="I52" i="4"/>
  <c r="H52" i="4"/>
  <c r="I48" i="4"/>
  <c r="H48" i="4"/>
  <c r="I44" i="4"/>
  <c r="H44" i="4"/>
  <c r="H40" i="4"/>
  <c r="I40" i="4"/>
  <c r="H36" i="4"/>
  <c r="I36" i="4"/>
  <c r="H32" i="4"/>
  <c r="I32" i="4"/>
  <c r="I28" i="4"/>
  <c r="H28" i="4"/>
  <c r="H24" i="4"/>
  <c r="I24" i="4"/>
  <c r="H20" i="4"/>
  <c r="I20" i="4"/>
  <c r="H10" i="4"/>
  <c r="I10" i="4"/>
  <c r="H13" i="4"/>
  <c r="I13" i="4"/>
  <c r="I15" i="4"/>
  <c r="H15" i="4"/>
  <c r="H11" i="4"/>
  <c r="I11" i="4"/>
  <c r="H14" i="4"/>
  <c r="I14" i="4"/>
  <c r="I9" i="4"/>
  <c r="H9" i="4"/>
  <c r="H16" i="4"/>
  <c r="I16" i="4"/>
  <c r="H12" i="4"/>
  <c r="I12" i="4"/>
  <c r="H7" i="4"/>
  <c r="I7" i="4"/>
  <c r="I6" i="4"/>
  <c r="H6" i="4"/>
  <c r="M91" i="12"/>
  <c r="M89" i="12"/>
  <c r="M87" i="12"/>
  <c r="M85" i="12"/>
  <c r="M83" i="12"/>
  <c r="M81" i="12"/>
  <c r="M79" i="12"/>
  <c r="M77" i="12"/>
  <c r="M75" i="12"/>
  <c r="M71" i="12"/>
  <c r="M69" i="12"/>
  <c r="M67" i="12"/>
  <c r="M65" i="12"/>
  <c r="M63" i="12"/>
  <c r="M61" i="12"/>
  <c r="M59" i="12"/>
  <c r="M57" i="12"/>
  <c r="M55" i="12"/>
  <c r="M53" i="12"/>
  <c r="M51" i="12"/>
  <c r="M49" i="12"/>
  <c r="M47" i="12"/>
  <c r="M45" i="12"/>
  <c r="M43" i="12"/>
  <c r="M41" i="12"/>
  <c r="M39" i="12"/>
  <c r="M37" i="12"/>
  <c r="M35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9" i="16"/>
  <c r="M7" i="16"/>
  <c r="M91" i="16"/>
  <c r="M89" i="16"/>
  <c r="M87" i="16"/>
  <c r="M85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6" i="8"/>
  <c r="M92" i="8"/>
  <c r="M90" i="8"/>
  <c r="M88" i="8"/>
  <c r="M86" i="8"/>
  <c r="M84" i="8"/>
  <c r="M82" i="8"/>
  <c r="M80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4" i="8"/>
  <c r="M42" i="8"/>
  <c r="M40" i="8"/>
  <c r="M38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L11" i="20"/>
  <c r="L9" i="20"/>
  <c r="L7" i="20"/>
  <c r="M6" i="12"/>
  <c r="H8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G11" i="20"/>
  <c r="G9" i="20"/>
  <c r="G7" i="20"/>
  <c r="L12" i="20"/>
  <c r="L10" i="20"/>
  <c r="L8" i="20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M63" i="8"/>
  <c r="M59" i="8"/>
  <c r="M57" i="8"/>
  <c r="M55" i="8"/>
  <c r="M53" i="8"/>
  <c r="M51" i="8"/>
  <c r="M49" i="8"/>
  <c r="M47" i="8"/>
  <c r="M45" i="8"/>
  <c r="M43" i="8"/>
  <c r="M41" i="8"/>
  <c r="M39" i="8"/>
  <c r="M37" i="8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H9" i="16"/>
  <c r="H7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45" i="16"/>
  <c r="H43" i="16"/>
  <c r="H41" i="16"/>
  <c r="H39" i="16"/>
  <c r="H37" i="16"/>
  <c r="H35" i="16"/>
  <c r="H33" i="16"/>
  <c r="H31" i="16"/>
  <c r="H29" i="16"/>
  <c r="H27" i="16"/>
  <c r="H25" i="16"/>
  <c r="H23" i="16"/>
  <c r="H21" i="16"/>
  <c r="H19" i="16"/>
  <c r="H17" i="16"/>
  <c r="H15" i="16"/>
  <c r="H13" i="16"/>
  <c r="H11" i="16"/>
  <c r="G12" i="20"/>
  <c r="G10" i="20"/>
  <c r="G8" i="20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2" i="12"/>
  <c r="M50" i="12"/>
  <c r="M48" i="12"/>
  <c r="M46" i="12"/>
  <c r="M44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8" i="16"/>
  <c r="M92" i="16"/>
  <c r="M90" i="16"/>
  <c r="M88" i="16"/>
  <c r="M86" i="16"/>
  <c r="M84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65" i="8"/>
  <c r="M61" i="8"/>
  <c r="M73" i="12"/>
  <c r="M12" i="20"/>
  <c r="H12" i="20"/>
  <c r="M11" i="20"/>
  <c r="H11" i="20"/>
  <c r="M10" i="20"/>
  <c r="H10" i="20"/>
  <c r="M9" i="20"/>
  <c r="H9" i="20"/>
  <c r="M8" i="20"/>
  <c r="H8" i="20"/>
  <c r="M7" i="20"/>
  <c r="H7" i="20"/>
  <c r="H6" i="20"/>
  <c r="L6" i="20"/>
  <c r="M6" i="20"/>
  <c r="G6" i="20"/>
  <c r="M36" i="8"/>
  <c r="M42" i="12"/>
  <c r="H92" i="16"/>
  <c r="I15" i="16"/>
  <c r="N14" i="16"/>
  <c r="I14" i="16"/>
  <c r="N13" i="16"/>
  <c r="I13" i="16"/>
  <c r="N12" i="16"/>
  <c r="I12" i="16"/>
  <c r="N11" i="16"/>
  <c r="I11" i="16"/>
  <c r="N10" i="16"/>
  <c r="I10" i="16"/>
  <c r="M96" i="16"/>
  <c r="I18" i="16"/>
  <c r="N17" i="16"/>
  <c r="I17" i="16"/>
  <c r="N16" i="16"/>
  <c r="I16" i="16"/>
  <c r="N15" i="16"/>
  <c r="H94" i="16"/>
  <c r="H96" i="16"/>
  <c r="N92" i="16"/>
  <c r="I92" i="16"/>
  <c r="N91" i="16"/>
  <c r="I91" i="16"/>
  <c r="N90" i="16"/>
  <c r="I90" i="16"/>
  <c r="N89" i="16"/>
  <c r="I89" i="16"/>
  <c r="N88" i="16"/>
  <c r="I88" i="16"/>
  <c r="N87" i="16"/>
  <c r="I87" i="16"/>
  <c r="N86" i="16"/>
  <c r="I86" i="16"/>
  <c r="N85" i="16"/>
  <c r="I85" i="16"/>
  <c r="N84" i="16"/>
  <c r="I84" i="16"/>
  <c r="N83" i="16"/>
  <c r="I83" i="16"/>
  <c r="N82" i="16"/>
  <c r="I82" i="16"/>
  <c r="N81" i="16"/>
  <c r="I81" i="16"/>
  <c r="N80" i="16"/>
  <c r="I80" i="16"/>
  <c r="N79" i="16"/>
  <c r="I79" i="16"/>
  <c r="N78" i="16"/>
  <c r="I78" i="16"/>
  <c r="N77" i="16"/>
  <c r="I77" i="16"/>
  <c r="N76" i="16"/>
  <c r="I76" i="16"/>
  <c r="N75" i="16"/>
  <c r="I75" i="16"/>
  <c r="N74" i="16"/>
  <c r="I74" i="16"/>
  <c r="N73" i="16"/>
  <c r="I73" i="16"/>
  <c r="N72" i="16"/>
  <c r="I72" i="16"/>
  <c r="N71" i="16"/>
  <c r="I71" i="16"/>
  <c r="N70" i="16"/>
  <c r="I70" i="16"/>
  <c r="N69" i="16"/>
  <c r="I69" i="16"/>
  <c r="N68" i="16"/>
  <c r="I68" i="16"/>
  <c r="N67" i="16"/>
  <c r="I67" i="16"/>
  <c r="N66" i="16"/>
  <c r="I66" i="16"/>
  <c r="N65" i="16"/>
  <c r="I65" i="16"/>
  <c r="N64" i="16"/>
  <c r="I64" i="16"/>
  <c r="N63" i="16"/>
  <c r="I63" i="16"/>
  <c r="N62" i="16"/>
  <c r="I62" i="16"/>
  <c r="N61" i="16"/>
  <c r="I61" i="16"/>
  <c r="N60" i="16"/>
  <c r="I60" i="16"/>
  <c r="N59" i="16"/>
  <c r="I59" i="16"/>
  <c r="N58" i="16"/>
  <c r="I58" i="16"/>
  <c r="N57" i="16"/>
  <c r="I57" i="16"/>
  <c r="N56" i="16"/>
  <c r="I56" i="16"/>
  <c r="N55" i="16"/>
  <c r="I55" i="16"/>
  <c r="N54" i="16"/>
  <c r="I54" i="16"/>
  <c r="N53" i="16"/>
  <c r="I53" i="16"/>
  <c r="N52" i="16"/>
  <c r="I52" i="16"/>
  <c r="N51" i="16"/>
  <c r="I51" i="16"/>
  <c r="N50" i="16"/>
  <c r="I50" i="16"/>
  <c r="N49" i="16"/>
  <c r="I49" i="16"/>
  <c r="N48" i="16"/>
  <c r="I48" i="16"/>
  <c r="N47" i="16"/>
  <c r="I47" i="16"/>
  <c r="N46" i="16"/>
  <c r="I46" i="16"/>
  <c r="N45" i="16"/>
  <c r="I45" i="16"/>
  <c r="N44" i="16"/>
  <c r="I44" i="16"/>
  <c r="N43" i="16"/>
  <c r="I43" i="16"/>
  <c r="N42" i="16"/>
  <c r="I42" i="16"/>
  <c r="N41" i="16"/>
  <c r="I41" i="16"/>
  <c r="N40" i="16"/>
  <c r="I40" i="16"/>
  <c r="N39" i="16"/>
  <c r="I39" i="16"/>
  <c r="N38" i="16"/>
  <c r="I38" i="16"/>
  <c r="N37" i="16"/>
  <c r="I37" i="16"/>
  <c r="N36" i="16"/>
  <c r="I36" i="16"/>
  <c r="N35" i="16"/>
  <c r="I35" i="16"/>
  <c r="N34" i="16"/>
  <c r="I34" i="16"/>
  <c r="N33" i="16"/>
  <c r="I33" i="16"/>
  <c r="N32" i="16"/>
  <c r="I32" i="16"/>
  <c r="N31" i="16"/>
  <c r="I31" i="16"/>
  <c r="N30" i="16"/>
  <c r="I30" i="16"/>
  <c r="N29" i="16"/>
  <c r="I29" i="16"/>
  <c r="N28" i="16"/>
  <c r="I28" i="16"/>
  <c r="N27" i="16"/>
  <c r="I27" i="16"/>
  <c r="N26" i="16"/>
  <c r="I26" i="16"/>
  <c r="N25" i="16"/>
  <c r="I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N9" i="16"/>
  <c r="I9" i="16"/>
  <c r="N8" i="16"/>
  <c r="I8" i="16"/>
  <c r="N7" i="16"/>
  <c r="I7" i="16"/>
  <c r="N6" i="16"/>
  <c r="M6" i="16"/>
  <c r="I6" i="16"/>
  <c r="H6" i="16"/>
  <c r="M54" i="12"/>
  <c r="M33" i="12"/>
  <c r="N81" i="12"/>
  <c r="N62" i="12"/>
  <c r="N8" i="12"/>
  <c r="N7" i="12"/>
  <c r="N54" i="12"/>
  <c r="N87" i="12"/>
  <c r="N71" i="12"/>
  <c r="N67" i="12"/>
  <c r="N58" i="12"/>
  <c r="N47" i="12"/>
  <c r="N40" i="12"/>
  <c r="N83" i="12"/>
  <c r="N77" i="12"/>
  <c r="N76" i="12"/>
  <c r="N68" i="12"/>
  <c r="N42" i="12"/>
  <c r="N36" i="12"/>
  <c r="N35" i="12"/>
  <c r="M94" i="12"/>
  <c r="M95" i="12"/>
  <c r="M96" i="12"/>
  <c r="M97" i="12"/>
  <c r="N6" i="12"/>
  <c r="N89" i="12"/>
  <c r="N88" i="12"/>
  <c r="N65" i="12"/>
  <c r="N60" i="12"/>
  <c r="N56" i="12"/>
  <c r="N51" i="12"/>
  <c r="N50" i="12"/>
  <c r="N45" i="12"/>
  <c r="N44" i="12"/>
  <c r="N12" i="12"/>
  <c r="N11" i="12"/>
  <c r="N10" i="12"/>
  <c r="N9" i="12"/>
  <c r="H94" i="12"/>
  <c r="H95" i="12"/>
  <c r="H96" i="12"/>
  <c r="H97" i="12"/>
  <c r="N92" i="12"/>
  <c r="N91" i="12"/>
  <c r="N90" i="12"/>
  <c r="N86" i="12"/>
  <c r="N85" i="12"/>
  <c r="N84" i="12"/>
  <c r="N82" i="12"/>
  <c r="N80" i="12"/>
  <c r="N79" i="12"/>
  <c r="N78" i="12"/>
  <c r="N75" i="12"/>
  <c r="N74" i="12"/>
  <c r="N73" i="12"/>
  <c r="N72" i="12"/>
  <c r="N70" i="12"/>
  <c r="N69" i="12"/>
  <c r="N66" i="12"/>
  <c r="N64" i="12"/>
  <c r="N63" i="12"/>
  <c r="N61" i="12"/>
  <c r="N59" i="12"/>
  <c r="N57" i="12"/>
  <c r="N55" i="12"/>
  <c r="N53" i="12"/>
  <c r="N52" i="12"/>
  <c r="N49" i="12"/>
  <c r="N48" i="12"/>
  <c r="N46" i="12"/>
  <c r="N43" i="12"/>
  <c r="N41" i="12"/>
  <c r="N39" i="12"/>
  <c r="N38" i="12"/>
  <c r="N37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80" i="8"/>
  <c r="N6" i="8"/>
  <c r="N81" i="8"/>
  <c r="N71" i="8"/>
  <c r="N48" i="8"/>
  <c r="N63" i="8"/>
  <c r="N62" i="8"/>
  <c r="N61" i="8"/>
  <c r="N43" i="8"/>
  <c r="N92" i="8"/>
  <c r="N91" i="8"/>
  <c r="N86" i="8"/>
  <c r="N74" i="8"/>
  <c r="N73" i="8"/>
  <c r="N72" i="8"/>
  <c r="N89" i="8"/>
  <c r="N88" i="8"/>
  <c r="N87" i="8"/>
  <c r="N69" i="8"/>
  <c r="N68" i="8"/>
  <c r="N67" i="8"/>
  <c r="N56" i="8"/>
  <c r="N55" i="8"/>
  <c r="N54" i="8"/>
  <c r="N53" i="8"/>
  <c r="N52" i="8"/>
  <c r="N51" i="8"/>
  <c r="N50" i="8"/>
  <c r="N46" i="8"/>
  <c r="N83" i="8"/>
  <c r="N77" i="8"/>
  <c r="N76" i="8"/>
  <c r="N75" i="8"/>
  <c r="N90" i="8"/>
  <c r="N85" i="8"/>
  <c r="N84" i="8"/>
  <c r="N82" i="8"/>
  <c r="N79" i="8"/>
  <c r="N78" i="8"/>
  <c r="N70" i="8"/>
  <c r="N66" i="8"/>
  <c r="N65" i="8"/>
  <c r="N64" i="8"/>
  <c r="N60" i="8"/>
  <c r="N59" i="8"/>
  <c r="N58" i="8"/>
  <c r="N57" i="8"/>
  <c r="N49" i="8"/>
  <c r="N47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6" i="4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6" i="8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2" i="12"/>
  <c r="O103" i="12"/>
  <c r="O104" i="12"/>
  <c r="O6" i="12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6" i="16"/>
  <c r="N7" i="20"/>
  <c r="N8" i="20"/>
  <c r="N9" i="20"/>
  <c r="N10" i="20"/>
  <c r="N11" i="20"/>
  <c r="N12" i="20"/>
  <c r="N13" i="20"/>
  <c r="N6" i="20"/>
  <c r="T96" i="19" l="1"/>
  <c r="F97" i="19"/>
  <c r="D97" i="19"/>
  <c r="T96" i="17"/>
  <c r="A4" i="2"/>
  <c r="A5" i="2" s="1"/>
  <c r="A6" i="2" s="1"/>
  <c r="A7" i="2" s="1"/>
  <c r="A8" i="2" s="1"/>
  <c r="A9" i="2" s="1"/>
  <c r="A10" i="2" s="1"/>
  <c r="A11" i="2" s="1"/>
  <c r="A12" i="2" s="1"/>
  <c r="T97" i="5"/>
  <c r="T96" i="5"/>
  <c r="T94" i="5"/>
  <c r="F13" i="20"/>
  <c r="K13" i="20"/>
  <c r="S12" i="21"/>
  <c r="H13" i="21"/>
  <c r="I13" i="21"/>
  <c r="J13" i="21"/>
  <c r="K13" i="21"/>
  <c r="L13" i="21"/>
  <c r="M13" i="21"/>
  <c r="P13" i="21"/>
  <c r="R13" i="21"/>
  <c r="G13" i="21"/>
  <c r="S7" i="22"/>
  <c r="S8" i="22"/>
  <c r="S9" i="22"/>
  <c r="S10" i="22"/>
  <c r="S11" i="22"/>
  <c r="S12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R13" i="23"/>
  <c r="Q13" i="23"/>
  <c r="P13" i="23"/>
  <c r="O13" i="23"/>
  <c r="N13" i="23"/>
  <c r="M13" i="23"/>
  <c r="L13" i="23"/>
  <c r="K13" i="23"/>
  <c r="H13" i="23"/>
  <c r="G13" i="23"/>
  <c r="E13" i="20"/>
  <c r="C12" i="20"/>
  <c r="S6" i="23"/>
  <c r="S6" i="22"/>
  <c r="C6" i="20" s="1"/>
  <c r="S11" i="21"/>
  <c r="S9" i="21"/>
  <c r="S8" i="21"/>
  <c r="S6" i="21"/>
  <c r="A3" i="21"/>
  <c r="A2" i="21"/>
  <c r="J13" i="20"/>
  <c r="L3" i="20"/>
  <c r="A3" i="20"/>
  <c r="A2" i="20"/>
  <c r="S13" i="23" l="1"/>
  <c r="E6" i="21"/>
  <c r="C6" i="21"/>
  <c r="F6" i="21"/>
  <c r="D6" i="21"/>
  <c r="D8" i="21"/>
  <c r="F8" i="21"/>
  <c r="C8" i="21"/>
  <c r="E8" i="21"/>
  <c r="D10" i="21"/>
  <c r="F10" i="21"/>
  <c r="C10" i="21"/>
  <c r="E10" i="21"/>
  <c r="D12" i="21"/>
  <c r="F12" i="21"/>
  <c r="C12" i="21"/>
  <c r="E12" i="21"/>
  <c r="C7" i="21"/>
  <c r="F7" i="21"/>
  <c r="E7" i="21"/>
  <c r="D7" i="21"/>
  <c r="D9" i="21"/>
  <c r="F9" i="21"/>
  <c r="C9" i="21"/>
  <c r="E9" i="21"/>
  <c r="D11" i="21"/>
  <c r="F11" i="21"/>
  <c r="C11" i="21"/>
  <c r="E11" i="21"/>
  <c r="S13" i="22"/>
  <c r="S13" i="21"/>
  <c r="I13" i="20"/>
  <c r="D13" i="20"/>
  <c r="C11" i="20"/>
  <c r="C9" i="20"/>
  <c r="C7" i="20"/>
  <c r="C10" i="20"/>
  <c r="C8" i="20"/>
  <c r="G13" i="20"/>
  <c r="F13" i="21" l="1"/>
  <c r="E13" i="21"/>
  <c r="D13" i="21"/>
  <c r="C13" i="21"/>
  <c r="C13" i="20"/>
  <c r="M13" i="20"/>
  <c r="H13" i="20"/>
  <c r="L13" i="20"/>
  <c r="I97" i="19" l="1"/>
  <c r="J97" i="19"/>
  <c r="K97" i="19"/>
  <c r="M97" i="19"/>
  <c r="N97" i="19"/>
  <c r="O97" i="19"/>
  <c r="P97" i="19"/>
  <c r="Q97" i="19"/>
  <c r="R97" i="19"/>
  <c r="T93" i="19" l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D56" i="16" s="1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D9" i="16" s="1"/>
  <c r="T8" i="18"/>
  <c r="D8" i="16" s="1"/>
  <c r="T7" i="18"/>
  <c r="D7" i="16" s="1"/>
  <c r="T6" i="18"/>
  <c r="D6" i="16" s="1"/>
  <c r="S93" i="17"/>
  <c r="S95" i="17" s="1"/>
  <c r="R93" i="17"/>
  <c r="R95" i="17" s="1"/>
  <c r="P93" i="17"/>
  <c r="P95" i="17" s="1"/>
  <c r="O93" i="17"/>
  <c r="O95" i="17" s="1"/>
  <c r="K97" i="17"/>
  <c r="J97" i="17"/>
  <c r="I93" i="17"/>
  <c r="H97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D40" i="16"/>
  <c r="L3" i="16"/>
  <c r="A3" i="16"/>
  <c r="A2" i="16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H6" i="3"/>
  <c r="I6" i="3"/>
  <c r="I93" i="3" s="1"/>
  <c r="J6" i="3"/>
  <c r="K6" i="3"/>
  <c r="K93" i="3" s="1"/>
  <c r="L6" i="3"/>
  <c r="M6" i="3"/>
  <c r="N6" i="3"/>
  <c r="O6" i="3"/>
  <c r="O93" i="3" s="1"/>
  <c r="P6" i="3"/>
  <c r="Q6" i="3"/>
  <c r="Q93" i="3" s="1"/>
  <c r="R6" i="3"/>
  <c r="S6" i="3"/>
  <c r="S93" i="3" s="1"/>
  <c r="A3" i="3"/>
  <c r="A2" i="3"/>
  <c r="A3" i="13"/>
  <c r="A2" i="13"/>
  <c r="A3" i="12"/>
  <c r="A2" i="12"/>
  <c r="A3" i="9"/>
  <c r="A2" i="9"/>
  <c r="A3" i="8"/>
  <c r="A2" i="8"/>
  <c r="A3" i="5"/>
  <c r="A2" i="5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D78" i="12" s="1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D62" i="12" s="1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D46" i="12" s="1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D30" i="12" s="1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D14" i="12" s="1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T91" i="10"/>
  <c r="T90" i="10"/>
  <c r="T89" i="10"/>
  <c r="D89" i="8" s="1"/>
  <c r="T88" i="10"/>
  <c r="T87" i="10"/>
  <c r="D87" i="8" s="1"/>
  <c r="T86" i="10"/>
  <c r="D86" i="8" s="1"/>
  <c r="T85" i="10"/>
  <c r="D85" i="8" s="1"/>
  <c r="T84" i="10"/>
  <c r="T83" i="10"/>
  <c r="T82" i="10"/>
  <c r="T81" i="10"/>
  <c r="T80" i="10"/>
  <c r="T79" i="10"/>
  <c r="D79" i="8" s="1"/>
  <c r="T78" i="10"/>
  <c r="T77" i="10"/>
  <c r="D77" i="8" s="1"/>
  <c r="T76" i="10"/>
  <c r="D76" i="8" s="1"/>
  <c r="T75" i="10"/>
  <c r="D75" i="8" s="1"/>
  <c r="T74" i="10"/>
  <c r="D74" i="8" s="1"/>
  <c r="T73" i="10"/>
  <c r="T72" i="10"/>
  <c r="D72" i="8" s="1"/>
  <c r="T71" i="10"/>
  <c r="D71" i="8" s="1"/>
  <c r="T70" i="10"/>
  <c r="D70" i="8" s="1"/>
  <c r="T69" i="10"/>
  <c r="T68" i="10"/>
  <c r="T67" i="10"/>
  <c r="D67" i="8" s="1"/>
  <c r="T66" i="10"/>
  <c r="T65" i="10"/>
  <c r="T64" i="10"/>
  <c r="D64" i="8" s="1"/>
  <c r="T63" i="10"/>
  <c r="T62" i="10"/>
  <c r="T61" i="10"/>
  <c r="D61" i="8" s="1"/>
  <c r="T60" i="10"/>
  <c r="T59" i="10"/>
  <c r="D59" i="8" s="1"/>
  <c r="T58" i="10"/>
  <c r="T57" i="10"/>
  <c r="T56" i="10"/>
  <c r="D56" i="8" s="1"/>
  <c r="T55" i="10"/>
  <c r="D55" i="8" s="1"/>
  <c r="T54" i="10"/>
  <c r="T53" i="10"/>
  <c r="T52" i="10"/>
  <c r="D52" i="8" s="1"/>
  <c r="T51" i="10"/>
  <c r="T50" i="10"/>
  <c r="D50" i="8" s="1"/>
  <c r="T49" i="10"/>
  <c r="D49" i="8" s="1"/>
  <c r="T48" i="10"/>
  <c r="T47" i="10"/>
  <c r="T46" i="10"/>
  <c r="D46" i="8" s="1"/>
  <c r="T45" i="10"/>
  <c r="D45" i="8" s="1"/>
  <c r="T44" i="10"/>
  <c r="D44" i="8" s="1"/>
  <c r="T43" i="10"/>
  <c r="D43" i="8" s="1"/>
  <c r="T42" i="10"/>
  <c r="T41" i="10"/>
  <c r="T40" i="10"/>
  <c r="T39" i="10"/>
  <c r="T38" i="10"/>
  <c r="T37" i="10"/>
  <c r="D37" i="8" s="1"/>
  <c r="T36" i="10"/>
  <c r="T35" i="10"/>
  <c r="D35" i="8" s="1"/>
  <c r="T34" i="10"/>
  <c r="T33" i="10"/>
  <c r="D33" i="8" s="1"/>
  <c r="T32" i="10"/>
  <c r="T31" i="10"/>
  <c r="D31" i="8" s="1"/>
  <c r="T30" i="10"/>
  <c r="T29" i="10"/>
  <c r="D29" i="8" s="1"/>
  <c r="T28" i="10"/>
  <c r="T27" i="10"/>
  <c r="D27" i="8" s="1"/>
  <c r="T26" i="10"/>
  <c r="T25" i="10"/>
  <c r="D25" i="8" s="1"/>
  <c r="T24" i="10"/>
  <c r="T23" i="10"/>
  <c r="D23" i="8" s="1"/>
  <c r="T22" i="10"/>
  <c r="T21" i="10"/>
  <c r="D21" i="8" s="1"/>
  <c r="T20" i="10"/>
  <c r="T19" i="10"/>
  <c r="D19" i="8" s="1"/>
  <c r="T18" i="10"/>
  <c r="T17" i="10"/>
  <c r="D17" i="8" s="1"/>
  <c r="T16" i="10"/>
  <c r="T15" i="10"/>
  <c r="D15" i="8" s="1"/>
  <c r="T14" i="10"/>
  <c r="T13" i="10"/>
  <c r="D13" i="8" s="1"/>
  <c r="T12" i="10"/>
  <c r="T11" i="10"/>
  <c r="D11" i="8" s="1"/>
  <c r="T10" i="10"/>
  <c r="T9" i="10"/>
  <c r="D9" i="8" s="1"/>
  <c r="T8" i="10"/>
  <c r="T7" i="10"/>
  <c r="D7" i="8" s="1"/>
  <c r="T6" i="10"/>
  <c r="A3" i="4"/>
  <c r="A2" i="4"/>
  <c r="T7" i="6"/>
  <c r="D7" i="4" s="1"/>
  <c r="T8" i="6"/>
  <c r="D8" i="4" s="1"/>
  <c r="T9" i="6"/>
  <c r="D9" i="4" s="1"/>
  <c r="T10" i="6"/>
  <c r="D10" i="4" s="1"/>
  <c r="T11" i="6"/>
  <c r="D11" i="4" s="1"/>
  <c r="T12" i="6"/>
  <c r="D12" i="4" s="1"/>
  <c r="T13" i="6"/>
  <c r="D13" i="4" s="1"/>
  <c r="T14" i="6"/>
  <c r="D14" i="4" s="1"/>
  <c r="T15" i="6"/>
  <c r="D15" i="4" s="1"/>
  <c r="T16" i="6"/>
  <c r="D16" i="4" s="1"/>
  <c r="T17" i="6"/>
  <c r="D17" i="4" s="1"/>
  <c r="T18" i="6"/>
  <c r="D18" i="4" s="1"/>
  <c r="T19" i="6"/>
  <c r="D19" i="4" s="1"/>
  <c r="T20" i="6"/>
  <c r="D20" i="4" s="1"/>
  <c r="T21" i="6"/>
  <c r="D21" i="4" s="1"/>
  <c r="T22" i="6"/>
  <c r="D22" i="4" s="1"/>
  <c r="T23" i="6"/>
  <c r="D23" i="4" s="1"/>
  <c r="T24" i="6"/>
  <c r="D24" i="4" s="1"/>
  <c r="T25" i="6"/>
  <c r="D25" i="4" s="1"/>
  <c r="T26" i="6"/>
  <c r="D26" i="4" s="1"/>
  <c r="T27" i="6"/>
  <c r="D27" i="4" s="1"/>
  <c r="T28" i="6"/>
  <c r="D28" i="4" s="1"/>
  <c r="T29" i="6"/>
  <c r="D29" i="4" s="1"/>
  <c r="T30" i="6"/>
  <c r="D30" i="4" s="1"/>
  <c r="T31" i="6"/>
  <c r="D31" i="4" s="1"/>
  <c r="T32" i="6"/>
  <c r="D32" i="4" s="1"/>
  <c r="T33" i="6"/>
  <c r="D33" i="4" s="1"/>
  <c r="T34" i="6"/>
  <c r="D34" i="4" s="1"/>
  <c r="T35" i="6"/>
  <c r="D35" i="4" s="1"/>
  <c r="T36" i="6"/>
  <c r="D36" i="4" s="1"/>
  <c r="T37" i="6"/>
  <c r="D37" i="4" s="1"/>
  <c r="T38" i="6"/>
  <c r="D38" i="4" s="1"/>
  <c r="T39" i="6"/>
  <c r="D39" i="4" s="1"/>
  <c r="T40" i="6"/>
  <c r="D40" i="4" s="1"/>
  <c r="T41" i="6"/>
  <c r="D41" i="4" s="1"/>
  <c r="T42" i="6"/>
  <c r="D42" i="4" s="1"/>
  <c r="T43" i="6"/>
  <c r="D43" i="4" s="1"/>
  <c r="T44" i="6"/>
  <c r="D44" i="4" s="1"/>
  <c r="T45" i="6"/>
  <c r="D45" i="4" s="1"/>
  <c r="T46" i="6"/>
  <c r="D46" i="4" s="1"/>
  <c r="T47" i="6"/>
  <c r="D47" i="4" s="1"/>
  <c r="T48" i="6"/>
  <c r="D48" i="4" s="1"/>
  <c r="T49" i="6"/>
  <c r="D49" i="4" s="1"/>
  <c r="T50" i="6"/>
  <c r="D50" i="4" s="1"/>
  <c r="T51" i="6"/>
  <c r="D51" i="4" s="1"/>
  <c r="T52" i="6"/>
  <c r="D52" i="4" s="1"/>
  <c r="T53" i="6"/>
  <c r="D53" i="4" s="1"/>
  <c r="T54" i="6"/>
  <c r="D54" i="4" s="1"/>
  <c r="T55" i="6"/>
  <c r="D55" i="4" s="1"/>
  <c r="T56" i="6"/>
  <c r="D56" i="4" s="1"/>
  <c r="T57" i="6"/>
  <c r="D57" i="4" s="1"/>
  <c r="T58" i="6"/>
  <c r="D58" i="4" s="1"/>
  <c r="T59" i="6"/>
  <c r="D59" i="4" s="1"/>
  <c r="T60" i="6"/>
  <c r="D60" i="4" s="1"/>
  <c r="T61" i="6"/>
  <c r="D61" i="4" s="1"/>
  <c r="T62" i="6"/>
  <c r="D62" i="4" s="1"/>
  <c r="T63" i="6"/>
  <c r="D63" i="4" s="1"/>
  <c r="T64" i="6"/>
  <c r="D64" i="4" s="1"/>
  <c r="T65" i="6"/>
  <c r="D65" i="4" s="1"/>
  <c r="T66" i="6"/>
  <c r="D66" i="4" s="1"/>
  <c r="T67" i="6"/>
  <c r="D67" i="4" s="1"/>
  <c r="T68" i="6"/>
  <c r="D68" i="4" s="1"/>
  <c r="T69" i="6"/>
  <c r="D69" i="4" s="1"/>
  <c r="T70" i="6"/>
  <c r="D70" i="4" s="1"/>
  <c r="T71" i="6"/>
  <c r="D71" i="4" s="1"/>
  <c r="T72" i="6"/>
  <c r="D72" i="4" s="1"/>
  <c r="T73" i="6"/>
  <c r="D73" i="4" s="1"/>
  <c r="T74" i="6"/>
  <c r="D74" i="4" s="1"/>
  <c r="T75" i="6"/>
  <c r="D75" i="4" s="1"/>
  <c r="T76" i="6"/>
  <c r="D76" i="4" s="1"/>
  <c r="T77" i="6"/>
  <c r="D77" i="4" s="1"/>
  <c r="T78" i="6"/>
  <c r="D78" i="4" s="1"/>
  <c r="T79" i="6"/>
  <c r="D79" i="4" s="1"/>
  <c r="T80" i="6"/>
  <c r="D80" i="4" s="1"/>
  <c r="T81" i="6"/>
  <c r="D81" i="4" s="1"/>
  <c r="T82" i="6"/>
  <c r="D82" i="4" s="1"/>
  <c r="T83" i="6"/>
  <c r="D83" i="4" s="1"/>
  <c r="T84" i="6"/>
  <c r="D84" i="4" s="1"/>
  <c r="T85" i="6"/>
  <c r="D85" i="4" s="1"/>
  <c r="T86" i="6"/>
  <c r="D86" i="4" s="1"/>
  <c r="T87" i="6"/>
  <c r="D87" i="4" s="1"/>
  <c r="T88" i="6"/>
  <c r="D88" i="4" s="1"/>
  <c r="T89" i="6"/>
  <c r="D89" i="4" s="1"/>
  <c r="T90" i="6"/>
  <c r="D90" i="4" s="1"/>
  <c r="T91" i="6"/>
  <c r="D91" i="4" s="1"/>
  <c r="T92" i="6"/>
  <c r="D92" i="4" s="1"/>
  <c r="T6" i="6"/>
  <c r="D6" i="4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S93" i="6"/>
  <c r="R93" i="6"/>
  <c r="Q93" i="6"/>
  <c r="P93" i="6"/>
  <c r="O93" i="6"/>
  <c r="N93" i="6"/>
  <c r="M93" i="6"/>
  <c r="L93" i="6"/>
  <c r="K93" i="6"/>
  <c r="J93" i="6"/>
  <c r="I93" i="6"/>
  <c r="H93" i="6"/>
  <c r="S93" i="7"/>
  <c r="R93" i="7"/>
  <c r="Q93" i="7"/>
  <c r="P93" i="7"/>
  <c r="O93" i="7"/>
  <c r="N93" i="7"/>
  <c r="M93" i="7"/>
  <c r="M98" i="7" s="1"/>
  <c r="L93" i="7"/>
  <c r="I93" i="7"/>
  <c r="H93" i="7"/>
  <c r="T104" i="13"/>
  <c r="T103" i="13"/>
  <c r="T102" i="13"/>
  <c r="T99" i="13"/>
  <c r="T98" i="13"/>
  <c r="T97" i="13"/>
  <c r="T96" i="13"/>
  <c r="T95" i="13"/>
  <c r="T94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E93" i="13"/>
  <c r="D93" i="13"/>
  <c r="D106" i="13" s="1"/>
  <c r="T98" i="9"/>
  <c r="T97" i="9"/>
  <c r="T96" i="9"/>
  <c r="T95" i="9"/>
  <c r="T94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E93" i="9"/>
  <c r="S93" i="5"/>
  <c r="R98" i="5"/>
  <c r="Q93" i="5"/>
  <c r="O93" i="5"/>
  <c r="N93" i="5"/>
  <c r="N98" i="5" s="1"/>
  <c r="M93" i="5"/>
  <c r="L93" i="5"/>
  <c r="J93" i="5"/>
  <c r="J98" i="5" s="1"/>
  <c r="H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D93" i="5"/>
  <c r="A9" i="1"/>
  <c r="L93" i="12"/>
  <c r="L106" i="12" s="1"/>
  <c r="K93" i="12"/>
  <c r="G93" i="12"/>
  <c r="G106" i="12" s="1"/>
  <c r="F93" i="12"/>
  <c r="E93" i="12"/>
  <c r="E106" i="12" s="1"/>
  <c r="L93" i="8"/>
  <c r="L99" i="8" s="1"/>
  <c r="K93" i="8"/>
  <c r="J93" i="8"/>
  <c r="J99" i="8" s="1"/>
  <c r="G93" i="8"/>
  <c r="F93" i="8"/>
  <c r="E93" i="8"/>
  <c r="E99" i="8" s="1"/>
  <c r="L93" i="4"/>
  <c r="K93" i="4"/>
  <c r="G93" i="4"/>
  <c r="F93" i="4"/>
  <c r="E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I97" i="17" l="1"/>
  <c r="I95" i="17"/>
  <c r="O97" i="17"/>
  <c r="R97" i="17"/>
  <c r="P97" i="17"/>
  <c r="S97" i="17"/>
  <c r="L97" i="17"/>
  <c r="W93" i="19"/>
  <c r="T97" i="19"/>
  <c r="J95" i="4"/>
  <c r="E95" i="4"/>
  <c r="E98" i="4" s="1"/>
  <c r="J98" i="7"/>
  <c r="L98" i="7"/>
  <c r="N98" i="7"/>
  <c r="P98" i="7"/>
  <c r="R98" i="7"/>
  <c r="I98" i="7"/>
  <c r="K98" i="7"/>
  <c r="O98" i="7"/>
  <c r="Q98" i="7"/>
  <c r="S98" i="7"/>
  <c r="T93" i="13"/>
  <c r="T106" i="13" s="1"/>
  <c r="T108" i="13" s="1"/>
  <c r="M93" i="3"/>
  <c r="M94" i="3" s="1"/>
  <c r="H98" i="5"/>
  <c r="L98" i="5"/>
  <c r="P98" i="5"/>
  <c r="I98" i="5"/>
  <c r="M98" i="5"/>
  <c r="O98" i="5"/>
  <c r="T93" i="11"/>
  <c r="T99" i="11" s="1"/>
  <c r="S94" i="3"/>
  <c r="Q94" i="3"/>
  <c r="O94" i="3"/>
  <c r="G99" i="8"/>
  <c r="I94" i="3"/>
  <c r="F105" i="13"/>
  <c r="D105" i="13"/>
  <c r="H93" i="4"/>
  <c r="K94" i="3"/>
  <c r="I93" i="4"/>
  <c r="N93" i="4"/>
  <c r="M93" i="4"/>
  <c r="T93" i="9"/>
  <c r="T14" i="3"/>
  <c r="H98" i="7"/>
  <c r="J93" i="4"/>
  <c r="T86" i="3"/>
  <c r="T81" i="3"/>
  <c r="T75" i="3"/>
  <c r="T70" i="3"/>
  <c r="T62" i="3"/>
  <c r="T54" i="3"/>
  <c r="T46" i="3"/>
  <c r="T38" i="3"/>
  <c r="T30" i="3"/>
  <c r="T22" i="3"/>
  <c r="D93" i="12"/>
  <c r="T93" i="6"/>
  <c r="E93" i="3"/>
  <c r="F93" i="13"/>
  <c r="F106" i="13" s="1"/>
  <c r="G16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4" i="3"/>
  <c r="G12" i="3"/>
  <c r="G10" i="3"/>
  <c r="G8" i="3"/>
  <c r="G7" i="3"/>
  <c r="G15" i="3"/>
  <c r="G19" i="3"/>
  <c r="G23" i="3"/>
  <c r="G29" i="3"/>
  <c r="G33" i="3"/>
  <c r="G41" i="3"/>
  <c r="G45" i="3"/>
  <c r="G49" i="3"/>
  <c r="F93" i="5"/>
  <c r="T93" i="5"/>
  <c r="G9" i="3"/>
  <c r="G11" i="3"/>
  <c r="G13" i="3"/>
  <c r="G17" i="3"/>
  <c r="G21" i="3"/>
  <c r="G25" i="3"/>
  <c r="G27" i="3"/>
  <c r="G31" i="3"/>
  <c r="G35" i="3"/>
  <c r="G37" i="3"/>
  <c r="G39" i="3"/>
  <c r="G43" i="3"/>
  <c r="G47" i="3"/>
  <c r="G51" i="3"/>
  <c r="G55" i="3"/>
  <c r="G61" i="3"/>
  <c r="G69" i="3"/>
  <c r="G79" i="3"/>
  <c r="T84" i="3"/>
  <c r="T72" i="3"/>
  <c r="T58" i="3"/>
  <c r="T42" i="3"/>
  <c r="T26" i="3"/>
  <c r="T10" i="3"/>
  <c r="T89" i="3"/>
  <c r="T78" i="3"/>
  <c r="T66" i="3"/>
  <c r="T50" i="3"/>
  <c r="T34" i="3"/>
  <c r="T18" i="3"/>
  <c r="J93" i="12"/>
  <c r="J106" i="12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D93" i="4"/>
  <c r="G52" i="3"/>
  <c r="G53" i="3"/>
  <c r="G54" i="3"/>
  <c r="G56" i="3"/>
  <c r="G57" i="3"/>
  <c r="G58" i="3"/>
  <c r="G59" i="3"/>
  <c r="G60" i="3"/>
  <c r="G62" i="3"/>
  <c r="G63" i="3"/>
  <c r="G64" i="3"/>
  <c r="G65" i="3"/>
  <c r="G66" i="3"/>
  <c r="G67" i="3"/>
  <c r="G68" i="3"/>
  <c r="G70" i="3"/>
  <c r="G71" i="3"/>
  <c r="G72" i="3"/>
  <c r="G73" i="3"/>
  <c r="G74" i="3"/>
  <c r="G75" i="3"/>
  <c r="G76" i="3"/>
  <c r="G77" i="3"/>
  <c r="G7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F86" i="3"/>
  <c r="F87" i="3"/>
  <c r="F88" i="3"/>
  <c r="F89" i="3"/>
  <c r="F90" i="3"/>
  <c r="F91" i="3"/>
  <c r="F92" i="3"/>
  <c r="K93" i="16"/>
  <c r="K97" i="16" s="1"/>
  <c r="T93" i="18"/>
  <c r="T93" i="14"/>
  <c r="T93" i="7"/>
  <c r="T93" i="15"/>
  <c r="D6" i="8"/>
  <c r="D92" i="8"/>
  <c r="D91" i="8"/>
  <c r="D90" i="8"/>
  <c r="D88" i="8"/>
  <c r="D84" i="8"/>
  <c r="D83" i="8"/>
  <c r="D82" i="8"/>
  <c r="D81" i="8"/>
  <c r="D80" i="8"/>
  <c r="D78" i="8"/>
  <c r="D73" i="8"/>
  <c r="D69" i="8"/>
  <c r="D68" i="8"/>
  <c r="D66" i="8"/>
  <c r="D65" i="8"/>
  <c r="D63" i="8"/>
  <c r="D62" i="8"/>
  <c r="D60" i="8"/>
  <c r="D58" i="8"/>
  <c r="D57" i="8"/>
  <c r="D54" i="8"/>
  <c r="D53" i="8"/>
  <c r="D51" i="8"/>
  <c r="D48" i="8"/>
  <c r="D47" i="8"/>
  <c r="D42" i="8"/>
  <c r="D41" i="8"/>
  <c r="D40" i="8"/>
  <c r="D39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T93" i="10"/>
  <c r="E93" i="5"/>
  <c r="F6" i="3"/>
  <c r="T93" i="17"/>
  <c r="T97" i="17" s="1"/>
  <c r="G93" i="17"/>
  <c r="D93" i="17"/>
  <c r="E93" i="16"/>
  <c r="G93" i="16"/>
  <c r="D93" i="16"/>
  <c r="F93" i="16"/>
  <c r="J93" i="16"/>
  <c r="L93" i="16"/>
  <c r="R93" i="3"/>
  <c r="R94" i="3" s="1"/>
  <c r="P93" i="3"/>
  <c r="P94" i="3" s="1"/>
  <c r="N93" i="3"/>
  <c r="N94" i="3" s="1"/>
  <c r="L93" i="3"/>
  <c r="L94" i="3" s="1"/>
  <c r="J93" i="3"/>
  <c r="J94" i="3" s="1"/>
  <c r="H93" i="3"/>
  <c r="H94" i="3" s="1"/>
  <c r="T91" i="3"/>
  <c r="T85" i="3"/>
  <c r="T80" i="3"/>
  <c r="T79" i="3"/>
  <c r="T73" i="3"/>
  <c r="T68" i="3"/>
  <c r="T60" i="3"/>
  <c r="T52" i="3"/>
  <c r="T44" i="3"/>
  <c r="T36" i="3"/>
  <c r="T28" i="3"/>
  <c r="T20" i="3"/>
  <c r="T12" i="3"/>
  <c r="T87" i="3"/>
  <c r="T82" i="3"/>
  <c r="T76" i="3"/>
  <c r="T71" i="3"/>
  <c r="T64" i="3"/>
  <c r="T56" i="3"/>
  <c r="T48" i="3"/>
  <c r="T40" i="3"/>
  <c r="T32" i="3"/>
  <c r="T24" i="3"/>
  <c r="T16" i="3"/>
  <c r="T8" i="3"/>
  <c r="T6" i="3"/>
  <c r="T92" i="3"/>
  <c r="T88" i="3"/>
  <c r="T83" i="3"/>
  <c r="T77" i="3"/>
  <c r="T74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T9" i="3"/>
  <c r="T90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T11" i="3"/>
  <c r="T7" i="3"/>
  <c r="M93" i="12"/>
  <c r="M106" i="12" s="1"/>
  <c r="H93" i="12"/>
  <c r="H106" i="12" s="1"/>
  <c r="M93" i="8"/>
  <c r="I93" i="8"/>
  <c r="N93" i="8"/>
  <c r="H93" i="8"/>
  <c r="D93" i="9"/>
  <c r="D99" i="9" s="1"/>
  <c r="F93" i="9"/>
  <c r="F99" i="9" s="1"/>
  <c r="G93" i="9"/>
  <c r="G93" i="13"/>
  <c r="F94" i="17" l="1"/>
  <c r="L94" i="16"/>
  <c r="M94" i="16" s="1"/>
  <c r="T94" i="17"/>
  <c r="T95" i="7"/>
  <c r="W93" i="15"/>
  <c r="W93" i="11"/>
  <c r="F95" i="17"/>
  <c r="D95" i="17"/>
  <c r="D97" i="17" s="1"/>
  <c r="L95" i="16"/>
  <c r="M95" i="16" s="1"/>
  <c r="G95" i="16"/>
  <c r="H95" i="16" s="1"/>
  <c r="T95" i="17"/>
  <c r="J98" i="4"/>
  <c r="S98" i="5"/>
  <c r="Q98" i="5"/>
  <c r="G95" i="4"/>
  <c r="G98" i="4" s="1"/>
  <c r="D95" i="5"/>
  <c r="D98" i="5" s="1"/>
  <c r="F95" i="5"/>
  <c r="F98" i="5" s="1"/>
  <c r="L95" i="4"/>
  <c r="L98" i="4" s="1"/>
  <c r="T95" i="5"/>
  <c r="T98" i="5" s="1"/>
  <c r="L100" i="8"/>
  <c r="J97" i="16"/>
  <c r="J100" i="8"/>
  <c r="G100" i="8"/>
  <c r="E97" i="16"/>
  <c r="E100" i="8"/>
  <c r="E94" i="3"/>
  <c r="D93" i="3"/>
  <c r="D94" i="3" s="1"/>
  <c r="T93" i="3"/>
  <c r="T94" i="3" s="1"/>
  <c r="G6" i="3"/>
  <c r="G93" i="3" s="1"/>
  <c r="G93" i="5"/>
  <c r="F93" i="3"/>
  <c r="F94" i="3" s="1"/>
  <c r="I93" i="12"/>
  <c r="N93" i="12"/>
  <c r="D93" i="8"/>
  <c r="F93" i="17"/>
  <c r="H93" i="16"/>
  <c r="M93" i="16"/>
  <c r="N93" i="16"/>
  <c r="I93" i="16"/>
  <c r="M97" i="16" l="1"/>
  <c r="H97" i="16"/>
  <c r="L97" i="16"/>
  <c r="G97" i="16"/>
  <c r="F97" i="17"/>
  <c r="G94" i="3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作者</author>
    <author>zhangqian</author>
  </authors>
  <commentLis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五险总数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<sst xmlns="http://schemas.openxmlformats.org/spreadsheetml/2006/main" count="3341" uniqueCount="469">
  <si>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</si>
  <si>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</si>
  <si>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</si>
  <si>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</si>
  <si>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</si>
  <si>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</si>
  <si>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</si>
  <si>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</si>
  <si>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</si>
  <si>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</si>
  <si>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</si>
  <si>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</si>
  <si>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</si>
  <si>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</si>
  <si>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</si>
  <si>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</si>
  <si>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</si>
  <si>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</si>
  <si>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</si>
  <si>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</si>
  <si>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</si>
  <si>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</si>
  <si>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</si>
  <si>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</si>
  <si>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</si>
  <si>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</si>
  <si>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</si>
  <si>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</si>
  <si>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</si>
  <si>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</si>
  <si>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</si>
  <si>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</si>
  <si>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</si>
  <si>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</si>
  <si>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</si>
  <si>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</si>
  <si>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</si>
  <si>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</si>
  <si>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</si>
  <si>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</si>
  <si>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</si>
  <si>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</si>
  <si>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</si>
  <si>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</si>
  <si>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</si>
  <si>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</si>
  <si>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</si>
  <si>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</si>
  <si>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</si>
  <si>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</si>
  <si>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</si>
  <si>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</si>
  <si>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</si>
  <si>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</si>
  <si>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</si>
  <si>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</si>
  <si>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</si>
  <si>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</si>
  <si>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</si>
  <si>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</si>
  <si>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</si>
  <si>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</si>
  <si>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</si>
  <si>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</si>
  <si>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</si>
  <si>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</si>
  <si>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</si>
  <si>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</si>
  <si>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</si>
  <si>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</si>
  <si>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</si>
  <si>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</si>
  <si>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</si>
  <si>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</si>
  <si>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</si>
  <si>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</si>
  <si>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</si>
  <si>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</si>
  <si>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</si>
  <si>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</si>
  <si>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</si>
  <si>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</si>
  <si>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</si>
  <si>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</si>
  <si>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</si>
  <si>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</si>
  <si>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</si>
  <si>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</si>
  <si>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</si>
  <si>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</si>
  <si>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</si>
  <si>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</si>
  <si>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</si>
  <si>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</si>
  <si>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</si>
  <si>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</si>
  <si>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</si>
  <si>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</si>
  <si>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</si>
  <si>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</si>
  <si>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</si>
  <si>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</si>
  <si>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</si>
  <si>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</si>
  <si>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</si>
  <si>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</si>
  <si>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</si>
  <si>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</si>
  <si>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</si>
  <si>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</si>
  <si>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</si>
  <si>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</si>
  <si>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</si>
  <si>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</si>
  <si>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</si>
  <si>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</si>
  <si>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</si>
  <si>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</si>
  <si>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</si>
  <si>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</si>
  <si>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</si>
  <si>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</si>
  <si>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</si>
  <si>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</si>
  <si>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</si>
  <si>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</si>
  <si>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</si>
  <si>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</si>
  <si>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</si>
  <si>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</si>
  <si>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</si>
  <si>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</si>
  <si>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</si>
  <si>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</si>
  <si>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</si>
  <si>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</si>
  <si>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</si>
  <si>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</si>
  <si>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</si>
  <si>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</si>
  <si>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</si>
  <si>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</si>
  <si>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</si>
  <si>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</si>
  <si>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</si>
  <si>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</si>
  <si>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</si>
  <si>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</si>
  <si>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</si>
  <si>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</si>
  <si>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</si>
  <si>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</si>
  <si>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</si>
  <si>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</si>
  <si>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</si>
  <si>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</si>
  <si>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</si>
  <si>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</si>
  <si>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</si>
  <si>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</si>
  <si>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</si>
  <si>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</si>
  <si>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</si>
  <si>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</si>
  <si>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</si>
  <si>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</si>
  <si>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</si>
  <si>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</si>
  <si>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</si>
  <si>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</si>
  <si>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</si>
  <si>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</si>
  <si>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</si>
  <si>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</si>
  <si>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</si>
  <si>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</si>
  <si>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</si>
  <si>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</si>
  <si>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</si>
  <si>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</si>
  <si>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</si>
  <si>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</si>
  <si>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</si>
  <si>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</si>
  <si>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</si>
  <si>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</si>
  <si>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</si>
  <si>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</si>
  <si>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</si>
  <si>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</si>
  <si>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</si>
  <si>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</si>
  <si>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</si>
  <si>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</si>
  <si>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</si>
  <si>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</si>
  <si>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</si>
  <si>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</si>
  <si>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</si>
  <si>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</si>
  <si>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</si>
  <si>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</si>
  <si>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</si>
  <si>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</si>
  <si>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</si>
  <si>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</si>
  <si>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</si>
  <si>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</si>
  <si>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</si>
  <si>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</si>
  <si>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</si>
  <si>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</si>
  <si>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</si>
  <si>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</si>
  <si>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</si>
  <si>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</si>
  <si>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</si>
  <si>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</si>
  <si>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</si>
  <si>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</si>
  <si>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</si>
  <si>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</si>
  <si>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</si>
  <si>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</si>
  <si>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</si>
  <si>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</si>
  <si>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</si>
  <si>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</si>
  <si>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</si>
  <si>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</si>
  <si>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</si>
  <si>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</si>
  <si>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</si>
  <si>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</si>
  <si>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</si>
  <si>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</si>
  <si>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</si>
  <si>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</si>
  <si>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</si>
  <si>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</si>
  <si>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</si>
  <si>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</si>
  <si>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</si>
  <si>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</si>
  <si>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</si>
  <si>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</si>
  <si>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</si>
  <si>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</si>
  <si>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</si>
  <si>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</si>
  <si>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</si>
  <si>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</si>
  <si>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</si>
  <si>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</si>
  <si>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</si>
  <si>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</si>
  <si>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</si>
  <si>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</si>
  <si>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</si>
  <si>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</si>
  <si>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</si>
  <si>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</si>
  <si>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</si>
  <si>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</si>
  <si>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</si>
  <si>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</si>
  <si>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</si>
  <si>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</si>
  <si>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</si>
  <si>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</si>
  <si>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</si>
  <si>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</si>
  <si>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</si>
  <si>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</si>
  <si>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</si>
  <si>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</si>
  <si>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</si>
  <si>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</si>
  <si>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</si>
  <si>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</si>
  <si>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</si>
  <si>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</si>
  <si>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</si>
  <si>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</si>
  <si>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</si>
  <si>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</si>
  <si>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</si>
  <si>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</si>
  <si>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</si>
  <si>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</si>
  <si>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</si>
  <si>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</si>
  <si>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</si>
  <si>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</si>
  <si>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</si>
  <si>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</si>
  <si>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</si>
  <si>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</si>
  <si>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</si>
  <si>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</si>
  <si>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</si>
  <si>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</si>
  <si>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</si>
  <si>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</si>
  <si>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</si>
  <si>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</si>
  <si>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</si>
  <si>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</si>
  <si>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</si>
  <si>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</si>
  <si>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</si>
  <si>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</si>
  <si>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</si>
  <si>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</si>
  <si>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</si>
  <si>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</si>
  <si>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</si>
  <si>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</si>
  <si>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</si>
  <si>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</si>
  <si>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</si>
  <si>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</si>
  <si>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</si>
  <si>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</si>
  <si>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</si>
  <si>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</si>
  <si>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</si>
  <si>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</si>
  <si>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</si>
  <si>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</si>
  <si>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</si>
  <si>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</si>
  <si>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</si>
  <si>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</si>
  <si>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</si>
  <si>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</si>
  <si>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</si>
  <si>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</si>
  <si>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</si>
  <si>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</si>
  <si>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</si>
  <si>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</si>
  <si>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</si>
  <si>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</si>
  <si>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</si>
  <si>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</si>
  <si>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</si>
  <si>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</si>
  <si>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</si>
  <si>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</si>
  <si>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</si>
  <si>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</si>
  <si>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</si>
  <si>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</si>
  <si>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</si>
  <si>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</si>
  <si>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</si>
  <si>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</si>
  <si>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</si>
  <si>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</si>
  <si>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</si>
  <si>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</si>
  <si>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</si>
  <si>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</si>
  <si>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</si>
  <si>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</si>
  <si>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</si>
  <si>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</si>
  <si>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</si>
  <si>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</si>
  <si>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</si>
  <si>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</si>
  <si>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</si>
  <si>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</si>
  <si>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</si>
  <si>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</si>
  <si>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</si>
  <si>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</si>
  <si>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</si>
  <si>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</si>
  <si>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</si>
  <si>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</si>
  <si>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</si>
  <si>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</si>
  <si>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</si>
  <si>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</si>
  <si>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</si>
  <si>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</si>
  <si>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</si>
  <si>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</si>
  <si>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</si>
  <si>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</si>
  <si>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</si>
  <si>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</si>
  <si>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</si>
  <si>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</si>
  <si>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</si>
  <si>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</si>
  <si>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</si>
  <si>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</si>
  <si>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</si>
  <si>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</si>
  <si>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</si>
  <si>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</si>
  <si>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</si>
  <si>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</si>
  <si>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</si>
  <si>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</si>
  <si>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</si>
  <si>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</si>
  <si>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</si>
  <si>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</si>
  <si>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</si>
  <si>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</si>
  <si>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</si>
  <si>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check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</si>
  <si>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</si>
  <si>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</si>
  <si>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</si>
  <si>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其中：个人护理研发项目</t>
    <phoneticPr fontId="10" type="noConversion"/>
  </si>
  <si>
    <t>其中：锂离子电池材料项目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</si>
  <si>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</si>
  <si>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</si>
  <si>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</si>
  <si>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</si>
  <si>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</si>
  <si>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</si>
  <si>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</si>
  <si>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</si>
  <si>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</si>
  <si>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</si>
  <si>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</si>
  <si>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</si>
  <si>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</si>
  <si>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</si>
  <si>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</si>
  <si>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</si>
  <si>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</si>
  <si>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</si>
  <si>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</si>
  <si>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</si>
  <si>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</si>
  <si>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2016年管理费用预算</t>
    <phoneticPr fontId="5" type="noConversion"/>
  </si>
  <si>
    <t>2016年销售费用预算</t>
    <phoneticPr fontId="5" type="noConversion"/>
  </si>
  <si>
    <t>2016年财务费用预算</t>
    <phoneticPr fontId="5" type="noConversion"/>
  </si>
  <si>
    <t>其中：锂离子电池材料(电池材料事业部)</t>
    <phoneticPr fontId="10" type="noConversion"/>
  </si>
  <si>
    <t>其中：锂离子电池材料（凯欣）</t>
    <phoneticPr fontId="10" type="noConversion"/>
  </si>
  <si>
    <t>2017年制造费用预算</t>
    <phoneticPr fontId="5" type="noConversion"/>
  </si>
  <si>
    <t>2017年研发费用预算</t>
    <phoneticPr fontId="5" type="noConversion"/>
  </si>
  <si>
    <t>宁德总体费用!A1</t>
  </si>
  <si>
    <t>是</t>
    <phoneticPr fontId="10" type="noConversion"/>
  </si>
  <si>
    <t>张倩</t>
    <phoneticPr fontId="10" type="noConversion"/>
  </si>
  <si>
    <t>陈虹妙</t>
    <phoneticPr fontId="10" type="noConversion"/>
  </si>
  <si>
    <t>天津天赐高新材料有限公司</t>
    <phoneticPr fontId="10" type="noConversion"/>
  </si>
  <si>
    <t/>
  </si>
  <si>
    <t>财务费用预算执行情况表</t>
    <phoneticPr fontId="6" type="noConversion"/>
  </si>
  <si>
    <t>2019实际制造费用'!A1</t>
  </si>
  <si>
    <t>2019实际管理费用'!A1</t>
  </si>
  <si>
    <t>2019实际营业费用'!A1</t>
  </si>
  <si>
    <t>2019实际财务费用'!A1</t>
  </si>
  <si>
    <t>2019年实际</t>
    <phoneticPr fontId="5" type="noConversion"/>
  </si>
  <si>
    <t>2020年实际</t>
    <phoneticPr fontId="5" type="noConversion"/>
  </si>
  <si>
    <t>2019年制造费用</t>
    <phoneticPr fontId="5" type="noConversion"/>
  </si>
  <si>
    <t>2019年管理费用</t>
    <phoneticPr fontId="5" type="noConversion"/>
  </si>
  <si>
    <t>2019年销售费用</t>
    <phoneticPr fontId="5" type="noConversion"/>
  </si>
  <si>
    <t>2019年实际财务费用</t>
    <phoneticPr fontId="5" type="noConversion"/>
  </si>
  <si>
    <t>2019年研发费用</t>
    <phoneticPr fontId="5" type="noConversion"/>
  </si>
  <si>
    <t>补贴</t>
  </si>
  <si>
    <t>备注：3月起停用天津配样室的项目无研发费用，入账至管理费用。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</si>
</sst>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  <numFmt numFmtId="193" formatCode="yyyy&quot;年&quot;m&quot;月&quot;d&quot;日&quot;;@"/>
  </numFmts>
  <fonts count="60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58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0" fillId="0" borderId="0" xfId="4" applyNumberFormat="1" applyFont="1" applyFill="1" applyAlignment="1">
      <alignment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177" fontId="12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0" fillId="0" borderId="0" xfId="4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43" fontId="19" fillId="0" borderId="0" xfId="3" applyNumberFormat="1" applyFont="1" applyFill="1" applyBorder="1" applyAlignment="1">
      <alignment horizontal="right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6" borderId="2" xfId="1" applyNumberFormat="1" applyFont="1" applyFill="1" applyBorder="1" applyAlignment="1">
      <alignment horizontal="right" vertical="center"/>
    </xf>
    <xf numFmtId="191" fontId="25" fillId="0" borderId="0" xfId="115" applyNumberFormat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0" fillId="0" borderId="0" xfId="4" applyNumberFormat="1" applyFont="1" applyFill="1" applyAlignment="1">
      <alignment vertical="center"/>
    </xf>
    <xf numFmtId="192" fontId="14" fillId="0" borderId="0" xfId="0" applyNumberFormat="1" applyFont="1" applyAlignment="1">
      <alignment horizontal="center" vertical="center"/>
    </xf>
    <xf numFmtId="193" fontId="14" fillId="0" borderId="0" xfId="0" applyNumberFormat="1" applyFont="1" applyAlignment="1">
      <alignment horizontal="center" vertical="center"/>
    </xf>
    <xf numFmtId="4" fontId="12" fillId="0" borderId="0" xfId="4" applyNumberFormat="1" applyFont="1" applyFill="1" applyAlignment="1">
      <alignment vertical="center"/>
    </xf>
    <xf numFmtId="177" fontId="14" fillId="0" borderId="0" xfId="4" applyNumberFormat="1" applyFont="1" applyFill="1" applyAlignment="1">
      <alignment horizontal="center" vertical="center"/>
    </xf>
    <xf numFmtId="43" fontId="14" fillId="0" borderId="0" xfId="4" applyNumberFormat="1" applyFont="1" applyFill="1" applyAlignment="1">
      <alignment horizontal="center" vertical="center"/>
    </xf>
    <xf numFmtId="43" fontId="0" fillId="0" borderId="0" xfId="1" applyFont="1" applyAlignment="1">
      <alignment vertical="center"/>
    </xf>
    <xf numFmtId="0" fontId="17" fillId="0" borderId="2" xfId="1" applyNumberFormat="1" applyFont="1" applyFill="1" applyBorder="1" applyAlignment="1">
      <alignment horizontal="right" vertical="center"/>
    </xf>
    <xf numFmtId="43" fontId="12" fillId="0" borderId="0" xfId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2" fillId="6" borderId="0" xfId="4" applyFont="1" applyFill="1" applyAlignment="1">
      <alignment vertical="center"/>
    </xf>
    <xf numFmtId="0" fontId="12" fillId="6" borderId="0" xfId="4" applyNumberFormat="1" applyFont="1" applyFill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0" borderId="3" xfId="6" applyFont="1" applyFill="1" applyBorder="1" applyAlignment="1">
      <alignment horizontal="left" vertical="center" wrapText="1"/>
    </xf>
    <xf numFmtId="0" fontId="19" fillId="0" borderId="8" xfId="6" applyFont="1" applyFill="1" applyBorder="1" applyAlignment="1">
      <alignment horizontal="left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5" fillId="14" borderId="2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15" fillId="0" borderId="3" xfId="6" applyFont="1" applyFill="1" applyBorder="1" applyAlignment="1">
      <alignment horizontal="center" vertical="center" wrapText="1"/>
    </xf>
    <xf numFmtId="0" fontId="15" fillId="0" borderId="8" xfId="6" applyFont="1" applyFill="1" applyBorder="1" applyAlignment="1">
      <alignment horizontal="center" vertical="center" wrapText="1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3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</cellXfs>
  <cellStyles count="658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6 2 2" xfId="630"/>
    <cellStyle name="常规 16 3" xfId="629"/>
    <cellStyle name="常规 18" xfId="42"/>
    <cellStyle name="常规 18 2" xfId="631"/>
    <cellStyle name="常规 18 3" xfId="43"/>
    <cellStyle name="常规 18 3 2" xfId="44"/>
    <cellStyle name="常规 18 3 2 2" xfId="633"/>
    <cellStyle name="常规 18 3 3" xfId="632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3" xfId="57"/>
    <cellStyle name="常规 3 2" xfId="5"/>
    <cellStyle name="常规 4" xfId="58"/>
    <cellStyle name="常规 5" xfId="59"/>
    <cellStyle name="常规 5 2" xfId="60"/>
    <cellStyle name="常规 5 2 2" xfId="61"/>
    <cellStyle name="常规 5 2 2 2" xfId="636"/>
    <cellStyle name="常规 5 2 3" xfId="635"/>
    <cellStyle name="常规 5 3" xfId="62"/>
    <cellStyle name="常规 5 3 2" xfId="63"/>
    <cellStyle name="常规 5 3 2 2" xfId="638"/>
    <cellStyle name="常规 5 3 3" xfId="637"/>
    <cellStyle name="常规 5 4" xfId="64"/>
    <cellStyle name="常规 5 4 2" xfId="65"/>
    <cellStyle name="常规 5 4 2 2" xfId="640"/>
    <cellStyle name="常规 5 4 3" xfId="639"/>
    <cellStyle name="常规 5 5" xfId="66"/>
    <cellStyle name="常规 5 5 2" xfId="641"/>
    <cellStyle name="常规 5 6" xfId="634"/>
    <cellStyle name="常规 57" xfId="118"/>
    <cellStyle name="常规 6" xfId="67"/>
    <cellStyle name="常规 6 2" xfId="68"/>
    <cellStyle name="常规 6 2 2" xfId="69"/>
    <cellStyle name="常规 6 2 2 2" xfId="643"/>
    <cellStyle name="常规 6 2 3" xfId="642"/>
    <cellStyle name="常规 6 3" xfId="70"/>
    <cellStyle name="常规 6 3 2" xfId="71"/>
    <cellStyle name="常规 6 3 2 2" xfId="645"/>
    <cellStyle name="常规 6 3 3" xfId="644"/>
    <cellStyle name="常规 6 4" xfId="72"/>
    <cellStyle name="常规 6 4 2" xfId="73"/>
    <cellStyle name="常规 6 4 2 2" xfId="647"/>
    <cellStyle name="常规 6 4 3" xfId="646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2 2 2" xfId="649"/>
    <cellStyle name="常规 7 2 3" xfId="648"/>
    <cellStyle name="常规 7 3" xfId="77"/>
    <cellStyle name="常规 7 3 2" xfId="78"/>
    <cellStyle name="常规 7 3 2 2" xfId="651"/>
    <cellStyle name="常规 7 3 3" xfId="650"/>
    <cellStyle name="常规 7 4" xfId="79"/>
    <cellStyle name="常规 7 4 2" xfId="80"/>
    <cellStyle name="常规 7 4 2 2" xfId="653"/>
    <cellStyle name="常规 7 4 3" xfId="652"/>
    <cellStyle name="常规 7 5" xfId="81"/>
    <cellStyle name="常规 7 6" xfId="419"/>
    <cellStyle name="常规 7 7" xfId="420"/>
    <cellStyle name="常规 7 8" xfId="421"/>
    <cellStyle name="常规 7 9" xfId="422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3" xfId="103"/>
    <cellStyle name="千位分隔 3 2" xfId="104"/>
    <cellStyle name="千位分隔 3 3" xfId="654"/>
    <cellStyle name="千位分隔 5" xfId="105"/>
    <cellStyle name="千位分隔 5 2" xfId="106"/>
    <cellStyle name="千位分隔 5 2 2" xfId="107"/>
    <cellStyle name="千位分隔 5 2 2 2" xfId="657"/>
    <cellStyle name="千位分隔 5 2 3" xfId="108"/>
    <cellStyle name="千位分隔 5 2 4" xfId="656"/>
    <cellStyle name="千位分隔 5 3" xfId="655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09-47-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09-51-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  <sheetName val="Sheet2"/>
    </sheetNames>
    <sheetDataSet>
      <sheetData sheetId="0">
        <row r="1">
          <cell r="E1" t="str">
            <v>期初余额贷方</v>
          </cell>
          <cell r="F1" t="str">
            <v>期间异动借方</v>
          </cell>
        </row>
        <row r="2">
          <cell r="E2">
            <v>0</v>
          </cell>
          <cell r="F2">
            <v>475916.81</v>
          </cell>
        </row>
        <row r="3">
          <cell r="D3" t="str">
            <v>工资</v>
          </cell>
          <cell r="E3">
            <v>0</v>
          </cell>
          <cell r="F3">
            <v>81031.78</v>
          </cell>
        </row>
        <row r="4">
          <cell r="D4" t="str">
            <v>年终奖</v>
          </cell>
          <cell r="E4">
            <v>0</v>
          </cell>
          <cell r="F4">
            <v>3533.57</v>
          </cell>
        </row>
        <row r="5">
          <cell r="D5" t="str">
            <v>劳务费</v>
          </cell>
          <cell r="E5">
            <v>0</v>
          </cell>
          <cell r="F5">
            <v>-300</v>
          </cell>
        </row>
        <row r="6">
          <cell r="D6" t="str">
            <v>员工餐费</v>
          </cell>
          <cell r="E6">
            <v>0</v>
          </cell>
          <cell r="F6">
            <v>22</v>
          </cell>
        </row>
        <row r="7">
          <cell r="D7" t="str">
            <v>其他福利费</v>
          </cell>
          <cell r="E7">
            <v>0</v>
          </cell>
          <cell r="F7">
            <v>-245</v>
          </cell>
        </row>
        <row r="8">
          <cell r="D8" t="str">
            <v>住房公积金</v>
          </cell>
          <cell r="E8">
            <v>0</v>
          </cell>
          <cell r="F8">
            <v>3311</v>
          </cell>
        </row>
        <row r="9">
          <cell r="D9" t="str">
            <v>培训费</v>
          </cell>
          <cell r="E9">
            <v>0</v>
          </cell>
          <cell r="F9">
            <v>560</v>
          </cell>
        </row>
        <row r="10">
          <cell r="D10" t="str">
            <v>养老保险</v>
          </cell>
          <cell r="E10">
            <v>0</v>
          </cell>
          <cell r="F10">
            <v>13529.95</v>
          </cell>
        </row>
        <row r="11">
          <cell r="D11" t="str">
            <v>失业保险</v>
          </cell>
          <cell r="E11">
            <v>0</v>
          </cell>
          <cell r="F11">
            <v>422.81</v>
          </cell>
        </row>
        <row r="12">
          <cell r="D12" t="str">
            <v>工伤保险</v>
          </cell>
          <cell r="E12">
            <v>0</v>
          </cell>
          <cell r="F12">
            <v>549.63</v>
          </cell>
        </row>
        <row r="13">
          <cell r="D13" t="str">
            <v>医疗保险</v>
          </cell>
          <cell r="E13">
            <v>0</v>
          </cell>
          <cell r="F13">
            <v>8456</v>
          </cell>
        </row>
        <row r="14">
          <cell r="D14" t="str">
            <v>生育保险</v>
          </cell>
          <cell r="E14">
            <v>0</v>
          </cell>
          <cell r="F14">
            <v>422.81</v>
          </cell>
        </row>
        <row r="15">
          <cell r="D15" t="str">
            <v>办公用品费用</v>
          </cell>
          <cell r="E15">
            <v>0</v>
          </cell>
          <cell r="F15">
            <v>611.97</v>
          </cell>
        </row>
        <row r="16">
          <cell r="D16" t="str">
            <v>手机费</v>
          </cell>
          <cell r="E16">
            <v>0</v>
          </cell>
          <cell r="F16">
            <v>489.3</v>
          </cell>
        </row>
        <row r="17">
          <cell r="D17" t="str">
            <v>国内出差费</v>
          </cell>
          <cell r="E17">
            <v>0</v>
          </cell>
          <cell r="F17">
            <v>16387.91</v>
          </cell>
        </row>
        <row r="18">
          <cell r="D18" t="str">
            <v>车辆费</v>
          </cell>
          <cell r="E18">
            <v>0</v>
          </cell>
          <cell r="F18">
            <v>3163.87</v>
          </cell>
        </row>
        <row r="19">
          <cell r="D19" t="str">
            <v>业务招待费</v>
          </cell>
          <cell r="E19">
            <v>0</v>
          </cell>
          <cell r="F19">
            <v>11248.8</v>
          </cell>
        </row>
        <row r="20">
          <cell r="D20" t="str">
            <v>修理费</v>
          </cell>
          <cell r="E20">
            <v>0</v>
          </cell>
          <cell r="F20">
            <v>-517.71</v>
          </cell>
        </row>
        <row r="21">
          <cell r="D21" t="str">
            <v>固定资产折旧</v>
          </cell>
          <cell r="E21">
            <v>0</v>
          </cell>
          <cell r="F21">
            <v>122044.57</v>
          </cell>
        </row>
        <row r="22">
          <cell r="D22" t="str">
            <v>无形资产摊销</v>
          </cell>
          <cell r="E22">
            <v>0</v>
          </cell>
          <cell r="F22">
            <v>18376.21</v>
          </cell>
        </row>
        <row r="23">
          <cell r="D23" t="str">
            <v>租赁费</v>
          </cell>
          <cell r="E23">
            <v>0</v>
          </cell>
          <cell r="F23">
            <v>6329.22</v>
          </cell>
        </row>
        <row r="24">
          <cell r="D24" t="str">
            <v>检验材料费</v>
          </cell>
          <cell r="E24">
            <v>0</v>
          </cell>
          <cell r="F24">
            <v>12212.39</v>
          </cell>
        </row>
        <row r="25">
          <cell r="D25" t="str">
            <v>委外检验检测</v>
          </cell>
          <cell r="E25">
            <v>0</v>
          </cell>
          <cell r="F25">
            <v>2075.4699999999998</v>
          </cell>
        </row>
        <row r="26">
          <cell r="D26" t="str">
            <v>水费</v>
          </cell>
          <cell r="E26">
            <v>0</v>
          </cell>
          <cell r="F26">
            <v>1927.67</v>
          </cell>
        </row>
        <row r="27">
          <cell r="D27" t="str">
            <v>电费</v>
          </cell>
          <cell r="E27">
            <v>0</v>
          </cell>
          <cell r="F27">
            <v>9175.1</v>
          </cell>
        </row>
        <row r="28">
          <cell r="D28" t="str">
            <v>燃油燃煤费</v>
          </cell>
          <cell r="E28">
            <v>0</v>
          </cell>
          <cell r="F28">
            <v>7115.27</v>
          </cell>
        </row>
        <row r="29">
          <cell r="D29" t="str">
            <v>邮寄费</v>
          </cell>
          <cell r="E29">
            <v>0</v>
          </cell>
          <cell r="F29">
            <v>53</v>
          </cell>
        </row>
        <row r="30">
          <cell r="D30" t="str">
            <v>排污费</v>
          </cell>
          <cell r="E30">
            <v>0</v>
          </cell>
          <cell r="F30">
            <v>3047.31</v>
          </cell>
        </row>
        <row r="31">
          <cell r="D31" t="str">
            <v>职业健康费</v>
          </cell>
          <cell r="E31">
            <v>0</v>
          </cell>
          <cell r="F31">
            <v>198</v>
          </cell>
        </row>
        <row r="32">
          <cell r="D32" t="str">
            <v>研究开发费用</v>
          </cell>
          <cell r="E32">
            <v>0</v>
          </cell>
          <cell r="F32">
            <v>150683.91</v>
          </cell>
        </row>
        <row r="33">
          <cell r="D33" t="str">
            <v>研究开发费用-工资</v>
          </cell>
          <cell r="E33">
            <v>0</v>
          </cell>
          <cell r="F33">
            <v>42681.07</v>
          </cell>
        </row>
        <row r="34">
          <cell r="D34" t="str">
            <v>研究开发费用-年终奖</v>
          </cell>
          <cell r="E34">
            <v>0</v>
          </cell>
          <cell r="F34">
            <v>47978.75</v>
          </cell>
        </row>
        <row r="35">
          <cell r="D35" t="str">
            <v>研究开发费用-住房公积金</v>
          </cell>
          <cell r="E35">
            <v>0</v>
          </cell>
          <cell r="F35">
            <v>1913</v>
          </cell>
        </row>
        <row r="36">
          <cell r="D36" t="str">
            <v>研究开发费用-养老保险</v>
          </cell>
          <cell r="E36">
            <v>0</v>
          </cell>
          <cell r="F36">
            <v>6667.84</v>
          </cell>
        </row>
        <row r="37">
          <cell r="D37" t="str">
            <v>研究开发费用-失业保险</v>
          </cell>
          <cell r="E37">
            <v>0</v>
          </cell>
          <cell r="F37">
            <v>208.37</v>
          </cell>
        </row>
        <row r="38">
          <cell r="D38" t="str">
            <v>研究开发费用-工伤保险</v>
          </cell>
          <cell r="E38">
            <v>0</v>
          </cell>
          <cell r="F38">
            <v>270.88</v>
          </cell>
        </row>
        <row r="39">
          <cell r="D39" t="str">
            <v>研究开发费用-医疗保险</v>
          </cell>
          <cell r="E39">
            <v>0</v>
          </cell>
          <cell r="F39">
            <v>4167.3999999999996</v>
          </cell>
        </row>
        <row r="40">
          <cell r="D40" t="str">
            <v>研究开发费用-生育保险</v>
          </cell>
          <cell r="E40">
            <v>0</v>
          </cell>
          <cell r="F40">
            <v>208.37</v>
          </cell>
        </row>
        <row r="41">
          <cell r="D41" t="str">
            <v>研究开发费用-办公用品费用</v>
          </cell>
          <cell r="E41">
            <v>0</v>
          </cell>
          <cell r="F41">
            <v>459.44</v>
          </cell>
        </row>
        <row r="42">
          <cell r="D42" t="str">
            <v>研究开发费用-手机费</v>
          </cell>
          <cell r="E42">
            <v>0</v>
          </cell>
          <cell r="F42">
            <v>100</v>
          </cell>
        </row>
        <row r="43">
          <cell r="D43" t="str">
            <v>研究开发费用-国内出差费</v>
          </cell>
          <cell r="E43">
            <v>0</v>
          </cell>
          <cell r="F43">
            <v>-2640</v>
          </cell>
        </row>
        <row r="44">
          <cell r="D44" t="str">
            <v>研究开发费用-修理费</v>
          </cell>
          <cell r="E44">
            <v>0</v>
          </cell>
          <cell r="F44">
            <v>-6000</v>
          </cell>
        </row>
        <row r="45">
          <cell r="D45" t="str">
            <v>研究开发费用-低值易耗品</v>
          </cell>
          <cell r="E45">
            <v>0</v>
          </cell>
          <cell r="F45">
            <v>-1000</v>
          </cell>
        </row>
        <row r="46">
          <cell r="D46" t="str">
            <v>研究开发费用-固定资产折旧</v>
          </cell>
          <cell r="E46">
            <v>0</v>
          </cell>
          <cell r="F46">
            <v>7043.11</v>
          </cell>
        </row>
        <row r="47">
          <cell r="D47" t="str">
            <v>研究开发费用-试验材料费</v>
          </cell>
          <cell r="E47">
            <v>0</v>
          </cell>
          <cell r="F47">
            <v>30275.48</v>
          </cell>
        </row>
        <row r="48">
          <cell r="D48" t="str">
            <v>研究开发费用-电费</v>
          </cell>
          <cell r="E48">
            <v>0</v>
          </cell>
          <cell r="F48">
            <v>18350.2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</sheetNames>
    <sheetDataSet>
      <sheetData sheetId="0">
        <row r="3">
          <cell r="C3" t="str">
            <v>工资</v>
          </cell>
          <cell r="D3">
            <v>0</v>
          </cell>
          <cell r="E3">
            <v>11870.01</v>
          </cell>
        </row>
        <row r="4">
          <cell r="C4" t="str">
            <v>年终奖</v>
          </cell>
          <cell r="D4">
            <v>0</v>
          </cell>
          <cell r="E4">
            <v>15293</v>
          </cell>
        </row>
        <row r="5">
          <cell r="C5" t="str">
            <v>住房公积金</v>
          </cell>
          <cell r="D5">
            <v>0</v>
          </cell>
          <cell r="E5">
            <v>716</v>
          </cell>
        </row>
        <row r="6">
          <cell r="C6" t="str">
            <v>养老保险</v>
          </cell>
          <cell r="D6">
            <v>0</v>
          </cell>
          <cell r="E6">
            <v>5663.52</v>
          </cell>
        </row>
        <row r="7">
          <cell r="C7" t="str">
            <v>失业保险</v>
          </cell>
          <cell r="D7">
            <v>0</v>
          </cell>
          <cell r="E7">
            <v>176.99</v>
          </cell>
        </row>
        <row r="8">
          <cell r="C8" t="str">
            <v>工伤保险</v>
          </cell>
          <cell r="D8">
            <v>0</v>
          </cell>
          <cell r="E8">
            <v>230.08</v>
          </cell>
        </row>
        <row r="9">
          <cell r="C9" t="str">
            <v>医疗保险</v>
          </cell>
          <cell r="D9">
            <v>0</v>
          </cell>
          <cell r="E9">
            <v>3539.7</v>
          </cell>
        </row>
        <row r="10">
          <cell r="C10" t="str">
            <v>生育保险</v>
          </cell>
          <cell r="D10">
            <v>0</v>
          </cell>
          <cell r="E10">
            <v>176.99</v>
          </cell>
        </row>
        <row r="11">
          <cell r="C11" t="str">
            <v>外部货运</v>
          </cell>
          <cell r="D11">
            <v>0</v>
          </cell>
          <cell r="E11">
            <v>3669.72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comments" Target="../comments12.xml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12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5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8.bin"/><Relationship Id="rId13" Type="http://schemas.openxmlformats.org/officeDocument/2006/relationships/comments" Target="../comments13.xml"/><Relationship Id="rId3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117.bin"/><Relationship Id="rId12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6.bin"/><Relationship Id="rId1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4.bin"/><Relationship Id="rId9" Type="http://schemas.openxmlformats.org/officeDocument/2006/relationships/printerSettings" Target="../printerSettings/printerSettings1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11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35.bin"/><Relationship Id="rId7" Type="http://schemas.openxmlformats.org/officeDocument/2006/relationships/printerSettings" Target="../printerSettings/printerSettings139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5" Type="http://schemas.openxmlformats.org/officeDocument/2006/relationships/printerSettings" Target="../printerSettings/printerSettings137.bin"/><Relationship Id="rId10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13" Type="http://schemas.openxmlformats.org/officeDocument/2006/relationships/comments" Target="../comments6.xml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12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tabSelected="1" workbookViewId="0">
      <selection activeCell="G15" sqref="G15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453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3">
        <v>43951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34">
        <v>43960</v>
      </c>
      <c r="H14" s="70"/>
      <c r="I14" s="70"/>
    </row>
    <row r="15" spans="1:14" ht="21.75" customHeight="1">
      <c r="F15" s="76" t="s">
        <v>236</v>
      </c>
      <c r="G15" s="134" t="s">
        <v>452</v>
      </c>
      <c r="H15" s="77"/>
      <c r="I15" s="70"/>
    </row>
    <row r="16" spans="1:14" ht="21.75" customHeight="1">
      <c r="F16" s="76" t="s">
        <v>237</v>
      </c>
      <c r="G16" s="134" t="s">
        <v>451</v>
      </c>
      <c r="H16" s="70"/>
      <c r="I16" s="70"/>
    </row>
    <row r="17" spans="1:14" ht="21.75" customHeight="1">
      <c r="F17" s="76" t="s">
        <v>238</v>
      </c>
      <c r="G17" s="134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A27792F8-7640-416B-AC24-5F35457394E7}">
      <selection activeCell="G14" sqref="G14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selection activeCell="G17" sqref="G17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selection activeCell="G15" sqref="G15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selection activeCell="G14" sqref="G14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selection activeCell="G15" sqref="G15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selection activeCell="G14" sqref="G14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selection activeCell="G7" sqref="G7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selection activeCell="G14" sqref="G14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selection activeCell="G14" sqref="G14"/>
      <pageMargins left="0.75" right="0.75" top="1" bottom="1" header="0.5" footer="0.5"/>
      <pageSetup paperSize="9" orientation="portrait" verticalDpi="1200" r:id="rId10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1"/>
  <headerFooter alignWithMargins="0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N100" sqref="N100"/>
      <selection pane="topRight" activeCell="N100" sqref="N100"/>
      <selection pane="bottomLeft" activeCell="N100" sqref="N100"/>
      <selection pane="bottomRight" activeCell="G23" sqref="G23"/>
    </sheetView>
  </sheetViews>
  <sheetFormatPr defaultRowHeight="14.25"/>
  <cols>
    <col min="1" max="1" width="13.5" style="7" customWidth="1"/>
    <col min="2" max="2" width="11.125" style="7" customWidth="1"/>
    <col min="3" max="3" width="10" style="55" bestFit="1" customWidth="1"/>
    <col min="4" max="4" width="10.5" style="55" bestFit="1" customWidth="1"/>
    <col min="5" max="5" width="11.375" style="55" bestFit="1" customWidth="1"/>
    <col min="6" max="7" width="10.5" style="55" bestFit="1" customWidth="1"/>
    <col min="8" max="8" width="10.5" style="7" bestFit="1" customWidth="1"/>
    <col min="9" max="9" width="11.5" style="7" customWidth="1"/>
    <col min="10" max="10" width="10" style="55" bestFit="1" customWidth="1"/>
    <col min="11" max="11" width="15" style="55" customWidth="1"/>
    <col min="12" max="12" width="10.25" style="55" customWidth="1"/>
    <col min="13" max="13" width="13.375" style="55" customWidth="1"/>
    <col min="14" max="14" width="10.625" style="55" bestFit="1" customWidth="1"/>
    <col min="15" max="15" width="10.5" style="55" customWidth="1"/>
    <col min="16" max="16" width="9.5" style="55" bestFit="1" customWidth="1"/>
    <col min="17" max="17" width="11.875" style="7" customWidth="1"/>
    <col min="18" max="18" width="12.8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46" t="s">
        <v>455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0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0" s="8" customFormat="1" ht="14.25" customHeight="1">
      <c r="A4" s="147" t="s">
        <v>144</v>
      </c>
      <c r="B4" s="148" t="s">
        <v>145</v>
      </c>
      <c r="C4" s="149" t="s">
        <v>253</v>
      </c>
      <c r="D4" s="150"/>
      <c r="E4" s="151" t="s">
        <v>254</v>
      </c>
      <c r="F4" s="151"/>
      <c r="G4" s="152" t="s">
        <v>461</v>
      </c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 t="s">
        <v>255</v>
      </c>
      <c r="T4" s="153" t="s">
        <v>148</v>
      </c>
    </row>
    <row r="5" spans="1:20" s="15" customFormat="1">
      <c r="A5" s="147"/>
      <c r="B5" s="148"/>
      <c r="C5" s="79" t="s">
        <v>233</v>
      </c>
      <c r="D5" s="79" t="s">
        <v>141</v>
      </c>
      <c r="E5" s="79" t="s">
        <v>233</v>
      </c>
      <c r="F5" s="79" t="s">
        <v>141</v>
      </c>
      <c r="G5" s="80" t="s">
        <v>240</v>
      </c>
      <c r="H5" s="80" t="s">
        <v>241</v>
      </c>
      <c r="I5" s="80" t="s">
        <v>124</v>
      </c>
      <c r="J5" s="80" t="s">
        <v>125</v>
      </c>
      <c r="K5" s="80" t="s">
        <v>126</v>
      </c>
      <c r="L5" s="80" t="s">
        <v>127</v>
      </c>
      <c r="M5" s="80" t="s">
        <v>128</v>
      </c>
      <c r="N5" s="80" t="s">
        <v>129</v>
      </c>
      <c r="O5" s="80" t="s">
        <v>130</v>
      </c>
      <c r="P5" s="80" t="s">
        <v>131</v>
      </c>
      <c r="Q5" s="80" t="s">
        <v>132</v>
      </c>
      <c r="R5" s="80" t="s">
        <v>133</v>
      </c>
      <c r="S5" s="152"/>
      <c r="T5" s="154"/>
    </row>
    <row r="6" spans="1:20" s="15" customFormat="1" ht="17.25" customHeight="1">
      <c r="A6" s="214" t="s">
        <v>267</v>
      </c>
      <c r="B6" s="94" t="s">
        <v>268</v>
      </c>
      <c r="C6" s="116">
        <f ca="1">OFFSET($H6,0,MONTH(封面!$G$13)-1,)-OFFSET('2019财务费用 '!$G6,0,MONTH(封面!$G$13)-1,)</f>
        <v>0</v>
      </c>
      <c r="D6" s="116">
        <f ca="1">OFFSET($H6,0,MONTH(封面!$G$13)-1,)-OFFSET('2019预算财务费用 '!$G6,0,MONTH(封面!$G$13)-1,)</f>
        <v>0</v>
      </c>
      <c r="E6" s="116">
        <f ca="1">SUM(OFFSET($H6,0,0,1,MONTH(封面!$G$13)))-SUM(OFFSET('2019财务费用 '!$G6,0,0,1,MONTH(封面!$G$13)))</f>
        <v>0</v>
      </c>
      <c r="F6" s="116">
        <f ca="1">SUM(OFFSET($H6,0,0,1,MONTH(封面!$G$13)))-SUM(OFFSET('2019预算财务费用 '!$G6,0,0,1,MONTH(封面!$G$13)))</f>
        <v>0</v>
      </c>
      <c r="G6" s="127"/>
      <c r="H6" s="127"/>
      <c r="I6" s="127"/>
      <c r="J6" s="127"/>
      <c r="K6" s="127"/>
      <c r="L6" s="127"/>
      <c r="M6" s="127"/>
      <c r="N6" s="116"/>
      <c r="O6" s="127"/>
      <c r="P6" s="116"/>
      <c r="Q6" s="116"/>
      <c r="R6" s="127"/>
      <c r="S6" s="117">
        <f>SUM(G6:R6)</f>
        <v>0</v>
      </c>
      <c r="T6" s="88"/>
    </row>
    <row r="7" spans="1:20" s="15" customFormat="1" ht="17.25" customHeight="1">
      <c r="A7" s="214"/>
      <c r="B7" s="94" t="s">
        <v>269</v>
      </c>
      <c r="C7" s="116">
        <f ca="1">OFFSET($H7,0,MONTH(封面!$G$13)-1,)-OFFSET('2019财务费用 '!$G7,0,MONTH(封面!$G$13)-1,)</f>
        <v>0</v>
      </c>
      <c r="D7" s="116">
        <f ca="1">OFFSET($H7,0,MONTH(封面!$G$13)-1,)-OFFSET('2019预算财务费用 '!$G7,0,MONTH(封面!$G$13)-1,)</f>
        <v>0</v>
      </c>
      <c r="E7" s="116">
        <f ca="1">SUM(OFFSET($H7,0,0,1,MONTH(封面!$G$13)))-SUM(OFFSET('2019财务费用 '!$G7,0,0,1,MONTH(封面!$G$13)))</f>
        <v>1868.95</v>
      </c>
      <c r="F7" s="116">
        <f ca="1">SUM(OFFSET($H7,0,0,1,MONTH(封面!$G$13)))-SUM(OFFSET('2019预算财务费用 '!$G7,0,0,1,MONTH(封面!$G$13)))</f>
        <v>-1205.8900000000001</v>
      </c>
      <c r="G7" s="127"/>
      <c r="H7" s="127"/>
      <c r="I7" s="127">
        <v>-1205.8900000000001</v>
      </c>
      <c r="J7" s="127"/>
      <c r="K7" s="127"/>
      <c r="L7" s="127"/>
      <c r="M7" s="127"/>
      <c r="N7" s="127"/>
      <c r="O7" s="127"/>
      <c r="P7" s="127"/>
      <c r="Q7" s="127"/>
      <c r="R7" s="127"/>
      <c r="S7" s="117">
        <f>SUM(G7:R7)</f>
        <v>-1205.8900000000001</v>
      </c>
      <c r="T7" s="88"/>
    </row>
    <row r="8" spans="1:20" s="15" customFormat="1" ht="17.25" customHeight="1">
      <c r="A8" s="95" t="s">
        <v>270</v>
      </c>
      <c r="B8" s="94" t="s">
        <v>270</v>
      </c>
      <c r="C8" s="116">
        <f ca="1">OFFSET($H8,0,MONTH(封面!$G$13)-1,)-OFFSET('2019财务费用 '!$G8,0,MONTH(封面!$G$13)-1,)</f>
        <v>0</v>
      </c>
      <c r="D8" s="116">
        <f ca="1">OFFSET($H8,0,MONTH(封面!$G$13)-1,)-OFFSET('2019预算财务费用 '!$G8,0,MONTH(封面!$G$13)-1,)</f>
        <v>0</v>
      </c>
      <c r="E8" s="116">
        <f ca="1">SUM(OFFSET($H8,0,0,1,MONTH(封面!$G$13)))-SUM(OFFSET('2019财务费用 '!$G8,0,0,1,MONTH(封面!$G$13)))</f>
        <v>0</v>
      </c>
      <c r="F8" s="116">
        <f ca="1">SUM(OFFSET($H8,0,0,1,MONTH(封面!$G$13)))-SUM(OFFSET('2019预算财务费用 '!$G8,0,0,1,MONTH(封面!$G$13)))</f>
        <v>0</v>
      </c>
      <c r="G8" s="116"/>
      <c r="H8" s="116"/>
      <c r="I8" s="116"/>
      <c r="J8" s="116"/>
      <c r="K8" s="116"/>
      <c r="L8" s="116"/>
      <c r="M8" s="127"/>
      <c r="N8" s="116"/>
      <c r="P8" s="127"/>
      <c r="Q8" s="127"/>
      <c r="R8" s="127"/>
      <c r="S8" s="117">
        <f t="shared" ref="S8:S11" si="0">SUM(G8:R8)</f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116">
        <f ca="1">OFFSET($H9,0,MONTH(封面!$G$13)-1,)-OFFSET('2019财务费用 '!$G9,0,MONTH(封面!$G$13)-1,)</f>
        <v>-45</v>
      </c>
      <c r="D9" s="116">
        <f ca="1">OFFSET($H9,0,MONTH(封面!$G$13)-1,)-OFFSET('2019预算财务费用 '!$G9,0,MONTH(封面!$G$13)-1,)</f>
        <v>0</v>
      </c>
      <c r="E9" s="116">
        <f ca="1">SUM(OFFSET($H9,0,0,1,MONTH(封面!$G$13)))-SUM(OFFSET('2019财务费用 '!$G9,0,0,1,MONTH(封面!$G$13)))</f>
        <v>-1281.0999999999999</v>
      </c>
      <c r="F9" s="116">
        <f ca="1">SUM(OFFSET($H9,0,0,1,MONTH(封面!$G$13)))-SUM(OFFSET('2019预算财务费用 '!$G9,0,0,1,MONTH(封面!$G$13)))</f>
        <v>1638</v>
      </c>
      <c r="G9" s="127">
        <v>478</v>
      </c>
      <c r="H9" s="127">
        <v>238</v>
      </c>
      <c r="I9" s="127">
        <v>1036</v>
      </c>
      <c r="J9" s="127">
        <v>364</v>
      </c>
      <c r="K9" s="127"/>
      <c r="L9" s="127"/>
      <c r="M9" s="127"/>
      <c r="N9" s="127"/>
      <c r="O9" s="127"/>
      <c r="P9" s="127"/>
      <c r="Q9" s="127"/>
      <c r="R9" s="127"/>
      <c r="S9" s="117">
        <f t="shared" si="0"/>
        <v>2116</v>
      </c>
      <c r="T9" s="88"/>
    </row>
    <row r="10" spans="1:20" s="15" customFormat="1" ht="17.25" customHeight="1">
      <c r="A10" s="214" t="s">
        <v>272</v>
      </c>
      <c r="B10" s="94" t="s">
        <v>273</v>
      </c>
      <c r="C10" s="116">
        <f ca="1">OFFSET($H10,0,MONTH(封面!$G$13)-1,)-OFFSET('2019财务费用 '!$G10,0,MONTH(封面!$G$13)-1,)</f>
        <v>0</v>
      </c>
      <c r="D10" s="116">
        <f ca="1">OFFSET($H10,0,MONTH(封面!$G$13)-1,)-OFFSET('2019预算财务费用 '!$G10,0,MONTH(封面!$G$13)-1,)</f>
        <v>0</v>
      </c>
      <c r="E10" s="116">
        <f ca="1">SUM(OFFSET($H10,0,0,1,MONTH(封面!$G$13)))-SUM(OFFSET('2019财务费用 '!$G10,0,0,1,MONTH(封面!$G$13)))</f>
        <v>0</v>
      </c>
      <c r="F10" s="116">
        <f ca="1">SUM(OFFSET($H10,0,0,1,MONTH(封面!$G$13)))-SUM(OFFSET('2019预算财务费用 '!$G10,0,0,1,MONTH(封面!$G$13)))</f>
        <v>0</v>
      </c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T10" s="88"/>
    </row>
    <row r="11" spans="1:20" s="15" customFormat="1" ht="17.25" customHeight="1">
      <c r="A11" s="214"/>
      <c r="B11" s="94" t="s">
        <v>274</v>
      </c>
      <c r="C11" s="116">
        <f ca="1">OFFSET($H11,0,MONTH(封面!$G$13)-1,)-OFFSET('2019财务费用 '!$G11,0,MONTH(封面!$G$13)-1,)</f>
        <v>0</v>
      </c>
      <c r="D11" s="116">
        <f ca="1">OFFSET($H11,0,MONTH(封面!$G$13)-1,)-OFFSET('2019预算财务费用 '!$G11,0,MONTH(封面!$G$13)-1,)</f>
        <v>0</v>
      </c>
      <c r="E11" s="116">
        <f ca="1">SUM(OFFSET($H11,0,0,1,MONTH(封面!$G$13)))-SUM(OFFSET('2019财务费用 '!$G11,0,0,1,MONTH(封面!$G$13)))</f>
        <v>0</v>
      </c>
      <c r="F11" s="116">
        <f ca="1">SUM(OFFSET($H11,0,0,1,MONTH(封面!$G$13)))-SUM(OFFSET('2019预算财务费用 '!$G11,0,0,1,MONTH(封面!$G$13)))</f>
        <v>0</v>
      </c>
      <c r="G11" s="127"/>
      <c r="H11" s="127"/>
      <c r="I11" s="116"/>
      <c r="J11" s="127"/>
      <c r="K11" s="127"/>
      <c r="L11" s="127"/>
      <c r="M11" s="127"/>
      <c r="N11" s="127"/>
      <c r="O11" s="127"/>
      <c r="P11" s="127"/>
      <c r="Q11" s="127"/>
      <c r="R11" s="127"/>
      <c r="S11" s="117">
        <f t="shared" si="0"/>
        <v>0</v>
      </c>
      <c r="T11" s="88"/>
    </row>
    <row r="12" spans="1:20">
      <c r="A12" s="95" t="s">
        <v>275</v>
      </c>
      <c r="B12" s="94" t="s">
        <v>275</v>
      </c>
      <c r="C12" s="116">
        <f ca="1">OFFSET($H12,0,MONTH(封面!$G$13)-1,)-OFFSET('2019财务费用 '!$G12,0,MONTH(封面!$G$13)-1,)</f>
        <v>0</v>
      </c>
      <c r="D12" s="116">
        <f ca="1">OFFSET($H12,0,MONTH(封面!$G$13)-1,)-OFFSET('2019预算财务费用 '!$G12,0,MONTH(封面!$G$13)-1,)</f>
        <v>0</v>
      </c>
      <c r="E12" s="116">
        <f ca="1">SUM(OFFSET($H12,0,0,1,MONTH(封面!$G$13)))-SUM(OFFSET('2019财务费用 '!$G12,0,0,1,MONTH(封面!$G$13)))</f>
        <v>0</v>
      </c>
      <c r="F12" s="116">
        <f ca="1">SUM(OFFSET($H12,0,0,1,MONTH(封面!$G$13)))-SUM(OFFSET('2019预算财务费用 '!$G12,0,0,1,MONTH(封面!$G$13)))</f>
        <v>0</v>
      </c>
      <c r="G12" s="116"/>
      <c r="H12" s="116"/>
      <c r="I12" s="116"/>
      <c r="J12" s="116"/>
      <c r="K12" s="127"/>
      <c r="L12" s="116"/>
      <c r="M12" s="116"/>
      <c r="N12" s="116"/>
      <c r="O12" s="116"/>
      <c r="P12" s="116"/>
      <c r="Q12" s="127"/>
      <c r="R12" s="116"/>
      <c r="S12" s="117">
        <f t="shared" ref="S12" si="1">SUM(G12:R12)</f>
        <v>0</v>
      </c>
      <c r="T12" s="88"/>
    </row>
    <row r="13" spans="1:20" ht="22.5" customHeight="1">
      <c r="A13" s="212" t="s">
        <v>266</v>
      </c>
      <c r="B13" s="213"/>
      <c r="C13" s="117">
        <f t="shared" ref="C13:F13" ca="1" si="2">SUM(C6:C12)</f>
        <v>-45</v>
      </c>
      <c r="D13" s="117">
        <f t="shared" ca="1" si="2"/>
        <v>0</v>
      </c>
      <c r="E13" s="117">
        <f t="shared" ca="1" si="2"/>
        <v>587.85000000000014</v>
      </c>
      <c r="F13" s="117">
        <f t="shared" ca="1" si="2"/>
        <v>432.1099999999999</v>
      </c>
      <c r="G13" s="117">
        <f>SUM(G6:G12)</f>
        <v>478</v>
      </c>
      <c r="H13" s="117">
        <f t="shared" ref="H13:S13" si="3">SUM(H6:H12)</f>
        <v>238</v>
      </c>
      <c r="I13" s="117">
        <f t="shared" si="3"/>
        <v>-169.8900000000001</v>
      </c>
      <c r="J13" s="117">
        <f t="shared" si="3"/>
        <v>364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>SUM(N6:N12)</f>
        <v>0</v>
      </c>
      <c r="O13" s="117">
        <f>SUM(O6:O12)</f>
        <v>0</v>
      </c>
      <c r="P13" s="117">
        <f t="shared" si="3"/>
        <v>0</v>
      </c>
      <c r="Q13" s="117">
        <f>SUM(Q6:Q12)</f>
        <v>0</v>
      </c>
      <c r="R13" s="117">
        <f t="shared" si="3"/>
        <v>0</v>
      </c>
      <c r="S13" s="117">
        <f t="shared" si="3"/>
        <v>910.1099999999999</v>
      </c>
      <c r="T13" s="89"/>
    </row>
    <row r="14" spans="1:20">
      <c r="A14" s="31"/>
      <c r="G14" s="35"/>
      <c r="R14" s="135"/>
    </row>
    <row r="15" spans="1:20">
      <c r="A15" s="31"/>
      <c r="G15" s="35"/>
      <c r="Q15" s="33"/>
      <c r="R15" s="33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A27792F8-7640-416B-AC24-5F35457394E7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I6" activePane="bottomRight" state="frozen"/>
      <selection pane="bottomRight" activeCell="R11" sqref="R11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G6" activePane="bottomRight" state="frozen"/>
      <selection pane="bottomRight" activeCell="O15" sqref="O15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6" activePane="bottomRight" state="frozen"/>
      <selection pane="bottomRight" activeCell="G6" sqref="G6:G12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11">
    <mergeCell ref="A1:N1"/>
    <mergeCell ref="A4:A5"/>
    <mergeCell ref="B4:B5"/>
    <mergeCell ref="C4:D4"/>
    <mergeCell ref="E4:F4"/>
    <mergeCell ref="G4:R4"/>
    <mergeCell ref="A13:B13"/>
    <mergeCell ref="S4:S5"/>
    <mergeCell ref="T4:T5"/>
    <mergeCell ref="A6:A7"/>
    <mergeCell ref="A10:A11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K81" activePane="bottomRight" state="frozen"/>
      <selection activeCell="M96" sqref="M96"/>
      <selection pane="topRight" activeCell="M96" sqref="M96"/>
      <selection pane="bottomLeft" activeCell="M96" sqref="M96"/>
      <selection pane="bottomRight" activeCell="S97" sqref="S97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13.125" style="7" bestFit="1" customWidth="1"/>
    <col min="20" max="20" width="10" style="7" bestFit="1" customWidth="1"/>
    <col min="21" max="21" width="12.625" style="7" customWidth="1"/>
    <col min="22" max="22" width="14.125" style="7" customWidth="1"/>
    <col min="23" max="23" width="13.25" style="7" bestFit="1" customWidth="1"/>
    <col min="24" max="16384" width="9" style="7"/>
  </cols>
  <sheetData>
    <row r="1" spans="1:22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"/>
      <c r="P1" s="1"/>
    </row>
    <row r="2" spans="1:22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2" s="4" customFormat="1" ht="12">
      <c r="A3" s="3"/>
      <c r="G3" s="68"/>
      <c r="I3" s="5"/>
      <c r="L3" s="5"/>
      <c r="N3" s="78"/>
      <c r="O3" s="78"/>
    </row>
    <row r="4" spans="1:22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462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2" s="15" customFormat="1">
      <c r="A5" s="147"/>
      <c r="B5" s="147"/>
      <c r="C5" s="148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2"/>
      <c r="U5" s="154"/>
    </row>
    <row r="6" spans="1:22" s="15" customFormat="1" ht="14.25" customHeight="1">
      <c r="A6" s="178" t="s">
        <v>286</v>
      </c>
      <c r="B6" s="180" t="s">
        <v>287</v>
      </c>
      <c r="C6" s="16" t="s">
        <v>287</v>
      </c>
      <c r="D6" s="81"/>
      <c r="E6" s="81"/>
      <c r="F6" s="81"/>
      <c r="G6" s="81"/>
      <c r="H6" s="127">
        <v>141841.49</v>
      </c>
      <c r="I6" s="127">
        <v>57028.85</v>
      </c>
      <c r="J6" s="127">
        <v>98408.31</v>
      </c>
      <c r="K6" s="127">
        <v>120119.58</v>
      </c>
      <c r="L6" s="127">
        <v>120757.62</v>
      </c>
      <c r="M6" s="127">
        <v>144023.59</v>
      </c>
      <c r="N6" s="127">
        <v>148968.06</v>
      </c>
      <c r="O6" s="127">
        <v>110623.64</v>
      </c>
      <c r="P6" s="127">
        <v>123867.39</v>
      </c>
      <c r="Q6" s="127">
        <v>148507.81</v>
      </c>
      <c r="R6" s="127">
        <v>124166.79</v>
      </c>
      <c r="S6" s="127">
        <v>99154.32</v>
      </c>
      <c r="T6" s="110">
        <f>SUM(H6:S6)</f>
        <v>1437467.4500000002</v>
      </c>
      <c r="U6" s="88"/>
      <c r="V6" s="14"/>
    </row>
    <row r="7" spans="1:22" s="15" customFormat="1">
      <c r="A7" s="179"/>
      <c r="B7" s="201"/>
      <c r="C7" s="16" t="s">
        <v>288</v>
      </c>
      <c r="D7" s="81"/>
      <c r="E7" s="81"/>
      <c r="F7" s="81"/>
      <c r="G7" s="81"/>
      <c r="H7" s="127">
        <v>-23179.84</v>
      </c>
      <c r="I7" s="127">
        <v>5522.07</v>
      </c>
      <c r="J7" s="127">
        <v>7144.3</v>
      </c>
      <c r="K7" s="127">
        <v>8771.58</v>
      </c>
      <c r="L7" s="127">
        <v>10172.77</v>
      </c>
      <c r="M7" s="127">
        <v>11408.31</v>
      </c>
      <c r="N7" s="127">
        <v>6679.82</v>
      </c>
      <c r="O7" s="127">
        <v>7358.49</v>
      </c>
      <c r="P7" s="127">
        <v>7072.66</v>
      </c>
      <c r="Q7" s="127">
        <v>7072.66</v>
      </c>
      <c r="R7" s="127">
        <v>6755.97</v>
      </c>
      <c r="S7" s="127">
        <v>6755.97</v>
      </c>
      <c r="T7" s="110">
        <f t="shared" ref="T7:T70" si="0">SUM(H7:S7)</f>
        <v>61534.760000000009</v>
      </c>
      <c r="U7" s="88"/>
      <c r="V7" s="14"/>
    </row>
    <row r="8" spans="1:22" s="15" customFormat="1">
      <c r="A8" s="179"/>
      <c r="B8" s="60" t="s">
        <v>289</v>
      </c>
      <c r="C8" s="16" t="s">
        <v>5</v>
      </c>
      <c r="D8" s="81"/>
      <c r="E8" s="81"/>
      <c r="F8" s="81"/>
      <c r="G8" s="81"/>
      <c r="H8" s="127">
        <v>9626.2000000000007</v>
      </c>
      <c r="I8" s="127"/>
      <c r="J8" s="127">
        <v>27334</v>
      </c>
      <c r="K8" s="127">
        <v>23567.5</v>
      </c>
      <c r="L8" s="127">
        <v>21823.7</v>
      </c>
      <c r="M8" s="127">
        <v>25751.599999999999</v>
      </c>
      <c r="N8" s="127">
        <v>28245</v>
      </c>
      <c r="O8" s="127">
        <v>27486.7</v>
      </c>
      <c r="P8" s="127">
        <v>30990.799999999999</v>
      </c>
      <c r="Q8" s="127">
        <v>25486.5</v>
      </c>
      <c r="R8" s="127">
        <v>23172</v>
      </c>
      <c r="S8" s="127">
        <v>26613.200000000001</v>
      </c>
      <c r="T8" s="110">
        <f t="shared" si="0"/>
        <v>270097.2</v>
      </c>
      <c r="U8" s="88"/>
      <c r="V8" s="14"/>
    </row>
    <row r="9" spans="1:22" s="15" customFormat="1">
      <c r="A9" s="179"/>
      <c r="B9" s="60" t="s">
        <v>290</v>
      </c>
      <c r="C9" s="16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14735</v>
      </c>
      <c r="T9" s="110">
        <f t="shared" si="0"/>
        <v>14735</v>
      </c>
      <c r="U9" s="88"/>
      <c r="V9" s="14"/>
    </row>
    <row r="10" spans="1:22" s="15" customFormat="1">
      <c r="A10" s="179"/>
      <c r="B10" s="180" t="s">
        <v>291</v>
      </c>
      <c r="C10" s="16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0">
        <f t="shared" si="0"/>
        <v>0</v>
      </c>
      <c r="U10" s="88"/>
      <c r="V10" s="14"/>
    </row>
    <row r="11" spans="1:22" s="15" customFormat="1">
      <c r="A11" s="179"/>
      <c r="B11" s="182"/>
      <c r="C11" s="20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0">
        <f t="shared" si="0"/>
        <v>0</v>
      </c>
      <c r="U11" s="88"/>
      <c r="V11" s="14"/>
    </row>
    <row r="12" spans="1:22" s="15" customFormat="1">
      <c r="A12" s="179"/>
      <c r="B12" s="182"/>
      <c r="C12" s="16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0">
        <f t="shared" si="0"/>
        <v>0</v>
      </c>
      <c r="U12" s="88"/>
      <c r="V12" s="14"/>
    </row>
    <row r="13" spans="1:22" s="15" customFormat="1">
      <c r="A13" s="179"/>
      <c r="B13" s="182"/>
      <c r="C13" s="20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0">
        <f t="shared" si="0"/>
        <v>0</v>
      </c>
      <c r="U13" s="88"/>
      <c r="V13" s="14"/>
    </row>
    <row r="14" spans="1:22" s="15" customFormat="1">
      <c r="A14" s="179"/>
      <c r="B14" s="182"/>
      <c r="C14" s="16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0">
        <f t="shared" si="0"/>
        <v>0</v>
      </c>
      <c r="U14" s="88"/>
      <c r="V14" s="14"/>
    </row>
    <row r="15" spans="1:22" s="15" customFormat="1">
      <c r="A15" s="179"/>
      <c r="B15" s="182"/>
      <c r="C15" s="20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0">
        <f t="shared" si="0"/>
        <v>0</v>
      </c>
      <c r="U15" s="88"/>
      <c r="V15" s="14"/>
    </row>
    <row r="16" spans="1:22" s="15" customFormat="1">
      <c r="A16" s="179"/>
      <c r="B16" s="182"/>
      <c r="C16" s="20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0">
        <f t="shared" si="0"/>
        <v>0</v>
      </c>
      <c r="U16" s="88"/>
      <c r="V16" s="14"/>
    </row>
    <row r="17" spans="1:22" s="15" customFormat="1">
      <c r="A17" s="179"/>
      <c r="B17" s="182"/>
      <c r="C17" s="20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0">
        <f t="shared" si="0"/>
        <v>0</v>
      </c>
      <c r="U17" s="88"/>
      <c r="V17" s="14"/>
    </row>
    <row r="18" spans="1:22" s="15" customFormat="1">
      <c r="A18" s="179"/>
      <c r="B18" s="181"/>
      <c r="C18" s="20" t="s">
        <v>16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0">
        <f t="shared" si="0"/>
        <v>0</v>
      </c>
      <c r="U18" s="88"/>
      <c r="V18" s="14"/>
    </row>
    <row r="19" spans="1:22" s="15" customFormat="1" ht="24">
      <c r="A19" s="179"/>
      <c r="B19" s="21" t="s">
        <v>292</v>
      </c>
      <c r="C19" s="20" t="s">
        <v>17</v>
      </c>
      <c r="D19" s="81"/>
      <c r="E19" s="81"/>
      <c r="F19" s="81"/>
      <c r="G19" s="81"/>
      <c r="H19" s="127">
        <v>4591</v>
      </c>
      <c r="I19" s="127">
        <v>4591</v>
      </c>
      <c r="J19" s="127">
        <v>4166</v>
      </c>
      <c r="K19" s="127">
        <v>4166</v>
      </c>
      <c r="L19" s="127">
        <v>4681</v>
      </c>
      <c r="M19" s="127">
        <v>4475</v>
      </c>
      <c r="N19" s="127">
        <v>4475</v>
      </c>
      <c r="O19" s="127">
        <v>5705</v>
      </c>
      <c r="P19" s="127">
        <v>5422</v>
      </c>
      <c r="Q19" s="127">
        <v>5422</v>
      </c>
      <c r="R19" s="127">
        <v>5422</v>
      </c>
      <c r="S19" s="127">
        <v>5422</v>
      </c>
      <c r="T19" s="110">
        <f t="shared" si="0"/>
        <v>58538</v>
      </c>
      <c r="U19" s="88"/>
      <c r="V19" s="14"/>
    </row>
    <row r="20" spans="1:22" s="15" customFormat="1">
      <c r="A20" s="179"/>
      <c r="B20" s="60" t="s">
        <v>293</v>
      </c>
      <c r="C20" s="16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0">
        <f t="shared" si="0"/>
        <v>0</v>
      </c>
      <c r="U20" s="88"/>
      <c r="V20" s="14"/>
    </row>
    <row r="21" spans="1:22" s="15" customFormat="1">
      <c r="A21" s="179"/>
      <c r="B21" s="60" t="s">
        <v>294</v>
      </c>
      <c r="C21" s="16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0">
        <f t="shared" si="0"/>
        <v>0</v>
      </c>
      <c r="U21" s="88"/>
      <c r="V21" s="14"/>
    </row>
    <row r="22" spans="1:22" s="15" customFormat="1">
      <c r="A22" s="179"/>
      <c r="B22" s="180" t="s">
        <v>295</v>
      </c>
      <c r="C22" s="20" t="s">
        <v>22</v>
      </c>
      <c r="D22" s="81"/>
      <c r="E22" s="81"/>
      <c r="F22" s="81"/>
      <c r="G22" s="81"/>
      <c r="H22" s="127">
        <v>21401.14</v>
      </c>
      <c r="I22" s="127">
        <v>19209.41</v>
      </c>
      <c r="J22" s="127">
        <v>19209.41</v>
      </c>
      <c r="K22" s="127">
        <v>20487.73</v>
      </c>
      <c r="L22" s="127">
        <v>21525.11</v>
      </c>
      <c r="M22" s="127">
        <v>17791.07</v>
      </c>
      <c r="N22" s="127">
        <v>17791.07</v>
      </c>
      <c r="O22" s="127">
        <v>19944.03</v>
      </c>
      <c r="P22" s="127">
        <v>18501.12</v>
      </c>
      <c r="Q22" s="127">
        <v>18501.12</v>
      </c>
      <c r="R22" s="127">
        <v>18501.12</v>
      </c>
      <c r="S22" s="127">
        <v>18501.12</v>
      </c>
      <c r="T22" s="110">
        <f t="shared" si="0"/>
        <v>231363.44999999998</v>
      </c>
      <c r="U22" s="88"/>
      <c r="V22" s="14"/>
    </row>
    <row r="23" spans="1:22" s="15" customFormat="1">
      <c r="A23" s="179"/>
      <c r="B23" s="182"/>
      <c r="C23" s="20" t="s">
        <v>23</v>
      </c>
      <c r="D23" s="81"/>
      <c r="E23" s="81"/>
      <c r="F23" s="81"/>
      <c r="G23" s="81"/>
      <c r="H23" s="127">
        <v>563.20000000000005</v>
      </c>
      <c r="I23" s="127">
        <v>505.51</v>
      </c>
      <c r="J23" s="127">
        <v>505.52</v>
      </c>
      <c r="K23" s="127">
        <v>539.15</v>
      </c>
      <c r="L23" s="127">
        <v>656.89</v>
      </c>
      <c r="M23" s="127">
        <v>555.97</v>
      </c>
      <c r="N23" s="127">
        <v>555.97</v>
      </c>
      <c r="O23" s="127">
        <v>623.25</v>
      </c>
      <c r="P23" s="127">
        <v>578.16</v>
      </c>
      <c r="Q23" s="127">
        <v>578.16999999999996</v>
      </c>
      <c r="R23" s="127">
        <v>578.16</v>
      </c>
      <c r="S23" s="127">
        <v>578.16</v>
      </c>
      <c r="T23" s="110">
        <f t="shared" si="0"/>
        <v>6818.11</v>
      </c>
      <c r="U23" s="88"/>
      <c r="V23" s="14"/>
    </row>
    <row r="24" spans="1:22" s="15" customFormat="1">
      <c r="A24" s="179"/>
      <c r="B24" s="182"/>
      <c r="C24" s="20" t="s">
        <v>24</v>
      </c>
      <c r="D24" s="81"/>
      <c r="E24" s="81"/>
      <c r="F24" s="81"/>
      <c r="G24" s="81"/>
      <c r="H24" s="127">
        <v>732.14</v>
      </c>
      <c r="I24" s="127">
        <v>657.15</v>
      </c>
      <c r="J24" s="127">
        <v>657.16</v>
      </c>
      <c r="K24" s="127">
        <v>700.89</v>
      </c>
      <c r="L24" s="127">
        <v>853.95</v>
      </c>
      <c r="M24" s="127">
        <v>722.75</v>
      </c>
      <c r="N24" s="127">
        <v>722.75</v>
      </c>
      <c r="O24" s="127">
        <v>810.22</v>
      </c>
      <c r="P24" s="127">
        <v>751.61</v>
      </c>
      <c r="Q24" s="127">
        <v>751.61</v>
      </c>
      <c r="R24" s="127">
        <v>751.61</v>
      </c>
      <c r="S24" s="127">
        <v>751.61</v>
      </c>
      <c r="T24" s="110">
        <f t="shared" si="0"/>
        <v>8863.4499999999989</v>
      </c>
      <c r="U24" s="88"/>
      <c r="V24" s="14"/>
    </row>
    <row r="25" spans="1:22" s="15" customFormat="1">
      <c r="A25" s="179"/>
      <c r="B25" s="182"/>
      <c r="C25" s="20" t="s">
        <v>25</v>
      </c>
      <c r="D25" s="81"/>
      <c r="E25" s="81"/>
      <c r="F25" s="81"/>
      <c r="G25" s="81"/>
      <c r="H25" s="127">
        <v>11263.77</v>
      </c>
      <c r="I25" s="127">
        <v>10110.24</v>
      </c>
      <c r="J25" s="127">
        <v>10110.219999999999</v>
      </c>
      <c r="K25" s="127">
        <v>10783.02</v>
      </c>
      <c r="L25" s="127">
        <v>13137.82</v>
      </c>
      <c r="M25" s="127">
        <v>11119.42</v>
      </c>
      <c r="N25" s="127">
        <v>11119.42</v>
      </c>
      <c r="O25" s="127">
        <v>12465.02</v>
      </c>
      <c r="P25" s="127">
        <v>11563.19</v>
      </c>
      <c r="Q25" s="127">
        <v>11563.19</v>
      </c>
      <c r="R25" s="127">
        <v>11563.19</v>
      </c>
      <c r="S25" s="127">
        <v>11563.19</v>
      </c>
      <c r="T25" s="110">
        <f t="shared" si="0"/>
        <v>136361.69</v>
      </c>
      <c r="U25" s="88"/>
      <c r="V25" s="14"/>
    </row>
    <row r="26" spans="1:22" s="15" customFormat="1">
      <c r="A26" s="179"/>
      <c r="B26" s="181"/>
      <c r="C26" s="20" t="s">
        <v>26</v>
      </c>
      <c r="D26" s="81"/>
      <c r="E26" s="81"/>
      <c r="F26" s="81"/>
      <c r="G26" s="81"/>
      <c r="H26" s="127">
        <v>563.20000000000005</v>
      </c>
      <c r="I26" s="127">
        <v>505.51</v>
      </c>
      <c r="J26" s="127">
        <v>505.52</v>
      </c>
      <c r="K26" s="127">
        <v>539.15</v>
      </c>
      <c r="L26" s="127">
        <v>656.89</v>
      </c>
      <c r="M26" s="127">
        <v>555.97</v>
      </c>
      <c r="N26" s="127">
        <v>555.97</v>
      </c>
      <c r="O26" s="127">
        <v>623.25</v>
      </c>
      <c r="P26" s="127">
        <v>578.16</v>
      </c>
      <c r="Q26" s="127">
        <v>578.16999999999996</v>
      </c>
      <c r="R26" s="127">
        <v>578.16</v>
      </c>
      <c r="S26" s="127">
        <v>578.16</v>
      </c>
      <c r="T26" s="110">
        <f t="shared" si="0"/>
        <v>6818.11</v>
      </c>
      <c r="U26" s="88"/>
      <c r="V26" s="14"/>
    </row>
    <row r="27" spans="1:22" s="15" customFormat="1">
      <c r="A27" s="179"/>
      <c r="B27" s="60" t="s">
        <v>296</v>
      </c>
      <c r="C27" s="16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0">
        <f t="shared" si="0"/>
        <v>0</v>
      </c>
      <c r="U27" s="88"/>
      <c r="V27" s="14"/>
    </row>
    <row r="28" spans="1:22" s="15" customFormat="1" ht="14.25" customHeight="1">
      <c r="A28" s="183" t="s">
        <v>297</v>
      </c>
      <c r="B28" s="180" t="s">
        <v>298</v>
      </c>
      <c r="C28" s="20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0">
        <f t="shared" si="0"/>
        <v>0</v>
      </c>
      <c r="U28" s="88"/>
      <c r="V28" s="14"/>
    </row>
    <row r="29" spans="1:22" s="15" customFormat="1" ht="24">
      <c r="A29" s="184"/>
      <c r="B29" s="181"/>
      <c r="C29" s="16" t="s">
        <v>31</v>
      </c>
      <c r="D29" s="81"/>
      <c r="E29" s="81"/>
      <c r="F29" s="81"/>
      <c r="G29" s="81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0">
        <f t="shared" si="0"/>
        <v>0</v>
      </c>
      <c r="U29" s="88"/>
      <c r="V29" s="14"/>
    </row>
    <row r="30" spans="1:22" s="15" customFormat="1">
      <c r="A30" s="184"/>
      <c r="B30" s="21" t="s">
        <v>299</v>
      </c>
      <c r="C30" s="20" t="s">
        <v>33</v>
      </c>
      <c r="D30" s="81"/>
      <c r="E30" s="81"/>
      <c r="F30" s="81"/>
      <c r="G30" s="81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0">
        <f t="shared" si="0"/>
        <v>0</v>
      </c>
      <c r="U30" s="88"/>
      <c r="V30" s="14"/>
    </row>
    <row r="31" spans="1:22" s="15" customFormat="1">
      <c r="A31" s="184"/>
      <c r="B31" s="180" t="s">
        <v>300</v>
      </c>
      <c r="C31" s="20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0">
        <f t="shared" si="0"/>
        <v>0</v>
      </c>
      <c r="U31" s="88"/>
      <c r="V31" s="14"/>
    </row>
    <row r="32" spans="1:22" s="15" customFormat="1">
      <c r="A32" s="184"/>
      <c r="B32" s="182"/>
      <c r="C32" s="20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0">
        <f t="shared" si="0"/>
        <v>0</v>
      </c>
      <c r="U32" s="88"/>
      <c r="V32" s="14"/>
    </row>
    <row r="33" spans="1:22" s="15" customFormat="1">
      <c r="A33" s="184"/>
      <c r="B33" s="181"/>
      <c r="C33" s="16" t="s">
        <v>36</v>
      </c>
      <c r="D33" s="81"/>
      <c r="E33" s="81"/>
      <c r="F33" s="81"/>
      <c r="G33" s="81"/>
      <c r="H33" s="127">
        <v>-180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0">
        <f t="shared" si="0"/>
        <v>-180</v>
      </c>
      <c r="U33" s="88"/>
      <c r="V33" s="14"/>
    </row>
    <row r="34" spans="1:22" s="15" customFormat="1">
      <c r="A34" s="184"/>
      <c r="B34" s="180" t="s">
        <v>301</v>
      </c>
      <c r="C34" s="20" t="s">
        <v>38</v>
      </c>
      <c r="D34" s="81"/>
      <c r="E34" s="81"/>
      <c r="F34" s="81"/>
      <c r="G34" s="81"/>
      <c r="H34" s="127">
        <v>288</v>
      </c>
      <c r="I34" s="127"/>
      <c r="J34" s="127"/>
      <c r="K34" s="127">
        <v>5926.47</v>
      </c>
      <c r="L34" s="127"/>
      <c r="M34" s="127"/>
      <c r="N34" s="127"/>
      <c r="O34" s="127"/>
      <c r="P34" s="127"/>
      <c r="Q34" s="127">
        <v>4374.2299999999996</v>
      </c>
      <c r="R34" s="127"/>
      <c r="S34" s="127">
        <v>997.67</v>
      </c>
      <c r="T34" s="110">
        <f t="shared" si="0"/>
        <v>11586.37</v>
      </c>
      <c r="U34" s="88"/>
      <c r="V34" s="14"/>
    </row>
    <row r="35" spans="1:22" s="15" customFormat="1">
      <c r="A35" s="184"/>
      <c r="B35" s="181"/>
      <c r="C35" s="20" t="s">
        <v>39</v>
      </c>
      <c r="D35" s="81"/>
      <c r="E35" s="81"/>
      <c r="F35" s="81"/>
      <c r="G35" s="81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0">
        <f t="shared" si="0"/>
        <v>0</v>
      </c>
      <c r="U35" s="88"/>
      <c r="V35" s="14"/>
    </row>
    <row r="36" spans="1:22" s="15" customFormat="1">
      <c r="A36" s="184"/>
      <c r="B36" s="21" t="s">
        <v>302</v>
      </c>
      <c r="C36" s="20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0">
        <f t="shared" si="0"/>
        <v>0</v>
      </c>
      <c r="U36" s="88"/>
      <c r="V36" s="14"/>
    </row>
    <row r="37" spans="1:22" s="15" customFormat="1" ht="24">
      <c r="A37" s="184"/>
      <c r="B37" s="21" t="s">
        <v>303</v>
      </c>
      <c r="C37" s="20" t="s">
        <v>42</v>
      </c>
      <c r="D37" s="81"/>
      <c r="E37" s="81"/>
      <c r="F37" s="81"/>
      <c r="G37" s="81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0">
        <f t="shared" si="0"/>
        <v>0</v>
      </c>
      <c r="U37" s="88"/>
      <c r="V37" s="14"/>
    </row>
    <row r="38" spans="1:22" s="15" customFormat="1">
      <c r="A38" s="184"/>
      <c r="B38" s="180" t="s">
        <v>304</v>
      </c>
      <c r="C38" s="20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0">
        <f t="shared" si="0"/>
        <v>0</v>
      </c>
      <c r="U38" s="88"/>
      <c r="V38" s="14"/>
    </row>
    <row r="39" spans="1:22" s="15" customFormat="1">
      <c r="A39" s="184"/>
      <c r="B39" s="181"/>
      <c r="C39" s="20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0">
        <f t="shared" si="0"/>
        <v>0</v>
      </c>
      <c r="U39" s="88"/>
      <c r="V39" s="14"/>
    </row>
    <row r="40" spans="1:22" s="15" customFormat="1" ht="24">
      <c r="A40" s="184"/>
      <c r="B40" s="21" t="s">
        <v>367</v>
      </c>
      <c r="C40" s="20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0">
        <f t="shared" si="0"/>
        <v>0</v>
      </c>
      <c r="U40" s="88"/>
      <c r="V40" s="14"/>
    </row>
    <row r="41" spans="1:22" s="15" customFormat="1" ht="14.25" customHeight="1">
      <c r="A41" s="186" t="s">
        <v>368</v>
      </c>
      <c r="B41" s="22" t="s">
        <v>305</v>
      </c>
      <c r="C41" s="16" t="s">
        <v>305</v>
      </c>
      <c r="D41" s="81"/>
      <c r="E41" s="81"/>
      <c r="F41" s="81"/>
      <c r="G41" s="81"/>
      <c r="H41" s="127">
        <v>8250.7099999999991</v>
      </c>
      <c r="I41" s="127">
        <v>4454</v>
      </c>
      <c r="J41" s="127">
        <v>7897.24</v>
      </c>
      <c r="K41" s="127">
        <v>62770.66</v>
      </c>
      <c r="L41" s="127">
        <v>31173.35</v>
      </c>
      <c r="M41" s="127">
        <v>71120.66</v>
      </c>
      <c r="N41" s="127">
        <v>145949.17000000001</v>
      </c>
      <c r="O41" s="127">
        <v>343802.08</v>
      </c>
      <c r="P41" s="127">
        <v>13927.34</v>
      </c>
      <c r="Q41" s="127">
        <v>20854.34</v>
      </c>
      <c r="R41" s="127">
        <v>25110.81</v>
      </c>
      <c r="S41" s="127">
        <v>47757.53</v>
      </c>
      <c r="T41" s="110">
        <f t="shared" si="0"/>
        <v>783067.89000000013</v>
      </c>
      <c r="U41" s="88"/>
      <c r="V41" s="14"/>
    </row>
    <row r="42" spans="1:22" s="15" customFormat="1" ht="24">
      <c r="A42" s="187"/>
      <c r="B42" s="60" t="s">
        <v>306</v>
      </c>
      <c r="C42" s="23" t="s">
        <v>306</v>
      </c>
      <c r="D42" s="81"/>
      <c r="E42" s="81"/>
      <c r="F42" s="81"/>
      <c r="G42" s="81"/>
      <c r="H42" s="127">
        <v>130828.58</v>
      </c>
      <c r="I42" s="127">
        <v>57545.86</v>
      </c>
      <c r="J42" s="127">
        <v>131445.41</v>
      </c>
      <c r="K42" s="127">
        <v>115305.08</v>
      </c>
      <c r="L42" s="127">
        <v>104963.39</v>
      </c>
      <c r="M42" s="127">
        <v>76796.53</v>
      </c>
      <c r="N42" s="127">
        <v>96042.27</v>
      </c>
      <c r="O42" s="127">
        <v>23345.89</v>
      </c>
      <c r="P42" s="127">
        <v>95066.51</v>
      </c>
      <c r="Q42" s="127">
        <v>21248.85</v>
      </c>
      <c r="R42" s="127">
        <v>36917.08</v>
      </c>
      <c r="S42" s="127">
        <v>52533.97</v>
      </c>
      <c r="T42" s="110">
        <f t="shared" si="0"/>
        <v>942039.41999999993</v>
      </c>
      <c r="U42" s="88"/>
      <c r="V42" s="14"/>
    </row>
    <row r="43" spans="1:22" s="15" customFormat="1">
      <c r="A43" s="187"/>
      <c r="B43" s="60" t="s">
        <v>307</v>
      </c>
      <c r="C43" s="23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0">
        <f t="shared" si="0"/>
        <v>0</v>
      </c>
      <c r="U43" s="88"/>
      <c r="V43" s="14"/>
    </row>
    <row r="44" spans="1:22" s="15" customFormat="1">
      <c r="A44" s="187"/>
      <c r="B44" s="180" t="s">
        <v>308</v>
      </c>
      <c r="C44" s="23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0">
        <f t="shared" si="0"/>
        <v>0</v>
      </c>
      <c r="U44" s="88"/>
      <c r="V44" s="14"/>
    </row>
    <row r="45" spans="1:22" s="15" customFormat="1">
      <c r="A45" s="187"/>
      <c r="B45" s="181"/>
      <c r="C45" s="23" t="s">
        <v>309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0">
        <f t="shared" si="0"/>
        <v>0</v>
      </c>
      <c r="U45" s="88"/>
      <c r="V45" s="14"/>
    </row>
    <row r="46" spans="1:22" s="15" customFormat="1" ht="24">
      <c r="A46" s="187"/>
      <c r="B46" s="21" t="s">
        <v>310</v>
      </c>
      <c r="C46" s="24" t="s">
        <v>52</v>
      </c>
      <c r="D46" s="81"/>
      <c r="E46" s="81"/>
      <c r="F46" s="81"/>
      <c r="G46" s="81"/>
      <c r="H46" s="127">
        <v>348754.33</v>
      </c>
      <c r="I46" s="127">
        <v>338325.88</v>
      </c>
      <c r="J46" s="127">
        <v>349963.13</v>
      </c>
      <c r="K46" s="127">
        <v>329980.25</v>
      </c>
      <c r="L46" s="127">
        <v>329979.61</v>
      </c>
      <c r="M46" s="127">
        <v>349963.77</v>
      </c>
      <c r="N46" s="127">
        <v>349963.13</v>
      </c>
      <c r="O46" s="127">
        <v>349963.78</v>
      </c>
      <c r="P46" s="127">
        <v>349963.08</v>
      </c>
      <c r="Q46" s="127">
        <v>338482.46</v>
      </c>
      <c r="R46" s="127">
        <v>350929.46</v>
      </c>
      <c r="S46" s="127">
        <v>350930.39</v>
      </c>
      <c r="T46" s="110">
        <f t="shared" si="0"/>
        <v>4137199.27</v>
      </c>
      <c r="U46" s="88"/>
      <c r="V46" s="14"/>
    </row>
    <row r="47" spans="1:22" s="15" customFormat="1" ht="24">
      <c r="A47" s="187"/>
      <c r="B47" s="21" t="s">
        <v>311</v>
      </c>
      <c r="C47" s="24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0">
        <f t="shared" si="0"/>
        <v>0</v>
      </c>
      <c r="U47" s="88"/>
      <c r="V47" s="14"/>
    </row>
    <row r="48" spans="1:22" s="15" customFormat="1">
      <c r="A48" s="187"/>
      <c r="B48" s="60" t="s">
        <v>312</v>
      </c>
      <c r="C48" s="23" t="s">
        <v>55</v>
      </c>
      <c r="D48" s="81"/>
      <c r="E48" s="81"/>
      <c r="F48" s="81"/>
      <c r="G48" s="81"/>
      <c r="H48" s="127">
        <v>5157.74</v>
      </c>
      <c r="I48" s="127">
        <v>7989.57</v>
      </c>
      <c r="J48" s="127">
        <v>7602.8</v>
      </c>
      <c r="K48" s="127">
        <v>10053.040000000001</v>
      </c>
      <c r="L48" s="127">
        <v>5190.3</v>
      </c>
      <c r="M48" s="127">
        <v>66.510000000000005</v>
      </c>
      <c r="N48" s="127">
        <v>2628.9</v>
      </c>
      <c r="O48" s="127">
        <v>5200.5600000000004</v>
      </c>
      <c r="P48" s="127">
        <v>79.11</v>
      </c>
      <c r="Q48" s="127">
        <v>5206.5</v>
      </c>
      <c r="R48" s="127">
        <v>5315.43</v>
      </c>
      <c r="S48" s="127">
        <v>70.2</v>
      </c>
      <c r="T48" s="110">
        <f t="shared" si="0"/>
        <v>54560.66</v>
      </c>
      <c r="U48" s="88"/>
      <c r="V48" s="14"/>
    </row>
    <row r="49" spans="1:22" s="15" customFormat="1" ht="14.25" customHeight="1">
      <c r="A49" s="188" t="s">
        <v>313</v>
      </c>
      <c r="B49" s="189" t="s">
        <v>314</v>
      </c>
      <c r="C49" s="24" t="s">
        <v>56</v>
      </c>
      <c r="D49" s="81"/>
      <c r="E49" s="81"/>
      <c r="F49" s="81"/>
      <c r="G49" s="81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0">
        <f t="shared" si="0"/>
        <v>0</v>
      </c>
      <c r="U49" s="88"/>
      <c r="V49" s="14"/>
    </row>
    <row r="50" spans="1:22" s="15" customFormat="1">
      <c r="A50" s="188"/>
      <c r="B50" s="190"/>
      <c r="C50" s="24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0">
        <f t="shared" si="0"/>
        <v>0</v>
      </c>
      <c r="U50" s="88"/>
      <c r="V50" s="14"/>
    </row>
    <row r="51" spans="1:22" s="15" customFormat="1" ht="27" customHeight="1">
      <c r="A51" s="188"/>
      <c r="B51" s="191"/>
      <c r="C51" s="24" t="s">
        <v>16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0">
        <f t="shared" si="0"/>
        <v>0</v>
      </c>
      <c r="U51" s="88"/>
      <c r="V51" s="14"/>
    </row>
    <row r="52" spans="1:22" s="15" customFormat="1">
      <c r="A52" s="188"/>
      <c r="B52" s="180" t="s">
        <v>315</v>
      </c>
      <c r="C52" s="24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0">
        <f t="shared" si="0"/>
        <v>0</v>
      </c>
      <c r="U52" s="88"/>
      <c r="V52" s="14"/>
    </row>
    <row r="53" spans="1:22" s="15" customFormat="1" ht="24">
      <c r="A53" s="188"/>
      <c r="B53" s="182"/>
      <c r="C53" s="24" t="s">
        <v>60</v>
      </c>
      <c r="D53" s="81"/>
      <c r="E53" s="81"/>
      <c r="F53" s="81"/>
      <c r="G53" s="81"/>
      <c r="H53" s="127"/>
      <c r="I53" s="127"/>
      <c r="J53" s="127">
        <v>60</v>
      </c>
      <c r="K53" s="127"/>
      <c r="L53" s="127">
        <v>33962.28</v>
      </c>
      <c r="M53" s="127"/>
      <c r="N53" s="127"/>
      <c r="O53" s="127"/>
      <c r="P53" s="127"/>
      <c r="Q53" s="127"/>
      <c r="R53" s="127"/>
      <c r="S53" s="127"/>
      <c r="T53" s="110">
        <f t="shared" si="0"/>
        <v>34022.28</v>
      </c>
      <c r="U53" s="88"/>
      <c r="V53" s="14"/>
    </row>
    <row r="54" spans="1:22" s="15" customFormat="1" ht="27.75" customHeight="1">
      <c r="A54" s="188"/>
      <c r="B54" s="181"/>
      <c r="C54" s="24" t="s">
        <v>16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0">
        <f t="shared" si="0"/>
        <v>0</v>
      </c>
      <c r="U54" s="88"/>
      <c r="V54" s="14"/>
    </row>
    <row r="55" spans="1:22" s="15" customFormat="1">
      <c r="A55" s="188"/>
      <c r="B55" s="25" t="s">
        <v>316</v>
      </c>
      <c r="C55" s="24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0">
        <f t="shared" si="0"/>
        <v>0</v>
      </c>
      <c r="U55" s="88"/>
      <c r="V55" s="14"/>
    </row>
    <row r="56" spans="1:22" s="15" customFormat="1">
      <c r="A56" s="188"/>
      <c r="B56" s="25" t="s">
        <v>369</v>
      </c>
      <c r="C56" s="24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0">
        <f t="shared" si="0"/>
        <v>0</v>
      </c>
      <c r="U56" s="88"/>
      <c r="V56" s="14"/>
    </row>
    <row r="57" spans="1:22" s="15" customFormat="1" ht="14.25" customHeight="1">
      <c r="A57" s="192" t="s">
        <v>370</v>
      </c>
      <c r="B57" s="21" t="s">
        <v>371</v>
      </c>
      <c r="C57" s="24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0">
        <f t="shared" si="0"/>
        <v>0</v>
      </c>
      <c r="U57" s="88"/>
      <c r="V57" s="14"/>
    </row>
    <row r="58" spans="1:22" s="15" customFormat="1" ht="24">
      <c r="A58" s="192"/>
      <c r="B58" s="59" t="s">
        <v>372</v>
      </c>
      <c r="C58" s="24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0">
        <f t="shared" si="0"/>
        <v>0</v>
      </c>
      <c r="U58" s="88"/>
      <c r="V58" s="14"/>
    </row>
    <row r="59" spans="1:22" s="15" customFormat="1">
      <c r="A59" s="192"/>
      <c r="B59" s="189" t="s">
        <v>373</v>
      </c>
      <c r="C59" s="24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0">
        <f t="shared" si="0"/>
        <v>0</v>
      </c>
      <c r="U59" s="88"/>
      <c r="V59" s="14"/>
    </row>
    <row r="60" spans="1:22" s="15" customFormat="1" ht="27" customHeight="1">
      <c r="A60" s="192"/>
      <c r="B60" s="191"/>
      <c r="C60" s="24" t="s">
        <v>16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0">
        <f t="shared" si="0"/>
        <v>0</v>
      </c>
      <c r="U60" s="88"/>
      <c r="V60" s="14"/>
    </row>
    <row r="61" spans="1:22" s="15" customFormat="1" ht="24">
      <c r="A61" s="192"/>
      <c r="B61" s="25" t="s">
        <v>374</v>
      </c>
      <c r="C61" s="24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0">
        <f t="shared" si="0"/>
        <v>0</v>
      </c>
      <c r="U61" s="88"/>
      <c r="V61" s="14"/>
    </row>
    <row r="62" spans="1:22" s="15" customFormat="1" ht="24">
      <c r="A62" s="192"/>
      <c r="B62" s="21" t="s">
        <v>375</v>
      </c>
      <c r="C62" s="24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0">
        <f t="shared" si="0"/>
        <v>0</v>
      </c>
      <c r="U62" s="88"/>
      <c r="V62" s="14"/>
    </row>
    <row r="63" spans="1:22" s="15" customFormat="1" ht="14.25" customHeight="1">
      <c r="A63" s="193" t="s">
        <v>376</v>
      </c>
      <c r="B63" s="27" t="s">
        <v>377</v>
      </c>
      <c r="C63" s="24" t="s">
        <v>74</v>
      </c>
      <c r="D63" s="81"/>
      <c r="E63" s="81"/>
      <c r="F63" s="81"/>
      <c r="G63" s="81"/>
      <c r="H63" s="127">
        <v>19709.669999999998</v>
      </c>
      <c r="I63" s="127">
        <v>11281.84</v>
      </c>
      <c r="J63" s="127">
        <v>19022.25</v>
      </c>
      <c r="K63" s="127">
        <v>21456.09</v>
      </c>
      <c r="L63" s="127">
        <v>29014.09</v>
      </c>
      <c r="M63" s="127">
        <v>23908.959999999999</v>
      </c>
      <c r="N63" s="127">
        <v>22936.15</v>
      </c>
      <c r="O63" s="127">
        <v>29371.23</v>
      </c>
      <c r="P63" s="127">
        <v>21974.880000000001</v>
      </c>
      <c r="Q63" s="127">
        <v>15867.31</v>
      </c>
      <c r="R63" s="127">
        <v>22734.78</v>
      </c>
      <c r="S63" s="127">
        <v>22012.639999999999</v>
      </c>
      <c r="T63" s="110">
        <f t="shared" si="0"/>
        <v>259289.89</v>
      </c>
      <c r="U63" s="88"/>
      <c r="V63" s="14"/>
    </row>
    <row r="64" spans="1:22" s="15" customFormat="1">
      <c r="A64" s="193"/>
      <c r="B64" s="27" t="s">
        <v>378</v>
      </c>
      <c r="C64" s="24" t="s">
        <v>75</v>
      </c>
      <c r="D64" s="81"/>
      <c r="E64" s="81"/>
      <c r="F64" s="81"/>
      <c r="G64" s="81"/>
      <c r="H64" s="127">
        <v>15529.31</v>
      </c>
      <c r="I64" s="127">
        <v>22592.29</v>
      </c>
      <c r="J64" s="127">
        <v>27172.43</v>
      </c>
      <c r="K64" s="127">
        <v>27226.41</v>
      </c>
      <c r="L64" s="127">
        <v>14272.47</v>
      </c>
      <c r="M64" s="127">
        <v>16523.990000000002</v>
      </c>
      <c r="N64" s="127">
        <v>16948.07</v>
      </c>
      <c r="O64" s="127">
        <v>18690.689999999999</v>
      </c>
      <c r="P64" s="127">
        <v>17965.88</v>
      </c>
      <c r="Q64" s="127">
        <v>13809.83</v>
      </c>
      <c r="R64" s="127">
        <v>15860.87</v>
      </c>
      <c r="S64" s="127">
        <v>14033.44</v>
      </c>
      <c r="T64" s="110">
        <f t="shared" si="0"/>
        <v>220625.68</v>
      </c>
      <c r="U64" s="88"/>
      <c r="V64" s="14"/>
    </row>
    <row r="65" spans="1:22" s="15" customFormat="1">
      <c r="A65" s="193"/>
      <c r="B65" s="27" t="s">
        <v>379</v>
      </c>
      <c r="C65" s="24" t="s">
        <v>76</v>
      </c>
      <c r="D65" s="81"/>
      <c r="E65" s="81"/>
      <c r="F65" s="81"/>
      <c r="G65" s="81"/>
      <c r="H65" s="127">
        <v>52402.77</v>
      </c>
      <c r="I65" s="127">
        <v>52399.96</v>
      </c>
      <c r="J65" s="127">
        <v>42263.57</v>
      </c>
      <c r="K65" s="127">
        <v>48050.31</v>
      </c>
      <c r="L65" s="127">
        <v>56493.08</v>
      </c>
      <c r="M65" s="127">
        <v>87441.05</v>
      </c>
      <c r="N65" s="127">
        <v>88048.18</v>
      </c>
      <c r="O65" s="127">
        <v>99495.39</v>
      </c>
      <c r="P65" s="127">
        <v>90333.35</v>
      </c>
      <c r="Q65" s="127">
        <v>60720.65</v>
      </c>
      <c r="R65" s="127">
        <v>60886.02</v>
      </c>
      <c r="S65" s="127">
        <v>64098.39</v>
      </c>
      <c r="T65" s="110">
        <f t="shared" si="0"/>
        <v>802632.72</v>
      </c>
      <c r="U65" s="88"/>
      <c r="V65" s="14"/>
    </row>
    <row r="66" spans="1:22" s="15" customFormat="1" ht="24">
      <c r="A66" s="193"/>
      <c r="B66" s="27" t="s">
        <v>380</v>
      </c>
      <c r="C66" s="24" t="s">
        <v>78</v>
      </c>
      <c r="D66" s="81"/>
      <c r="E66" s="81"/>
      <c r="F66" s="81"/>
      <c r="G66" s="81"/>
      <c r="H66" s="127">
        <v>155175.18</v>
      </c>
      <c r="I66" s="127">
        <v>159610.69</v>
      </c>
      <c r="J66" s="127">
        <v>76185.87</v>
      </c>
      <c r="K66" s="127">
        <v>85565.29</v>
      </c>
      <c r="L66" s="127">
        <v>39737.25</v>
      </c>
      <c r="M66" s="127">
        <v>81301.210000000006</v>
      </c>
      <c r="N66" s="127">
        <v>99935</v>
      </c>
      <c r="O66" s="127">
        <v>56648.78</v>
      </c>
      <c r="P66" s="127">
        <v>59380.160000000003</v>
      </c>
      <c r="Q66" s="127">
        <v>60497.75</v>
      </c>
      <c r="R66" s="127">
        <v>109654.91</v>
      </c>
      <c r="S66" s="127">
        <v>79329.13</v>
      </c>
      <c r="T66" s="110">
        <f t="shared" si="0"/>
        <v>1063021.2200000002</v>
      </c>
      <c r="U66" s="88"/>
      <c r="V66" s="14"/>
    </row>
    <row r="67" spans="1:22" s="15" customFormat="1">
      <c r="A67" s="193"/>
      <c r="B67" s="27" t="s">
        <v>381</v>
      </c>
      <c r="C67" s="24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0">
        <f t="shared" si="0"/>
        <v>0</v>
      </c>
      <c r="U67" s="88"/>
      <c r="V67" s="14"/>
    </row>
    <row r="68" spans="1:22" s="15" customFormat="1">
      <c r="A68" s="193"/>
      <c r="B68" s="189" t="s">
        <v>382</v>
      </c>
      <c r="C68" s="24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0">
        <f t="shared" si="0"/>
        <v>0</v>
      </c>
      <c r="U68" s="88"/>
      <c r="V68" s="14"/>
    </row>
    <row r="69" spans="1:22" s="15" customFormat="1">
      <c r="A69" s="193"/>
      <c r="B69" s="191"/>
      <c r="C69" s="24" t="s">
        <v>82</v>
      </c>
      <c r="D69" s="81"/>
      <c r="E69" s="81"/>
      <c r="F69" s="81"/>
      <c r="G69" s="81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0">
        <f t="shared" si="0"/>
        <v>0</v>
      </c>
      <c r="U69" s="88"/>
      <c r="V69" s="14"/>
    </row>
    <row r="70" spans="1:22" s="15" customFormat="1">
      <c r="A70" s="193"/>
      <c r="B70" s="59" t="s">
        <v>383</v>
      </c>
      <c r="C70" s="23" t="s">
        <v>84</v>
      </c>
      <c r="D70" s="81"/>
      <c r="E70" s="81"/>
      <c r="F70" s="81"/>
      <c r="G70" s="81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0">
        <f t="shared" si="0"/>
        <v>0</v>
      </c>
      <c r="U70" s="88"/>
      <c r="V70" s="14"/>
    </row>
    <row r="71" spans="1:22" s="15" customFormat="1" ht="24">
      <c r="A71" s="193"/>
      <c r="B71" s="25" t="s">
        <v>384</v>
      </c>
      <c r="C71" s="24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0">
        <f t="shared" ref="T71:T93" si="1">SUM(H71:S71)</f>
        <v>0</v>
      </c>
      <c r="U71" s="88"/>
      <c r="V71" s="14"/>
    </row>
    <row r="72" spans="1:22" s="15" customFormat="1" ht="24">
      <c r="A72" s="193"/>
      <c r="B72" s="25" t="s">
        <v>385</v>
      </c>
      <c r="C72" s="24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0">
        <f t="shared" si="1"/>
        <v>0</v>
      </c>
      <c r="U72" s="88"/>
      <c r="V72" s="14"/>
    </row>
    <row r="73" spans="1:22" s="15" customFormat="1">
      <c r="A73" s="193"/>
      <c r="B73" s="189" t="s">
        <v>386</v>
      </c>
      <c r="C73" s="24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0">
        <f t="shared" si="1"/>
        <v>0</v>
      </c>
      <c r="U73" s="88"/>
      <c r="V73" s="14"/>
    </row>
    <row r="74" spans="1:22" s="15" customFormat="1">
      <c r="A74" s="193"/>
      <c r="B74" s="191"/>
      <c r="C74" s="28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0">
        <f t="shared" si="1"/>
        <v>0</v>
      </c>
      <c r="U74" s="88"/>
      <c r="V74" s="14"/>
    </row>
    <row r="75" spans="1:22" s="15" customFormat="1" ht="24">
      <c r="A75" s="193"/>
      <c r="B75" s="25" t="s">
        <v>387</v>
      </c>
      <c r="C75" s="24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0">
        <f t="shared" si="1"/>
        <v>0</v>
      </c>
      <c r="U75" s="88"/>
      <c r="V75" s="14"/>
    </row>
    <row r="76" spans="1:22" s="15" customFormat="1" ht="14.25" customHeight="1">
      <c r="A76" s="194" t="s">
        <v>388</v>
      </c>
      <c r="B76" s="60" t="s">
        <v>389</v>
      </c>
      <c r="C76" s="23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0">
        <f t="shared" si="1"/>
        <v>0</v>
      </c>
      <c r="U76" s="88"/>
      <c r="V76" s="14"/>
    </row>
    <row r="77" spans="1:22" s="15" customFormat="1">
      <c r="A77" s="194"/>
      <c r="B77" s="180" t="s">
        <v>390</v>
      </c>
      <c r="C77" s="24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0">
        <f t="shared" si="1"/>
        <v>0</v>
      </c>
      <c r="U77" s="88"/>
      <c r="V77" s="14"/>
    </row>
    <row r="78" spans="1:22" s="15" customFormat="1">
      <c r="A78" s="194"/>
      <c r="B78" s="181"/>
      <c r="C78" s="28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0">
        <f t="shared" si="1"/>
        <v>0</v>
      </c>
      <c r="U78" s="88"/>
      <c r="V78" s="14"/>
    </row>
    <row r="79" spans="1:22" s="15" customFormat="1">
      <c r="A79" s="194"/>
      <c r="B79" s="21" t="s">
        <v>391</v>
      </c>
      <c r="C79" s="24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0">
        <f t="shared" si="1"/>
        <v>0</v>
      </c>
      <c r="U79" s="88"/>
      <c r="V79" s="14"/>
    </row>
    <row r="80" spans="1:22" s="15" customFormat="1" ht="14.25" customHeight="1">
      <c r="A80" s="185" t="s">
        <v>392</v>
      </c>
      <c r="B80" s="21" t="s">
        <v>393</v>
      </c>
      <c r="C80" s="24" t="s">
        <v>100</v>
      </c>
      <c r="D80" s="81"/>
      <c r="E80" s="81"/>
      <c r="F80" s="81"/>
      <c r="G80" s="81"/>
      <c r="H80" s="127">
        <v>1217.1400000000001</v>
      </c>
      <c r="I80" s="127">
        <v>770.09</v>
      </c>
      <c r="J80" s="127">
        <v>516.15</v>
      </c>
      <c r="K80" s="127">
        <v>3897.05</v>
      </c>
      <c r="L80" s="127">
        <v>11194.43</v>
      </c>
      <c r="M80" s="127">
        <v>4651.68</v>
      </c>
      <c r="N80" s="127">
        <v>4093.93</v>
      </c>
      <c r="O80" s="127">
        <v>3120.59</v>
      </c>
      <c r="P80" s="127">
        <v>5278.14</v>
      </c>
      <c r="Q80" s="127">
        <v>5126.78</v>
      </c>
      <c r="R80" s="127">
        <v>15161.69</v>
      </c>
      <c r="S80" s="127">
        <v>8646.85</v>
      </c>
      <c r="T80" s="110">
        <f t="shared" si="1"/>
        <v>63674.520000000004</v>
      </c>
      <c r="U80" s="88"/>
      <c r="V80" s="14"/>
    </row>
    <row r="81" spans="1:29" s="15" customFormat="1" ht="17.25" customHeight="1">
      <c r="A81" s="185"/>
      <c r="B81" s="21" t="s">
        <v>394</v>
      </c>
      <c r="C81" s="20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0">
        <f t="shared" si="1"/>
        <v>0</v>
      </c>
      <c r="U81" s="88"/>
      <c r="V81" s="14"/>
    </row>
    <row r="82" spans="1:29" s="15" customFormat="1" ht="17.25" customHeight="1">
      <c r="A82" s="185"/>
      <c r="B82" s="180" t="s">
        <v>395</v>
      </c>
      <c r="C82" s="20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0">
        <f t="shared" si="1"/>
        <v>0</v>
      </c>
      <c r="U82" s="88"/>
      <c r="V82" s="14"/>
    </row>
    <row r="83" spans="1:29" s="15" customFormat="1" ht="17.25" customHeight="1">
      <c r="A83" s="185"/>
      <c r="B83" s="182"/>
      <c r="C83" s="20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0">
        <f t="shared" si="1"/>
        <v>0</v>
      </c>
      <c r="U83" s="88"/>
      <c r="V83" s="14"/>
    </row>
    <row r="84" spans="1:29" s="15" customFormat="1" ht="17.25" customHeight="1">
      <c r="A84" s="185"/>
      <c r="B84" s="181"/>
      <c r="C84" s="20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0">
        <f t="shared" si="1"/>
        <v>0</v>
      </c>
      <c r="U84" s="88"/>
      <c r="V84" s="14"/>
    </row>
    <row r="85" spans="1:29" s="15" customFormat="1" ht="17.25" customHeight="1">
      <c r="A85" s="185"/>
      <c r="B85" s="21" t="s">
        <v>396</v>
      </c>
      <c r="C85" s="24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0">
        <f t="shared" si="1"/>
        <v>0</v>
      </c>
      <c r="U85" s="88"/>
      <c r="V85" s="14"/>
    </row>
    <row r="86" spans="1:29" s="15" customFormat="1" ht="17.25" customHeight="1">
      <c r="A86" s="196" t="s">
        <v>397</v>
      </c>
      <c r="B86" s="21" t="s">
        <v>398</v>
      </c>
      <c r="C86" s="24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0">
        <f t="shared" si="1"/>
        <v>0</v>
      </c>
      <c r="U86" s="88"/>
      <c r="V86" s="14"/>
    </row>
    <row r="87" spans="1:29" s="15" customFormat="1" ht="17.25" customHeight="1">
      <c r="A87" s="196"/>
      <c r="B87" s="21" t="s">
        <v>399</v>
      </c>
      <c r="C87" s="24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0">
        <f t="shared" si="1"/>
        <v>0</v>
      </c>
      <c r="U87" s="88"/>
      <c r="V87" s="14"/>
    </row>
    <row r="88" spans="1:29" s="15" customFormat="1" ht="17.25" customHeight="1">
      <c r="A88" s="196"/>
      <c r="B88" s="21" t="s">
        <v>400</v>
      </c>
      <c r="C88" s="24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0">
        <f t="shared" si="1"/>
        <v>0</v>
      </c>
      <c r="U88" s="88"/>
      <c r="V88" s="14"/>
    </row>
    <row r="89" spans="1:29" s="15" customFormat="1" ht="17.25" customHeight="1">
      <c r="A89" s="196"/>
      <c r="B89" s="60" t="s">
        <v>401</v>
      </c>
      <c r="C89" s="23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0">
        <f t="shared" si="1"/>
        <v>0</v>
      </c>
      <c r="U89" s="88"/>
      <c r="V89" s="14"/>
    </row>
    <row r="90" spans="1:29" s="15" customFormat="1" ht="17.25" customHeight="1">
      <c r="A90" s="197" t="s">
        <v>275</v>
      </c>
      <c r="B90" s="60" t="s">
        <v>402</v>
      </c>
      <c r="C90" s="23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0">
        <f t="shared" si="1"/>
        <v>0</v>
      </c>
      <c r="U90" s="88"/>
      <c r="V90" s="14"/>
    </row>
    <row r="91" spans="1:29" s="15" customFormat="1" ht="17.25" customHeight="1">
      <c r="A91" s="198"/>
      <c r="B91" s="61" t="s">
        <v>403</v>
      </c>
      <c r="C91" s="30" t="s">
        <v>403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0">
        <f t="shared" si="1"/>
        <v>0</v>
      </c>
      <c r="U91" s="88"/>
      <c r="V91" s="14"/>
    </row>
    <row r="92" spans="1:29" s="15" customFormat="1" ht="17.25" customHeight="1">
      <c r="A92" s="199"/>
      <c r="B92" s="21" t="s">
        <v>404</v>
      </c>
      <c r="C92" s="24" t="s">
        <v>16</v>
      </c>
      <c r="D92" s="81"/>
      <c r="E92" s="81"/>
      <c r="F92" s="81"/>
      <c r="G92" s="81"/>
      <c r="H92" s="127">
        <v>23454.45</v>
      </c>
      <c r="I92" s="127"/>
      <c r="J92" s="127"/>
      <c r="K92" s="127"/>
      <c r="L92" s="127">
        <v>3159.29</v>
      </c>
      <c r="M92" s="127"/>
      <c r="N92" s="127"/>
      <c r="O92" s="127">
        <v>4181.42</v>
      </c>
      <c r="P92" s="127">
        <v>70146.399999999994</v>
      </c>
      <c r="Q92" s="127"/>
      <c r="R92" s="127"/>
      <c r="S92" s="127">
        <v>22034.25</v>
      </c>
      <c r="T92" s="110">
        <f t="shared" si="1"/>
        <v>122975.81</v>
      </c>
      <c r="U92" s="88"/>
      <c r="V92" s="14"/>
    </row>
    <row r="93" spans="1:29" s="31" customFormat="1" ht="15" customHeight="1">
      <c r="A93" s="200" t="s">
        <v>405</v>
      </c>
      <c r="B93" s="200"/>
      <c r="C93" s="200"/>
      <c r="D93" s="89"/>
      <c r="E93" s="89"/>
      <c r="F93" s="89"/>
      <c r="G93" s="89"/>
      <c r="H93" s="110">
        <f>SUM(H6:H92)</f>
        <v>927990.18</v>
      </c>
      <c r="I93" s="110">
        <f t="shared" ref="I93:S93" si="2">SUM(I6:I92)</f>
        <v>753099.92</v>
      </c>
      <c r="J93" s="110">
        <f>SUM(J6:J92)</f>
        <v>830169.29</v>
      </c>
      <c r="K93" s="110">
        <f>SUM(K6:K92)</f>
        <v>899905.25000000023</v>
      </c>
      <c r="L93" s="110">
        <f t="shared" si="2"/>
        <v>853405.29000000015</v>
      </c>
      <c r="M93" s="110">
        <f t="shared" si="2"/>
        <v>928178.04</v>
      </c>
      <c r="N93" s="110">
        <f t="shared" si="2"/>
        <v>1045657.8600000002</v>
      </c>
      <c r="O93" s="110">
        <f t="shared" si="2"/>
        <v>1119460.01</v>
      </c>
      <c r="P93" s="110">
        <f t="shared" si="2"/>
        <v>923439.94000000006</v>
      </c>
      <c r="Q93" s="110">
        <f t="shared" si="2"/>
        <v>764649.93000000017</v>
      </c>
      <c r="R93" s="110">
        <f t="shared" si="2"/>
        <v>834060.05000000016</v>
      </c>
      <c r="S93" s="110">
        <f t="shared" si="2"/>
        <v>847097.19</v>
      </c>
      <c r="T93" s="110">
        <f t="shared" si="1"/>
        <v>10727112.950000001</v>
      </c>
      <c r="U93" s="88"/>
      <c r="V93" s="15">
        <v>10727112.949999999</v>
      </c>
      <c r="W93" s="136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406</v>
      </c>
      <c r="B94" s="195"/>
      <c r="C94" s="195"/>
      <c r="D94" s="81"/>
      <c r="E94" s="81"/>
      <c r="F94" s="81"/>
      <c r="G94" s="81"/>
      <c r="H94" s="109">
        <v>338324.20000000007</v>
      </c>
      <c r="I94" s="109">
        <v>221466.34000000003</v>
      </c>
      <c r="J94" s="109">
        <v>362514.9</v>
      </c>
      <c r="K94" s="109">
        <v>379228.46</v>
      </c>
      <c r="L94" s="109">
        <v>296150.21000000002</v>
      </c>
      <c r="M94" s="109">
        <v>261298.53999999998</v>
      </c>
      <c r="N94" s="109">
        <v>335524.34999999998</v>
      </c>
      <c r="O94" s="109">
        <v>403162.17</v>
      </c>
      <c r="P94" s="109">
        <v>319015.49</v>
      </c>
      <c r="Q94" s="109">
        <v>220895.25000000003</v>
      </c>
      <c r="R94" s="109">
        <v>241803.14</v>
      </c>
      <c r="S94" s="109">
        <v>257120.29</v>
      </c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407</v>
      </c>
      <c r="B95" s="195"/>
      <c r="C95" s="195"/>
      <c r="D95" s="81"/>
      <c r="E95" s="81"/>
      <c r="F95" s="81"/>
      <c r="G95" s="81"/>
      <c r="H95" s="109">
        <v>372201.80000000005</v>
      </c>
      <c r="I95" s="109">
        <v>277133.40000000002</v>
      </c>
      <c r="J95" s="109">
        <v>333125.94</v>
      </c>
      <c r="K95" s="109">
        <v>356334.42</v>
      </c>
      <c r="L95" s="109">
        <v>432370.23</v>
      </c>
      <c r="M95" s="109">
        <v>451982.14</v>
      </c>
      <c r="N95" s="109">
        <v>518561.84</v>
      </c>
      <c r="O95" s="109">
        <v>570751.18999999994</v>
      </c>
      <c r="P95" s="109">
        <v>453432.20999999996</v>
      </c>
      <c r="Q95" s="109">
        <v>392757.77999999997</v>
      </c>
      <c r="R95" s="109">
        <v>424380.13</v>
      </c>
      <c r="S95" s="109">
        <v>398804.88</v>
      </c>
      <c r="T95" s="109">
        <f t="shared" ref="T95" si="3">T93</f>
        <v>10727112.950000001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408</v>
      </c>
      <c r="B96" s="195"/>
      <c r="C96" s="195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95" t="s">
        <v>239</v>
      </c>
      <c r="B97" s="195"/>
      <c r="C97" s="195"/>
      <c r="D97" s="81"/>
      <c r="E97" s="107"/>
      <c r="F97" s="81"/>
      <c r="G97" s="107"/>
      <c r="H97" s="109">
        <v>217464.18</v>
      </c>
      <c r="I97" s="109">
        <v>254500.18</v>
      </c>
      <c r="J97" s="109">
        <v>134528.45000000001</v>
      </c>
      <c r="K97" s="109">
        <v>164342.37</v>
      </c>
      <c r="L97" s="109">
        <v>124884.85</v>
      </c>
      <c r="M97" s="109">
        <v>214897.36</v>
      </c>
      <c r="N97" s="109">
        <v>191571.66999999995</v>
      </c>
      <c r="O97" s="109">
        <v>145546.65</v>
      </c>
      <c r="P97" s="109">
        <v>150992.24</v>
      </c>
      <c r="Q97" s="109">
        <v>150996.90000000002</v>
      </c>
      <c r="R97" s="109">
        <v>167876.77999999997</v>
      </c>
      <c r="S97" s="109">
        <v>191172.02</v>
      </c>
      <c r="T97" s="110"/>
      <c r="U97" s="82"/>
    </row>
    <row r="98" spans="1:21" s="39" customFormat="1">
      <c r="A98" s="138"/>
      <c r="B98" s="138"/>
      <c r="E98" s="138"/>
      <c r="G98" s="138"/>
      <c r="H98" s="39">
        <f>H93-SUM(H94:H97)</f>
        <v>0</v>
      </c>
      <c r="I98" s="39">
        <f t="shared" ref="I98:R98" si="4">I93-SUM(I94:I97)</f>
        <v>0</v>
      </c>
      <c r="J98" s="39">
        <f t="shared" si="4"/>
        <v>0</v>
      </c>
      <c r="K98" s="39">
        <f t="shared" si="4"/>
        <v>0</v>
      </c>
      <c r="L98" s="39">
        <f t="shared" si="4"/>
        <v>0</v>
      </c>
      <c r="M98" s="39">
        <f t="shared" si="4"/>
        <v>0</v>
      </c>
      <c r="N98" s="39">
        <f t="shared" si="4"/>
        <v>0</v>
      </c>
      <c r="O98" s="39">
        <f t="shared" si="4"/>
        <v>0</v>
      </c>
      <c r="P98" s="39">
        <f t="shared" si="4"/>
        <v>0</v>
      </c>
      <c r="Q98" s="39">
        <f t="shared" si="4"/>
        <v>0</v>
      </c>
      <c r="R98" s="39">
        <f t="shared" si="4"/>
        <v>0</v>
      </c>
      <c r="S98" s="39">
        <f>S93-SUM(S94:S97)</f>
        <v>0</v>
      </c>
    </row>
    <row r="99" spans="1:21">
      <c r="G99" s="33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</sheetData>
  <autoFilter ref="A5:AC98"/>
  <customSheetViews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F046216-F62E-4A95-B8BD-6D2AB894BA3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2F6004C-FCD8-4606-8BB7-0BE0BE0666BF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0C6B4FE-3059-4DA5-BCA6-E2B9EEC70A61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A37983A8-BC51-4154-8FEA-C3D4561882CC}" hiddenColumns="1">
      <pane xSplit="6" ySplit="5" topLeftCell="L85" activePane="bottomRight" state="frozen"/>
      <selection pane="bottomRight" activeCell="N101" sqref="N101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</customSheetViews>
  <mergeCells count="39"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</mergeCells>
  <phoneticPr fontId="10" type="noConversion"/>
  <conditionalFormatting sqref="U34:V34 A34:C34 X34:XFD34">
    <cfRule type="cellIs" dxfId="14" priority="1" stopIfTrue="1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4" sqref="J4:N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7" width="11.5" style="55" customWidth="1"/>
    <col min="8" max="9" width="11.5" style="7" customWidth="1"/>
    <col min="10" max="14" width="11.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5" t="s">
        <v>134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"编制日期："&amp;YEAR(封面!$G$14)&amp;"年"&amp;MONTH(封面!$G$14)&amp;"月2日"</f>
        <v>编制日期：2020年5月2日</v>
      </c>
      <c r="N3" s="5"/>
      <c r="O3" s="5"/>
    </row>
    <row r="4" spans="1:18" s="8" customFormat="1" ht="14.25" customHeight="1">
      <c r="A4" s="147" t="s">
        <v>143</v>
      </c>
      <c r="B4" s="147" t="s">
        <v>144</v>
      </c>
      <c r="C4" s="148" t="s">
        <v>145</v>
      </c>
      <c r="D4" s="170" t="s">
        <v>146</v>
      </c>
      <c r="E4" s="172" t="s">
        <v>147</v>
      </c>
      <c r="F4" s="173"/>
      <c r="G4" s="173"/>
      <c r="H4" s="173"/>
      <c r="I4" s="174"/>
      <c r="J4" s="175" t="s">
        <v>0</v>
      </c>
      <c r="K4" s="176"/>
      <c r="L4" s="176"/>
      <c r="M4" s="176"/>
      <c r="N4" s="177"/>
      <c r="O4" s="6" t="s">
        <v>148</v>
      </c>
      <c r="P4" s="7"/>
      <c r="Q4" s="7"/>
      <c r="R4" s="7"/>
    </row>
    <row r="5" spans="1:18" s="15" customFormat="1">
      <c r="A5" s="147"/>
      <c r="B5" s="147"/>
      <c r="C5" s="148"/>
      <c r="D5" s="17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5" t="s">
        <v>4</v>
      </c>
      <c r="B6" s="156" t="s">
        <v>150</v>
      </c>
      <c r="C6" s="45" t="s">
        <v>432</v>
      </c>
      <c r="D6" s="112">
        <f>'2019预算管理费用'!T6</f>
        <v>0</v>
      </c>
      <c r="E6" s="112">
        <f ca="1">OFFSET('2019管理费用'!$H6,0,MONTH(封面!$G$13)-1,)</f>
        <v>89737.07</v>
      </c>
      <c r="F6" s="109">
        <f ca="1">OFFSET('2019预算管理费用'!$H6,0,MONTH(封面!$G$13)-1,)</f>
        <v>0</v>
      </c>
      <c r="G6" s="109">
        <f ca="1">OFFSET('2020实际管理费用'!$H6,0,MONTH(封面!$G$13)-1,)</f>
        <v>121672.6</v>
      </c>
      <c r="H6" s="112">
        <f t="shared" ref="H6" ca="1" si="0">IF(ISERROR(G6-E6),0,G6-E6)</f>
        <v>31935.53</v>
      </c>
      <c r="I6" s="112">
        <f t="shared" ref="I6" ca="1" si="1">IF(ISERROR(G6-F6),0,G6-F6)</f>
        <v>121672.6</v>
      </c>
      <c r="J6" s="112">
        <f ca="1">SUM(OFFSET('2019管理费用'!$H6,0,0,1,MONTH(封面!$G$13)))</f>
        <v>269366.98</v>
      </c>
      <c r="K6" s="112">
        <f ca="1">SUM(OFFSET('2019预算管理费用'!$H6,0,0,1,MONTH(封面!$G$13)))</f>
        <v>0</v>
      </c>
      <c r="L6" s="112">
        <f ca="1">SUM(OFFSET('2020实际管理费用'!$H6,0,0,1,MONTH(封面!$G$13)))</f>
        <v>369074.36</v>
      </c>
      <c r="M6" s="112">
        <f ca="1">L6-J6</f>
        <v>99707.38</v>
      </c>
      <c r="N6" s="112">
        <f ca="1">L6-K6</f>
        <v>369074.36</v>
      </c>
      <c r="O6" s="37" t="str">
        <f>IF('2020实际管理费用'!U6="","",'2020实际管理费用'!U6)</f>
        <v/>
      </c>
      <c r="P6" s="69"/>
      <c r="Q6" s="69"/>
      <c r="R6" s="69"/>
    </row>
    <row r="7" spans="1:18" s="15" customFormat="1" ht="17.25" customHeight="1">
      <c r="A7" s="155"/>
      <c r="B7" s="156"/>
      <c r="C7" s="45" t="s">
        <v>433</v>
      </c>
      <c r="D7" s="112">
        <f>'2019预算管理费用'!T7</f>
        <v>0</v>
      </c>
      <c r="E7" s="112">
        <f ca="1">OFFSET('2019管理费用'!$H7,0,MONTH(封面!$G$13)-1,)</f>
        <v>10638.56</v>
      </c>
      <c r="F7" s="109">
        <f ca="1">OFFSET('2019预算管理费用'!$H7,0,MONTH(封面!$G$13)-1,)</f>
        <v>0</v>
      </c>
      <c r="G7" s="109">
        <f ca="1">OFFSET('2020实际管理费用'!$H7,0,MONTH(封面!$G$13)-1,)</f>
        <v>11717</v>
      </c>
      <c r="H7" s="112">
        <f t="shared" ref="H7:H70" ca="1" si="2">IF(ISERROR(G7-E7),0,G7-E7)</f>
        <v>1078.4400000000005</v>
      </c>
      <c r="I7" s="112">
        <f t="shared" ref="I7:I70" ca="1" si="3">IF(ISERROR(G7-F7),0,G7-F7)</f>
        <v>11717</v>
      </c>
      <c r="J7" s="112">
        <f ca="1">SUM(OFFSET('2019管理费用'!$H7,0,0,1,MONTH(封面!$G$13)))</f>
        <v>30227.53</v>
      </c>
      <c r="K7" s="112">
        <f ca="1">SUM(OFFSET('2019预算管理费用'!$H7,0,0,1,MONTH(封面!$G$13)))</f>
        <v>0</v>
      </c>
      <c r="L7" s="112">
        <f ca="1">SUM(OFFSET('2020实际管理费用'!$H7,0,0,1,MONTH(封面!$G$13)))</f>
        <v>32621.57</v>
      </c>
      <c r="M7" s="112">
        <f t="shared" ref="M7:M70" ca="1" si="4">L7-J7</f>
        <v>2394.0400000000009</v>
      </c>
      <c r="N7" s="112">
        <f t="shared" ref="N7:N70" ca="1" si="5">L7-K7</f>
        <v>32621.57</v>
      </c>
      <c r="O7" s="37" t="str">
        <f>IF('2020实际管理费用'!U7="","",'2020实际管理费用'!U7)</f>
        <v/>
      </c>
      <c r="P7" s="69"/>
      <c r="Q7" s="69"/>
      <c r="R7" s="69"/>
    </row>
    <row r="8" spans="1:18" s="15" customFormat="1" ht="17.25" customHeight="1">
      <c r="A8" s="155"/>
      <c r="B8" s="46" t="s">
        <v>151</v>
      </c>
      <c r="C8" s="45" t="s">
        <v>5</v>
      </c>
      <c r="D8" s="112">
        <f>'2019预算管理费用'!T8</f>
        <v>0</v>
      </c>
      <c r="E8" s="112">
        <f ca="1">OFFSET('2019管理费用'!$H8,0,MONTH(封面!$G$13)-1,)</f>
        <v>24900</v>
      </c>
      <c r="F8" s="109">
        <f ca="1">OFFSET('2019预算管理费用'!$H8,0,MONTH(封面!$G$13)-1,)</f>
        <v>0</v>
      </c>
      <c r="G8" s="109">
        <f ca="1">OFFSET('2020实际管理费用'!$H8,0,MONTH(封面!$G$13)-1,)</f>
        <v>24900</v>
      </c>
      <c r="H8" s="112">
        <f t="shared" ca="1" si="2"/>
        <v>0</v>
      </c>
      <c r="I8" s="112">
        <f t="shared" ca="1" si="3"/>
        <v>24900</v>
      </c>
      <c r="J8" s="112">
        <f ca="1">SUM(OFFSET('2019管理费用'!$H8,0,0,1,MONTH(封面!$G$13)))</f>
        <v>93200</v>
      </c>
      <c r="K8" s="112">
        <f ca="1">SUM(OFFSET('2019预算管理费用'!$H8,0,0,1,MONTH(封面!$G$13)))</f>
        <v>0</v>
      </c>
      <c r="L8" s="112">
        <f ca="1">SUM(OFFSET('2020实际管理费用'!$H8,0,0,1,MONTH(封面!$G$13)))</f>
        <v>71130.5</v>
      </c>
      <c r="M8" s="112">
        <f t="shared" ca="1" si="4"/>
        <v>-22069.5</v>
      </c>
      <c r="N8" s="112">
        <f t="shared" ca="1" si="5"/>
        <v>71130.5</v>
      </c>
      <c r="O8" s="37" t="str">
        <f>IF('2020实际管理费用'!U8="","",'2020实际管理费用'!U8)</f>
        <v/>
      </c>
      <c r="P8" s="69"/>
      <c r="Q8" s="69"/>
      <c r="R8" s="69"/>
    </row>
    <row r="9" spans="1:18" s="15" customFormat="1" ht="17.25" customHeight="1">
      <c r="A9" s="155"/>
      <c r="B9" s="46" t="s">
        <v>6</v>
      </c>
      <c r="C9" s="45" t="s">
        <v>7</v>
      </c>
      <c r="D9" s="112">
        <f>'2019预算管理费用'!T9</f>
        <v>0</v>
      </c>
      <c r="E9" s="112">
        <f ca="1">OFFSET('2019管理费用'!$H9,0,MONTH(封面!$G$13)-1,)</f>
        <v>0</v>
      </c>
      <c r="F9" s="109">
        <f ca="1">OFFSET('2019预算管理费用'!$H9,0,MONTH(封面!$G$13)-1,)</f>
        <v>0</v>
      </c>
      <c r="G9" s="109">
        <f ca="1">OFFSET('2020实际管理费用'!$H9,0,MONTH(封面!$G$13)-1,)</f>
        <v>0</v>
      </c>
      <c r="H9" s="112">
        <f t="shared" ca="1" si="2"/>
        <v>0</v>
      </c>
      <c r="I9" s="112">
        <f t="shared" ca="1" si="3"/>
        <v>0</v>
      </c>
      <c r="J9" s="112">
        <f ca="1">SUM(OFFSET('2019管理费用'!$H9,0,0,1,MONTH(封面!$G$13)))</f>
        <v>0</v>
      </c>
      <c r="K9" s="112">
        <f ca="1">SUM(OFFSET('2019预算管理费用'!$H9,0,0,1,MONTH(封面!$G$13)))</f>
        <v>0</v>
      </c>
      <c r="L9" s="112">
        <f ca="1">SUM(OFFSET('2020实际管理费用'!$H9,0,0,1,MONTH(封面!$G$13)))</f>
        <v>0</v>
      </c>
      <c r="M9" s="112">
        <f t="shared" ca="1" si="4"/>
        <v>0</v>
      </c>
      <c r="N9" s="112">
        <f t="shared" ca="1" si="5"/>
        <v>0</v>
      </c>
      <c r="O9" s="37" t="str">
        <f>IF('2020实际管理费用'!U9="","",'2020实际管理费用'!U9)</f>
        <v/>
      </c>
      <c r="P9" s="69"/>
      <c r="Q9" s="69"/>
      <c r="R9" s="69"/>
    </row>
    <row r="10" spans="1:18" s="15" customFormat="1" ht="17.25" customHeight="1">
      <c r="A10" s="155"/>
      <c r="B10" s="156" t="s">
        <v>152</v>
      </c>
      <c r="C10" s="45" t="s">
        <v>8</v>
      </c>
      <c r="D10" s="112">
        <f>'2019预算管理费用'!T10</f>
        <v>0</v>
      </c>
      <c r="E10" s="112">
        <f ca="1">OFFSET('2019管理费用'!$H10,0,MONTH(封面!$G$13)-1,)</f>
        <v>0</v>
      </c>
      <c r="F10" s="109">
        <f ca="1">OFFSET('2019预算管理费用'!$H10,0,MONTH(封面!$G$13)-1,)</f>
        <v>0</v>
      </c>
      <c r="G10" s="109">
        <f ca="1">OFFSET('2020实际管理费用'!$H10,0,MONTH(封面!$G$13)-1,)</f>
        <v>13157.2</v>
      </c>
      <c r="H10" s="112">
        <f t="shared" ca="1" si="2"/>
        <v>13157.2</v>
      </c>
      <c r="I10" s="112">
        <f t="shared" ca="1" si="3"/>
        <v>13157.2</v>
      </c>
      <c r="J10" s="112">
        <f ca="1">SUM(OFFSET('2019管理费用'!$H10,0,0,1,MONTH(封面!$G$13)))</f>
        <v>4965.9000000000005</v>
      </c>
      <c r="K10" s="112">
        <f ca="1">SUM(OFFSET('2019预算管理费用'!$H10,0,0,1,MONTH(封面!$G$13)))</f>
        <v>0</v>
      </c>
      <c r="L10" s="112">
        <f ca="1">SUM(OFFSET('2020实际管理费用'!$H10,0,0,1,MONTH(封面!$G$13)))</f>
        <v>18019.7</v>
      </c>
      <c r="M10" s="112">
        <f t="shared" ca="1" si="4"/>
        <v>13053.8</v>
      </c>
      <c r="N10" s="112">
        <f t="shared" ca="1" si="5"/>
        <v>18019.7</v>
      </c>
      <c r="O10" s="37" t="str">
        <f>IF('2020实际管理费用'!U10="","",'2020实际管理费用'!U10)</f>
        <v/>
      </c>
      <c r="P10" s="69"/>
      <c r="Q10" s="69"/>
      <c r="R10" s="69"/>
    </row>
    <row r="11" spans="1:18" s="15" customFormat="1" ht="17.25" customHeight="1">
      <c r="A11" s="155"/>
      <c r="B11" s="156"/>
      <c r="C11" s="45" t="s">
        <v>9</v>
      </c>
      <c r="D11" s="112">
        <f>'2019预算管理费用'!T11</f>
        <v>0</v>
      </c>
      <c r="E11" s="112">
        <f ca="1">OFFSET('2019管理费用'!$H11,0,MONTH(封面!$G$13)-1,)</f>
        <v>0</v>
      </c>
      <c r="F11" s="109">
        <f ca="1">OFFSET('2019预算管理费用'!$H11,0,MONTH(封面!$G$13)-1,)</f>
        <v>0</v>
      </c>
      <c r="G11" s="109">
        <f ca="1">OFFSET('2020实际管理费用'!$H11,0,MONTH(封面!$G$13)-1,)</f>
        <v>701</v>
      </c>
      <c r="H11" s="112">
        <f t="shared" ca="1" si="2"/>
        <v>701</v>
      </c>
      <c r="I11" s="112">
        <f t="shared" ca="1" si="3"/>
        <v>701</v>
      </c>
      <c r="J11" s="112">
        <f ca="1">SUM(OFFSET('2019管理费用'!$H11,0,0,1,MONTH(封面!$G$13)))</f>
        <v>17850</v>
      </c>
      <c r="K11" s="112">
        <f ca="1">SUM(OFFSET('2019预算管理费用'!$H11,0,0,1,MONTH(封面!$G$13)))</f>
        <v>0</v>
      </c>
      <c r="L11" s="112">
        <f ca="1">SUM(OFFSET('2020实际管理费用'!$H11,0,0,1,MONTH(封面!$G$13)))</f>
        <v>24690</v>
      </c>
      <c r="M11" s="112">
        <f t="shared" ca="1" si="4"/>
        <v>6840</v>
      </c>
      <c r="N11" s="112">
        <f t="shared" ca="1" si="5"/>
        <v>24690</v>
      </c>
      <c r="O11" s="37" t="str">
        <f>IF('2020实际管理费用'!U11="","",'2020实际管理费用'!U11)</f>
        <v/>
      </c>
      <c r="P11" s="69"/>
      <c r="Q11" s="69"/>
      <c r="R11" s="69"/>
    </row>
    <row r="12" spans="1:18" s="15" customFormat="1" ht="17.25" customHeight="1">
      <c r="A12" s="155"/>
      <c r="B12" s="156"/>
      <c r="C12" s="45" t="s">
        <v>10</v>
      </c>
      <c r="D12" s="112">
        <f>'2019预算管理费用'!T12</f>
        <v>0</v>
      </c>
      <c r="E12" s="112">
        <f ca="1">OFFSET('2019管理费用'!$H12,0,MONTH(封面!$G$13)-1,)</f>
        <v>0</v>
      </c>
      <c r="F12" s="109">
        <f ca="1">OFFSET('2019预算管理费用'!$H12,0,MONTH(封面!$G$13)-1,)</f>
        <v>0</v>
      </c>
      <c r="G12" s="109">
        <f ca="1">OFFSET('2020实际管理费用'!$H12,0,MONTH(封面!$G$13)-1,)</f>
        <v>6360</v>
      </c>
      <c r="H12" s="112">
        <f t="shared" ca="1" si="2"/>
        <v>6360</v>
      </c>
      <c r="I12" s="112">
        <f t="shared" ca="1" si="3"/>
        <v>6360</v>
      </c>
      <c r="J12" s="112">
        <f ca="1">SUM(OFFSET('2019管理费用'!$H12,0,0,1,MONTH(封面!$G$13)))</f>
        <v>0</v>
      </c>
      <c r="K12" s="112">
        <f ca="1">SUM(OFFSET('2019预算管理费用'!$H12,0,0,1,MONTH(封面!$G$13)))</f>
        <v>0</v>
      </c>
      <c r="L12" s="112">
        <f ca="1">SUM(OFFSET('2020实际管理费用'!$H12,0,0,1,MONTH(封面!$G$13)))</f>
        <v>19185</v>
      </c>
      <c r="M12" s="112">
        <f t="shared" ca="1" si="4"/>
        <v>19185</v>
      </c>
      <c r="N12" s="112">
        <f t="shared" ca="1" si="5"/>
        <v>19185</v>
      </c>
      <c r="O12" s="37" t="str">
        <f>IF('2020实际管理费用'!U12="","",'2020实际管理费用'!U12)</f>
        <v/>
      </c>
      <c r="P12" s="69"/>
      <c r="Q12" s="69"/>
      <c r="R12" s="69"/>
    </row>
    <row r="13" spans="1:18" s="15" customFormat="1" ht="17.25" customHeight="1">
      <c r="A13" s="155"/>
      <c r="B13" s="156"/>
      <c r="C13" s="45" t="s">
        <v>11</v>
      </c>
      <c r="D13" s="112">
        <f>'2019预算管理费用'!T13</f>
        <v>0</v>
      </c>
      <c r="E13" s="112">
        <f ca="1">OFFSET('2019管理费用'!$H13,0,MONTH(封面!$G$13)-1,)</f>
        <v>0</v>
      </c>
      <c r="F13" s="109">
        <f ca="1">OFFSET('2019预算管理费用'!$H13,0,MONTH(封面!$G$13)-1,)</f>
        <v>0</v>
      </c>
      <c r="G13" s="109">
        <f ca="1">OFFSET('2020实际管理费用'!$H13,0,MONTH(封面!$G$13)-1,)</f>
        <v>0</v>
      </c>
      <c r="H13" s="112">
        <f t="shared" ca="1" si="2"/>
        <v>0</v>
      </c>
      <c r="I13" s="112">
        <f t="shared" ca="1" si="3"/>
        <v>0</v>
      </c>
      <c r="J13" s="112">
        <f ca="1">SUM(OFFSET('2019管理费用'!$H13,0,0,1,MONTH(封面!$G$13)))</f>
        <v>0</v>
      </c>
      <c r="K13" s="112">
        <f ca="1">SUM(OFFSET('2019预算管理费用'!$H13,0,0,1,MONTH(封面!$G$13)))</f>
        <v>0</v>
      </c>
      <c r="L13" s="112">
        <f ca="1">SUM(OFFSET('2020实际管理费用'!$H13,0,0,1,MONTH(封面!$G$13)))</f>
        <v>0</v>
      </c>
      <c r="M13" s="112">
        <f t="shared" ca="1" si="4"/>
        <v>0</v>
      </c>
      <c r="N13" s="112">
        <f t="shared" ca="1" si="5"/>
        <v>0</v>
      </c>
      <c r="O13" s="37" t="str">
        <f>IF('2020实际管理费用'!U13="","",'2020实际管理费用'!U13)</f>
        <v/>
      </c>
      <c r="P13" s="69"/>
      <c r="Q13" s="69"/>
      <c r="R13" s="69"/>
    </row>
    <row r="14" spans="1:18" s="15" customFormat="1" ht="17.25" customHeight="1">
      <c r="A14" s="155"/>
      <c r="B14" s="156"/>
      <c r="C14" s="45" t="s">
        <v>12</v>
      </c>
      <c r="D14" s="112">
        <f>'2019预算管理费用'!T14</f>
        <v>0</v>
      </c>
      <c r="E14" s="112">
        <f ca="1">OFFSET('2019管理费用'!$H14,0,MONTH(封面!$G$13)-1,)</f>
        <v>0</v>
      </c>
      <c r="F14" s="109">
        <f ca="1">OFFSET('2019预算管理费用'!$H14,0,MONTH(封面!$G$13)-1,)</f>
        <v>0</v>
      </c>
      <c r="G14" s="109">
        <f ca="1">OFFSET('2020实际管理费用'!$H14,0,MONTH(封面!$G$13)-1,)</f>
        <v>100</v>
      </c>
      <c r="H14" s="112">
        <f t="shared" ca="1" si="2"/>
        <v>100</v>
      </c>
      <c r="I14" s="112">
        <f t="shared" ca="1" si="3"/>
        <v>100</v>
      </c>
      <c r="J14" s="112">
        <f ca="1">SUM(OFFSET('2019管理费用'!$H14,0,0,1,MONTH(封面!$G$13)))</f>
        <v>0</v>
      </c>
      <c r="K14" s="112">
        <f ca="1">SUM(OFFSET('2019预算管理费用'!$H14,0,0,1,MONTH(封面!$G$13)))</f>
        <v>0</v>
      </c>
      <c r="L14" s="112">
        <f ca="1">SUM(OFFSET('2020实际管理费用'!$H14,0,0,1,MONTH(封面!$G$13)))</f>
        <v>400</v>
      </c>
      <c r="M14" s="112">
        <f t="shared" ca="1" si="4"/>
        <v>400</v>
      </c>
      <c r="N14" s="112">
        <f t="shared" ca="1" si="5"/>
        <v>400</v>
      </c>
      <c r="O14" s="37" t="str">
        <f>IF('2020实际管理费用'!U14="","",'2020实际管理费用'!U14)</f>
        <v/>
      </c>
      <c r="P14" s="69"/>
      <c r="Q14" s="69"/>
      <c r="R14" s="69"/>
    </row>
    <row r="15" spans="1:18" s="15" customFormat="1" ht="17.25" customHeight="1">
      <c r="A15" s="155"/>
      <c r="B15" s="156"/>
      <c r="C15" s="45" t="s">
        <v>13</v>
      </c>
      <c r="D15" s="112">
        <f>'2019预算管理费用'!T15</f>
        <v>0</v>
      </c>
      <c r="E15" s="112">
        <f ca="1">OFFSET('2019管理费用'!$H15,0,MONTH(封面!$G$13)-1,)</f>
        <v>0</v>
      </c>
      <c r="F15" s="109">
        <f ca="1">OFFSET('2019预算管理费用'!$H15,0,MONTH(封面!$G$13)-1,)</f>
        <v>0</v>
      </c>
      <c r="G15" s="109">
        <f ca="1">OFFSET('2020实际管理费用'!$H15,0,MONTH(封面!$G$13)-1,)</f>
        <v>0</v>
      </c>
      <c r="H15" s="112">
        <f t="shared" ca="1" si="2"/>
        <v>0</v>
      </c>
      <c r="I15" s="112">
        <f t="shared" ca="1" si="3"/>
        <v>0</v>
      </c>
      <c r="J15" s="112">
        <f ca="1">SUM(OFFSET('2019管理费用'!$H15,0,0,1,MONTH(封面!$G$13)))</f>
        <v>0</v>
      </c>
      <c r="K15" s="112">
        <f ca="1">SUM(OFFSET('2019预算管理费用'!$H15,0,0,1,MONTH(封面!$G$13)))</f>
        <v>0</v>
      </c>
      <c r="L15" s="112">
        <f ca="1">SUM(OFFSET('2020实际管理费用'!$H15,0,0,1,MONTH(封面!$G$13)))</f>
        <v>0</v>
      </c>
      <c r="M15" s="112">
        <f t="shared" ca="1" si="4"/>
        <v>0</v>
      </c>
      <c r="N15" s="112">
        <f t="shared" ca="1" si="5"/>
        <v>0</v>
      </c>
      <c r="O15" s="37" t="str">
        <f>IF('2020实际管理费用'!U15="","",'2020实际管理费用'!U15)</f>
        <v/>
      </c>
      <c r="P15" s="69"/>
      <c r="Q15" s="69"/>
      <c r="R15" s="69"/>
    </row>
    <row r="16" spans="1:18" s="15" customFormat="1" ht="17.25" customHeight="1">
      <c r="A16" s="155"/>
      <c r="B16" s="156"/>
      <c r="C16" s="45" t="s">
        <v>14</v>
      </c>
      <c r="D16" s="112">
        <f>'2019预算管理费用'!T16</f>
        <v>0</v>
      </c>
      <c r="E16" s="112">
        <f ca="1">OFFSET('2019管理费用'!$H16,0,MONTH(封面!$G$13)-1,)</f>
        <v>0</v>
      </c>
      <c r="F16" s="109">
        <f ca="1">OFFSET('2019预算管理费用'!$H16,0,MONTH(封面!$G$13)-1,)</f>
        <v>0</v>
      </c>
      <c r="G16" s="109">
        <f ca="1">OFFSET('2020实际管理费用'!$H16,0,MONTH(封面!$G$13)-1,)</f>
        <v>0</v>
      </c>
      <c r="H16" s="112">
        <f t="shared" ca="1" si="2"/>
        <v>0</v>
      </c>
      <c r="I16" s="112">
        <f t="shared" ca="1" si="3"/>
        <v>0</v>
      </c>
      <c r="J16" s="112">
        <f ca="1">SUM(OFFSET('2019管理费用'!$H16,0,0,1,MONTH(封面!$G$13)))</f>
        <v>0</v>
      </c>
      <c r="K16" s="112">
        <f ca="1">SUM(OFFSET('2019预算管理费用'!$H16,0,0,1,MONTH(封面!$G$13)))</f>
        <v>0</v>
      </c>
      <c r="L16" s="112">
        <f ca="1">SUM(OFFSET('2020实际管理费用'!$H16,0,0,1,MONTH(封面!$G$13)))</f>
        <v>0</v>
      </c>
      <c r="M16" s="112">
        <f t="shared" ca="1" si="4"/>
        <v>0</v>
      </c>
      <c r="N16" s="112">
        <f t="shared" ca="1" si="5"/>
        <v>0</v>
      </c>
      <c r="O16" s="37" t="str">
        <f>IF('2020实际管理费用'!U16="","",'2020实际管理费用'!U16)</f>
        <v/>
      </c>
      <c r="P16" s="69"/>
      <c r="Q16" s="69"/>
      <c r="R16" s="69"/>
    </row>
    <row r="17" spans="1:18" s="15" customFormat="1" ht="17.25" customHeight="1">
      <c r="A17" s="155"/>
      <c r="B17" s="156"/>
      <c r="C17" s="45" t="s">
        <v>15</v>
      </c>
      <c r="D17" s="112">
        <f>'2019预算管理费用'!T17</f>
        <v>0</v>
      </c>
      <c r="E17" s="112">
        <f ca="1">OFFSET('2019管理费用'!$H17,0,MONTH(封面!$G$13)-1,)</f>
        <v>0</v>
      </c>
      <c r="F17" s="109">
        <f ca="1">OFFSET('2019预算管理费用'!$H17,0,MONTH(封面!$G$13)-1,)</f>
        <v>0</v>
      </c>
      <c r="G17" s="109">
        <f ca="1">OFFSET('2020实际管理费用'!$H17,0,MONTH(封面!$G$13)-1,)</f>
        <v>0</v>
      </c>
      <c r="H17" s="112">
        <f t="shared" ca="1" si="2"/>
        <v>0</v>
      </c>
      <c r="I17" s="112">
        <f t="shared" ca="1" si="3"/>
        <v>0</v>
      </c>
      <c r="J17" s="112">
        <f ca="1">SUM(OFFSET('2019管理费用'!$H17,0,0,1,MONTH(封面!$G$13)))</f>
        <v>0</v>
      </c>
      <c r="K17" s="112">
        <f ca="1">SUM(OFFSET('2019预算管理费用'!$H17,0,0,1,MONTH(封面!$G$13)))</f>
        <v>0</v>
      </c>
      <c r="L17" s="112">
        <f ca="1">SUM(OFFSET('2020实际管理费用'!$H17,0,0,1,MONTH(封面!$G$13)))</f>
        <v>0</v>
      </c>
      <c r="M17" s="112">
        <f t="shared" ca="1" si="4"/>
        <v>0</v>
      </c>
      <c r="N17" s="112">
        <f t="shared" ca="1" si="5"/>
        <v>0</v>
      </c>
      <c r="O17" s="37" t="str">
        <f>IF('2020实际管理费用'!U17="","",'2020实际管理费用'!U17)</f>
        <v/>
      </c>
      <c r="P17" s="69"/>
      <c r="Q17" s="69"/>
      <c r="R17" s="69"/>
    </row>
    <row r="18" spans="1:18" s="15" customFormat="1" ht="17.25" customHeight="1">
      <c r="A18" s="155"/>
      <c r="B18" s="156"/>
      <c r="C18" s="45" t="s">
        <v>434</v>
      </c>
      <c r="D18" s="112">
        <f>'2019预算管理费用'!T18</f>
        <v>0</v>
      </c>
      <c r="E18" s="112">
        <f ca="1">OFFSET('2019管理费用'!$H18,0,MONTH(封面!$G$13)-1,)</f>
        <v>5250</v>
      </c>
      <c r="F18" s="109">
        <f ca="1">OFFSET('2019预算管理费用'!$H18,0,MONTH(封面!$G$13)-1,)</f>
        <v>0</v>
      </c>
      <c r="G18" s="109">
        <f ca="1">OFFSET('2020实际管理费用'!$H18,0,MONTH(封面!$G$13)-1,)</f>
        <v>3724</v>
      </c>
      <c r="H18" s="112">
        <f t="shared" ca="1" si="2"/>
        <v>-1526</v>
      </c>
      <c r="I18" s="112">
        <f t="shared" ca="1" si="3"/>
        <v>3724</v>
      </c>
      <c r="J18" s="112">
        <f ca="1">SUM(OFFSET('2019管理费用'!$H18,0,0,1,MONTH(封面!$G$13)))</f>
        <v>5250</v>
      </c>
      <c r="K18" s="112">
        <f ca="1">SUM(OFFSET('2019预算管理费用'!$H18,0,0,1,MONTH(封面!$G$13)))</f>
        <v>0</v>
      </c>
      <c r="L18" s="112">
        <f ca="1">SUM(OFFSET('2020实际管理费用'!$H18,0,0,1,MONTH(封面!$G$13)))</f>
        <v>14486.6</v>
      </c>
      <c r="M18" s="112">
        <f t="shared" ca="1" si="4"/>
        <v>9236.6</v>
      </c>
      <c r="N18" s="112">
        <f t="shared" ca="1" si="5"/>
        <v>14486.6</v>
      </c>
      <c r="O18" s="37" t="str">
        <f>IF('2020实际管理费用'!U18="","",'2020实际管理费用'!U18)</f>
        <v/>
      </c>
      <c r="P18" s="69"/>
      <c r="Q18" s="69"/>
      <c r="R18" s="69"/>
    </row>
    <row r="19" spans="1:18" s="15" customFormat="1" ht="17.25" customHeight="1">
      <c r="A19" s="155"/>
      <c r="B19" s="46" t="s">
        <v>153</v>
      </c>
      <c r="C19" s="45" t="s">
        <v>17</v>
      </c>
      <c r="D19" s="112">
        <f>'2019预算管理费用'!T19</f>
        <v>0</v>
      </c>
      <c r="E19" s="112">
        <f ca="1">OFFSET('2019管理费用'!$H19,0,MONTH(封面!$G$13)-1,)</f>
        <v>2560</v>
      </c>
      <c r="F19" s="109">
        <f ca="1">OFFSET('2019预算管理费用'!$H19,0,MONTH(封面!$G$13)-1,)</f>
        <v>0</v>
      </c>
      <c r="G19" s="109">
        <f ca="1">OFFSET('2020实际管理费用'!$H19,0,MONTH(封面!$G$13)-1,)</f>
        <v>5224</v>
      </c>
      <c r="H19" s="112">
        <f t="shared" ca="1" si="2"/>
        <v>2664</v>
      </c>
      <c r="I19" s="112">
        <f t="shared" ca="1" si="3"/>
        <v>5224</v>
      </c>
      <c r="J19" s="112">
        <f ca="1">SUM(OFFSET('2019管理费用'!$H19,0,0,1,MONTH(封面!$G$13)))</f>
        <v>12764</v>
      </c>
      <c r="K19" s="112">
        <f ca="1">SUM(OFFSET('2019预算管理费用'!$H19,0,0,1,MONTH(封面!$G$13)))</f>
        <v>0</v>
      </c>
      <c r="L19" s="112">
        <f ca="1">SUM(OFFSET('2020实际管理费用'!$H19,0,0,1,MONTH(封面!$G$13)))</f>
        <v>17070</v>
      </c>
      <c r="M19" s="112">
        <f t="shared" ca="1" si="4"/>
        <v>4306</v>
      </c>
      <c r="N19" s="112">
        <f t="shared" ca="1" si="5"/>
        <v>17070</v>
      </c>
      <c r="O19" s="37" t="str">
        <f>IF('2020实际管理费用'!U19="","",'2020实际管理费用'!U19)</f>
        <v/>
      </c>
      <c r="P19" s="69"/>
      <c r="Q19" s="69"/>
      <c r="R19" s="69"/>
    </row>
    <row r="20" spans="1:18" s="15" customFormat="1" ht="17.25" customHeight="1">
      <c r="A20" s="155"/>
      <c r="B20" s="46" t="s">
        <v>18</v>
      </c>
      <c r="C20" s="45" t="s">
        <v>19</v>
      </c>
      <c r="D20" s="112">
        <f>'2019预算管理费用'!T20</f>
        <v>0</v>
      </c>
      <c r="E20" s="112">
        <f ca="1">OFFSET('2019管理费用'!$H20,0,MONTH(封面!$G$13)-1,)</f>
        <v>0</v>
      </c>
      <c r="F20" s="109">
        <f ca="1">OFFSET('2019预算管理费用'!$H20,0,MONTH(封面!$G$13)-1,)</f>
        <v>0</v>
      </c>
      <c r="G20" s="109">
        <f ca="1">OFFSET('2020实际管理费用'!$H20,0,MONTH(封面!$G$13)-1,)</f>
        <v>0</v>
      </c>
      <c r="H20" s="112">
        <f t="shared" ca="1" si="2"/>
        <v>0</v>
      </c>
      <c r="I20" s="112">
        <f t="shared" ca="1" si="3"/>
        <v>0</v>
      </c>
      <c r="J20" s="112">
        <f ca="1">SUM(OFFSET('2019管理费用'!$H20,0,0,1,MONTH(封面!$G$13)))</f>
        <v>0</v>
      </c>
      <c r="K20" s="112">
        <f ca="1">SUM(OFFSET('2019预算管理费用'!$H20,0,0,1,MONTH(封面!$G$13)))</f>
        <v>0</v>
      </c>
      <c r="L20" s="112">
        <f ca="1">SUM(OFFSET('2020实际管理费用'!$H20,0,0,1,MONTH(封面!$G$13)))</f>
        <v>0</v>
      </c>
      <c r="M20" s="112">
        <f t="shared" ca="1" si="4"/>
        <v>0</v>
      </c>
      <c r="N20" s="112">
        <f t="shared" ca="1" si="5"/>
        <v>0</v>
      </c>
      <c r="O20" s="37" t="str">
        <f>IF('2020实际管理费用'!U20="","",'2020实际管理费用'!U20)</f>
        <v/>
      </c>
      <c r="P20" s="69"/>
      <c r="Q20" s="69"/>
      <c r="R20" s="69"/>
    </row>
    <row r="21" spans="1:18" s="15" customFormat="1" ht="17.25" customHeight="1">
      <c r="A21" s="155"/>
      <c r="B21" s="46" t="s">
        <v>154</v>
      </c>
      <c r="C21" s="45" t="s">
        <v>20</v>
      </c>
      <c r="D21" s="112">
        <f>'2019预算管理费用'!T21</f>
        <v>0</v>
      </c>
      <c r="E21" s="112">
        <f ca="1">OFFSET('2019管理费用'!$H21,0,MONTH(封面!$G$13)-1,)</f>
        <v>135</v>
      </c>
      <c r="F21" s="109">
        <f ca="1">OFFSET('2019预算管理费用'!$H21,0,MONTH(封面!$G$13)-1,)</f>
        <v>0</v>
      </c>
      <c r="G21" s="109">
        <f ca="1">OFFSET('2020实际管理费用'!$H21,0,MONTH(封面!$G$13)-1,)</f>
        <v>0</v>
      </c>
      <c r="H21" s="112">
        <f t="shared" ca="1" si="2"/>
        <v>-135</v>
      </c>
      <c r="I21" s="112">
        <f t="shared" ca="1" si="3"/>
        <v>0</v>
      </c>
      <c r="J21" s="112">
        <f ca="1">SUM(OFFSET('2019管理费用'!$H21,0,0,1,MONTH(封面!$G$13)))</f>
        <v>1264.3399999999999</v>
      </c>
      <c r="K21" s="112">
        <f ca="1">SUM(OFFSET('2019预算管理费用'!$H21,0,0,1,MONTH(封面!$G$13)))</f>
        <v>0</v>
      </c>
      <c r="L21" s="112">
        <f ca="1">SUM(OFFSET('2020实际管理费用'!$H21,0,0,1,MONTH(封面!$G$13)))</f>
        <v>560</v>
      </c>
      <c r="M21" s="112">
        <f t="shared" ca="1" si="4"/>
        <v>-704.33999999999992</v>
      </c>
      <c r="N21" s="112">
        <f t="shared" ca="1" si="5"/>
        <v>560</v>
      </c>
      <c r="O21" s="37" t="str">
        <f>IF('2020实际管理费用'!U21="","",'2020实际管理费用'!U21)</f>
        <v/>
      </c>
      <c r="P21" s="69"/>
      <c r="Q21" s="69"/>
      <c r="R21" s="69"/>
    </row>
    <row r="22" spans="1:18" s="15" customFormat="1" ht="17.25" customHeight="1">
      <c r="A22" s="155"/>
      <c r="B22" s="156" t="s">
        <v>21</v>
      </c>
      <c r="C22" s="45" t="s">
        <v>22</v>
      </c>
      <c r="D22" s="112">
        <f>'2019预算管理费用'!T22</f>
        <v>0</v>
      </c>
      <c r="E22" s="112">
        <f ca="1">OFFSET('2019管理费用'!$H22,0,MONTH(封面!$G$13)-1,)</f>
        <v>13433.77</v>
      </c>
      <c r="F22" s="109">
        <f ca="1">OFFSET('2019预算管理费用'!$H22,0,MONTH(封面!$G$13)-1,)</f>
        <v>0</v>
      </c>
      <c r="G22" s="109">
        <f ca="1">OFFSET('2020实际管理费用'!$H22,0,MONTH(封面!$G$13)-1,)</f>
        <v>0</v>
      </c>
      <c r="H22" s="112">
        <f t="shared" ca="1" si="2"/>
        <v>-13433.77</v>
      </c>
      <c r="I22" s="112">
        <f t="shared" ca="1" si="3"/>
        <v>0</v>
      </c>
      <c r="J22" s="112">
        <f ca="1">SUM(OFFSET('2019管理费用'!$H22,0,0,1,MONTH(封面!$G$13)))</f>
        <v>53774.740000000005</v>
      </c>
      <c r="K22" s="112">
        <f ca="1">SUM(OFFSET('2019预算管理费用'!$H22,0,0,1,MONTH(封面!$G$13)))</f>
        <v>0</v>
      </c>
      <c r="L22" s="112">
        <f ca="1">SUM(OFFSET('2020实际管理费用'!$H22,0,0,1,MONTH(封面!$G$13)))</f>
        <v>6862.4600000000028</v>
      </c>
      <c r="M22" s="112">
        <f t="shared" ca="1" si="4"/>
        <v>-46912.28</v>
      </c>
      <c r="N22" s="112">
        <f t="shared" ca="1" si="5"/>
        <v>6862.4600000000028</v>
      </c>
      <c r="O22" s="37" t="str">
        <f>IF('2020实际管理费用'!U22="","",'2020实际管理费用'!U22)</f>
        <v/>
      </c>
      <c r="P22" s="69"/>
      <c r="Q22" s="69"/>
      <c r="R22" s="69"/>
    </row>
    <row r="23" spans="1:18" s="15" customFormat="1" ht="17.25" customHeight="1">
      <c r="A23" s="155"/>
      <c r="B23" s="156"/>
      <c r="C23" s="45" t="s">
        <v>23</v>
      </c>
      <c r="D23" s="112">
        <f>'2019预算管理费用'!T23</f>
        <v>0</v>
      </c>
      <c r="E23" s="112">
        <f ca="1">OFFSET('2019管理费用'!$H23,0,MONTH(封面!$G$13)-1,)</f>
        <v>353.43</v>
      </c>
      <c r="F23" s="109">
        <f ca="1">OFFSET('2019预算管理费用'!$H23,0,MONTH(封面!$G$13)-1,)</f>
        <v>0</v>
      </c>
      <c r="G23" s="109">
        <f ca="1">OFFSET('2020实际管理费用'!$H23,0,MONTH(封面!$G$13)-1,)</f>
        <v>0</v>
      </c>
      <c r="H23" s="112">
        <f t="shared" ca="1" si="2"/>
        <v>-353.43</v>
      </c>
      <c r="I23" s="112">
        <f t="shared" ca="1" si="3"/>
        <v>0</v>
      </c>
      <c r="J23" s="112">
        <f ca="1">SUM(OFFSET('2019管理费用'!$H23,0,0,1,MONTH(封面!$G$13)))</f>
        <v>1414.98</v>
      </c>
      <c r="K23" s="112">
        <f ca="1">SUM(OFFSET('2019预算管理费用'!$H23,0,0,1,MONTH(封面!$G$13)))</f>
        <v>0</v>
      </c>
      <c r="L23" s="112">
        <f ca="1">SUM(OFFSET('2020实际管理费用'!$H23,0,0,1,MONTH(封面!$G$13)))</f>
        <v>214.34000000000003</v>
      </c>
      <c r="M23" s="112">
        <f t="shared" ca="1" si="4"/>
        <v>-1200.6399999999999</v>
      </c>
      <c r="N23" s="112">
        <f t="shared" ca="1" si="5"/>
        <v>214.34000000000003</v>
      </c>
      <c r="O23" s="37" t="str">
        <f>IF('2020实际管理费用'!U23="","",'2020实际管理费用'!U23)</f>
        <v/>
      </c>
      <c r="P23" s="69"/>
      <c r="Q23" s="69"/>
      <c r="R23" s="69"/>
    </row>
    <row r="24" spans="1:18" s="15" customFormat="1" ht="17.25" customHeight="1">
      <c r="A24" s="155"/>
      <c r="B24" s="156"/>
      <c r="C24" s="45" t="s">
        <v>24</v>
      </c>
      <c r="D24" s="112">
        <f>'2019预算管理费用'!T24</f>
        <v>0</v>
      </c>
      <c r="E24" s="112">
        <f ca="1">OFFSET('2019管理费用'!$H24,0,MONTH(封面!$G$13)-1,)</f>
        <v>459.46</v>
      </c>
      <c r="F24" s="109">
        <f ca="1">OFFSET('2019预算管理费用'!$H24,0,MONTH(封面!$G$13)-1,)</f>
        <v>0</v>
      </c>
      <c r="G24" s="109">
        <f ca="1">OFFSET('2020实际管理费用'!$H24,0,MONTH(封面!$G$13)-1,)</f>
        <v>0</v>
      </c>
      <c r="H24" s="112">
        <f t="shared" ca="1" si="2"/>
        <v>-459.46</v>
      </c>
      <c r="I24" s="112">
        <f t="shared" ca="1" si="3"/>
        <v>0</v>
      </c>
      <c r="J24" s="112">
        <f ca="1">SUM(OFFSET('2019管理费用'!$H24,0,0,1,MONTH(封面!$G$13)))</f>
        <v>1839.4500000000003</v>
      </c>
      <c r="K24" s="112">
        <f ca="1">SUM(OFFSET('2019预算管理费用'!$H24,0,0,1,MONTH(封面!$G$13)))</f>
        <v>0</v>
      </c>
      <c r="L24" s="112">
        <f ca="1">SUM(OFFSET('2020实际管理费用'!$H24,0,0,1,MONTH(封面!$G$13)))</f>
        <v>278.71000000000004</v>
      </c>
      <c r="M24" s="112">
        <f t="shared" ca="1" si="4"/>
        <v>-1560.7400000000002</v>
      </c>
      <c r="N24" s="112">
        <f t="shared" ca="1" si="5"/>
        <v>278.71000000000004</v>
      </c>
      <c r="O24" s="37" t="str">
        <f>IF('2020实际管理费用'!U24="","",'2020实际管理费用'!U24)</f>
        <v/>
      </c>
      <c r="P24" s="69"/>
      <c r="Q24" s="69"/>
      <c r="R24" s="69"/>
    </row>
    <row r="25" spans="1:18" s="15" customFormat="1" ht="17.25" customHeight="1">
      <c r="A25" s="155"/>
      <c r="B25" s="156"/>
      <c r="C25" s="45" t="s">
        <v>25</v>
      </c>
      <c r="D25" s="112">
        <f>'2019预算管理费用'!T25</f>
        <v>0</v>
      </c>
      <c r="E25" s="112">
        <f ca="1">OFFSET('2019管理费用'!$H25,0,MONTH(封面!$G$13)-1,)</f>
        <v>7068.54</v>
      </c>
      <c r="F25" s="109">
        <f ca="1">OFFSET('2019预算管理费用'!$H25,0,MONTH(封面!$G$13)-1,)</f>
        <v>0</v>
      </c>
      <c r="G25" s="109">
        <f ca="1">OFFSET('2020实际管理费用'!$H25,0,MONTH(封面!$G$13)-1,)</f>
        <v>6312.14</v>
      </c>
      <c r="H25" s="112">
        <f t="shared" ca="1" si="2"/>
        <v>-756.39999999999964</v>
      </c>
      <c r="I25" s="112">
        <f t="shared" ca="1" si="3"/>
        <v>6312.14</v>
      </c>
      <c r="J25" s="112">
        <f ca="1">SUM(OFFSET('2019管理费用'!$H25,0,0,1,MONTH(封面!$G$13)))</f>
        <v>28299.23</v>
      </c>
      <c r="K25" s="112">
        <f ca="1">SUM(OFFSET('2019预算管理费用'!$H25,0,0,1,MONTH(封面!$G$13)))</f>
        <v>0</v>
      </c>
      <c r="L25" s="112">
        <f ca="1">SUM(OFFSET('2020实际管理费用'!$H25,0,0,1,MONTH(封面!$G$13)))</f>
        <v>23224.35</v>
      </c>
      <c r="M25" s="112">
        <f t="shared" ca="1" si="4"/>
        <v>-5074.880000000001</v>
      </c>
      <c r="N25" s="112">
        <f t="shared" ca="1" si="5"/>
        <v>23224.35</v>
      </c>
      <c r="O25" s="37" t="str">
        <f>IF('2020实际管理费用'!U25="","",'2020实际管理费用'!U25)</f>
        <v/>
      </c>
      <c r="P25" s="69"/>
      <c r="Q25" s="69"/>
      <c r="R25" s="69"/>
    </row>
    <row r="26" spans="1:18" s="15" customFormat="1" ht="17.25" customHeight="1">
      <c r="A26" s="155"/>
      <c r="B26" s="156"/>
      <c r="C26" s="45" t="s">
        <v>26</v>
      </c>
      <c r="D26" s="112">
        <f>'2019预算管理费用'!T26</f>
        <v>0</v>
      </c>
      <c r="E26" s="112">
        <f ca="1">OFFSET('2019管理费用'!$H26,0,MONTH(封面!$G$13)-1,)</f>
        <v>353.43</v>
      </c>
      <c r="F26" s="109">
        <f ca="1">OFFSET('2019预算管理费用'!$H26,0,MONTH(封面!$G$13)-1,)</f>
        <v>0</v>
      </c>
      <c r="G26" s="109">
        <f ca="1">OFFSET('2020实际管理费用'!$H26,0,MONTH(封面!$G$13)-1,)</f>
        <v>631.17999999999995</v>
      </c>
      <c r="H26" s="112">
        <f t="shared" ca="1" si="2"/>
        <v>277.74999999999994</v>
      </c>
      <c r="I26" s="112">
        <f t="shared" ca="1" si="3"/>
        <v>631.17999999999995</v>
      </c>
      <c r="J26" s="112">
        <f ca="1">SUM(OFFSET('2019管理费用'!$H26,0,0,1,MONTH(封面!$G$13)))</f>
        <v>1414.98</v>
      </c>
      <c r="K26" s="112">
        <f ca="1">SUM(OFFSET('2019预算管理费用'!$H26,0,0,1,MONTH(封面!$G$13)))</f>
        <v>0</v>
      </c>
      <c r="L26" s="112">
        <f ca="1">SUM(OFFSET('2020实际管理费用'!$H26,0,0,1,MONTH(封面!$G$13)))</f>
        <v>2107.98</v>
      </c>
      <c r="M26" s="112">
        <f t="shared" ca="1" si="4"/>
        <v>693</v>
      </c>
      <c r="N26" s="112">
        <f t="shared" ca="1" si="5"/>
        <v>2107.98</v>
      </c>
      <c r="O26" s="37" t="str">
        <f>IF('2020实际管理费用'!U26="","",'2020实际管理费用'!U26)</f>
        <v/>
      </c>
      <c r="P26" s="69"/>
      <c r="Q26" s="69"/>
      <c r="R26" s="69"/>
    </row>
    <row r="27" spans="1:18" s="15" customFormat="1" ht="17.25" customHeight="1">
      <c r="A27" s="155"/>
      <c r="B27" s="46" t="s">
        <v>27</v>
      </c>
      <c r="C27" s="45" t="s">
        <v>28</v>
      </c>
      <c r="D27" s="112">
        <f>'2019预算管理费用'!T27</f>
        <v>0</v>
      </c>
      <c r="E27" s="112">
        <f ca="1">OFFSET('2019管理费用'!$H27,0,MONTH(封面!$G$13)-1,)</f>
        <v>0</v>
      </c>
      <c r="F27" s="109">
        <f ca="1">OFFSET('2019预算管理费用'!$H27,0,MONTH(封面!$G$13)-1,)</f>
        <v>0</v>
      </c>
      <c r="G27" s="109">
        <f ca="1">OFFSET('2020实际管理费用'!$H27,0,MONTH(封面!$G$13)-1,)</f>
        <v>0</v>
      </c>
      <c r="H27" s="112">
        <f t="shared" ca="1" si="2"/>
        <v>0</v>
      </c>
      <c r="I27" s="112">
        <f t="shared" ca="1" si="3"/>
        <v>0</v>
      </c>
      <c r="J27" s="112">
        <f ca="1">SUM(OFFSET('2019管理费用'!$H27,0,0,1,MONTH(封面!$G$13)))</f>
        <v>0</v>
      </c>
      <c r="K27" s="112">
        <f ca="1">SUM(OFFSET('2019预算管理费用'!$H27,0,0,1,MONTH(封面!$G$13)))</f>
        <v>0</v>
      </c>
      <c r="L27" s="112">
        <f ca="1">SUM(OFFSET('2020实际管理费用'!$H27,0,0,1,MONTH(封面!$G$13)))</f>
        <v>0</v>
      </c>
      <c r="M27" s="112">
        <f t="shared" ca="1" si="4"/>
        <v>0</v>
      </c>
      <c r="N27" s="112">
        <f t="shared" ca="1" si="5"/>
        <v>0</v>
      </c>
      <c r="O27" s="37" t="str">
        <f>IF('2020实际管理费用'!U27="","",'2020实际管理费用'!U27)</f>
        <v/>
      </c>
      <c r="P27" s="69"/>
      <c r="Q27" s="69"/>
      <c r="R27" s="69"/>
    </row>
    <row r="28" spans="1:18" s="15" customFormat="1" ht="17.25" customHeight="1">
      <c r="A28" s="161" t="s">
        <v>155</v>
      </c>
      <c r="B28" s="156" t="s">
        <v>29</v>
      </c>
      <c r="C28" s="45" t="s">
        <v>30</v>
      </c>
      <c r="D28" s="112">
        <f>'2019预算管理费用'!T28</f>
        <v>0</v>
      </c>
      <c r="E28" s="112">
        <f ca="1">OFFSET('2019管理费用'!$H28,0,MONTH(封面!$G$13)-1,)</f>
        <v>0</v>
      </c>
      <c r="F28" s="109">
        <f ca="1">OFFSET('2019预算管理费用'!$H28,0,MONTH(封面!$G$13)-1,)</f>
        <v>0</v>
      </c>
      <c r="G28" s="109">
        <f ca="1">OFFSET('2020实际管理费用'!$H28,0,MONTH(封面!$G$13)-1,)</f>
        <v>0</v>
      </c>
      <c r="H28" s="112">
        <f t="shared" ca="1" si="2"/>
        <v>0</v>
      </c>
      <c r="I28" s="112">
        <f t="shared" ca="1" si="3"/>
        <v>0</v>
      </c>
      <c r="J28" s="112">
        <f ca="1">SUM(OFFSET('2019管理费用'!$H28,0,0,1,MONTH(封面!$G$13)))</f>
        <v>0</v>
      </c>
      <c r="K28" s="112">
        <f ca="1">SUM(OFFSET('2019预算管理费用'!$H28,0,0,1,MONTH(封面!$G$13)))</f>
        <v>0</v>
      </c>
      <c r="L28" s="112">
        <f ca="1">SUM(OFFSET('2020实际管理费用'!$H28,0,0,1,MONTH(封面!$G$13)))</f>
        <v>0</v>
      </c>
      <c r="M28" s="112">
        <f t="shared" ca="1" si="4"/>
        <v>0</v>
      </c>
      <c r="N28" s="112">
        <f t="shared" ca="1" si="5"/>
        <v>0</v>
      </c>
      <c r="O28" s="37" t="str">
        <f>IF('2020实际管理费用'!U28="","",'2020实际管理费用'!U28)</f>
        <v/>
      </c>
      <c r="P28" s="69"/>
      <c r="Q28" s="69"/>
      <c r="R28" s="69"/>
    </row>
    <row r="29" spans="1:18" s="15" customFormat="1" ht="17.25" customHeight="1">
      <c r="A29" s="161"/>
      <c r="B29" s="156"/>
      <c r="C29" s="45" t="s">
        <v>31</v>
      </c>
      <c r="D29" s="112">
        <f>'2019预算管理费用'!T29</f>
        <v>0</v>
      </c>
      <c r="E29" s="112">
        <f ca="1">OFFSET('2019管理费用'!$H29,0,MONTH(封面!$G$13)-1,)</f>
        <v>3132.29</v>
      </c>
      <c r="F29" s="109">
        <f ca="1">OFFSET('2019预算管理费用'!$H29,0,MONTH(封面!$G$13)-1,)</f>
        <v>0</v>
      </c>
      <c r="G29" s="109">
        <f ca="1">OFFSET('2020实际管理费用'!$H29,0,MONTH(封面!$G$13)-1,)</f>
        <v>2346.39</v>
      </c>
      <c r="H29" s="112">
        <f t="shared" ca="1" si="2"/>
        <v>-785.90000000000009</v>
      </c>
      <c r="I29" s="112">
        <f t="shared" ca="1" si="3"/>
        <v>2346.39</v>
      </c>
      <c r="J29" s="112">
        <f ca="1">SUM(OFFSET('2019管理费用'!$H29,0,0,1,MONTH(封面!$G$13)))</f>
        <v>5664.79</v>
      </c>
      <c r="K29" s="112">
        <f ca="1">SUM(OFFSET('2019预算管理费用'!$H29,0,0,1,MONTH(封面!$G$13)))</f>
        <v>0</v>
      </c>
      <c r="L29" s="112">
        <f ca="1">SUM(OFFSET('2020实际管理费用'!$H29,0,0,1,MONTH(封面!$G$13)))</f>
        <v>5597.3600000000006</v>
      </c>
      <c r="M29" s="112">
        <f t="shared" ca="1" si="4"/>
        <v>-67.429999999999382</v>
      </c>
      <c r="N29" s="112">
        <f t="shared" ca="1" si="5"/>
        <v>5597.3600000000006</v>
      </c>
      <c r="O29" s="37" t="str">
        <f>IF('2020实际管理费用'!U29="","",'2020实际管理费用'!U29)</f>
        <v/>
      </c>
      <c r="P29" s="69"/>
      <c r="Q29" s="69"/>
      <c r="R29" s="69"/>
    </row>
    <row r="30" spans="1:18" s="15" customFormat="1" ht="17.25" customHeight="1">
      <c r="A30" s="161"/>
      <c r="B30" s="46" t="s">
        <v>32</v>
      </c>
      <c r="C30" s="45" t="s">
        <v>33</v>
      </c>
      <c r="D30" s="112">
        <f>'2019预算管理费用'!T30</f>
        <v>0</v>
      </c>
      <c r="E30" s="112">
        <f ca="1">OFFSET('2019管理费用'!$H30,0,MONTH(封面!$G$13)-1,)</f>
        <v>0</v>
      </c>
      <c r="F30" s="109">
        <f ca="1">OFFSET('2019预算管理费用'!$H30,0,MONTH(封面!$G$13)-1,)</f>
        <v>0</v>
      </c>
      <c r="G30" s="109">
        <f ca="1">OFFSET('2020实际管理费用'!$H30,0,MONTH(封面!$G$13)-1,)</f>
        <v>2552</v>
      </c>
      <c r="H30" s="112">
        <f t="shared" ca="1" si="2"/>
        <v>2552</v>
      </c>
      <c r="I30" s="112">
        <f t="shared" ca="1" si="3"/>
        <v>2552</v>
      </c>
      <c r="J30" s="112">
        <f ca="1">SUM(OFFSET('2019管理费用'!$H30,0,0,1,MONTH(封面!$G$13)))</f>
        <v>0</v>
      </c>
      <c r="K30" s="112">
        <f ca="1">SUM(OFFSET('2019预算管理费用'!$H30,0,0,1,MONTH(封面!$G$13)))</f>
        <v>0</v>
      </c>
      <c r="L30" s="112">
        <f ca="1">SUM(OFFSET('2020实际管理费用'!$H30,0,0,1,MONTH(封面!$G$13)))</f>
        <v>2552</v>
      </c>
      <c r="M30" s="112">
        <f t="shared" ca="1" si="4"/>
        <v>2552</v>
      </c>
      <c r="N30" s="112">
        <f t="shared" ca="1" si="5"/>
        <v>2552</v>
      </c>
      <c r="O30" s="37" t="str">
        <f>IF('2020实际管理费用'!U30="","",'2020实际管理费用'!U30)</f>
        <v/>
      </c>
      <c r="P30" s="69"/>
      <c r="Q30" s="69"/>
      <c r="R30" s="69"/>
    </row>
    <row r="31" spans="1:18" s="15" customFormat="1" ht="17.25" customHeight="1">
      <c r="A31" s="161"/>
      <c r="B31" s="156" t="s">
        <v>156</v>
      </c>
      <c r="C31" s="45" t="s">
        <v>34</v>
      </c>
      <c r="D31" s="112">
        <f>'2019预算管理费用'!T31</f>
        <v>0</v>
      </c>
      <c r="E31" s="112">
        <f ca="1">OFFSET('2019管理费用'!$H31,0,MONTH(封面!$G$13)-1,)</f>
        <v>0</v>
      </c>
      <c r="F31" s="109">
        <f ca="1">OFFSET('2019预算管理费用'!$H31,0,MONTH(封面!$G$13)-1,)</f>
        <v>0</v>
      </c>
      <c r="G31" s="109">
        <f ca="1">OFFSET('2020实际管理费用'!$H31,0,MONTH(封面!$G$13)-1,)</f>
        <v>0</v>
      </c>
      <c r="H31" s="112">
        <f t="shared" ca="1" si="2"/>
        <v>0</v>
      </c>
      <c r="I31" s="112">
        <f t="shared" ca="1" si="3"/>
        <v>0</v>
      </c>
      <c r="J31" s="112">
        <f ca="1">SUM(OFFSET('2019管理费用'!$H31,0,0,1,MONTH(封面!$G$13)))</f>
        <v>40528.31</v>
      </c>
      <c r="K31" s="112">
        <f ca="1">SUM(OFFSET('2019预算管理费用'!$H31,0,0,1,MONTH(封面!$G$13)))</f>
        <v>0</v>
      </c>
      <c r="L31" s="112">
        <f ca="1">SUM(OFFSET('2020实际管理费用'!$H31,0,0,1,MONTH(封面!$G$13)))</f>
        <v>0</v>
      </c>
      <c r="M31" s="112">
        <f t="shared" ca="1" si="4"/>
        <v>-40528.31</v>
      </c>
      <c r="N31" s="112">
        <f t="shared" ca="1" si="5"/>
        <v>0</v>
      </c>
      <c r="O31" s="37" t="str">
        <f>IF('2020实际管理费用'!U31="","",'2020实际管理费用'!U31)</f>
        <v/>
      </c>
      <c r="P31" s="69"/>
      <c r="Q31" s="69"/>
      <c r="R31" s="69"/>
    </row>
    <row r="32" spans="1:18" s="15" customFormat="1" ht="17.25" customHeight="1">
      <c r="A32" s="161"/>
      <c r="B32" s="156"/>
      <c r="C32" s="45" t="s">
        <v>35</v>
      </c>
      <c r="D32" s="112">
        <f>'2019预算管理费用'!T32</f>
        <v>0</v>
      </c>
      <c r="E32" s="112">
        <f ca="1">OFFSET('2019管理费用'!$H32,0,MONTH(封面!$G$13)-1,)</f>
        <v>0</v>
      </c>
      <c r="F32" s="109">
        <f ca="1">OFFSET('2019预算管理费用'!$H32,0,MONTH(封面!$G$13)-1,)</f>
        <v>0</v>
      </c>
      <c r="G32" s="109">
        <f ca="1">OFFSET('2020实际管理费用'!$H32,0,MONTH(封面!$G$13)-1,)</f>
        <v>0</v>
      </c>
      <c r="H32" s="112">
        <f t="shared" ca="1" si="2"/>
        <v>0</v>
      </c>
      <c r="I32" s="112">
        <f t="shared" ca="1" si="3"/>
        <v>0</v>
      </c>
      <c r="J32" s="112">
        <f ca="1">SUM(OFFSET('2019管理费用'!$H32,0,0,1,MONTH(封面!$G$13)))</f>
        <v>0</v>
      </c>
      <c r="K32" s="112">
        <f ca="1">SUM(OFFSET('2019预算管理费用'!$H32,0,0,1,MONTH(封面!$G$13)))</f>
        <v>0</v>
      </c>
      <c r="L32" s="112">
        <f ca="1">SUM(OFFSET('2020实际管理费用'!$H32,0,0,1,MONTH(封面!$G$13)))</f>
        <v>0</v>
      </c>
      <c r="M32" s="112">
        <f t="shared" ca="1" si="4"/>
        <v>0</v>
      </c>
      <c r="N32" s="112">
        <f t="shared" ca="1" si="5"/>
        <v>0</v>
      </c>
      <c r="O32" s="37" t="str">
        <f>IF('2020实际管理费用'!U32="","",'2020实际管理费用'!U32)</f>
        <v/>
      </c>
      <c r="P32" s="69"/>
      <c r="Q32" s="69"/>
      <c r="R32" s="69"/>
    </row>
    <row r="33" spans="1:18" s="15" customFormat="1" ht="17.25" customHeight="1">
      <c r="A33" s="161"/>
      <c r="B33" s="156"/>
      <c r="C33" s="45" t="s">
        <v>36</v>
      </c>
      <c r="D33" s="112">
        <f>'2019预算管理费用'!T33</f>
        <v>0</v>
      </c>
      <c r="E33" s="112">
        <f ca="1">OFFSET('2019管理费用'!$H33,0,MONTH(封面!$G$13)-1,)</f>
        <v>894</v>
      </c>
      <c r="F33" s="109">
        <f ca="1">OFFSET('2019预算管理费用'!$H33,0,MONTH(封面!$G$13)-1,)</f>
        <v>0</v>
      </c>
      <c r="G33" s="109">
        <f ca="1">OFFSET('2020实际管理费用'!$H33,0,MONTH(封面!$G$13)-1,)</f>
        <v>0</v>
      </c>
      <c r="H33" s="112">
        <f t="shared" ca="1" si="2"/>
        <v>-894</v>
      </c>
      <c r="I33" s="112">
        <f t="shared" ca="1" si="3"/>
        <v>0</v>
      </c>
      <c r="J33" s="112">
        <f ca="1">SUM(OFFSET('2019管理费用'!$H33,0,0,1,MONTH(封面!$G$13)))</f>
        <v>1194</v>
      </c>
      <c r="K33" s="112">
        <f ca="1">SUM(OFFSET('2019预算管理费用'!$H33,0,0,1,MONTH(封面!$G$13)))</f>
        <v>0</v>
      </c>
      <c r="L33" s="112">
        <f ca="1">SUM(OFFSET('2020实际管理费用'!$H33,0,0,1,MONTH(封面!$G$13)))</f>
        <v>969.3</v>
      </c>
      <c r="M33" s="112">
        <f t="shared" ca="1" si="4"/>
        <v>-224.70000000000005</v>
      </c>
      <c r="N33" s="112">
        <f t="shared" ca="1" si="5"/>
        <v>969.3</v>
      </c>
      <c r="O33" s="37" t="str">
        <f>IF('2020实际管理费用'!U33="","",'2020实际管理费用'!U33)</f>
        <v/>
      </c>
      <c r="P33" s="69"/>
      <c r="Q33" s="69"/>
      <c r="R33" s="69"/>
    </row>
    <row r="34" spans="1:18" s="15" customFormat="1" ht="17.25" customHeight="1">
      <c r="A34" s="161"/>
      <c r="B34" s="156" t="s">
        <v>37</v>
      </c>
      <c r="C34" s="45" t="s">
        <v>38</v>
      </c>
      <c r="D34" s="112">
        <f>'2019预算管理费用'!T34</f>
        <v>0</v>
      </c>
      <c r="E34" s="112">
        <f ca="1">OFFSET('2019管理费用'!$H34,0,MONTH(封面!$G$13)-1,)</f>
        <v>10742.02</v>
      </c>
      <c r="F34" s="109">
        <f ca="1">OFFSET('2019预算管理费用'!$H34,0,MONTH(封面!$G$13)-1,)</f>
        <v>0</v>
      </c>
      <c r="G34" s="109">
        <f ca="1">OFFSET('2020实际管理费用'!$H34,0,MONTH(封面!$G$13)-1,)</f>
        <v>3716.27</v>
      </c>
      <c r="H34" s="112">
        <f t="shared" ca="1" si="2"/>
        <v>-7025.75</v>
      </c>
      <c r="I34" s="112">
        <f t="shared" ca="1" si="3"/>
        <v>3716.27</v>
      </c>
      <c r="J34" s="112">
        <f ca="1">SUM(OFFSET('2019管理费用'!$H34,0,0,1,MONTH(封面!$G$13)))</f>
        <v>17400.02</v>
      </c>
      <c r="K34" s="112">
        <f ca="1">SUM(OFFSET('2019预算管理费用'!$H34,0,0,1,MONTH(封面!$G$13)))</f>
        <v>0</v>
      </c>
      <c r="L34" s="112">
        <f ca="1">SUM(OFFSET('2020实际管理费用'!$H34,0,0,1,MONTH(封面!$G$13)))</f>
        <v>20104.18</v>
      </c>
      <c r="M34" s="112">
        <f t="shared" ca="1" si="4"/>
        <v>2704.16</v>
      </c>
      <c r="N34" s="112">
        <f t="shared" ca="1" si="5"/>
        <v>20104.18</v>
      </c>
      <c r="O34" s="37" t="str">
        <f>IF('2020实际管理费用'!U34="","",'2020实际管理费用'!U34)</f>
        <v/>
      </c>
      <c r="P34" s="69"/>
      <c r="Q34" s="69"/>
      <c r="R34" s="69"/>
    </row>
    <row r="35" spans="1:18" s="15" customFormat="1" ht="17.25" customHeight="1">
      <c r="A35" s="161"/>
      <c r="B35" s="156"/>
      <c r="C35" s="45" t="s">
        <v>39</v>
      </c>
      <c r="D35" s="112">
        <f>'2019预算管理费用'!T35</f>
        <v>0</v>
      </c>
      <c r="E35" s="112">
        <f ca="1">OFFSET('2019管理费用'!$H35,0,MONTH(封面!$G$13)-1,)</f>
        <v>0</v>
      </c>
      <c r="F35" s="109">
        <f ca="1">OFFSET('2019预算管理费用'!$H35,0,MONTH(封面!$G$13)-1,)</f>
        <v>0</v>
      </c>
      <c r="G35" s="109">
        <f ca="1">OFFSET('2020实际管理费用'!$H35,0,MONTH(封面!$G$13)-1,)</f>
        <v>0</v>
      </c>
      <c r="H35" s="112">
        <f t="shared" ca="1" si="2"/>
        <v>0</v>
      </c>
      <c r="I35" s="112">
        <f t="shared" ca="1" si="3"/>
        <v>0</v>
      </c>
      <c r="J35" s="112">
        <f ca="1">SUM(OFFSET('2019管理费用'!$H35,0,0,1,MONTH(封面!$G$13)))</f>
        <v>0</v>
      </c>
      <c r="K35" s="112">
        <f ca="1">SUM(OFFSET('2019预算管理费用'!$H35,0,0,1,MONTH(封面!$G$13)))</f>
        <v>0</v>
      </c>
      <c r="L35" s="112">
        <f ca="1">SUM(OFFSET('2020实际管理费用'!$H35,0,0,1,MONTH(封面!$G$13)))</f>
        <v>0</v>
      </c>
      <c r="M35" s="112">
        <f t="shared" ca="1" si="4"/>
        <v>0</v>
      </c>
      <c r="N35" s="112">
        <f t="shared" ca="1" si="5"/>
        <v>0</v>
      </c>
      <c r="O35" s="37" t="str">
        <f>IF('2020实际管理费用'!U35="","",'2020实际管理费用'!U35)</f>
        <v/>
      </c>
      <c r="P35" s="69"/>
      <c r="Q35" s="69"/>
      <c r="R35" s="69"/>
    </row>
    <row r="36" spans="1:18" s="15" customFormat="1" ht="17.25" customHeight="1">
      <c r="A36" s="161"/>
      <c r="B36" s="46" t="s">
        <v>157</v>
      </c>
      <c r="C36" s="45" t="s">
        <v>40</v>
      </c>
      <c r="D36" s="112">
        <f>'2019预算管理费用'!T36</f>
        <v>0</v>
      </c>
      <c r="E36" s="112">
        <f ca="1">OFFSET('2019管理费用'!$H36,0,MONTH(封面!$G$13)-1,)</f>
        <v>2080</v>
      </c>
      <c r="F36" s="109">
        <f ca="1">OFFSET('2019预算管理费用'!$H36,0,MONTH(封面!$G$13)-1,)</f>
        <v>0</v>
      </c>
      <c r="G36" s="109">
        <f ca="1">OFFSET('2020实际管理费用'!$H36,0,MONTH(封面!$G$13)-1,)</f>
        <v>2265</v>
      </c>
      <c r="H36" s="112">
        <f t="shared" ca="1" si="2"/>
        <v>185</v>
      </c>
      <c r="I36" s="112">
        <f t="shared" ca="1" si="3"/>
        <v>2265</v>
      </c>
      <c r="J36" s="112">
        <f ca="1">SUM(OFFSET('2019管理费用'!$H36,0,0,1,MONTH(封面!$G$13)))</f>
        <v>14216</v>
      </c>
      <c r="K36" s="112">
        <f ca="1">SUM(OFFSET('2019预算管理费用'!$H36,0,0,1,MONTH(封面!$G$13)))</f>
        <v>0</v>
      </c>
      <c r="L36" s="112">
        <f ca="1">SUM(OFFSET('2020实际管理费用'!$H36,0,0,1,MONTH(封面!$G$13)))</f>
        <v>5628.87</v>
      </c>
      <c r="M36" s="112">
        <f t="shared" ca="1" si="4"/>
        <v>-8587.130000000001</v>
      </c>
      <c r="N36" s="112">
        <f t="shared" ca="1" si="5"/>
        <v>5628.87</v>
      </c>
      <c r="O36" s="37" t="str">
        <f>IF('2020实际管理费用'!U36="","",'2020实际管理费用'!U36)</f>
        <v/>
      </c>
      <c r="P36" s="69"/>
      <c r="Q36" s="69"/>
      <c r="R36" s="69"/>
    </row>
    <row r="37" spans="1:18" s="15" customFormat="1" ht="17.25" customHeight="1">
      <c r="A37" s="161"/>
      <c r="B37" s="46" t="s">
        <v>41</v>
      </c>
      <c r="C37" s="45" t="s">
        <v>42</v>
      </c>
      <c r="D37" s="112">
        <f>'2019预算管理费用'!T37</f>
        <v>0</v>
      </c>
      <c r="E37" s="112">
        <f ca="1">OFFSET('2019管理费用'!$H37,0,MONTH(封面!$G$13)-1,)</f>
        <v>5325.8</v>
      </c>
      <c r="F37" s="109">
        <f ca="1">OFFSET('2019预算管理费用'!$H37,0,MONTH(封面!$G$13)-1,)</f>
        <v>0</v>
      </c>
      <c r="G37" s="109">
        <f ca="1">OFFSET('2020实际管理费用'!$H37,0,MONTH(封面!$G$13)-1,)</f>
        <v>6457.2</v>
      </c>
      <c r="H37" s="112">
        <f t="shared" ca="1" si="2"/>
        <v>1131.3999999999996</v>
      </c>
      <c r="I37" s="112">
        <f t="shared" ca="1" si="3"/>
        <v>6457.2</v>
      </c>
      <c r="J37" s="112">
        <f ca="1">SUM(OFFSET('2019管理费用'!$H37,0,0,1,MONTH(封面!$G$13)))</f>
        <v>9745.7999999999993</v>
      </c>
      <c r="K37" s="112">
        <f ca="1">SUM(OFFSET('2019预算管理费用'!$H37,0,0,1,MONTH(封面!$G$13)))</f>
        <v>0</v>
      </c>
      <c r="L37" s="112">
        <f ca="1">SUM(OFFSET('2020实际管理费用'!$H37,0,0,1,MONTH(封面!$G$13)))</f>
        <v>21712</v>
      </c>
      <c r="M37" s="112">
        <f t="shared" ca="1" si="4"/>
        <v>11966.2</v>
      </c>
      <c r="N37" s="112">
        <f t="shared" ca="1" si="5"/>
        <v>21712</v>
      </c>
      <c r="O37" s="37" t="str">
        <f>IF('2020实际管理费用'!U37="","",'2020实际管理费用'!U37)</f>
        <v/>
      </c>
      <c r="P37" s="69"/>
      <c r="Q37" s="69"/>
      <c r="R37" s="69"/>
    </row>
    <row r="38" spans="1:18" s="15" customFormat="1" ht="17.25" customHeight="1">
      <c r="A38" s="161"/>
      <c r="B38" s="156" t="s">
        <v>158</v>
      </c>
      <c r="C38" s="45" t="s">
        <v>43</v>
      </c>
      <c r="D38" s="112">
        <f>'2019预算管理费用'!T38</f>
        <v>0</v>
      </c>
      <c r="E38" s="112">
        <f ca="1">OFFSET('2019管理费用'!$H38,0,MONTH(封面!$G$13)-1,)</f>
        <v>0</v>
      </c>
      <c r="F38" s="109">
        <f ca="1">OFFSET('2019预算管理费用'!$H38,0,MONTH(封面!$G$13)-1,)</f>
        <v>0</v>
      </c>
      <c r="G38" s="109">
        <f ca="1">OFFSET('2020实际管理费用'!$H38,0,MONTH(封面!$G$13)-1,)</f>
        <v>0</v>
      </c>
      <c r="H38" s="112">
        <f t="shared" ca="1" si="2"/>
        <v>0</v>
      </c>
      <c r="I38" s="112">
        <f t="shared" ca="1" si="3"/>
        <v>0</v>
      </c>
      <c r="J38" s="112">
        <f ca="1">SUM(OFFSET('2019管理费用'!$H38,0,0,1,MONTH(封面!$G$13)))</f>
        <v>0</v>
      </c>
      <c r="K38" s="112">
        <f ca="1">SUM(OFFSET('2019预算管理费用'!$H38,0,0,1,MONTH(封面!$G$13)))</f>
        <v>0</v>
      </c>
      <c r="L38" s="112">
        <f ca="1">SUM(OFFSET('2020实际管理费用'!$H38,0,0,1,MONTH(封面!$G$13)))</f>
        <v>0</v>
      </c>
      <c r="M38" s="112">
        <f t="shared" ca="1" si="4"/>
        <v>0</v>
      </c>
      <c r="N38" s="112">
        <f t="shared" ca="1" si="5"/>
        <v>0</v>
      </c>
      <c r="O38" s="37" t="str">
        <f>IF('2020实际管理费用'!U38="","",'2020实际管理费用'!U38)</f>
        <v/>
      </c>
      <c r="P38" s="69"/>
      <c r="Q38" s="69"/>
      <c r="R38" s="69"/>
    </row>
    <row r="39" spans="1:18" s="15" customFormat="1" ht="17.25" customHeight="1">
      <c r="A39" s="161"/>
      <c r="B39" s="156"/>
      <c r="C39" s="45" t="s">
        <v>44</v>
      </c>
      <c r="D39" s="112">
        <f>'2019预算管理费用'!T39</f>
        <v>0</v>
      </c>
      <c r="E39" s="112">
        <f ca="1">OFFSET('2019管理费用'!$H39,0,MONTH(封面!$G$13)-1,)</f>
        <v>0</v>
      </c>
      <c r="F39" s="109">
        <f ca="1">OFFSET('2019预算管理费用'!$H39,0,MONTH(封面!$G$13)-1,)</f>
        <v>0</v>
      </c>
      <c r="G39" s="109">
        <f ca="1">OFFSET('2020实际管理费用'!$H39,0,MONTH(封面!$G$13)-1,)</f>
        <v>0</v>
      </c>
      <c r="H39" s="112">
        <f t="shared" ca="1" si="2"/>
        <v>0</v>
      </c>
      <c r="I39" s="112">
        <f t="shared" ca="1" si="3"/>
        <v>0</v>
      </c>
      <c r="J39" s="112">
        <f ca="1">SUM(OFFSET('2019管理费用'!$H39,0,0,1,MONTH(封面!$G$13)))</f>
        <v>0</v>
      </c>
      <c r="K39" s="112">
        <f ca="1">SUM(OFFSET('2019预算管理费用'!$H39,0,0,1,MONTH(封面!$G$13)))</f>
        <v>0</v>
      </c>
      <c r="L39" s="112">
        <f ca="1">SUM(OFFSET('2020实际管理费用'!$H39,0,0,1,MONTH(封面!$G$13)))</f>
        <v>0</v>
      </c>
      <c r="M39" s="112">
        <f t="shared" ca="1" si="4"/>
        <v>0</v>
      </c>
      <c r="N39" s="112">
        <f t="shared" ca="1" si="5"/>
        <v>0</v>
      </c>
      <c r="O39" s="37" t="str">
        <f>IF('2020实际管理费用'!U39="","",'2020实际管理费用'!U39)</f>
        <v/>
      </c>
      <c r="P39" s="69"/>
      <c r="Q39" s="69"/>
      <c r="R39" s="69"/>
    </row>
    <row r="40" spans="1:18" s="15" customFormat="1" ht="17.25" customHeight="1">
      <c r="A40" s="161"/>
      <c r="B40" s="46" t="s">
        <v>45</v>
      </c>
      <c r="C40" s="45" t="s">
        <v>46</v>
      </c>
      <c r="D40" s="112">
        <f>'2019预算管理费用'!T40</f>
        <v>0</v>
      </c>
      <c r="E40" s="112">
        <f ca="1">OFFSET('2019管理费用'!$H40,0,MONTH(封面!$G$13)-1,)</f>
        <v>0</v>
      </c>
      <c r="F40" s="109">
        <f ca="1">OFFSET('2019预算管理费用'!$H40,0,MONTH(封面!$G$13)-1,)</f>
        <v>0</v>
      </c>
      <c r="G40" s="109">
        <f ca="1">OFFSET('2020实际管理费用'!$H40,0,MONTH(封面!$G$13)-1,)</f>
        <v>0</v>
      </c>
      <c r="H40" s="112">
        <f t="shared" ca="1" si="2"/>
        <v>0</v>
      </c>
      <c r="I40" s="112">
        <f t="shared" ca="1" si="3"/>
        <v>0</v>
      </c>
      <c r="J40" s="112">
        <f ca="1">SUM(OFFSET('2019管理费用'!$H40,0,0,1,MONTH(封面!$G$13)))</f>
        <v>0</v>
      </c>
      <c r="K40" s="112">
        <f ca="1">SUM(OFFSET('2019预算管理费用'!$H40,0,0,1,MONTH(封面!$G$13)))</f>
        <v>0</v>
      </c>
      <c r="L40" s="112">
        <f ca="1">SUM(OFFSET('2020实际管理费用'!$H40,0,0,1,MONTH(封面!$G$13)))</f>
        <v>0</v>
      </c>
      <c r="M40" s="112">
        <f t="shared" ca="1" si="4"/>
        <v>0</v>
      </c>
      <c r="N40" s="112">
        <f t="shared" ca="1" si="5"/>
        <v>0</v>
      </c>
      <c r="O40" s="37" t="str">
        <f>IF('2020实际管理费用'!U40="","",'2020实际管理费用'!U40)</f>
        <v/>
      </c>
      <c r="P40" s="69"/>
      <c r="Q40" s="69"/>
      <c r="R40" s="69"/>
    </row>
    <row r="41" spans="1:18" s="15" customFormat="1" ht="17.25" customHeight="1">
      <c r="A41" s="162" t="s">
        <v>47</v>
      </c>
      <c r="B41" s="47" t="s">
        <v>159</v>
      </c>
      <c r="C41" s="45" t="s">
        <v>435</v>
      </c>
      <c r="D41" s="112">
        <f>'2019预算管理费用'!T41</f>
        <v>0</v>
      </c>
      <c r="E41" s="112">
        <f ca="1">OFFSET('2019管理费用'!$H41,0,MONTH(封面!$G$13)-1,)</f>
        <v>0</v>
      </c>
      <c r="F41" s="109">
        <f ca="1">OFFSET('2019预算管理费用'!$H41,0,MONTH(封面!$G$13)-1,)</f>
        <v>0</v>
      </c>
      <c r="G41" s="109">
        <f ca="1">OFFSET('2020实际管理费用'!$H41,0,MONTH(封面!$G$13)-1,)</f>
        <v>1264.07</v>
      </c>
      <c r="H41" s="112">
        <f t="shared" ca="1" si="2"/>
        <v>1264.07</v>
      </c>
      <c r="I41" s="112">
        <f t="shared" ca="1" si="3"/>
        <v>1264.07</v>
      </c>
      <c r="J41" s="112">
        <f ca="1">SUM(OFFSET('2019管理费用'!$H41,0,0,1,MONTH(封面!$G$13)))</f>
        <v>-81921.47</v>
      </c>
      <c r="K41" s="112">
        <f ca="1">SUM(OFFSET('2019预算管理费用'!$H41,0,0,1,MONTH(封面!$G$13)))</f>
        <v>0</v>
      </c>
      <c r="L41" s="112">
        <f ca="1">SUM(OFFSET('2020实际管理费用'!$H41,0,0,1,MONTH(封面!$G$13)))</f>
        <v>746.3599999999999</v>
      </c>
      <c r="M41" s="112">
        <f t="shared" ca="1" si="4"/>
        <v>82667.83</v>
      </c>
      <c r="N41" s="112">
        <f t="shared" ca="1" si="5"/>
        <v>746.3599999999999</v>
      </c>
      <c r="O41" s="37" t="str">
        <f>IF('2020实际管理费用'!U41="","",'2020实际管理费用'!U41)</f>
        <v/>
      </c>
      <c r="P41" s="69"/>
      <c r="Q41" s="69"/>
      <c r="R41" s="69"/>
    </row>
    <row r="42" spans="1:18" s="15" customFormat="1" ht="17.25" customHeight="1">
      <c r="A42" s="162"/>
      <c r="B42" s="46" t="s">
        <v>160</v>
      </c>
      <c r="C42" s="48" t="s">
        <v>436</v>
      </c>
      <c r="D42" s="112">
        <f>'2019预算管理费用'!T42</f>
        <v>0</v>
      </c>
      <c r="E42" s="112">
        <f ca="1">OFFSET('2019管理费用'!$H42,0,MONTH(封面!$G$13)-1,)</f>
        <v>236</v>
      </c>
      <c r="F42" s="109">
        <f ca="1">OFFSET('2019预算管理费用'!$H42,0,MONTH(封面!$G$13)-1,)</f>
        <v>0</v>
      </c>
      <c r="G42" s="109">
        <f ca="1">OFFSET('2020实际管理费用'!$H42,0,MONTH(封面!$G$13)-1,)</f>
        <v>4339.7299999999996</v>
      </c>
      <c r="H42" s="112">
        <f t="shared" ca="1" si="2"/>
        <v>4103.7299999999996</v>
      </c>
      <c r="I42" s="112">
        <f t="shared" ca="1" si="3"/>
        <v>4339.7299999999996</v>
      </c>
      <c r="J42" s="112">
        <f ca="1">SUM(OFFSET('2019管理费用'!$H42,0,0,1,MONTH(封面!$G$13)))</f>
        <v>10444.709999999999</v>
      </c>
      <c r="K42" s="112">
        <f ca="1">SUM(OFFSET('2019预算管理费用'!$H42,0,0,1,MONTH(封面!$G$13)))</f>
        <v>0</v>
      </c>
      <c r="L42" s="112">
        <f ca="1">SUM(OFFSET('2020实际管理费用'!$H42,0,0,1,MONTH(封面!$G$13)))</f>
        <v>17557.059999999998</v>
      </c>
      <c r="M42" s="112">
        <f t="shared" ca="1" si="4"/>
        <v>7112.3499999999985</v>
      </c>
      <c r="N42" s="112">
        <f t="shared" ca="1" si="5"/>
        <v>17557.059999999998</v>
      </c>
      <c r="O42" s="37" t="str">
        <f>IF('2020实际管理费用'!U42="","",'2020实际管理费用'!U42)</f>
        <v/>
      </c>
      <c r="P42" s="69"/>
      <c r="Q42" s="69"/>
      <c r="R42" s="69"/>
    </row>
    <row r="43" spans="1:18" s="15" customFormat="1" ht="17.25" customHeight="1">
      <c r="A43" s="162"/>
      <c r="B43" s="46" t="s">
        <v>161</v>
      </c>
      <c r="C43" s="48" t="s">
        <v>48</v>
      </c>
      <c r="D43" s="112">
        <f>'2019预算管理费用'!T43</f>
        <v>0</v>
      </c>
      <c r="E43" s="112">
        <f ca="1">OFFSET('2019管理费用'!$H43,0,MONTH(封面!$G$13)-1,)</f>
        <v>0</v>
      </c>
      <c r="F43" s="109">
        <f ca="1">OFFSET('2019预算管理费用'!$H43,0,MONTH(封面!$G$13)-1,)</f>
        <v>0</v>
      </c>
      <c r="G43" s="109">
        <f ca="1">OFFSET('2020实际管理费用'!$H43,0,MONTH(封面!$G$13)-1,)</f>
        <v>-610</v>
      </c>
      <c r="H43" s="112">
        <f t="shared" ca="1" si="2"/>
        <v>-610</v>
      </c>
      <c r="I43" s="112">
        <f t="shared" ca="1" si="3"/>
        <v>-610</v>
      </c>
      <c r="J43" s="112">
        <f ca="1">SUM(OFFSET('2019管理费用'!$H43,0,0,1,MONTH(封面!$G$13)))</f>
        <v>0</v>
      </c>
      <c r="K43" s="112">
        <f ca="1">SUM(OFFSET('2019预算管理费用'!$H43,0,0,1,MONTH(封面!$G$13)))</f>
        <v>0</v>
      </c>
      <c r="L43" s="112">
        <f ca="1">SUM(OFFSET('2020实际管理费用'!$H43,0,0,1,MONTH(封面!$G$13)))</f>
        <v>-330</v>
      </c>
      <c r="M43" s="112">
        <f t="shared" ca="1" si="4"/>
        <v>-330</v>
      </c>
      <c r="N43" s="112">
        <f t="shared" ca="1" si="5"/>
        <v>-330</v>
      </c>
      <c r="O43" s="37" t="str">
        <f>IF('2020实际管理费用'!U43="","",'2020实际管理费用'!U43)</f>
        <v/>
      </c>
      <c r="P43" s="69"/>
      <c r="Q43" s="69"/>
      <c r="R43" s="69"/>
    </row>
    <row r="44" spans="1:18" s="15" customFormat="1" ht="17.25" customHeight="1">
      <c r="A44" s="162"/>
      <c r="B44" s="156" t="s">
        <v>49</v>
      </c>
      <c r="C44" s="48" t="s">
        <v>50</v>
      </c>
      <c r="D44" s="112">
        <f>'2019预算管理费用'!T44</f>
        <v>0</v>
      </c>
      <c r="E44" s="112">
        <f ca="1">OFFSET('2019管理费用'!$H44,0,MONTH(封面!$G$13)-1,)</f>
        <v>0</v>
      </c>
      <c r="F44" s="109">
        <f ca="1">OFFSET('2019预算管理费用'!$H44,0,MONTH(封面!$G$13)-1,)</f>
        <v>0</v>
      </c>
      <c r="G44" s="109">
        <f ca="1">OFFSET('2020实际管理费用'!$H44,0,MONTH(封面!$G$13)-1,)</f>
        <v>0</v>
      </c>
      <c r="H44" s="112">
        <f t="shared" ca="1" si="2"/>
        <v>0</v>
      </c>
      <c r="I44" s="112">
        <f t="shared" ca="1" si="3"/>
        <v>0</v>
      </c>
      <c r="J44" s="112">
        <f ca="1">SUM(OFFSET('2019管理费用'!$H44,0,0,1,MONTH(封面!$G$13)))</f>
        <v>0</v>
      </c>
      <c r="K44" s="112">
        <f ca="1">SUM(OFFSET('2019预算管理费用'!$H44,0,0,1,MONTH(封面!$G$13)))</f>
        <v>0</v>
      </c>
      <c r="L44" s="112">
        <f ca="1">SUM(OFFSET('2020实际管理费用'!$H44,0,0,1,MONTH(封面!$G$13)))</f>
        <v>0</v>
      </c>
      <c r="M44" s="112">
        <f t="shared" ca="1" si="4"/>
        <v>0</v>
      </c>
      <c r="N44" s="112">
        <f t="shared" ca="1" si="5"/>
        <v>0</v>
      </c>
      <c r="O44" s="37" t="str">
        <f>IF('2020实际管理费用'!U44="","",'2020实际管理费用'!U44)</f>
        <v/>
      </c>
      <c r="P44" s="69"/>
      <c r="Q44" s="69"/>
      <c r="R44" s="69"/>
    </row>
    <row r="45" spans="1:18" s="15" customFormat="1" ht="17.25" customHeight="1">
      <c r="A45" s="162"/>
      <c r="B45" s="156"/>
      <c r="C45" s="48" t="s">
        <v>437</v>
      </c>
      <c r="D45" s="112">
        <f>'2019预算管理费用'!T45</f>
        <v>0</v>
      </c>
      <c r="E45" s="112">
        <f ca="1">OFFSET('2019管理费用'!$H45,0,MONTH(封面!$G$13)-1,)</f>
        <v>0</v>
      </c>
      <c r="F45" s="109">
        <f ca="1">OFFSET('2019预算管理费用'!$H45,0,MONTH(封面!$G$13)-1,)</f>
        <v>0</v>
      </c>
      <c r="G45" s="109">
        <f ca="1">OFFSET('2020实际管理费用'!$H45,0,MONTH(封面!$G$13)-1,)</f>
        <v>0</v>
      </c>
      <c r="H45" s="112">
        <f t="shared" ca="1" si="2"/>
        <v>0</v>
      </c>
      <c r="I45" s="112">
        <f t="shared" ca="1" si="3"/>
        <v>0</v>
      </c>
      <c r="J45" s="112">
        <f ca="1">SUM(OFFSET('2019管理费用'!$H45,0,0,1,MONTH(封面!$G$13)))</f>
        <v>0</v>
      </c>
      <c r="K45" s="112">
        <f ca="1">SUM(OFFSET('2019预算管理费用'!$H45,0,0,1,MONTH(封面!$G$13)))</f>
        <v>0</v>
      </c>
      <c r="L45" s="112">
        <f ca="1">SUM(OFFSET('2020实际管理费用'!$H45,0,0,1,MONTH(封面!$G$13)))</f>
        <v>0</v>
      </c>
      <c r="M45" s="112">
        <f t="shared" ca="1" si="4"/>
        <v>0</v>
      </c>
      <c r="N45" s="112">
        <f t="shared" ca="1" si="5"/>
        <v>0</v>
      </c>
      <c r="O45" s="37" t="str">
        <f>IF('2020实际管理费用'!U45="","",'2020实际管理费用'!U45)</f>
        <v/>
      </c>
      <c r="P45" s="69"/>
      <c r="Q45" s="69"/>
      <c r="R45" s="69"/>
    </row>
    <row r="46" spans="1:18" s="15" customFormat="1" ht="17.25" customHeight="1">
      <c r="A46" s="162"/>
      <c r="B46" s="46" t="s">
        <v>51</v>
      </c>
      <c r="C46" s="48" t="s">
        <v>52</v>
      </c>
      <c r="D46" s="112">
        <f>'2019预算管理费用'!T46</f>
        <v>0</v>
      </c>
      <c r="E46" s="112">
        <f ca="1">OFFSET('2019管理费用'!$H46,0,MONTH(封面!$G$13)-1,)</f>
        <v>150889.85</v>
      </c>
      <c r="F46" s="109">
        <f ca="1">OFFSET('2019预算管理费用'!$H46,0,MONTH(封面!$G$13)-1,)</f>
        <v>0</v>
      </c>
      <c r="G46" s="109">
        <f ca="1">OFFSET('2020实际管理费用'!$H46,0,MONTH(封面!$G$13)-1,)</f>
        <v>128951.09</v>
      </c>
      <c r="H46" s="112">
        <f t="shared" ca="1" si="2"/>
        <v>-21938.760000000009</v>
      </c>
      <c r="I46" s="112">
        <f t="shared" ca="1" si="3"/>
        <v>128951.09</v>
      </c>
      <c r="J46" s="112">
        <f ca="1">SUM(OFFSET('2019管理费用'!$H46,0,0,1,MONTH(封面!$G$13)))</f>
        <v>562688.15</v>
      </c>
      <c r="K46" s="112">
        <f ca="1">SUM(OFFSET('2019预算管理费用'!$H46,0,0,1,MONTH(封面!$G$13)))</f>
        <v>0</v>
      </c>
      <c r="L46" s="112">
        <f ca="1">SUM(OFFSET('2020实际管理费用'!$H46,0,0,1,MONTH(封面!$G$13)))</f>
        <v>522079.68999999994</v>
      </c>
      <c r="M46" s="112">
        <f t="shared" ca="1" si="4"/>
        <v>-40608.460000000079</v>
      </c>
      <c r="N46" s="112">
        <f t="shared" ca="1" si="5"/>
        <v>522079.68999999994</v>
      </c>
      <c r="O46" s="37" t="str">
        <f>IF('2020实际管理费用'!U46="","",'2020实际管理费用'!U46)</f>
        <v/>
      </c>
      <c r="P46" s="69"/>
      <c r="Q46" s="69"/>
      <c r="R46" s="69"/>
    </row>
    <row r="47" spans="1:18" s="15" customFormat="1" ht="17.25" customHeight="1">
      <c r="A47" s="162"/>
      <c r="B47" s="46" t="s">
        <v>211</v>
      </c>
      <c r="C47" s="48" t="s">
        <v>53</v>
      </c>
      <c r="D47" s="112">
        <f>'2019预算管理费用'!T47</f>
        <v>0</v>
      </c>
      <c r="E47" s="112">
        <f ca="1">OFFSET('2019管理费用'!$H47,0,MONTH(封面!$G$13)-1,)</f>
        <v>18376.21</v>
      </c>
      <c r="F47" s="109">
        <f ca="1">OFFSET('2019预算管理费用'!$H47,0,MONTH(封面!$G$13)-1,)</f>
        <v>0</v>
      </c>
      <c r="G47" s="109">
        <f ca="1">OFFSET('2020实际管理费用'!$H47,0,MONTH(封面!$G$13)-1,)</f>
        <v>18376.21</v>
      </c>
      <c r="H47" s="112">
        <f t="shared" ca="1" si="2"/>
        <v>0</v>
      </c>
      <c r="I47" s="112">
        <f t="shared" ca="1" si="3"/>
        <v>18376.21</v>
      </c>
      <c r="J47" s="112">
        <f ca="1">SUM(OFFSET('2019管理费用'!$H47,0,0,1,MONTH(封面!$G$13)))</f>
        <v>73504.84</v>
      </c>
      <c r="K47" s="112">
        <f ca="1">SUM(OFFSET('2019预算管理费用'!$H47,0,0,1,MONTH(封面!$G$13)))</f>
        <v>0</v>
      </c>
      <c r="L47" s="112">
        <f ca="1">SUM(OFFSET('2020实际管理费用'!$H47,0,0,1,MONTH(封面!$G$13)))</f>
        <v>73504.84</v>
      </c>
      <c r="M47" s="112">
        <f t="shared" ca="1" si="4"/>
        <v>0</v>
      </c>
      <c r="N47" s="112">
        <f t="shared" ca="1" si="5"/>
        <v>73504.84</v>
      </c>
      <c r="O47" s="37" t="str">
        <f>IF('2020实际管理费用'!U47="","",'2020实际管理费用'!U47)</f>
        <v/>
      </c>
      <c r="P47" s="69"/>
      <c r="Q47" s="69"/>
      <c r="R47" s="69"/>
    </row>
    <row r="48" spans="1:18" s="15" customFormat="1" ht="17.25" customHeight="1">
      <c r="A48" s="162"/>
      <c r="B48" s="46" t="s">
        <v>54</v>
      </c>
      <c r="C48" s="48" t="s">
        <v>55</v>
      </c>
      <c r="D48" s="112">
        <f>'2019预算管理费用'!T48</f>
        <v>0</v>
      </c>
      <c r="E48" s="112">
        <f ca="1">OFFSET('2019管理费用'!$H48,0,MONTH(封面!$G$13)-1,)</f>
        <v>10709.49</v>
      </c>
      <c r="F48" s="109">
        <f ca="1">OFFSET('2019预算管理费用'!$H48,0,MONTH(封面!$G$13)-1,)</f>
        <v>0</v>
      </c>
      <c r="G48" s="109">
        <f ca="1">OFFSET('2020实际管理费用'!$H48,0,MONTH(封面!$G$13)-1,)</f>
        <v>5398.54</v>
      </c>
      <c r="H48" s="112">
        <f t="shared" ca="1" si="2"/>
        <v>-5310.95</v>
      </c>
      <c r="I48" s="112">
        <f t="shared" ca="1" si="3"/>
        <v>5398.54</v>
      </c>
      <c r="J48" s="112">
        <f ca="1">SUM(OFFSET('2019管理费用'!$H48,0,0,1,MONTH(封面!$G$13)))</f>
        <v>17659.48</v>
      </c>
      <c r="K48" s="112">
        <f ca="1">SUM(OFFSET('2019预算管理费用'!$H48,0,0,1,MONTH(封面!$G$13)))</f>
        <v>0</v>
      </c>
      <c r="L48" s="112">
        <f ca="1">SUM(OFFSET('2020实际管理费用'!$H48,0,0,1,MONTH(封面!$G$13)))</f>
        <v>24386.21</v>
      </c>
      <c r="M48" s="112">
        <f t="shared" ca="1" si="4"/>
        <v>6726.73</v>
      </c>
      <c r="N48" s="112">
        <f t="shared" ca="1" si="5"/>
        <v>24386.21</v>
      </c>
      <c r="O48" s="37" t="str">
        <f>IF('2020实际管理费用'!U48="","",'2020实际管理费用'!U48)</f>
        <v/>
      </c>
      <c r="P48" s="69"/>
      <c r="Q48" s="69"/>
      <c r="R48" s="69"/>
    </row>
    <row r="49" spans="1:18" s="15" customFormat="1" ht="17.25" customHeight="1">
      <c r="A49" s="163" t="s">
        <v>212</v>
      </c>
      <c r="B49" s="160" t="s">
        <v>213</v>
      </c>
      <c r="C49" s="48" t="s">
        <v>56</v>
      </c>
      <c r="D49" s="112">
        <f>'2019预算管理费用'!T49</f>
        <v>0</v>
      </c>
      <c r="E49" s="112">
        <f ca="1">OFFSET('2019管理费用'!$H49,0,MONTH(封面!$G$13)-1,)</f>
        <v>0</v>
      </c>
      <c r="F49" s="109">
        <f ca="1">OFFSET('2019预算管理费用'!$H49,0,MONTH(封面!$G$13)-1,)</f>
        <v>0</v>
      </c>
      <c r="G49" s="109">
        <f ca="1">OFFSET('2020实际管理费用'!$H49,0,MONTH(封面!$G$13)-1,)</f>
        <v>64820.98</v>
      </c>
      <c r="H49" s="112">
        <f t="shared" ca="1" si="2"/>
        <v>64820.98</v>
      </c>
      <c r="I49" s="112">
        <f t="shared" ca="1" si="3"/>
        <v>64820.98</v>
      </c>
      <c r="J49" s="112">
        <f ca="1">SUM(OFFSET('2019管理费用'!$H49,0,0,1,MONTH(封面!$G$13)))</f>
        <v>0</v>
      </c>
      <c r="K49" s="112">
        <f ca="1">SUM(OFFSET('2019预算管理费用'!$H49,0,0,1,MONTH(封面!$G$13)))</f>
        <v>0</v>
      </c>
      <c r="L49" s="112">
        <f ca="1">SUM(OFFSET('2020实际管理费用'!$H49,0,0,1,MONTH(封面!$G$13)))</f>
        <v>106164.95000000001</v>
      </c>
      <c r="M49" s="112">
        <f t="shared" ca="1" si="4"/>
        <v>106164.95000000001</v>
      </c>
      <c r="N49" s="112">
        <f t="shared" ca="1" si="5"/>
        <v>106164.95000000001</v>
      </c>
      <c r="O49" s="37" t="str">
        <f>IF('2020实际管理费用'!U49="","",'2020实际管理费用'!U49)</f>
        <v/>
      </c>
      <c r="P49" s="69"/>
      <c r="Q49" s="69"/>
      <c r="R49" s="69"/>
    </row>
    <row r="50" spans="1:18" s="15" customFormat="1" ht="17.25" customHeight="1">
      <c r="A50" s="163"/>
      <c r="B50" s="160"/>
      <c r="C50" s="48" t="s">
        <v>57</v>
      </c>
      <c r="D50" s="112">
        <f>'2019预算管理费用'!T50</f>
        <v>0</v>
      </c>
      <c r="E50" s="112">
        <f ca="1">OFFSET('2019管理费用'!$H50,0,MONTH(封面!$G$13)-1,)</f>
        <v>0</v>
      </c>
      <c r="F50" s="109">
        <f ca="1">OFFSET('2019预算管理费用'!$H50,0,MONTH(封面!$G$13)-1,)</f>
        <v>0</v>
      </c>
      <c r="G50" s="109">
        <f ca="1">OFFSET('2020实际管理费用'!$H50,0,MONTH(封面!$G$13)-1,)</f>
        <v>0</v>
      </c>
      <c r="H50" s="112">
        <f t="shared" ca="1" si="2"/>
        <v>0</v>
      </c>
      <c r="I50" s="112">
        <f t="shared" ca="1" si="3"/>
        <v>0</v>
      </c>
      <c r="J50" s="112">
        <f ca="1">SUM(OFFSET('2019管理费用'!$H50,0,0,1,MONTH(封面!$G$13)))</f>
        <v>0</v>
      </c>
      <c r="K50" s="112">
        <f ca="1">SUM(OFFSET('2019预算管理费用'!$H50,0,0,1,MONTH(封面!$G$13)))</f>
        <v>0</v>
      </c>
      <c r="L50" s="112">
        <f ca="1">SUM(OFFSET('2020实际管理费用'!$H50,0,0,1,MONTH(封面!$G$13)))</f>
        <v>0</v>
      </c>
      <c r="M50" s="112">
        <f t="shared" ca="1" si="4"/>
        <v>0</v>
      </c>
      <c r="N50" s="112">
        <f t="shared" ca="1" si="5"/>
        <v>0</v>
      </c>
      <c r="O50" s="37" t="str">
        <f>IF('2020实际管理费用'!U50="","",'2020实际管理费用'!U50)</f>
        <v/>
      </c>
      <c r="P50" s="69"/>
      <c r="Q50" s="69"/>
      <c r="R50" s="69"/>
    </row>
    <row r="51" spans="1:18" s="15" customFormat="1" ht="17.25" customHeight="1">
      <c r="A51" s="163"/>
      <c r="B51" s="160"/>
      <c r="C51" s="48" t="s">
        <v>438</v>
      </c>
      <c r="D51" s="112">
        <f>'2019预算管理费用'!T51</f>
        <v>0</v>
      </c>
      <c r="E51" s="112">
        <f ca="1">OFFSET('2019管理费用'!$H51,0,MONTH(封面!$G$13)-1,)</f>
        <v>0</v>
      </c>
      <c r="F51" s="109">
        <f ca="1">OFFSET('2019预算管理费用'!$H51,0,MONTH(封面!$G$13)-1,)</f>
        <v>0</v>
      </c>
      <c r="G51" s="109">
        <f ca="1">OFFSET('2020实际管理费用'!$H51,0,MONTH(封面!$G$13)-1,)</f>
        <v>0</v>
      </c>
      <c r="H51" s="112">
        <f t="shared" ca="1" si="2"/>
        <v>0</v>
      </c>
      <c r="I51" s="112">
        <f t="shared" ca="1" si="3"/>
        <v>0</v>
      </c>
      <c r="J51" s="112">
        <f ca="1">SUM(OFFSET('2019管理费用'!$H51,0,0,1,MONTH(封面!$G$13)))</f>
        <v>0</v>
      </c>
      <c r="K51" s="112">
        <f ca="1">SUM(OFFSET('2019预算管理费用'!$H51,0,0,1,MONTH(封面!$G$13)))</f>
        <v>0</v>
      </c>
      <c r="L51" s="112">
        <f ca="1">SUM(OFFSET('2020实际管理费用'!$H51,0,0,1,MONTH(封面!$G$13)))</f>
        <v>0</v>
      </c>
      <c r="M51" s="112">
        <f t="shared" ca="1" si="4"/>
        <v>0</v>
      </c>
      <c r="N51" s="112">
        <f t="shared" ca="1" si="5"/>
        <v>0</v>
      </c>
      <c r="O51" s="37" t="str">
        <f>IF('2020实际管理费用'!U51="","",'2020实际管理费用'!U51)</f>
        <v/>
      </c>
      <c r="P51" s="69"/>
      <c r="Q51" s="69"/>
      <c r="R51" s="69"/>
    </row>
    <row r="52" spans="1:18" s="15" customFormat="1" ht="17.25" customHeight="1">
      <c r="A52" s="163"/>
      <c r="B52" s="156" t="s">
        <v>58</v>
      </c>
      <c r="C52" s="48" t="s">
        <v>59</v>
      </c>
      <c r="D52" s="112">
        <f>'2019预算管理费用'!T52</f>
        <v>0</v>
      </c>
      <c r="E52" s="112">
        <f ca="1">OFFSET('2019管理费用'!$H52,0,MONTH(封面!$G$13)-1,)</f>
        <v>9651.7000000000007</v>
      </c>
      <c r="F52" s="109">
        <f ca="1">OFFSET('2019预算管理费用'!$H52,0,MONTH(封面!$G$13)-1,)</f>
        <v>0</v>
      </c>
      <c r="G52" s="109">
        <f ca="1">OFFSET('2020实际管理费用'!$H52,0,MONTH(封面!$G$13)-1,)</f>
        <v>35691.81</v>
      </c>
      <c r="H52" s="112">
        <f t="shared" ca="1" si="2"/>
        <v>26040.109999999997</v>
      </c>
      <c r="I52" s="112">
        <f t="shared" ca="1" si="3"/>
        <v>35691.81</v>
      </c>
      <c r="J52" s="112">
        <f ca="1">SUM(OFFSET('2019管理费用'!$H52,0,0,1,MONTH(封面!$G$13)))</f>
        <v>27815.72</v>
      </c>
      <c r="K52" s="112">
        <f ca="1">SUM(OFFSET('2019预算管理费用'!$H52,0,0,1,MONTH(封面!$G$13)))</f>
        <v>0</v>
      </c>
      <c r="L52" s="112">
        <f ca="1">SUM(OFFSET('2020实际管理费用'!$H52,0,0,1,MONTH(封面!$G$13)))</f>
        <v>53771.45</v>
      </c>
      <c r="M52" s="112">
        <f t="shared" ca="1" si="4"/>
        <v>25955.729999999996</v>
      </c>
      <c r="N52" s="112">
        <f t="shared" ca="1" si="5"/>
        <v>53771.45</v>
      </c>
      <c r="O52" s="37" t="str">
        <f>IF('2020实际管理费用'!U52="","",'2020实际管理费用'!U52)</f>
        <v/>
      </c>
      <c r="P52" s="69"/>
      <c r="Q52" s="69"/>
      <c r="R52" s="69"/>
    </row>
    <row r="53" spans="1:18" s="15" customFormat="1" ht="17.25" customHeight="1">
      <c r="A53" s="163"/>
      <c r="B53" s="156"/>
      <c r="C53" s="48" t="s">
        <v>60</v>
      </c>
      <c r="D53" s="112">
        <f>'2019预算管理费用'!T53</f>
        <v>0</v>
      </c>
      <c r="E53" s="112">
        <f ca="1">OFFSET('2019管理费用'!$H53,0,MONTH(封面!$G$13)-1,)</f>
        <v>1439.62</v>
      </c>
      <c r="F53" s="109">
        <f ca="1">OFFSET('2019预算管理费用'!$H53,0,MONTH(封面!$G$13)-1,)</f>
        <v>0</v>
      </c>
      <c r="G53" s="109">
        <f ca="1">OFFSET('2020实际管理费用'!$H53,0,MONTH(封面!$G$13)-1,)</f>
        <v>14468.84</v>
      </c>
      <c r="H53" s="112">
        <f t="shared" ca="1" si="2"/>
        <v>13029.220000000001</v>
      </c>
      <c r="I53" s="112">
        <f t="shared" ca="1" si="3"/>
        <v>14468.84</v>
      </c>
      <c r="J53" s="112">
        <f ca="1">SUM(OFFSET('2019管理费用'!$H53,0,0,1,MONTH(封面!$G$13)))</f>
        <v>7103.76</v>
      </c>
      <c r="K53" s="112">
        <f ca="1">SUM(OFFSET('2019预算管理费用'!$H53,0,0,1,MONTH(封面!$G$13)))</f>
        <v>0</v>
      </c>
      <c r="L53" s="112">
        <f ca="1">SUM(OFFSET('2020实际管理费用'!$H53,0,0,1,MONTH(封面!$G$13)))</f>
        <v>17644.310000000001</v>
      </c>
      <c r="M53" s="112">
        <f t="shared" ca="1" si="4"/>
        <v>10540.550000000001</v>
      </c>
      <c r="N53" s="112">
        <f t="shared" ca="1" si="5"/>
        <v>17644.310000000001</v>
      </c>
      <c r="O53" s="37" t="str">
        <f>IF('2020实际管理费用'!U53="","",'2020实际管理费用'!U53)</f>
        <v/>
      </c>
      <c r="P53" s="69"/>
      <c r="Q53" s="69"/>
      <c r="R53" s="69"/>
    </row>
    <row r="54" spans="1:18" s="15" customFormat="1" ht="17.25" customHeight="1">
      <c r="A54" s="163"/>
      <c r="B54" s="156"/>
      <c r="C54" s="48" t="s">
        <v>439</v>
      </c>
      <c r="D54" s="112">
        <f>'2019预算管理费用'!T54</f>
        <v>0</v>
      </c>
      <c r="E54" s="112">
        <f ca="1">OFFSET('2019管理费用'!$H54,0,MONTH(封面!$G$13)-1,)</f>
        <v>0</v>
      </c>
      <c r="F54" s="109">
        <f ca="1">OFFSET('2019预算管理费用'!$H54,0,MONTH(封面!$G$13)-1,)</f>
        <v>0</v>
      </c>
      <c r="G54" s="109">
        <f ca="1">OFFSET('2020实际管理费用'!$H54,0,MONTH(封面!$G$13)-1,)</f>
        <v>0</v>
      </c>
      <c r="H54" s="112">
        <f t="shared" ca="1" si="2"/>
        <v>0</v>
      </c>
      <c r="I54" s="112">
        <f t="shared" ca="1" si="3"/>
        <v>0</v>
      </c>
      <c r="J54" s="112">
        <f ca="1">SUM(OFFSET('2019管理费用'!$H54,0,0,1,MONTH(封面!$G$13)))</f>
        <v>0</v>
      </c>
      <c r="K54" s="112">
        <f ca="1">SUM(OFFSET('2019预算管理费用'!$H54,0,0,1,MONTH(封面!$G$13)))</f>
        <v>0</v>
      </c>
      <c r="L54" s="112">
        <f ca="1">SUM(OFFSET('2020实际管理费用'!$H54,0,0,1,MONTH(封面!$G$13)))</f>
        <v>0</v>
      </c>
      <c r="M54" s="112">
        <f t="shared" ca="1" si="4"/>
        <v>0</v>
      </c>
      <c r="N54" s="112">
        <f t="shared" ca="1" si="5"/>
        <v>0</v>
      </c>
      <c r="O54" s="37" t="str">
        <f>IF('2020实际管理费用'!U54="","",'2020实际管理费用'!U54)</f>
        <v/>
      </c>
      <c r="P54" s="69"/>
      <c r="Q54" s="69"/>
      <c r="R54" s="69"/>
    </row>
    <row r="55" spans="1:18" s="15" customFormat="1" ht="17.25" customHeight="1">
      <c r="A55" s="163"/>
      <c r="B55" s="49" t="s">
        <v>61</v>
      </c>
      <c r="C55" s="48" t="s">
        <v>62</v>
      </c>
      <c r="D55" s="112">
        <f>'2019预算管理费用'!T55</f>
        <v>0</v>
      </c>
      <c r="E55" s="112">
        <f ca="1">OFFSET('2019管理费用'!$H55,0,MONTH(封面!$G$13)-1,)</f>
        <v>0</v>
      </c>
      <c r="F55" s="109">
        <f ca="1">OFFSET('2019预算管理费用'!$H55,0,MONTH(封面!$G$13)-1,)</f>
        <v>0</v>
      </c>
      <c r="G55" s="109">
        <f ca="1">OFFSET('2020实际管理费用'!$H55,0,MONTH(封面!$G$13)-1,)</f>
        <v>0</v>
      </c>
      <c r="H55" s="112">
        <f t="shared" ca="1" si="2"/>
        <v>0</v>
      </c>
      <c r="I55" s="112">
        <f t="shared" ca="1" si="3"/>
        <v>0</v>
      </c>
      <c r="J55" s="112">
        <f ca="1">SUM(OFFSET('2019管理费用'!$H55,0,0,1,MONTH(封面!$G$13)))</f>
        <v>0</v>
      </c>
      <c r="K55" s="112">
        <f ca="1">SUM(OFFSET('2019预算管理费用'!$H55,0,0,1,MONTH(封面!$G$13)))</f>
        <v>0</v>
      </c>
      <c r="L55" s="112">
        <f ca="1">SUM(OFFSET('2020实际管理费用'!$H55,0,0,1,MONTH(封面!$G$13)))</f>
        <v>0</v>
      </c>
      <c r="M55" s="112">
        <f t="shared" ca="1" si="4"/>
        <v>0</v>
      </c>
      <c r="N55" s="112">
        <f t="shared" ca="1" si="5"/>
        <v>0</v>
      </c>
      <c r="O55" s="37" t="str">
        <f>IF('2020实际管理费用'!U55="","",'2020实际管理费用'!U55)</f>
        <v/>
      </c>
      <c r="P55" s="69"/>
      <c r="Q55" s="69"/>
      <c r="R55" s="69"/>
    </row>
    <row r="56" spans="1:18" s="15" customFormat="1" ht="17.25" customHeight="1">
      <c r="A56" s="163"/>
      <c r="B56" s="49" t="s">
        <v>214</v>
      </c>
      <c r="C56" s="48" t="s">
        <v>63</v>
      </c>
      <c r="D56" s="112">
        <f>'2019预算管理费用'!T56</f>
        <v>0</v>
      </c>
      <c r="E56" s="112">
        <f ca="1">OFFSET('2019管理费用'!$H56,0,MONTH(封面!$G$13)-1,)</f>
        <v>0</v>
      </c>
      <c r="F56" s="109">
        <f ca="1">OFFSET('2019预算管理费用'!$H56,0,MONTH(封面!$G$13)-1,)</f>
        <v>0</v>
      </c>
      <c r="G56" s="109">
        <f ca="1">OFFSET('2020实际管理费用'!$H56,0,MONTH(封面!$G$13)-1,)</f>
        <v>0</v>
      </c>
      <c r="H56" s="112">
        <f t="shared" ca="1" si="2"/>
        <v>0</v>
      </c>
      <c r="I56" s="112">
        <f t="shared" ca="1" si="3"/>
        <v>0</v>
      </c>
      <c r="J56" s="112">
        <f ca="1">SUM(OFFSET('2019管理费用'!$H56,0,0,1,MONTH(封面!$G$13)))</f>
        <v>0</v>
      </c>
      <c r="K56" s="112">
        <f ca="1">SUM(OFFSET('2019预算管理费用'!$H56,0,0,1,MONTH(封面!$G$13)))</f>
        <v>0</v>
      </c>
      <c r="L56" s="112">
        <f ca="1">SUM(OFFSET('2020实际管理费用'!$H56,0,0,1,MONTH(封面!$G$13)))</f>
        <v>0</v>
      </c>
      <c r="M56" s="112">
        <f t="shared" ca="1" si="4"/>
        <v>0</v>
      </c>
      <c r="N56" s="112">
        <f t="shared" ca="1" si="5"/>
        <v>0</v>
      </c>
      <c r="O56" s="37" t="str">
        <f>IF('2020实际管理费用'!U56="","",'2020实际管理费用'!U56)</f>
        <v/>
      </c>
      <c r="P56" s="69"/>
      <c r="Q56" s="69"/>
      <c r="R56" s="69"/>
    </row>
    <row r="57" spans="1:18" s="15" customFormat="1" ht="17.25" customHeight="1">
      <c r="A57" s="164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OFFSET('2019管理费用'!$H57,0,MONTH(封面!$G$13)-1,)</f>
        <v>0</v>
      </c>
      <c r="F57" s="109">
        <f ca="1">OFFSET('2019预算管理费用'!$H57,0,MONTH(封面!$G$13)-1,)</f>
        <v>0</v>
      </c>
      <c r="G57" s="109">
        <f ca="1">OFFSET('2020实际管理费用'!$H57,0,MONTH(封面!$G$13)-1,)</f>
        <v>0</v>
      </c>
      <c r="H57" s="112">
        <f t="shared" ca="1" si="2"/>
        <v>0</v>
      </c>
      <c r="I57" s="112">
        <f t="shared" ca="1" si="3"/>
        <v>0</v>
      </c>
      <c r="J57" s="112">
        <f ca="1">SUM(OFFSET('2019管理费用'!$H57,0,0,1,MONTH(封面!$G$13)))</f>
        <v>6402.6399999999994</v>
      </c>
      <c r="K57" s="112">
        <f ca="1">SUM(OFFSET('2019预算管理费用'!$H57,0,0,1,MONTH(封面!$G$13)))</f>
        <v>0</v>
      </c>
      <c r="L57" s="112">
        <f ca="1">SUM(OFFSET('2020实际管理费用'!$H57,0,0,1,MONTH(封面!$G$13)))</f>
        <v>0</v>
      </c>
      <c r="M57" s="112">
        <f t="shared" ca="1" si="4"/>
        <v>-6402.6399999999994</v>
      </c>
      <c r="N57" s="112">
        <f t="shared" ca="1" si="5"/>
        <v>0</v>
      </c>
      <c r="O57" s="37" t="str">
        <f>IF('2020实际管理费用'!U57="","",'2020实际管理费用'!U57)</f>
        <v/>
      </c>
      <c r="P57" s="69"/>
      <c r="Q57" s="69"/>
      <c r="R57" s="69"/>
    </row>
    <row r="58" spans="1:18" s="15" customFormat="1" ht="17.25" customHeight="1">
      <c r="A58" s="164"/>
      <c r="B58" s="49" t="s">
        <v>215</v>
      </c>
      <c r="C58" s="48" t="s">
        <v>67</v>
      </c>
      <c r="D58" s="112">
        <f>'2019预算管理费用'!T58</f>
        <v>0</v>
      </c>
      <c r="E58" s="112">
        <f ca="1">OFFSET('2019管理费用'!$H58,0,MONTH(封面!$G$13)-1,)</f>
        <v>0</v>
      </c>
      <c r="F58" s="109">
        <f ca="1">OFFSET('2019预算管理费用'!$H58,0,MONTH(封面!$G$13)-1,)</f>
        <v>0</v>
      </c>
      <c r="G58" s="109">
        <f ca="1">OFFSET('2020实际管理费用'!$H58,0,MONTH(封面!$G$13)-1,)</f>
        <v>0</v>
      </c>
      <c r="H58" s="112">
        <f t="shared" ca="1" si="2"/>
        <v>0</v>
      </c>
      <c r="I58" s="112">
        <f t="shared" ca="1" si="3"/>
        <v>0</v>
      </c>
      <c r="J58" s="112">
        <f ca="1">SUM(OFFSET('2019管理费用'!$H58,0,0,1,MONTH(封面!$G$13)))</f>
        <v>0</v>
      </c>
      <c r="K58" s="112">
        <f ca="1">SUM(OFFSET('2019预算管理费用'!$H58,0,0,1,MONTH(封面!$G$13)))</f>
        <v>0</v>
      </c>
      <c r="L58" s="112">
        <f ca="1">SUM(OFFSET('2020实际管理费用'!$H58,0,0,1,MONTH(封面!$G$13)))</f>
        <v>0</v>
      </c>
      <c r="M58" s="112">
        <f t="shared" ca="1" si="4"/>
        <v>0</v>
      </c>
      <c r="N58" s="112">
        <f t="shared" ca="1" si="5"/>
        <v>0</v>
      </c>
      <c r="O58" s="37" t="str">
        <f>IF('2020实际管理费用'!U58="","",'2020实际管理费用'!U58)</f>
        <v/>
      </c>
      <c r="P58" s="69"/>
      <c r="Q58" s="69"/>
      <c r="R58" s="69"/>
    </row>
    <row r="59" spans="1:18" s="15" customFormat="1" ht="17.25" customHeight="1">
      <c r="A59" s="164"/>
      <c r="B59" s="160" t="s">
        <v>216</v>
      </c>
      <c r="C59" s="48" t="s">
        <v>68</v>
      </c>
      <c r="D59" s="112">
        <f>'2019预算管理费用'!T59</f>
        <v>0</v>
      </c>
      <c r="E59" s="112">
        <f ca="1">OFFSET('2019管理费用'!$H59,0,MONTH(封面!$G$13)-1,)</f>
        <v>0</v>
      </c>
      <c r="F59" s="109">
        <f ca="1">OFFSET('2019预算管理费用'!$H59,0,MONTH(封面!$G$13)-1,)</f>
        <v>0</v>
      </c>
      <c r="G59" s="109">
        <f ca="1">OFFSET('2020实际管理费用'!$H59,0,MONTH(封面!$G$13)-1,)</f>
        <v>0</v>
      </c>
      <c r="H59" s="112">
        <f t="shared" ca="1" si="2"/>
        <v>0</v>
      </c>
      <c r="I59" s="112">
        <f t="shared" ca="1" si="3"/>
        <v>0</v>
      </c>
      <c r="J59" s="112">
        <f ca="1">SUM(OFFSET('2019管理费用'!$H59,0,0,1,MONTH(封面!$G$13)))</f>
        <v>0</v>
      </c>
      <c r="K59" s="112">
        <f ca="1">SUM(OFFSET('2019预算管理费用'!$H59,0,0,1,MONTH(封面!$G$13)))</f>
        <v>0</v>
      </c>
      <c r="L59" s="112">
        <f ca="1">SUM(OFFSET('2020实际管理费用'!$H59,0,0,1,MONTH(封面!$G$13)))</f>
        <v>0</v>
      </c>
      <c r="M59" s="112">
        <f t="shared" ca="1" si="4"/>
        <v>0</v>
      </c>
      <c r="N59" s="112">
        <f t="shared" ca="1" si="5"/>
        <v>0</v>
      </c>
      <c r="O59" s="37" t="str">
        <f>IF('2020实际管理费用'!U59="","",'2020实际管理费用'!U59)</f>
        <v/>
      </c>
      <c r="P59" s="69"/>
      <c r="Q59" s="69"/>
      <c r="R59" s="69"/>
    </row>
    <row r="60" spans="1:18" s="15" customFormat="1" ht="17.25" customHeight="1">
      <c r="A60" s="164"/>
      <c r="B60" s="160"/>
      <c r="C60" s="48" t="s">
        <v>440</v>
      </c>
      <c r="D60" s="112">
        <f>'2019预算管理费用'!T60</f>
        <v>0</v>
      </c>
      <c r="E60" s="112">
        <f ca="1">OFFSET('2019管理费用'!$H60,0,MONTH(封面!$G$13)-1,)</f>
        <v>0</v>
      </c>
      <c r="F60" s="109">
        <f ca="1">OFFSET('2019预算管理费用'!$H60,0,MONTH(封面!$G$13)-1,)</f>
        <v>0</v>
      </c>
      <c r="G60" s="109">
        <f ca="1">OFFSET('2020实际管理费用'!$H60,0,MONTH(封面!$G$13)-1,)</f>
        <v>0</v>
      </c>
      <c r="H60" s="112">
        <f t="shared" ca="1" si="2"/>
        <v>0</v>
      </c>
      <c r="I60" s="112">
        <f t="shared" ca="1" si="3"/>
        <v>0</v>
      </c>
      <c r="J60" s="112">
        <f ca="1">SUM(OFFSET('2019管理费用'!$H60,0,0,1,MONTH(封面!$G$13)))</f>
        <v>0</v>
      </c>
      <c r="K60" s="112">
        <f ca="1">SUM(OFFSET('2019预算管理费用'!$H60,0,0,1,MONTH(封面!$G$13)))</f>
        <v>0</v>
      </c>
      <c r="L60" s="112">
        <f ca="1">SUM(OFFSET('2020实际管理费用'!$H60,0,0,1,MONTH(封面!$G$13)))</f>
        <v>0</v>
      </c>
      <c r="M60" s="112">
        <f t="shared" ca="1" si="4"/>
        <v>0</v>
      </c>
      <c r="N60" s="112">
        <f t="shared" ca="1" si="5"/>
        <v>0</v>
      </c>
      <c r="O60" s="37" t="str">
        <f>IF('2020实际管理费用'!U60="","",'2020实际管理费用'!U60)</f>
        <v/>
      </c>
      <c r="P60" s="69"/>
      <c r="Q60" s="69"/>
      <c r="R60" s="69"/>
    </row>
    <row r="61" spans="1:18" s="15" customFormat="1" ht="17.25" customHeight="1">
      <c r="A61" s="164"/>
      <c r="B61" s="49" t="s">
        <v>217</v>
      </c>
      <c r="C61" s="48" t="s">
        <v>69</v>
      </c>
      <c r="D61" s="112">
        <f>'2019预算管理费用'!T61</f>
        <v>0</v>
      </c>
      <c r="E61" s="112">
        <f ca="1">OFFSET('2019管理费用'!$H61,0,MONTH(封面!$G$13)-1,)</f>
        <v>0</v>
      </c>
      <c r="F61" s="109">
        <f ca="1">OFFSET('2019预算管理费用'!$H61,0,MONTH(封面!$G$13)-1,)</f>
        <v>0</v>
      </c>
      <c r="G61" s="109">
        <f ca="1">OFFSET('2020实际管理费用'!$H61,0,MONTH(封面!$G$13)-1,)</f>
        <v>0</v>
      </c>
      <c r="H61" s="112">
        <f t="shared" ca="1" si="2"/>
        <v>0</v>
      </c>
      <c r="I61" s="112">
        <f t="shared" ca="1" si="3"/>
        <v>0</v>
      </c>
      <c r="J61" s="112">
        <f ca="1">SUM(OFFSET('2019管理费用'!$H61,0,0,1,MONTH(封面!$G$13)))</f>
        <v>0</v>
      </c>
      <c r="K61" s="112">
        <f ca="1">SUM(OFFSET('2019预算管理费用'!$H61,0,0,1,MONTH(封面!$G$13)))</f>
        <v>0</v>
      </c>
      <c r="L61" s="112">
        <f ca="1">SUM(OFFSET('2020实际管理费用'!$H61,0,0,1,MONTH(封面!$G$13)))</f>
        <v>0</v>
      </c>
      <c r="M61" s="112">
        <f t="shared" ca="1" si="4"/>
        <v>0</v>
      </c>
      <c r="N61" s="112">
        <f t="shared" ca="1" si="5"/>
        <v>0</v>
      </c>
      <c r="O61" s="37" t="str">
        <f>IF('2020实际管理费用'!U61="","",'2020实际管理费用'!U61)</f>
        <v/>
      </c>
      <c r="P61" s="69"/>
      <c r="Q61" s="69"/>
      <c r="R61" s="69"/>
    </row>
    <row r="62" spans="1:18" s="15" customFormat="1" ht="17.25" customHeight="1">
      <c r="A62" s="164"/>
      <c r="B62" s="46" t="s">
        <v>70</v>
      </c>
      <c r="C62" s="48" t="s">
        <v>71</v>
      </c>
      <c r="D62" s="112">
        <f>'2019预算管理费用'!T62</f>
        <v>0</v>
      </c>
      <c r="E62" s="112">
        <f ca="1">OFFSET('2019管理费用'!$H62,0,MONTH(封面!$G$13)-1,)</f>
        <v>0</v>
      </c>
      <c r="F62" s="109">
        <f ca="1">OFFSET('2019预算管理费用'!$H62,0,MONTH(封面!$G$13)-1,)</f>
        <v>0</v>
      </c>
      <c r="G62" s="109">
        <f ca="1">OFFSET('2020实际管理费用'!$H62,0,MONTH(封面!$G$13)-1,)</f>
        <v>0</v>
      </c>
      <c r="H62" s="112">
        <f t="shared" ca="1" si="2"/>
        <v>0</v>
      </c>
      <c r="I62" s="112">
        <f t="shared" ca="1" si="3"/>
        <v>0</v>
      </c>
      <c r="J62" s="112">
        <f ca="1">SUM(OFFSET('2019管理费用'!$H62,0,0,1,MONTH(封面!$G$13)))</f>
        <v>0</v>
      </c>
      <c r="K62" s="112">
        <f ca="1">SUM(OFFSET('2019预算管理费用'!$H62,0,0,1,MONTH(封面!$G$13)))</f>
        <v>0</v>
      </c>
      <c r="L62" s="112">
        <f ca="1">SUM(OFFSET('2020实际管理费用'!$H62,0,0,1,MONTH(封面!$G$13)))</f>
        <v>0</v>
      </c>
      <c r="M62" s="112">
        <f t="shared" ca="1" si="4"/>
        <v>0</v>
      </c>
      <c r="N62" s="112">
        <f t="shared" ca="1" si="5"/>
        <v>0</v>
      </c>
      <c r="O62" s="37" t="str">
        <f>IF('2020实际管理费用'!U62="","",'2020实际管理费用'!U62)</f>
        <v/>
      </c>
      <c r="P62" s="69"/>
      <c r="Q62" s="69"/>
      <c r="R62" s="69"/>
    </row>
    <row r="63" spans="1:18" s="15" customFormat="1" ht="17.25" customHeight="1">
      <c r="A63" s="159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OFFSET('2019管理费用'!$H63,0,MONTH(封面!$G$13)-1,)</f>
        <v>0</v>
      </c>
      <c r="F63" s="109">
        <f ca="1">OFFSET('2019预算管理费用'!$H63,0,MONTH(封面!$G$13)-1,)</f>
        <v>0</v>
      </c>
      <c r="G63" s="109">
        <f ca="1">OFFSET('2020实际管理费用'!$H63,0,MONTH(封面!$G$13)-1,)</f>
        <v>0</v>
      </c>
      <c r="H63" s="112">
        <f t="shared" ca="1" si="2"/>
        <v>0</v>
      </c>
      <c r="I63" s="112">
        <f t="shared" ca="1" si="3"/>
        <v>0</v>
      </c>
      <c r="J63" s="112">
        <f ca="1">SUM(OFFSET('2019管理费用'!$H63,0,0,1,MONTH(封面!$G$13)))</f>
        <v>0</v>
      </c>
      <c r="K63" s="112">
        <f ca="1">SUM(OFFSET('2019预算管理费用'!$H63,0,0,1,MONTH(封面!$G$13)))</f>
        <v>0</v>
      </c>
      <c r="L63" s="112">
        <f ca="1">SUM(OFFSET('2020实际管理费用'!$H63,0,0,1,MONTH(封面!$G$13)))</f>
        <v>0</v>
      </c>
      <c r="M63" s="112">
        <f t="shared" ca="1" si="4"/>
        <v>0</v>
      </c>
      <c r="N63" s="112">
        <f t="shared" ca="1" si="5"/>
        <v>0</v>
      </c>
      <c r="O63" s="37" t="str">
        <f>IF('2020实际管理费用'!U63="","",'2020实际管理费用'!U63)</f>
        <v/>
      </c>
      <c r="P63" s="69"/>
      <c r="Q63" s="69"/>
      <c r="R63" s="69"/>
    </row>
    <row r="64" spans="1:18" s="15" customFormat="1" ht="17.25" customHeight="1">
      <c r="A64" s="159"/>
      <c r="B64" s="47" t="s">
        <v>218</v>
      </c>
      <c r="C64" s="48" t="s">
        <v>75</v>
      </c>
      <c r="D64" s="112">
        <f>'2019预算管理费用'!T64</f>
        <v>0</v>
      </c>
      <c r="E64" s="112">
        <f ca="1">OFFSET('2019管理费用'!$H64,0,MONTH(封面!$G$13)-1,)</f>
        <v>1927.67</v>
      </c>
      <c r="F64" s="109">
        <f ca="1">OFFSET('2019预算管理费用'!$H64,0,MONTH(封面!$G$13)-1,)</f>
        <v>0</v>
      </c>
      <c r="G64" s="109">
        <f ca="1">OFFSET('2020实际管理费用'!$H64,0,MONTH(封面!$G$13)-1,)</f>
        <v>1419.9</v>
      </c>
      <c r="H64" s="112">
        <f t="shared" ca="1" si="2"/>
        <v>-507.77</v>
      </c>
      <c r="I64" s="112">
        <f t="shared" ca="1" si="3"/>
        <v>1419.9</v>
      </c>
      <c r="J64" s="112">
        <f ca="1">SUM(OFFSET('2019管理费用'!$H64,0,0,1,MONTH(封面!$G$13)))</f>
        <v>7710.68</v>
      </c>
      <c r="K64" s="112">
        <f ca="1">SUM(OFFSET('2019预算管理费用'!$H64,0,0,1,MONTH(封面!$G$13)))</f>
        <v>0</v>
      </c>
      <c r="L64" s="112">
        <f ca="1">SUM(OFFSET('2020实际管理费用'!$H64,0,0,1,MONTH(封面!$G$13)))</f>
        <v>23934.16</v>
      </c>
      <c r="M64" s="112">
        <f t="shared" ca="1" si="4"/>
        <v>16223.48</v>
      </c>
      <c r="N64" s="112">
        <f t="shared" ca="1" si="5"/>
        <v>23934.16</v>
      </c>
      <c r="O64" s="37" t="str">
        <f>IF('2020实际管理费用'!U64="","",'2020实际管理费用'!U64)</f>
        <v/>
      </c>
      <c r="P64" s="69"/>
      <c r="Q64" s="69"/>
      <c r="R64" s="69"/>
    </row>
    <row r="65" spans="1:18" s="15" customFormat="1" ht="17.25" customHeight="1">
      <c r="A65" s="159"/>
      <c r="B65" s="47" t="s">
        <v>219</v>
      </c>
      <c r="C65" s="48" t="s">
        <v>76</v>
      </c>
      <c r="D65" s="112">
        <f>'2019预算管理费用'!T65</f>
        <v>0</v>
      </c>
      <c r="E65" s="112">
        <f ca="1">OFFSET('2019管理费用'!$H65,0,MONTH(封面!$G$13)-1,)</f>
        <v>9015.07</v>
      </c>
      <c r="F65" s="109">
        <f ca="1">OFFSET('2019预算管理费用'!$H65,0,MONTH(封面!$G$13)-1,)</f>
        <v>0</v>
      </c>
      <c r="G65" s="109">
        <f ca="1">OFFSET('2020实际管理费用'!$H65,0,MONTH(封面!$G$13)-1,)</f>
        <v>25360.97</v>
      </c>
      <c r="H65" s="112">
        <f t="shared" ca="1" si="2"/>
        <v>16345.900000000001</v>
      </c>
      <c r="I65" s="112">
        <f t="shared" ca="1" si="3"/>
        <v>25360.97</v>
      </c>
      <c r="J65" s="112">
        <f ca="1">SUM(OFFSET('2019管理费用'!$H65,0,0,1,MONTH(封面!$G$13)))</f>
        <v>34946.020000000004</v>
      </c>
      <c r="K65" s="112">
        <f ca="1">SUM(OFFSET('2019预算管理费用'!$H65,0,0,1,MONTH(封面!$G$13)))</f>
        <v>0</v>
      </c>
      <c r="L65" s="112">
        <f ca="1">SUM(OFFSET('2020实际管理费用'!$H65,0,0,1,MONTH(封面!$G$13)))</f>
        <v>50956.58</v>
      </c>
      <c r="M65" s="112">
        <f t="shared" ca="1" si="4"/>
        <v>16010.559999999998</v>
      </c>
      <c r="N65" s="112">
        <f t="shared" ca="1" si="5"/>
        <v>50956.58</v>
      </c>
      <c r="O65" s="37" t="str">
        <f>IF('2020实际管理费用'!U65="","",'2020实际管理费用'!U65)</f>
        <v/>
      </c>
      <c r="P65" s="69"/>
      <c r="Q65" s="69"/>
      <c r="R65" s="69"/>
    </row>
    <row r="66" spans="1:18" s="15" customFormat="1" ht="17.25" customHeight="1">
      <c r="A66" s="159"/>
      <c r="B66" s="47" t="s">
        <v>77</v>
      </c>
      <c r="C66" s="48" t="s">
        <v>78</v>
      </c>
      <c r="D66" s="112">
        <f>'2019预算管理费用'!T66</f>
        <v>0</v>
      </c>
      <c r="E66" s="112">
        <f ca="1">OFFSET('2019管理费用'!$H66,0,MONTH(封面!$G$13)-1,)</f>
        <v>5724.77</v>
      </c>
      <c r="F66" s="109">
        <f ca="1">OFFSET('2019预算管理费用'!$H66,0,MONTH(封面!$G$13)-1,)</f>
        <v>0</v>
      </c>
      <c r="G66" s="109">
        <f ca="1">OFFSET('2020实际管理费用'!$H66,0,MONTH(封面!$G$13)-1,)</f>
        <v>5116.2700000000004</v>
      </c>
      <c r="H66" s="112">
        <f t="shared" ca="1" si="2"/>
        <v>-608.5</v>
      </c>
      <c r="I66" s="112">
        <f t="shared" ca="1" si="3"/>
        <v>5116.2700000000004</v>
      </c>
      <c r="J66" s="112">
        <f ca="1">SUM(OFFSET('2019管理费用'!$H66,0,0,1,MONTH(封面!$G$13)))</f>
        <v>173284.08</v>
      </c>
      <c r="K66" s="112">
        <f ca="1">SUM(OFFSET('2019预算管理费用'!$H66,0,0,1,MONTH(封面!$G$13)))</f>
        <v>0</v>
      </c>
      <c r="L66" s="112">
        <f ca="1">SUM(OFFSET('2020实际管理费用'!$H66,0,0,1,MONTH(封面!$G$13)))</f>
        <v>23720.780000000002</v>
      </c>
      <c r="M66" s="112">
        <f t="shared" ca="1" si="4"/>
        <v>-149563.29999999999</v>
      </c>
      <c r="N66" s="112">
        <f t="shared" ca="1" si="5"/>
        <v>23720.780000000002</v>
      </c>
      <c r="O66" s="37" t="str">
        <f>IF('2020实际管理费用'!U66="","",'2020实际管理费用'!U66)</f>
        <v/>
      </c>
      <c r="P66" s="69"/>
      <c r="Q66" s="69"/>
      <c r="R66" s="69"/>
    </row>
    <row r="67" spans="1:18" s="15" customFormat="1" ht="17.25" customHeight="1">
      <c r="A67" s="159"/>
      <c r="B67" s="47" t="s">
        <v>220</v>
      </c>
      <c r="C67" s="48" t="s">
        <v>79</v>
      </c>
      <c r="D67" s="112">
        <f>'2019预算管理费用'!T67</f>
        <v>0</v>
      </c>
      <c r="E67" s="112">
        <f ca="1">OFFSET('2019管理费用'!$H67,0,MONTH(封面!$G$13)-1,)</f>
        <v>0</v>
      </c>
      <c r="F67" s="109">
        <f ca="1">OFFSET('2019预算管理费用'!$H67,0,MONTH(封面!$G$13)-1,)</f>
        <v>0</v>
      </c>
      <c r="G67" s="109">
        <f ca="1">OFFSET('2020实际管理费用'!$H67,0,MONTH(封面!$G$13)-1,)</f>
        <v>0</v>
      </c>
      <c r="H67" s="112">
        <f t="shared" ca="1" si="2"/>
        <v>0</v>
      </c>
      <c r="I67" s="112">
        <f t="shared" ca="1" si="3"/>
        <v>0</v>
      </c>
      <c r="J67" s="112">
        <f ca="1">SUM(OFFSET('2019管理费用'!$H67,0,0,1,MONTH(封面!$G$13)))</f>
        <v>0</v>
      </c>
      <c r="K67" s="112">
        <f ca="1">SUM(OFFSET('2019预算管理费用'!$H67,0,0,1,MONTH(封面!$G$13)))</f>
        <v>0</v>
      </c>
      <c r="L67" s="112">
        <f ca="1">SUM(OFFSET('2020实际管理费用'!$H67,0,0,1,MONTH(封面!$G$13)))</f>
        <v>0</v>
      </c>
      <c r="M67" s="112">
        <f t="shared" ca="1" si="4"/>
        <v>0</v>
      </c>
      <c r="N67" s="112">
        <f t="shared" ca="1" si="5"/>
        <v>0</v>
      </c>
      <c r="O67" s="37" t="str">
        <f>IF('2020实际管理费用'!U67="","",'2020实际管理费用'!U67)</f>
        <v/>
      </c>
      <c r="P67" s="69"/>
      <c r="Q67" s="69"/>
      <c r="R67" s="69"/>
    </row>
    <row r="68" spans="1:18" s="15" customFormat="1" ht="17.25" customHeight="1">
      <c r="A68" s="159"/>
      <c r="B68" s="160" t="s">
        <v>80</v>
      </c>
      <c r="C68" s="48" t="s">
        <v>81</v>
      </c>
      <c r="D68" s="112">
        <f>'2019预算管理费用'!T68</f>
        <v>0</v>
      </c>
      <c r="E68" s="112">
        <f ca="1">OFFSET('2019管理费用'!$H68,0,MONTH(封面!$G$13)-1,)</f>
        <v>0</v>
      </c>
      <c r="F68" s="109">
        <f ca="1">OFFSET('2019预算管理费用'!$H68,0,MONTH(封面!$G$13)-1,)</f>
        <v>0</v>
      </c>
      <c r="G68" s="109">
        <f ca="1">OFFSET('2020实际管理费用'!$H68,0,MONTH(封面!$G$13)-1,)</f>
        <v>0</v>
      </c>
      <c r="H68" s="112">
        <f t="shared" ca="1" si="2"/>
        <v>0</v>
      </c>
      <c r="I68" s="112">
        <f t="shared" ca="1" si="3"/>
        <v>0</v>
      </c>
      <c r="J68" s="112">
        <f ca="1">SUM(OFFSET('2019管理费用'!$H68,0,0,1,MONTH(封面!$G$13)))</f>
        <v>0</v>
      </c>
      <c r="K68" s="112">
        <f ca="1">SUM(OFFSET('2019预算管理费用'!$H68,0,0,1,MONTH(封面!$G$13)))</f>
        <v>0</v>
      </c>
      <c r="L68" s="112">
        <f ca="1">SUM(OFFSET('2020实际管理费用'!$H68,0,0,1,MONTH(封面!$G$13)))</f>
        <v>0</v>
      </c>
      <c r="M68" s="112">
        <f t="shared" ca="1" si="4"/>
        <v>0</v>
      </c>
      <c r="N68" s="112">
        <f t="shared" ca="1" si="5"/>
        <v>0</v>
      </c>
      <c r="O68" s="37" t="str">
        <f>IF('2020实际管理费用'!U68="","",'2020实际管理费用'!U68)</f>
        <v/>
      </c>
      <c r="P68" s="69"/>
      <c r="Q68" s="69"/>
      <c r="R68" s="69"/>
    </row>
    <row r="69" spans="1:18" s="15" customFormat="1" ht="17.25" customHeight="1">
      <c r="A69" s="159"/>
      <c r="B69" s="160"/>
      <c r="C69" s="48" t="s">
        <v>82</v>
      </c>
      <c r="D69" s="112">
        <f>'2019预算管理费用'!T69</f>
        <v>0</v>
      </c>
      <c r="E69" s="112">
        <f ca="1">OFFSET('2019管理费用'!$H69,0,MONTH(封面!$G$13)-1,)</f>
        <v>0</v>
      </c>
      <c r="F69" s="109">
        <f ca="1">OFFSET('2019预算管理费用'!$H69,0,MONTH(封面!$G$13)-1,)</f>
        <v>0</v>
      </c>
      <c r="G69" s="109">
        <f ca="1">OFFSET('2020实际管理费用'!$H69,0,MONTH(封面!$G$13)-1,)</f>
        <v>0</v>
      </c>
      <c r="H69" s="112">
        <f t="shared" ca="1" si="2"/>
        <v>0</v>
      </c>
      <c r="I69" s="112">
        <f t="shared" ca="1" si="3"/>
        <v>0</v>
      </c>
      <c r="J69" s="112">
        <f ca="1">SUM(OFFSET('2019管理费用'!$H69,0,0,1,MONTH(封面!$G$13)))</f>
        <v>0</v>
      </c>
      <c r="K69" s="112">
        <f ca="1">SUM(OFFSET('2019预算管理费用'!$H69,0,0,1,MONTH(封面!$G$13)))</f>
        <v>0</v>
      </c>
      <c r="L69" s="112">
        <f ca="1">SUM(OFFSET('2020实际管理费用'!$H69,0,0,1,MONTH(封面!$G$13)))</f>
        <v>0</v>
      </c>
      <c r="M69" s="112">
        <f t="shared" ca="1" si="4"/>
        <v>0</v>
      </c>
      <c r="N69" s="112">
        <f t="shared" ca="1" si="5"/>
        <v>0</v>
      </c>
      <c r="O69" s="37" t="str">
        <f>IF('2020实际管理费用'!U69="","",'2020实际管理费用'!U69)</f>
        <v/>
      </c>
      <c r="P69" s="69"/>
      <c r="Q69" s="69"/>
      <c r="R69" s="69"/>
    </row>
    <row r="70" spans="1:18" s="15" customFormat="1" ht="17.25" customHeight="1">
      <c r="A70" s="159"/>
      <c r="B70" s="49" t="s">
        <v>83</v>
      </c>
      <c r="C70" s="48" t="s">
        <v>84</v>
      </c>
      <c r="D70" s="112">
        <f>'2019预算管理费用'!T70</f>
        <v>0</v>
      </c>
      <c r="E70" s="112">
        <f ca="1">OFFSET('2019管理费用'!$H70,0,MONTH(封面!$G$13)-1,)</f>
        <v>785</v>
      </c>
      <c r="F70" s="109">
        <f ca="1">OFFSET('2019预算管理费用'!$H70,0,MONTH(封面!$G$13)-1,)</f>
        <v>0</v>
      </c>
      <c r="G70" s="109">
        <f ca="1">OFFSET('2020实际管理费用'!$H70,0,MONTH(封面!$G$13)-1,)</f>
        <v>-295</v>
      </c>
      <c r="H70" s="112">
        <f t="shared" ca="1" si="2"/>
        <v>-1080</v>
      </c>
      <c r="I70" s="112">
        <f t="shared" ca="1" si="3"/>
        <v>-295</v>
      </c>
      <c r="J70" s="112">
        <f ca="1">SUM(OFFSET('2019管理费用'!$H70,0,0,1,MONTH(封面!$G$13)))</f>
        <v>554</v>
      </c>
      <c r="K70" s="112">
        <f ca="1">SUM(OFFSET('2019预算管理费用'!$H70,0,0,1,MONTH(封面!$G$13)))</f>
        <v>0</v>
      </c>
      <c r="L70" s="112">
        <f ca="1">SUM(OFFSET('2020实际管理费用'!$H70,0,0,1,MONTH(封面!$G$13)))</f>
        <v>2</v>
      </c>
      <c r="M70" s="112">
        <f t="shared" ca="1" si="4"/>
        <v>-552</v>
      </c>
      <c r="N70" s="112">
        <f t="shared" ca="1" si="5"/>
        <v>2</v>
      </c>
      <c r="O70" s="37" t="str">
        <f>IF('2020实际管理费用'!U70="","",'2020实际管理费用'!U70)</f>
        <v/>
      </c>
      <c r="P70" s="69"/>
      <c r="Q70" s="69"/>
      <c r="R70" s="69"/>
    </row>
    <row r="71" spans="1:18" s="15" customFormat="1" ht="17.25" customHeight="1">
      <c r="A71" s="159"/>
      <c r="B71" s="49" t="s">
        <v>221</v>
      </c>
      <c r="C71" s="48" t="s">
        <v>85</v>
      </c>
      <c r="D71" s="112">
        <f>'2019预算管理费用'!T71</f>
        <v>0</v>
      </c>
      <c r="E71" s="112">
        <f ca="1">OFFSET('2019管理费用'!$H71,0,MONTH(封面!$G$13)-1,)</f>
        <v>0</v>
      </c>
      <c r="F71" s="109">
        <f ca="1">OFFSET('2019预算管理费用'!$H71,0,MONTH(封面!$G$13)-1,)</f>
        <v>0</v>
      </c>
      <c r="G71" s="109">
        <f ca="1">OFFSET('2020实际管理费用'!$H71,0,MONTH(封面!$G$13)-1,)</f>
        <v>0</v>
      </c>
      <c r="H71" s="112">
        <f t="shared" ref="H71:H92" ca="1" si="6">IF(ISERROR(G71-E71),0,G71-E71)</f>
        <v>0</v>
      </c>
      <c r="I71" s="112">
        <f t="shared" ref="I71:I92" ca="1" si="7">IF(ISERROR(G71-F71),0,G71-F71)</f>
        <v>0</v>
      </c>
      <c r="J71" s="112">
        <f ca="1">SUM(OFFSET('2019管理费用'!$H71,0,0,1,MONTH(封面!$G$13)))</f>
        <v>0</v>
      </c>
      <c r="K71" s="112">
        <f ca="1">SUM(OFFSET('2019预算管理费用'!$H71,0,0,1,MONTH(封面!$G$13)))</f>
        <v>0</v>
      </c>
      <c r="L71" s="112">
        <f ca="1">SUM(OFFSET('2020实际管理费用'!$H71,0,0,1,MONTH(封面!$G$13)))</f>
        <v>0</v>
      </c>
      <c r="M71" s="112">
        <f t="shared" ref="M71:M92" ca="1" si="8">L71-J71</f>
        <v>0</v>
      </c>
      <c r="N71" s="112">
        <f t="shared" ref="N71:N92" ca="1" si="9">L71-K71</f>
        <v>0</v>
      </c>
      <c r="O71" s="37" t="str">
        <f>IF('2020实际管理费用'!U71="","",'2020实际管理费用'!U71)</f>
        <v/>
      </c>
      <c r="P71" s="69"/>
      <c r="Q71" s="69"/>
      <c r="R71" s="69"/>
    </row>
    <row r="72" spans="1:18" s="15" customFormat="1" ht="17.25" customHeight="1">
      <c r="A72" s="159"/>
      <c r="B72" s="49" t="s">
        <v>222</v>
      </c>
      <c r="C72" s="48" t="s">
        <v>86</v>
      </c>
      <c r="D72" s="112">
        <f>'2019预算管理费用'!T72</f>
        <v>0</v>
      </c>
      <c r="E72" s="112">
        <f ca="1">OFFSET('2019管理费用'!$H72,0,MONTH(封面!$G$13)-1,)</f>
        <v>0</v>
      </c>
      <c r="F72" s="109">
        <f ca="1">OFFSET('2019预算管理费用'!$H72,0,MONTH(封面!$G$13)-1,)</f>
        <v>0</v>
      </c>
      <c r="G72" s="109">
        <f ca="1">OFFSET('2020实际管理费用'!$H72,0,MONTH(封面!$G$13)-1,)</f>
        <v>0</v>
      </c>
      <c r="H72" s="112">
        <f t="shared" ca="1" si="6"/>
        <v>0</v>
      </c>
      <c r="I72" s="112">
        <f t="shared" ca="1" si="7"/>
        <v>0</v>
      </c>
      <c r="J72" s="112">
        <f ca="1">SUM(OFFSET('2019管理费用'!$H72,0,0,1,MONTH(封面!$G$13)))</f>
        <v>0</v>
      </c>
      <c r="K72" s="112">
        <f ca="1">SUM(OFFSET('2019预算管理费用'!$H72,0,0,1,MONTH(封面!$G$13)))</f>
        <v>0</v>
      </c>
      <c r="L72" s="112">
        <f ca="1">SUM(OFFSET('2020实际管理费用'!$H72,0,0,1,MONTH(封面!$G$13)))</f>
        <v>0</v>
      </c>
      <c r="M72" s="112">
        <f t="shared" ca="1" si="8"/>
        <v>0</v>
      </c>
      <c r="N72" s="112">
        <f t="shared" ca="1" si="9"/>
        <v>0</v>
      </c>
      <c r="O72" s="37" t="str">
        <f>IF('2020实际管理费用'!U72="","",'2020实际管理费用'!U72)</f>
        <v/>
      </c>
      <c r="P72" s="69"/>
      <c r="Q72" s="69"/>
      <c r="R72" s="69"/>
    </row>
    <row r="73" spans="1:18" s="15" customFormat="1" ht="17.25" customHeight="1">
      <c r="A73" s="159"/>
      <c r="B73" s="160" t="s">
        <v>87</v>
      </c>
      <c r="C73" s="48" t="s">
        <v>88</v>
      </c>
      <c r="D73" s="112">
        <f>'2019预算管理费用'!T73</f>
        <v>0</v>
      </c>
      <c r="E73" s="112">
        <f ca="1">OFFSET('2019管理费用'!$H73,0,MONTH(封面!$G$13)-1,)</f>
        <v>0</v>
      </c>
      <c r="F73" s="109">
        <f ca="1">OFFSET('2019预算管理费用'!$H73,0,MONTH(封面!$G$13)-1,)</f>
        <v>0</v>
      </c>
      <c r="G73" s="109">
        <f ca="1">OFFSET('2020实际管理费用'!$H73,0,MONTH(封面!$G$13)-1,)</f>
        <v>0</v>
      </c>
      <c r="H73" s="112">
        <f t="shared" ca="1" si="6"/>
        <v>0</v>
      </c>
      <c r="I73" s="112">
        <f t="shared" ca="1" si="7"/>
        <v>0</v>
      </c>
      <c r="J73" s="112">
        <f ca="1">SUM(OFFSET('2019管理费用'!$H73,0,0,1,MONTH(封面!$G$13)))</f>
        <v>0</v>
      </c>
      <c r="K73" s="112">
        <f ca="1">SUM(OFFSET('2019预算管理费用'!$H73,0,0,1,MONTH(封面!$G$13)))</f>
        <v>0</v>
      </c>
      <c r="L73" s="112">
        <f ca="1">SUM(OFFSET('2020实际管理费用'!$H73,0,0,1,MONTH(封面!$G$13)))</f>
        <v>0</v>
      </c>
      <c r="M73" s="112">
        <f t="shared" ca="1" si="8"/>
        <v>0</v>
      </c>
      <c r="N73" s="112">
        <f t="shared" ca="1" si="9"/>
        <v>0</v>
      </c>
      <c r="O73" s="37" t="str">
        <f>IF('2020实际管理费用'!U73="","",'2020实际管理费用'!U73)</f>
        <v/>
      </c>
      <c r="P73" s="69"/>
      <c r="Q73" s="69"/>
      <c r="R73" s="69"/>
    </row>
    <row r="74" spans="1:18" s="15" customFormat="1" ht="17.25" customHeight="1">
      <c r="A74" s="159"/>
      <c r="B74" s="160"/>
      <c r="C74" s="50" t="s">
        <v>89</v>
      </c>
      <c r="D74" s="112">
        <f>'2019预算管理费用'!T74</f>
        <v>0</v>
      </c>
      <c r="E74" s="112">
        <f ca="1">OFFSET('2019管理费用'!$H74,0,MONTH(封面!$G$13)-1,)</f>
        <v>0</v>
      </c>
      <c r="F74" s="109">
        <f ca="1">OFFSET('2019预算管理费用'!$H74,0,MONTH(封面!$G$13)-1,)</f>
        <v>0</v>
      </c>
      <c r="G74" s="109">
        <f ca="1">OFFSET('2020实际管理费用'!$H74,0,MONTH(封面!$G$13)-1,)</f>
        <v>0</v>
      </c>
      <c r="H74" s="112">
        <f t="shared" ca="1" si="6"/>
        <v>0</v>
      </c>
      <c r="I74" s="112">
        <f t="shared" ca="1" si="7"/>
        <v>0</v>
      </c>
      <c r="J74" s="112">
        <f ca="1">SUM(OFFSET('2019管理费用'!$H74,0,0,1,MONTH(封面!$G$13)))</f>
        <v>0</v>
      </c>
      <c r="K74" s="112">
        <f ca="1">SUM(OFFSET('2019预算管理费用'!$H74,0,0,1,MONTH(封面!$G$13)))</f>
        <v>0</v>
      </c>
      <c r="L74" s="112">
        <f ca="1">SUM(OFFSET('2020实际管理费用'!$H74,0,0,1,MONTH(封面!$G$13)))</f>
        <v>0</v>
      </c>
      <c r="M74" s="112">
        <f t="shared" ca="1" si="8"/>
        <v>0</v>
      </c>
      <c r="N74" s="112">
        <f t="shared" ca="1" si="9"/>
        <v>0</v>
      </c>
      <c r="O74" s="37" t="str">
        <f>IF('2020实际管理费用'!U74="","",'2020实际管理费用'!U74)</f>
        <v/>
      </c>
      <c r="P74" s="69"/>
      <c r="Q74" s="69"/>
      <c r="R74" s="69"/>
    </row>
    <row r="75" spans="1:18" s="15" customFormat="1" ht="17.25" customHeight="1">
      <c r="A75" s="159"/>
      <c r="B75" s="49" t="s">
        <v>90</v>
      </c>
      <c r="C75" s="48" t="s">
        <v>91</v>
      </c>
      <c r="D75" s="112">
        <f>'2019预算管理费用'!T75</f>
        <v>0</v>
      </c>
      <c r="E75" s="112">
        <f ca="1">OFFSET('2019管理费用'!$H75,0,MONTH(封面!$G$13)-1,)</f>
        <v>0</v>
      </c>
      <c r="F75" s="109">
        <f ca="1">OFFSET('2019预算管理费用'!$H75,0,MONTH(封面!$G$13)-1,)</f>
        <v>0</v>
      </c>
      <c r="G75" s="109">
        <f ca="1">OFFSET('2020实际管理费用'!$H75,0,MONTH(封面!$G$13)-1,)</f>
        <v>0</v>
      </c>
      <c r="H75" s="112">
        <f t="shared" ca="1" si="6"/>
        <v>0</v>
      </c>
      <c r="I75" s="112">
        <f t="shared" ca="1" si="7"/>
        <v>0</v>
      </c>
      <c r="J75" s="112">
        <f ca="1">SUM(OFFSET('2019管理费用'!$H75,0,0,1,MONTH(封面!$G$13)))</f>
        <v>0</v>
      </c>
      <c r="K75" s="112">
        <f ca="1">SUM(OFFSET('2019预算管理费用'!$H75,0,0,1,MONTH(封面!$G$13)))</f>
        <v>0</v>
      </c>
      <c r="L75" s="112">
        <f ca="1">SUM(OFFSET('2020实际管理费用'!$H75,0,0,1,MONTH(封面!$G$13)))</f>
        <v>0</v>
      </c>
      <c r="M75" s="112">
        <f t="shared" ca="1" si="8"/>
        <v>0</v>
      </c>
      <c r="N75" s="112">
        <f t="shared" ca="1" si="9"/>
        <v>0</v>
      </c>
      <c r="O75" s="37" t="str">
        <f>IF('2020实际管理费用'!U75="","",'2020实际管理费用'!U75)</f>
        <v/>
      </c>
      <c r="P75" s="69"/>
      <c r="Q75" s="69"/>
      <c r="R75" s="69"/>
    </row>
    <row r="76" spans="1:18" s="15" customFormat="1" ht="17.25" customHeight="1">
      <c r="A76" s="166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OFFSET('2019管理费用'!$H76,0,MONTH(封面!$G$13)-1,)</f>
        <v>0</v>
      </c>
      <c r="F76" s="109">
        <f ca="1">OFFSET('2019预算管理费用'!$H76,0,MONTH(封面!$G$13)-1,)</f>
        <v>0</v>
      </c>
      <c r="G76" s="109">
        <f ca="1">OFFSET('2020实际管理费用'!$H76,0,MONTH(封面!$G$13)-1,)</f>
        <v>0</v>
      </c>
      <c r="H76" s="112">
        <f t="shared" ca="1" si="6"/>
        <v>0</v>
      </c>
      <c r="I76" s="112">
        <f t="shared" ca="1" si="7"/>
        <v>0</v>
      </c>
      <c r="J76" s="112">
        <f ca="1">SUM(OFFSET('2019管理费用'!$H76,0,0,1,MONTH(封面!$G$13)))</f>
        <v>0</v>
      </c>
      <c r="K76" s="112">
        <f ca="1">SUM(OFFSET('2019预算管理费用'!$H76,0,0,1,MONTH(封面!$G$13)))</f>
        <v>0</v>
      </c>
      <c r="L76" s="112">
        <f ca="1">SUM(OFFSET('2020实际管理费用'!$H76,0,0,1,MONTH(封面!$G$13)))</f>
        <v>0</v>
      </c>
      <c r="M76" s="112">
        <f t="shared" ca="1" si="8"/>
        <v>0</v>
      </c>
      <c r="N76" s="112">
        <f t="shared" ca="1" si="9"/>
        <v>0</v>
      </c>
      <c r="O76" s="37" t="str">
        <f>IF('2020实际管理费用'!U76="","",'2020实际管理费用'!U76)</f>
        <v/>
      </c>
      <c r="P76" s="69"/>
      <c r="Q76" s="69"/>
      <c r="R76" s="69"/>
    </row>
    <row r="77" spans="1:18" s="15" customFormat="1" ht="17.25" customHeight="1">
      <c r="A77" s="166"/>
      <c r="B77" s="156" t="s">
        <v>94</v>
      </c>
      <c r="C77" s="48" t="s">
        <v>95</v>
      </c>
      <c r="D77" s="112">
        <f>'2019预算管理费用'!T77</f>
        <v>0</v>
      </c>
      <c r="E77" s="112">
        <f ca="1">OFFSET('2019管理费用'!$H77,0,MONTH(封面!$G$13)-1,)</f>
        <v>0</v>
      </c>
      <c r="F77" s="109">
        <f ca="1">OFFSET('2019预算管理费用'!$H77,0,MONTH(封面!$G$13)-1,)</f>
        <v>0</v>
      </c>
      <c r="G77" s="109">
        <f ca="1">OFFSET('2020实际管理费用'!$H77,0,MONTH(封面!$G$13)-1,)</f>
        <v>0</v>
      </c>
      <c r="H77" s="112">
        <f t="shared" ca="1" si="6"/>
        <v>0</v>
      </c>
      <c r="I77" s="112">
        <f t="shared" ca="1" si="7"/>
        <v>0</v>
      </c>
      <c r="J77" s="112">
        <f ca="1">SUM(OFFSET('2019管理费用'!$H77,0,0,1,MONTH(封面!$G$13)))</f>
        <v>0</v>
      </c>
      <c r="K77" s="112">
        <f ca="1">SUM(OFFSET('2019预算管理费用'!$H77,0,0,1,MONTH(封面!$G$13)))</f>
        <v>0</v>
      </c>
      <c r="L77" s="112">
        <f ca="1">SUM(OFFSET('2020实际管理费用'!$H77,0,0,1,MONTH(封面!$G$13)))</f>
        <v>0</v>
      </c>
      <c r="M77" s="112">
        <f t="shared" ca="1" si="8"/>
        <v>0</v>
      </c>
      <c r="N77" s="112">
        <f t="shared" ca="1" si="9"/>
        <v>0</v>
      </c>
      <c r="O77" s="37" t="str">
        <f>IF('2020实际管理费用'!U77="","",'2020实际管理费用'!U77)</f>
        <v/>
      </c>
      <c r="P77" s="69"/>
      <c r="Q77" s="69"/>
      <c r="R77" s="69"/>
    </row>
    <row r="78" spans="1:18" s="15" customFormat="1" ht="17.25" customHeight="1">
      <c r="A78" s="166"/>
      <c r="B78" s="156"/>
      <c r="C78" s="50" t="s">
        <v>96</v>
      </c>
      <c r="D78" s="112">
        <f>'2019预算管理费用'!T78</f>
        <v>0</v>
      </c>
      <c r="E78" s="112">
        <f ca="1">OFFSET('2019管理费用'!$H78,0,MONTH(封面!$G$13)-1,)</f>
        <v>0</v>
      </c>
      <c r="F78" s="109">
        <f ca="1">OFFSET('2019预算管理费用'!$H78,0,MONTH(封面!$G$13)-1,)</f>
        <v>0</v>
      </c>
      <c r="G78" s="109">
        <f ca="1">OFFSET('2020实际管理费用'!$H78,0,MONTH(封面!$G$13)-1,)</f>
        <v>0</v>
      </c>
      <c r="H78" s="112">
        <f t="shared" ca="1" si="6"/>
        <v>0</v>
      </c>
      <c r="I78" s="112">
        <f t="shared" ca="1" si="7"/>
        <v>0</v>
      </c>
      <c r="J78" s="112">
        <f ca="1">SUM(OFFSET('2019管理费用'!$H78,0,0,1,MONTH(封面!$G$13)))</f>
        <v>0</v>
      </c>
      <c r="K78" s="112">
        <f ca="1">SUM(OFFSET('2019预算管理费用'!$H78,0,0,1,MONTH(封面!$G$13)))</f>
        <v>0</v>
      </c>
      <c r="L78" s="112">
        <f ca="1">SUM(OFFSET('2020实际管理费用'!$H78,0,0,1,MONTH(封面!$G$13)))</f>
        <v>0</v>
      </c>
      <c r="M78" s="112">
        <f t="shared" ca="1" si="8"/>
        <v>0</v>
      </c>
      <c r="N78" s="112">
        <f t="shared" ca="1" si="9"/>
        <v>0</v>
      </c>
      <c r="O78" s="37" t="str">
        <f>IF('2020实际管理费用'!U78="","",'2020实际管理费用'!U78)</f>
        <v/>
      </c>
      <c r="P78" s="69"/>
      <c r="Q78" s="69"/>
      <c r="R78" s="69"/>
    </row>
    <row r="79" spans="1:18" s="15" customFormat="1" ht="17.25" customHeight="1">
      <c r="A79" s="166"/>
      <c r="B79" s="46" t="s">
        <v>224</v>
      </c>
      <c r="C79" s="48" t="s">
        <v>97</v>
      </c>
      <c r="D79" s="112">
        <f>'2019预算管理费用'!T79</f>
        <v>0</v>
      </c>
      <c r="E79" s="112">
        <f ca="1">OFFSET('2019管理费用'!$H79,0,MONTH(封面!$G$13)-1,)</f>
        <v>0</v>
      </c>
      <c r="F79" s="109">
        <f ca="1">OFFSET('2019预算管理费用'!$H79,0,MONTH(封面!$G$13)-1,)</f>
        <v>0</v>
      </c>
      <c r="G79" s="109">
        <f ca="1">OFFSET('2020实际管理费用'!$H79,0,MONTH(封面!$G$13)-1,)</f>
        <v>0</v>
      </c>
      <c r="H79" s="112">
        <f t="shared" ca="1" si="6"/>
        <v>0</v>
      </c>
      <c r="I79" s="112">
        <f t="shared" ca="1" si="7"/>
        <v>0</v>
      </c>
      <c r="J79" s="112">
        <f ca="1">SUM(OFFSET('2019管理费用'!$H79,0,0,1,MONTH(封面!$G$13)))</f>
        <v>0</v>
      </c>
      <c r="K79" s="112">
        <f ca="1">SUM(OFFSET('2019预算管理费用'!$H79,0,0,1,MONTH(封面!$G$13)))</f>
        <v>0</v>
      </c>
      <c r="L79" s="112">
        <f ca="1">SUM(OFFSET('2020实际管理费用'!$H79,0,0,1,MONTH(封面!$G$13)))</f>
        <v>0</v>
      </c>
      <c r="M79" s="112">
        <f t="shared" ca="1" si="8"/>
        <v>0</v>
      </c>
      <c r="N79" s="112">
        <f t="shared" ca="1" si="9"/>
        <v>0</v>
      </c>
      <c r="O79" s="37" t="str">
        <f>IF('2020实际管理费用'!U79="","",'2020实际管理费用'!U79)</f>
        <v/>
      </c>
      <c r="P79" s="69"/>
      <c r="Q79" s="69"/>
      <c r="R79" s="69"/>
    </row>
    <row r="80" spans="1:18" s="15" customFormat="1" ht="17.25" customHeight="1">
      <c r="A80" s="167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OFFSET('2019管理费用'!$H80,0,MONTH(封面!$G$13)-1,)</f>
        <v>0</v>
      </c>
      <c r="F80" s="109">
        <f ca="1">OFFSET('2019预算管理费用'!$H80,0,MONTH(封面!$G$13)-1,)</f>
        <v>0</v>
      </c>
      <c r="G80" s="109">
        <f ca="1">OFFSET('2020实际管理费用'!$H80,0,MONTH(封面!$G$13)-1,)</f>
        <v>0</v>
      </c>
      <c r="H80" s="112">
        <f t="shared" ca="1" si="6"/>
        <v>0</v>
      </c>
      <c r="I80" s="112">
        <f t="shared" ca="1" si="7"/>
        <v>0</v>
      </c>
      <c r="J80" s="112">
        <f ca="1">SUM(OFFSET('2019管理费用'!$H80,0,0,1,MONTH(封面!$G$13)))</f>
        <v>1461.85</v>
      </c>
      <c r="K80" s="112">
        <f ca="1">SUM(OFFSET('2019预算管理费用'!$H80,0,0,1,MONTH(封面!$G$13)))</f>
        <v>0</v>
      </c>
      <c r="L80" s="112">
        <f ca="1">SUM(OFFSET('2020实际管理费用'!$H80,0,0,1,MONTH(封面!$G$13)))</f>
        <v>0</v>
      </c>
      <c r="M80" s="112">
        <f t="shared" ca="1" si="8"/>
        <v>-1461.85</v>
      </c>
      <c r="N80" s="112">
        <f t="shared" ca="1" si="9"/>
        <v>0</v>
      </c>
      <c r="O80" s="37" t="str">
        <f>IF('2020实际管理费用'!U80="","",'2020实际管理费用'!U80)</f>
        <v/>
      </c>
      <c r="P80" s="69"/>
      <c r="Q80" s="69"/>
      <c r="R80" s="69"/>
    </row>
    <row r="81" spans="1:18" s="15" customFormat="1" ht="17.25" customHeight="1">
      <c r="A81" s="167"/>
      <c r="B81" s="46" t="s">
        <v>225</v>
      </c>
      <c r="C81" s="45" t="s">
        <v>101</v>
      </c>
      <c r="D81" s="112">
        <f>'2019预算管理费用'!T81</f>
        <v>0</v>
      </c>
      <c r="E81" s="112">
        <f ca="1">OFFSET('2019管理费用'!$H81,0,MONTH(封面!$G$13)-1,)</f>
        <v>0</v>
      </c>
      <c r="F81" s="109">
        <f ca="1">OFFSET('2019预算管理费用'!$H81,0,MONTH(封面!$G$13)-1,)</f>
        <v>0</v>
      </c>
      <c r="G81" s="109">
        <f ca="1">OFFSET('2020实际管理费用'!$H81,0,MONTH(封面!$G$13)-1,)</f>
        <v>30919.200000000001</v>
      </c>
      <c r="H81" s="112">
        <f t="shared" ca="1" si="6"/>
        <v>30919.200000000001</v>
      </c>
      <c r="I81" s="112">
        <f t="shared" ca="1" si="7"/>
        <v>30919.200000000001</v>
      </c>
      <c r="J81" s="112">
        <f ca="1">SUM(OFFSET('2019管理费用'!$H81,0,0,1,MONTH(封面!$G$13)))</f>
        <v>0</v>
      </c>
      <c r="K81" s="112">
        <f ca="1">SUM(OFFSET('2019预算管理费用'!$H81,0,0,1,MONTH(封面!$G$13)))</f>
        <v>0</v>
      </c>
      <c r="L81" s="112">
        <f ca="1">SUM(OFFSET('2020实际管理费用'!$H81,0,0,1,MONTH(封面!$G$13)))</f>
        <v>30919.200000000001</v>
      </c>
      <c r="M81" s="112">
        <f t="shared" ca="1" si="8"/>
        <v>30919.200000000001</v>
      </c>
      <c r="N81" s="112">
        <f t="shared" ca="1" si="9"/>
        <v>30919.200000000001</v>
      </c>
      <c r="O81" s="37" t="str">
        <f>IF('2020实际管理费用'!U81="","",'2020实际管理费用'!U81)</f>
        <v/>
      </c>
      <c r="P81" s="69"/>
      <c r="Q81" s="69"/>
      <c r="R81" s="69"/>
    </row>
    <row r="82" spans="1:18" s="15" customFormat="1" ht="17.25" customHeight="1">
      <c r="A82" s="167"/>
      <c r="B82" s="156" t="s">
        <v>102</v>
      </c>
      <c r="C82" s="45" t="s">
        <v>103</v>
      </c>
      <c r="D82" s="112">
        <f>'2019预算管理费用'!T82</f>
        <v>0</v>
      </c>
      <c r="E82" s="112">
        <f ca="1">OFFSET('2019管理费用'!$H82,0,MONTH(封面!$G$13)-1,)</f>
        <v>0</v>
      </c>
      <c r="F82" s="109">
        <f ca="1">OFFSET('2019预算管理费用'!$H82,0,MONTH(封面!$G$13)-1,)</f>
        <v>0</v>
      </c>
      <c r="G82" s="109">
        <f ca="1">OFFSET('2020实际管理费用'!$H82,0,MONTH(封面!$G$13)-1,)</f>
        <v>0</v>
      </c>
      <c r="H82" s="112">
        <f t="shared" ca="1" si="6"/>
        <v>0</v>
      </c>
      <c r="I82" s="112">
        <f t="shared" ca="1" si="7"/>
        <v>0</v>
      </c>
      <c r="J82" s="112">
        <f ca="1">SUM(OFFSET('2019管理费用'!$H82,0,0,1,MONTH(封面!$G$13)))</f>
        <v>0</v>
      </c>
      <c r="K82" s="112">
        <f ca="1">SUM(OFFSET('2019预算管理费用'!$H82,0,0,1,MONTH(封面!$G$13)))</f>
        <v>0</v>
      </c>
      <c r="L82" s="112">
        <f ca="1">SUM(OFFSET('2020实际管理费用'!$H82,0,0,1,MONTH(封面!$G$13)))</f>
        <v>0</v>
      </c>
      <c r="M82" s="112">
        <f t="shared" ca="1" si="8"/>
        <v>0</v>
      </c>
      <c r="N82" s="112">
        <f t="shared" ca="1" si="9"/>
        <v>0</v>
      </c>
      <c r="O82" s="37" t="str">
        <f>IF('2020实际管理费用'!U82="","",'2020实际管理费用'!U82)</f>
        <v/>
      </c>
      <c r="P82" s="69"/>
      <c r="Q82" s="69"/>
      <c r="R82" s="69"/>
    </row>
    <row r="83" spans="1:18" s="15" customFormat="1" ht="17.25" customHeight="1">
      <c r="A83" s="167"/>
      <c r="B83" s="156"/>
      <c r="C83" s="45" t="s">
        <v>104</v>
      </c>
      <c r="D83" s="112">
        <f>'2019预算管理费用'!T83</f>
        <v>0</v>
      </c>
      <c r="E83" s="112">
        <f ca="1">OFFSET('2019管理费用'!$H83,0,MONTH(封面!$G$13)-1,)</f>
        <v>18000</v>
      </c>
      <c r="F83" s="109">
        <f ca="1">OFFSET('2019预算管理费用'!$H83,0,MONTH(封面!$G$13)-1,)</f>
        <v>0</v>
      </c>
      <c r="G83" s="109">
        <f ca="1">OFFSET('2020实际管理费用'!$H83,0,MONTH(封面!$G$13)-1,)</f>
        <v>17076.22</v>
      </c>
      <c r="H83" s="112">
        <f t="shared" ca="1" si="6"/>
        <v>-923.77999999999884</v>
      </c>
      <c r="I83" s="112">
        <f t="shared" ca="1" si="7"/>
        <v>17076.22</v>
      </c>
      <c r="J83" s="112">
        <f ca="1">SUM(OFFSET('2019管理费用'!$H83,0,0,1,MONTH(封面!$G$13)))</f>
        <v>18000</v>
      </c>
      <c r="K83" s="112">
        <f ca="1">SUM(OFFSET('2019预算管理费用'!$H83,0,0,1,MONTH(封面!$G$13)))</f>
        <v>0</v>
      </c>
      <c r="L83" s="112">
        <f ca="1">SUM(OFFSET('2020实际管理费用'!$H83,0,0,1,MONTH(封面!$G$13)))</f>
        <v>24233.440000000002</v>
      </c>
      <c r="M83" s="112">
        <f t="shared" ca="1" si="8"/>
        <v>6233.4400000000023</v>
      </c>
      <c r="N83" s="112">
        <f t="shared" ca="1" si="9"/>
        <v>24233.440000000002</v>
      </c>
      <c r="O83" s="37" t="str">
        <f>IF('2020实际管理费用'!U83="","",'2020实际管理费用'!U83)</f>
        <v/>
      </c>
      <c r="P83" s="69"/>
      <c r="Q83" s="69"/>
      <c r="R83" s="69"/>
    </row>
    <row r="84" spans="1:18" s="15" customFormat="1" ht="17.25" customHeight="1">
      <c r="A84" s="167"/>
      <c r="B84" s="156"/>
      <c r="C84" s="45" t="s">
        <v>105</v>
      </c>
      <c r="D84" s="112">
        <f>'2019预算管理费用'!T84</f>
        <v>0</v>
      </c>
      <c r="E84" s="112">
        <f ca="1">OFFSET('2019管理费用'!$H84,0,MONTH(封面!$G$13)-1,)</f>
        <v>0</v>
      </c>
      <c r="F84" s="109">
        <f ca="1">OFFSET('2019预算管理费用'!$H84,0,MONTH(封面!$G$13)-1,)</f>
        <v>0</v>
      </c>
      <c r="G84" s="109">
        <f ca="1">OFFSET('2020实际管理费用'!$H84,0,MONTH(封面!$G$13)-1,)</f>
        <v>0</v>
      </c>
      <c r="H84" s="112">
        <f t="shared" ca="1" si="6"/>
        <v>0</v>
      </c>
      <c r="I84" s="112">
        <f t="shared" ca="1" si="7"/>
        <v>0</v>
      </c>
      <c r="J84" s="112">
        <f ca="1">SUM(OFFSET('2019管理费用'!$H84,0,0,1,MONTH(封面!$G$13)))</f>
        <v>0</v>
      </c>
      <c r="K84" s="112">
        <f ca="1">SUM(OFFSET('2019预算管理费用'!$H84,0,0,1,MONTH(封面!$G$13)))</f>
        <v>0</v>
      </c>
      <c r="L84" s="112">
        <f ca="1">SUM(OFFSET('2020实际管理费用'!$H84,0,0,1,MONTH(封面!$G$13)))</f>
        <v>0</v>
      </c>
      <c r="M84" s="112">
        <f t="shared" ca="1" si="8"/>
        <v>0</v>
      </c>
      <c r="N84" s="112">
        <f t="shared" ca="1" si="9"/>
        <v>0</v>
      </c>
      <c r="O84" s="37" t="str">
        <f>IF('2020实际管理费用'!U84="","",'2020实际管理费用'!U84)</f>
        <v/>
      </c>
      <c r="P84" s="69"/>
      <c r="Q84" s="69"/>
      <c r="R84" s="69"/>
    </row>
    <row r="85" spans="1:18" s="15" customFormat="1" ht="17.25" customHeight="1">
      <c r="A85" s="167"/>
      <c r="B85" s="46" t="s">
        <v>106</v>
      </c>
      <c r="C85" s="48" t="s">
        <v>107</v>
      </c>
      <c r="D85" s="112">
        <f>'2019预算管理费用'!T85</f>
        <v>0</v>
      </c>
      <c r="E85" s="112">
        <f ca="1">OFFSET('2019管理费用'!$H85,0,MONTH(封面!$G$13)-1,)</f>
        <v>1666</v>
      </c>
      <c r="F85" s="109">
        <f ca="1">OFFSET('2019预算管理费用'!$H85,0,MONTH(封面!$G$13)-1,)</f>
        <v>0</v>
      </c>
      <c r="G85" s="109">
        <f ca="1">OFFSET('2020实际管理费用'!$H85,0,MONTH(封面!$G$13)-1,)</f>
        <v>0</v>
      </c>
      <c r="H85" s="112">
        <f t="shared" ca="1" si="6"/>
        <v>-1666</v>
      </c>
      <c r="I85" s="112">
        <f t="shared" ca="1" si="7"/>
        <v>0</v>
      </c>
      <c r="J85" s="112">
        <f ca="1">SUM(OFFSET('2019管理费用'!$H85,0,0,1,MONTH(封面!$G$13)))</f>
        <v>7652</v>
      </c>
      <c r="K85" s="112">
        <f ca="1">SUM(OFFSET('2019预算管理费用'!$H85,0,0,1,MONTH(封面!$G$13)))</f>
        <v>0</v>
      </c>
      <c r="L85" s="112">
        <f ca="1">SUM(OFFSET('2020实际管理费用'!$H85,0,0,1,MONTH(封面!$G$13)))</f>
        <v>198</v>
      </c>
      <c r="M85" s="112">
        <f t="shared" ca="1" si="8"/>
        <v>-7454</v>
      </c>
      <c r="N85" s="112">
        <f t="shared" ca="1" si="9"/>
        <v>198</v>
      </c>
      <c r="O85" s="37" t="str">
        <f>IF('2020实际管理费用'!U85="","",'2020实际管理费用'!U85)</f>
        <v/>
      </c>
      <c r="P85" s="69"/>
      <c r="Q85" s="69"/>
      <c r="R85" s="69"/>
    </row>
    <row r="86" spans="1:18" s="15" customFormat="1" ht="17.25" customHeight="1">
      <c r="A86" s="168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OFFSET('2019管理费用'!$H86,0,MONTH(封面!$G$13)-1,)</f>
        <v>0</v>
      </c>
      <c r="F86" s="109">
        <f ca="1">OFFSET('2019预算管理费用'!$H86,0,MONTH(封面!$G$13)-1,)</f>
        <v>0</v>
      </c>
      <c r="G86" s="109">
        <f ca="1">OFFSET('2020实际管理费用'!$H86,0,MONTH(封面!$G$13)-1,)</f>
        <v>0</v>
      </c>
      <c r="H86" s="112">
        <f t="shared" ca="1" si="6"/>
        <v>0</v>
      </c>
      <c r="I86" s="112">
        <f t="shared" ca="1" si="7"/>
        <v>0</v>
      </c>
      <c r="J86" s="112">
        <f ca="1">SUM(OFFSET('2019管理费用'!$H86,0,0,1,MONTH(封面!$G$13)))</f>
        <v>0</v>
      </c>
      <c r="K86" s="112">
        <f ca="1">SUM(OFFSET('2019预算管理费用'!$H86,0,0,1,MONTH(封面!$G$13)))</f>
        <v>0</v>
      </c>
      <c r="L86" s="112">
        <f ca="1">SUM(OFFSET('2020实际管理费用'!$H86,0,0,1,MONTH(封面!$G$13)))</f>
        <v>0</v>
      </c>
      <c r="M86" s="112">
        <f t="shared" ca="1" si="8"/>
        <v>0</v>
      </c>
      <c r="N86" s="112">
        <f t="shared" ca="1" si="9"/>
        <v>0</v>
      </c>
      <c r="O86" s="37" t="str">
        <f>IF('2020实际管理费用'!U86="","",'2020实际管理费用'!U86)</f>
        <v/>
      </c>
      <c r="P86" s="69"/>
      <c r="Q86" s="69"/>
      <c r="R86" s="69"/>
    </row>
    <row r="87" spans="1:18" s="15" customFormat="1" ht="17.25" customHeight="1">
      <c r="A87" s="168"/>
      <c r="B87" s="46" t="s">
        <v>111</v>
      </c>
      <c r="C87" s="48" t="s">
        <v>112</v>
      </c>
      <c r="D87" s="112">
        <f>'2019预算管理费用'!T87</f>
        <v>0</v>
      </c>
      <c r="E87" s="112">
        <f ca="1">OFFSET('2019管理费用'!$H87,0,MONTH(封面!$G$13)-1,)</f>
        <v>0</v>
      </c>
      <c r="F87" s="109">
        <f ca="1">OFFSET('2019预算管理费用'!$H87,0,MONTH(封面!$G$13)-1,)</f>
        <v>0</v>
      </c>
      <c r="G87" s="109">
        <f ca="1">OFFSET('2020实际管理费用'!$H87,0,MONTH(封面!$G$13)-1,)</f>
        <v>0</v>
      </c>
      <c r="H87" s="112">
        <f t="shared" ca="1" si="6"/>
        <v>0</v>
      </c>
      <c r="I87" s="112">
        <f t="shared" ca="1" si="7"/>
        <v>0</v>
      </c>
      <c r="J87" s="112">
        <f ca="1">SUM(OFFSET('2019管理费用'!$H87,0,0,1,MONTH(封面!$G$13)))</f>
        <v>0</v>
      </c>
      <c r="K87" s="112">
        <f ca="1">SUM(OFFSET('2019预算管理费用'!$H87,0,0,1,MONTH(封面!$G$13)))</f>
        <v>0</v>
      </c>
      <c r="L87" s="112">
        <f ca="1">SUM(OFFSET('2020实际管理费用'!$H87,0,0,1,MONTH(封面!$G$13)))</f>
        <v>0</v>
      </c>
      <c r="M87" s="112">
        <f t="shared" ca="1" si="8"/>
        <v>0</v>
      </c>
      <c r="N87" s="112">
        <f t="shared" ca="1" si="9"/>
        <v>0</v>
      </c>
      <c r="O87" s="37" t="str">
        <f>IF('2020实际管理费用'!U87="","",'2020实际管理费用'!U87)</f>
        <v/>
      </c>
      <c r="P87" s="69"/>
      <c r="Q87" s="69"/>
      <c r="R87" s="69"/>
    </row>
    <row r="88" spans="1:18" s="15" customFormat="1" ht="17.25" customHeight="1">
      <c r="A88" s="168"/>
      <c r="B88" s="46" t="s">
        <v>113</v>
      </c>
      <c r="C88" s="48" t="s">
        <v>114</v>
      </c>
      <c r="D88" s="112">
        <f>'2019预算管理费用'!T88</f>
        <v>0</v>
      </c>
      <c r="E88" s="112">
        <f ca="1">OFFSET('2019管理费用'!$H88,0,MONTH(封面!$G$13)-1,)</f>
        <v>0</v>
      </c>
      <c r="F88" s="109">
        <f ca="1">OFFSET('2019预算管理费用'!$H88,0,MONTH(封面!$G$13)-1,)</f>
        <v>0</v>
      </c>
      <c r="G88" s="109">
        <f ca="1">OFFSET('2020实际管理费用'!$H88,0,MONTH(封面!$G$13)-1,)</f>
        <v>0</v>
      </c>
      <c r="H88" s="112">
        <f t="shared" ca="1" si="6"/>
        <v>0</v>
      </c>
      <c r="I88" s="112">
        <f t="shared" ca="1" si="7"/>
        <v>0</v>
      </c>
      <c r="J88" s="112">
        <f ca="1">SUM(OFFSET('2019管理费用'!$H88,0,0,1,MONTH(封面!$G$13)))</f>
        <v>0</v>
      </c>
      <c r="K88" s="112">
        <f ca="1">SUM(OFFSET('2019预算管理费用'!$H88,0,0,1,MONTH(封面!$G$13)))</f>
        <v>0</v>
      </c>
      <c r="L88" s="112">
        <f ca="1">SUM(OFFSET('2020实际管理费用'!$H88,0,0,1,MONTH(封面!$G$13)))</f>
        <v>0</v>
      </c>
      <c r="M88" s="112">
        <f t="shared" ca="1" si="8"/>
        <v>0</v>
      </c>
      <c r="N88" s="112">
        <f t="shared" ca="1" si="9"/>
        <v>0</v>
      </c>
      <c r="O88" s="37" t="str">
        <f>IF('2020实际管理费用'!U88="","",'2020实际管理费用'!U88)</f>
        <v/>
      </c>
      <c r="P88" s="69"/>
      <c r="Q88" s="69"/>
      <c r="R88" s="69"/>
    </row>
    <row r="89" spans="1:18" s="15" customFormat="1" ht="17.25" customHeight="1">
      <c r="A89" s="168"/>
      <c r="B89" s="46" t="s">
        <v>226</v>
      </c>
      <c r="C89" s="48" t="s">
        <v>115</v>
      </c>
      <c r="D89" s="112">
        <f>'2019预算管理费用'!T89</f>
        <v>0</v>
      </c>
      <c r="E89" s="112">
        <f ca="1">OFFSET('2019管理费用'!$H89,0,MONTH(封面!$G$13)-1,)</f>
        <v>0</v>
      </c>
      <c r="F89" s="109">
        <f ca="1">OFFSET('2019预算管理费用'!$H89,0,MONTH(封面!$G$13)-1,)</f>
        <v>0</v>
      </c>
      <c r="G89" s="109">
        <f ca="1">OFFSET('2020实际管理费用'!$H89,0,MONTH(封面!$G$13)-1,)</f>
        <v>0</v>
      </c>
      <c r="H89" s="112">
        <f t="shared" ca="1" si="6"/>
        <v>0</v>
      </c>
      <c r="I89" s="112">
        <f t="shared" ca="1" si="7"/>
        <v>0</v>
      </c>
      <c r="J89" s="112">
        <f ca="1">SUM(OFFSET('2019管理费用'!$H89,0,0,1,MONTH(封面!$G$13)))</f>
        <v>0</v>
      </c>
      <c r="K89" s="112">
        <f ca="1">SUM(OFFSET('2019预算管理费用'!$H89,0,0,1,MONTH(封面!$G$13)))</f>
        <v>0</v>
      </c>
      <c r="L89" s="112">
        <f ca="1">SUM(OFFSET('2020实际管理费用'!$H89,0,0,1,MONTH(封面!$G$13)))</f>
        <v>0</v>
      </c>
      <c r="M89" s="112">
        <f t="shared" ca="1" si="8"/>
        <v>0</v>
      </c>
      <c r="N89" s="112">
        <f t="shared" ca="1" si="9"/>
        <v>0</v>
      </c>
      <c r="O89" s="37" t="str">
        <f>IF('2020实际管理费用'!U89="","",'2020实际管理费用'!U89)</f>
        <v/>
      </c>
      <c r="P89" s="69"/>
      <c r="Q89" s="69"/>
      <c r="R89" s="69"/>
    </row>
    <row r="90" spans="1:18" s="15" customFormat="1" ht="17.25" customHeight="1">
      <c r="A90" s="169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OFFSET('2019管理费用'!$H90,0,MONTH(封面!$G$13)-1,)</f>
        <v>0</v>
      </c>
      <c r="F90" s="109">
        <f ca="1">OFFSET('2019预算管理费用'!$H90,0,MONTH(封面!$G$13)-1,)</f>
        <v>0</v>
      </c>
      <c r="G90" s="109">
        <f ca="1">OFFSET('2020实际管理费用'!$H90,0,MONTH(封面!$G$13)-1,)</f>
        <v>0</v>
      </c>
      <c r="H90" s="112">
        <f t="shared" ca="1" si="6"/>
        <v>0</v>
      </c>
      <c r="I90" s="112">
        <f t="shared" ca="1" si="7"/>
        <v>0</v>
      </c>
      <c r="J90" s="112">
        <f ca="1">SUM(OFFSET('2019管理费用'!$H90,0,0,1,MONTH(封面!$G$13)))</f>
        <v>0</v>
      </c>
      <c r="K90" s="112">
        <f ca="1">SUM(OFFSET('2019预算管理费用'!$H90,0,0,1,MONTH(封面!$G$13)))</f>
        <v>0</v>
      </c>
      <c r="L90" s="112">
        <f ca="1">SUM(OFFSET('2020实际管理费用'!$H90,0,0,1,MONTH(封面!$G$13)))</f>
        <v>0</v>
      </c>
      <c r="M90" s="112">
        <f t="shared" ca="1" si="8"/>
        <v>0</v>
      </c>
      <c r="N90" s="112">
        <f t="shared" ca="1" si="9"/>
        <v>0</v>
      </c>
      <c r="O90" s="37" t="str">
        <f>IF('2020实际管理费用'!U90="","",'2020实际管理费用'!U90)</f>
        <v/>
      </c>
      <c r="P90" s="69"/>
      <c r="Q90" s="69"/>
      <c r="R90" s="69"/>
    </row>
    <row r="91" spans="1:18" s="15" customFormat="1" ht="17.25" customHeight="1">
      <c r="A91" s="169"/>
      <c r="B91" s="46" t="s">
        <v>228</v>
      </c>
      <c r="C91" s="48" t="s">
        <v>441</v>
      </c>
      <c r="D91" s="112">
        <f>'2019预算管理费用'!T91</f>
        <v>0</v>
      </c>
      <c r="E91" s="112">
        <f ca="1">OFFSET('2019管理费用'!$H91,0,MONTH(封面!$G$13)-1,)</f>
        <v>221788.4</v>
      </c>
      <c r="F91" s="109">
        <f ca="1">OFFSET('2019预算管理费用'!$H91,0,MONTH(封面!$G$13)-1,)</f>
        <v>0</v>
      </c>
      <c r="G91" s="109">
        <f ca="1">OFFSET('2020实际管理费用'!$H91,0,MONTH(封面!$G$13)-1,)</f>
        <v>0</v>
      </c>
      <c r="H91" s="112">
        <f t="shared" ca="1" si="6"/>
        <v>-221788.4</v>
      </c>
      <c r="I91" s="112">
        <f t="shared" ca="1" si="7"/>
        <v>0</v>
      </c>
      <c r="J91" s="112">
        <f ca="1">SUM(OFFSET('2019管理费用'!$H91,0,0,1,MONTH(封面!$G$13)))</f>
        <v>590451.53</v>
      </c>
      <c r="K91" s="112">
        <f ca="1">SUM(OFFSET('2019预算管理费用'!$H91,0,0,1,MONTH(封面!$G$13)))</f>
        <v>0</v>
      </c>
      <c r="L91" s="112">
        <f ca="1">SUM(OFFSET('2020实际管理费用'!$H91,0,0,1,MONTH(封面!$G$13)))</f>
        <v>247110.77000000002</v>
      </c>
      <c r="M91" s="112">
        <f t="shared" ca="1" si="8"/>
        <v>-343340.76</v>
      </c>
      <c r="N91" s="112">
        <f t="shared" ca="1" si="9"/>
        <v>247110.77000000002</v>
      </c>
      <c r="O91" s="37" t="str">
        <f>IF('2020实际管理费用'!U91="","",'2020实际管理费用'!U91)</f>
        <v/>
      </c>
      <c r="P91" s="69"/>
      <c r="Q91" s="69"/>
      <c r="R91" s="69"/>
    </row>
    <row r="92" spans="1:18" s="15" customFormat="1" ht="17.25" customHeight="1">
      <c r="A92" s="169"/>
      <c r="B92" s="46" t="s">
        <v>118</v>
      </c>
      <c r="C92" s="48" t="s">
        <v>16</v>
      </c>
      <c r="D92" s="112">
        <f>'2019预算管理费用'!T92</f>
        <v>0</v>
      </c>
      <c r="E92" s="112">
        <f ca="1">OFFSET('2019管理费用'!$H92,0,MONTH(封面!$G$13)-1,)</f>
        <v>0</v>
      </c>
      <c r="F92" s="109">
        <f ca="1">OFFSET('2019预算管理费用'!$H92,0,MONTH(封面!$G$13)-1,)</f>
        <v>0</v>
      </c>
      <c r="G92" s="109">
        <f ca="1">OFFSET('2020实际管理费用'!$H92,0,MONTH(封面!$G$13)-1,)</f>
        <v>11050.19</v>
      </c>
      <c r="H92" s="112">
        <f t="shared" ca="1" si="6"/>
        <v>11050.19</v>
      </c>
      <c r="I92" s="112">
        <f t="shared" ca="1" si="7"/>
        <v>11050.19</v>
      </c>
      <c r="J92" s="112">
        <f ca="1">SUM(OFFSET('2019管理费用'!$H92,0,0,1,MONTH(封面!$G$13)))</f>
        <v>0</v>
      </c>
      <c r="K92" s="112">
        <f ca="1">SUM(OFFSET('2019预算管理费用'!$H92,0,0,1,MONTH(封面!$G$13)))</f>
        <v>0</v>
      </c>
      <c r="L92" s="112">
        <f ca="1">SUM(OFFSET('2020实际管理费用'!$H92,0,0,1,MONTH(封面!$G$13)))</f>
        <v>12574.75</v>
      </c>
      <c r="M92" s="112">
        <f t="shared" ca="1" si="8"/>
        <v>12574.75</v>
      </c>
      <c r="N92" s="112">
        <f t="shared" ca="1" si="9"/>
        <v>12574.75</v>
      </c>
      <c r="O92" s="37" t="str">
        <f>IF('2020实际管理费用'!U92="","",'2020实际管理费用'!U92)</f>
        <v/>
      </c>
      <c r="P92" s="69"/>
      <c r="Q92" s="69"/>
      <c r="R92" s="69"/>
    </row>
    <row r="93" spans="1:18" s="31" customFormat="1" ht="15" customHeight="1">
      <c r="A93" s="204" t="s">
        <v>119</v>
      </c>
      <c r="B93" s="205"/>
      <c r="C93" s="206"/>
      <c r="D93" s="110">
        <f>SUM(D6:D92)</f>
        <v>0</v>
      </c>
      <c r="E93" s="110">
        <f ca="1">SUM(E6:E92)</f>
        <v>627273.15</v>
      </c>
      <c r="F93" s="110">
        <f t="shared" ref="F93:N93" ca="1" si="10">SUM(F6:F92)</f>
        <v>0</v>
      </c>
      <c r="G93" s="110">
        <f t="shared" ca="1" si="10"/>
        <v>575185</v>
      </c>
      <c r="H93" s="110">
        <f t="shared" ca="1" si="10"/>
        <v>-52088.149999999994</v>
      </c>
      <c r="I93" s="110">
        <f t="shared" ca="1" si="10"/>
        <v>575185</v>
      </c>
      <c r="J93" s="110">
        <f t="shared" ca="1" si="10"/>
        <v>2068139.04</v>
      </c>
      <c r="K93" s="110">
        <f t="shared" ca="1" si="10"/>
        <v>0</v>
      </c>
      <c r="L93" s="110">
        <f t="shared" ca="1" si="10"/>
        <v>1885663.8299999998</v>
      </c>
      <c r="M93" s="110">
        <f t="shared" ca="1" si="10"/>
        <v>-182475.21000000005</v>
      </c>
      <c r="N93" s="110">
        <f t="shared" ca="1" si="10"/>
        <v>1885663.8299999998</v>
      </c>
      <c r="O93" s="37" t="str">
        <f>IF('2020实际管理费用'!U93="","",'2020实际管理费用'!U93)</f>
        <v/>
      </c>
      <c r="P93" s="69"/>
      <c r="Q93" s="69"/>
      <c r="R93" s="69"/>
    </row>
    <row r="94" spans="1:18" s="32" customFormat="1" ht="15" customHeight="1">
      <c r="A94" s="207" t="s">
        <v>135</v>
      </c>
      <c r="B94" s="208"/>
      <c r="C94" s="209"/>
      <c r="D94" s="110"/>
      <c r="E94" s="112">
        <f ca="1">OFFSET('2019管理费用'!$H94,0,MONTH(封面!$G$13)-1,)</f>
        <v>23700.77</v>
      </c>
      <c r="F94" s="110"/>
      <c r="G94" s="109">
        <f ca="1">OFFSET('2020实际管理费用'!$H94,0,MONTH(封面!$G$13)-1,)</f>
        <v>8881.59</v>
      </c>
      <c r="H94" s="110"/>
      <c r="I94" s="110"/>
      <c r="J94" s="112">
        <f ca="1">SUM(OFFSET('2019管理费用'!$H94,0,0,1,MONTH(封面!$G$13)))</f>
        <v>47064.710000000006</v>
      </c>
      <c r="K94" s="110"/>
      <c r="L94" s="112">
        <f ca="1">SUM(OFFSET('2020实际管理费用'!$H94,0,0,1,MONTH(封面!$G$13)))</f>
        <v>340730.62500000006</v>
      </c>
      <c r="M94" s="110"/>
      <c r="N94" s="37"/>
      <c r="O94" s="37" t="str">
        <f>IF('2020实际管理费用'!U94="","",'2020实际管理费用'!U94)</f>
        <v/>
      </c>
      <c r="P94" s="69"/>
      <c r="Q94" s="69"/>
      <c r="R94" s="69"/>
    </row>
    <row r="95" spans="1:18" s="32" customFormat="1" ht="15" customHeight="1">
      <c r="A95" s="207" t="s">
        <v>136</v>
      </c>
      <c r="B95" s="208"/>
      <c r="C95" s="209"/>
      <c r="D95" s="110"/>
      <c r="E95" s="112">
        <f ca="1">OFFSET('2019管理费用'!$H95,0,MONTH(封面!$G$13)-1,)</f>
        <v>0</v>
      </c>
      <c r="F95" s="110"/>
      <c r="G95" s="109">
        <f ca="1">OFFSET('2020实际管理费用'!$H95,0,MONTH(封面!$G$13)-1,)</f>
        <v>0</v>
      </c>
      <c r="H95" s="110"/>
      <c r="I95" s="110"/>
      <c r="J95" s="112">
        <f ca="1">SUM(OFFSET('2019管理费用'!$H95,0,0,1,MONTH(封面!$G$13)))</f>
        <v>0</v>
      </c>
      <c r="K95" s="110"/>
      <c r="L95" s="112">
        <f ca="1">SUM(OFFSET('2020实际管理费用'!$H95,0,0,1,MONTH(封面!$G$13)))</f>
        <v>0</v>
      </c>
      <c r="M95" s="110"/>
      <c r="N95" s="37"/>
      <c r="O95" s="37" t="str">
        <f>IF('2020实际管理费用'!U95="","",'2020实际管理费用'!U95)</f>
        <v/>
      </c>
      <c r="P95" s="69"/>
      <c r="Q95" s="69"/>
      <c r="R95" s="69"/>
    </row>
    <row r="96" spans="1:18" s="32" customFormat="1" ht="15" customHeight="1">
      <c r="A96" s="207" t="s">
        <v>229</v>
      </c>
      <c r="B96" s="208"/>
      <c r="C96" s="209"/>
      <c r="D96" s="110"/>
      <c r="E96" s="112">
        <f ca="1">OFFSET('2019管理费用'!$H96,0,MONTH(封面!$G$13)-1,)</f>
        <v>582897.38</v>
      </c>
      <c r="F96" s="110"/>
      <c r="G96" s="109">
        <f ca="1">OFFSET('2020实际管理费用'!$H96,0,MONTH(封面!$G$13)-1,)</f>
        <v>8395.76</v>
      </c>
      <c r="H96" s="110"/>
      <c r="I96" s="110"/>
      <c r="J96" s="112">
        <f ca="1">SUM(OFFSET('2019管理费用'!$H96,0,0,1,MONTH(封面!$G$13)))</f>
        <v>1950010.4500000002</v>
      </c>
      <c r="K96" s="110"/>
      <c r="L96" s="112">
        <f ca="1">SUM(OFFSET('2020实际管理费用'!$H96,0,0,1,MONTH(封面!$G$13)))</f>
        <v>931131.75500000012</v>
      </c>
      <c r="M96" s="110"/>
      <c r="N96" s="37"/>
      <c r="O96" s="37" t="str">
        <f>IF('2020实际管理费用'!U96="","",'2020实际管理费用'!U96)</f>
        <v/>
      </c>
      <c r="P96" s="69"/>
      <c r="Q96" s="69"/>
      <c r="R96" s="69"/>
    </row>
    <row r="97" spans="1:18" s="32" customFormat="1" ht="15" customHeight="1">
      <c r="A97" s="207" t="s">
        <v>120</v>
      </c>
      <c r="B97" s="208"/>
      <c r="C97" s="209"/>
      <c r="D97" s="110"/>
      <c r="E97" s="112">
        <f ca="1">OFFSET('2019管理费用'!$H97,0,MONTH(封面!$G$13)-1,)</f>
        <v>0</v>
      </c>
      <c r="F97" s="110"/>
      <c r="G97" s="109">
        <f ca="1">OFFSET('2020实际管理费用'!$H97,0,MONTH(封面!$G$13)-1,)</f>
        <v>0</v>
      </c>
      <c r="H97" s="110"/>
      <c r="I97" s="110"/>
      <c r="J97" s="112">
        <f ca="1">SUM(OFFSET('2019管理费用'!$H97,0,0,1,MONTH(封面!$G$13)))</f>
        <v>0</v>
      </c>
      <c r="K97" s="110"/>
      <c r="L97" s="112">
        <f ca="1">SUM(OFFSET('2020实际管理费用'!$H97,0,0,1,MONTH(封面!$G$13)))</f>
        <v>0</v>
      </c>
      <c r="M97" s="110"/>
      <c r="N97" s="37"/>
      <c r="O97" s="37" t="str">
        <f>IF('2020实际管理费用'!U97="","",'2020实际管理费用'!U97)</f>
        <v/>
      </c>
      <c r="P97" s="69"/>
      <c r="Q97" s="69"/>
      <c r="R97" s="69"/>
    </row>
    <row r="98" spans="1:18">
      <c r="A98" s="207" t="s">
        <v>121</v>
      </c>
      <c r="B98" s="208"/>
      <c r="C98" s="209"/>
      <c r="D98" s="110"/>
      <c r="E98" s="112">
        <f ca="1">OFFSET('2019管理费用'!$H98,0,MONTH(封面!$G$13)-1,)</f>
        <v>20675</v>
      </c>
      <c r="F98" s="110"/>
      <c r="G98" s="109">
        <f ca="1">OFFSET('2020实际管理费用'!$H98,0,MONTH(封面!$G$13)-1,)</f>
        <v>557907.64999999991</v>
      </c>
      <c r="H98" s="110"/>
      <c r="I98" s="110"/>
      <c r="J98" s="112">
        <f ca="1">SUM(OFFSET('2019管理费用'!$H98,0,0,1,MONTH(封面!$G$13)))</f>
        <v>71063.879999999903</v>
      </c>
      <c r="K98" s="110"/>
      <c r="L98" s="112">
        <f ca="1">SUM(OFFSET('2020实际管理费用'!$H98,0,0,1,MONTH(封面!$G$13)))</f>
        <v>613801.44999999995</v>
      </c>
      <c r="M98" s="110"/>
      <c r="N98" s="37"/>
      <c r="O98" s="37" t="str">
        <f>IF('2020实际管理费用'!U98="","",'2020实际管理费用'!U98)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0">
        <f ca="1">E93-SUM(E94:E98)</f>
        <v>0</v>
      </c>
      <c r="F99" s="53"/>
      <c r="G99" s="90">
        <f ca="1">G93-SUM(G94:G98)</f>
        <v>0</v>
      </c>
      <c r="J99" s="90">
        <f ca="1">J93-SUM(J94:J98)</f>
        <v>0</v>
      </c>
      <c r="K99" s="54"/>
      <c r="L99" s="90">
        <f ca="1">L93-SUM(L94:L98)</f>
        <v>0</v>
      </c>
      <c r="M99" s="53"/>
      <c r="N99" s="53"/>
      <c r="O99" s="53"/>
      <c r="P99" s="53"/>
    </row>
    <row r="100" spans="1:18">
      <c r="E100" s="90">
        <f ca="1">E91-'研发费用明细表 '!E93</f>
        <v>0</v>
      </c>
      <c r="F100" s="56"/>
      <c r="G100" s="90">
        <f ca="1">G91-'研发费用明细表 '!G93</f>
        <v>0</v>
      </c>
      <c r="H100" s="57"/>
      <c r="I100" s="57"/>
      <c r="J100" s="90">
        <f ca="1">J91-'研发费用明细表 '!J93</f>
        <v>0</v>
      </c>
      <c r="K100" s="56"/>
      <c r="L100" s="90">
        <f ca="1">L91-'研发费用明细表 '!L93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90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  <row r="107" spans="1:18">
      <c r="G107" s="115"/>
    </row>
  </sheetData>
  <autoFilter ref="A5:Q105"/>
  <customSheetViews>
    <customSheetView guid="{A27792F8-7640-416B-AC24-5F35457394E7}" showAutoFilter="1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20DEA1C3-F870-4325-A947-DF01307179C4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5F046216-F62E-4A95-B8BD-6D2AB894BA3D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32F6004C-FCD8-4606-8BB7-0BE0BE0666BF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4948553E-BE76-402B-BAA8-3966B343194D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50C6B4FE-3059-4DA5-BCA6-E2B9EEC70A61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A37983A8-BC51-4154-8FEA-C3D4561882CC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D4D59768-72E0-4FAB-974B-C4290D2FAC8F}" showAutoFilter="1" state="hidden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8309B07A-FC01-4476-88AB-A9C1650B1DDA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</customSheetViews>
  <mergeCells count="38">
    <mergeCell ref="A97:C97"/>
    <mergeCell ref="A98:C98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P1"/>
    <mergeCell ref="A4:A5"/>
    <mergeCell ref="B4:B5"/>
    <mergeCell ref="C4:C5"/>
    <mergeCell ref="D4:D5"/>
    <mergeCell ref="E4:I4"/>
    <mergeCell ref="J4:N4"/>
  </mergeCells>
  <phoneticPr fontId="10" type="noConversion"/>
  <conditionalFormatting sqref="E100:L100">
    <cfRule type="cellIs" dxfId="13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26" sqref="K2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442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5"/>
      <c r="B7" s="15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5"/>
      <c r="B18" s="15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5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61"/>
      <c r="B29" s="15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61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61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62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62"/>
      <c r="B45" s="15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62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62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63"/>
      <c r="B51" s="160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63"/>
      <c r="B53" s="15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63"/>
      <c r="B54" s="15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63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64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64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64"/>
      <c r="B59" s="160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64"/>
      <c r="B60" s="160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64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64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9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9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9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9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9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9"/>
      <c r="B68" s="160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9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9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9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9"/>
      <c r="B73" s="160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9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6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66"/>
      <c r="B77" s="15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6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6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6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67"/>
      <c r="B82" s="15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6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6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69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69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204" t="s">
        <v>405</v>
      </c>
      <c r="B93" s="205"/>
      <c r="C93" s="206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411</v>
      </c>
      <c r="B94" s="208"/>
      <c r="C94" s="209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412</v>
      </c>
      <c r="B95" s="208"/>
      <c r="C95" s="209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407</v>
      </c>
      <c r="B96" s="208"/>
      <c r="C96" s="209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7" t="s">
        <v>408</v>
      </c>
      <c r="B97" s="208"/>
      <c r="C97" s="209"/>
      <c r="D97" s="81"/>
      <c r="E97" s="89"/>
      <c r="F97" s="81"/>
      <c r="G97" s="89"/>
      <c r="H97" s="110"/>
      <c r="I97" s="110"/>
      <c r="J97" s="110"/>
      <c r="K97" s="110"/>
      <c r="L97" s="110"/>
      <c r="M97" s="110"/>
      <c r="N97" s="37"/>
      <c r="O97" s="114"/>
      <c r="P97" s="114"/>
      <c r="Q97" s="114"/>
      <c r="R97" s="114"/>
      <c r="S97" s="114"/>
      <c r="T97" s="110"/>
      <c r="U97" s="38"/>
    </row>
    <row r="98" spans="1:21" s="32" customFormat="1" ht="15.75">
      <c r="A98" s="195" t="s">
        <v>239</v>
      </c>
      <c r="B98" s="195"/>
      <c r="C98" s="195"/>
      <c r="D98" s="81"/>
      <c r="E98" s="89"/>
      <c r="F98" s="81"/>
      <c r="G98" s="89"/>
      <c r="H98" s="110"/>
      <c r="I98" s="110"/>
      <c r="J98" s="110"/>
      <c r="K98" s="110"/>
      <c r="L98" s="110"/>
      <c r="M98" s="110"/>
      <c r="N98" s="37"/>
      <c r="O98" s="114"/>
      <c r="P98" s="114"/>
      <c r="Q98" s="114"/>
      <c r="R98" s="114"/>
      <c r="S98" s="114"/>
      <c r="T98" s="110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A27792F8-7640-416B-AC24-5F35457394E7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A37983A8-BC51-4154-8FEA-C3D4561882CC}" hiddenColumns="1">
      <pane xSplit="6" ySplit="5" topLeftCell="H87" activePane="bottomRight" state="frozen"/>
      <selection pane="bottomRight" activeCell="P102" sqref="P102"/>
      <pageMargins left="0.7" right="0.7" top="0.75" bottom="0.75" header="0.3" footer="0.3"/>
    </customSheetView>
    <customSheetView guid="{D4D59768-72E0-4FAB-974B-C4290D2FAC8F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8309B07A-FC01-4476-88AB-A9C1650B1DDA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</customSheetViews>
  <mergeCells count="40">
    <mergeCell ref="A97:C97"/>
    <mergeCell ref="A93:C93"/>
    <mergeCell ref="A98:C98"/>
    <mergeCell ref="A86:A89"/>
    <mergeCell ref="A90:A92"/>
    <mergeCell ref="A94:C94"/>
    <mergeCell ref="A95:C95"/>
    <mergeCell ref="A96:C96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0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H81" activePane="bottomRight" state="frozen"/>
      <selection pane="topRight" activeCell="H1" sqref="H1"/>
      <selection pane="bottomLeft" activeCell="A6" sqref="A6"/>
      <selection pane="bottomRight" activeCell="Y89" sqref="Y89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9" width="11.37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254</v>
      </c>
      <c r="G4" s="151"/>
      <c r="H4" s="152" t="s">
        <v>463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3</v>
      </c>
      <c r="E5" s="79" t="s">
        <v>149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287</v>
      </c>
      <c r="D6" s="81"/>
      <c r="E6" s="81"/>
      <c r="F6" s="81"/>
      <c r="G6" s="81"/>
      <c r="H6" s="116">
        <v>103738.18</v>
      </c>
      <c r="I6" s="116">
        <v>13987.83</v>
      </c>
      <c r="J6" s="116">
        <v>61903.9</v>
      </c>
      <c r="K6" s="116">
        <v>89737.07</v>
      </c>
      <c r="L6" s="116">
        <v>64082.22</v>
      </c>
      <c r="M6" s="116">
        <v>70958.53</v>
      </c>
      <c r="N6" s="116">
        <v>79203.17</v>
      </c>
      <c r="O6" s="116">
        <v>62969.98</v>
      </c>
      <c r="P6" s="116">
        <v>84919.2</v>
      </c>
      <c r="Q6" s="116">
        <v>79905.02</v>
      </c>
      <c r="R6" s="116">
        <v>75223.12</v>
      </c>
      <c r="S6" s="116">
        <v>77555.960000000006</v>
      </c>
      <c r="T6" s="117">
        <f>SUM(H6:S6)</f>
        <v>864184.17999999993</v>
      </c>
      <c r="U6" s="88"/>
    </row>
    <row r="7" spans="1:21" s="15" customFormat="1">
      <c r="A7" s="155"/>
      <c r="B7" s="156"/>
      <c r="C7" s="45" t="s">
        <v>288</v>
      </c>
      <c r="D7" s="81"/>
      <c r="E7" s="81"/>
      <c r="F7" s="81"/>
      <c r="G7" s="81"/>
      <c r="H7" s="116">
        <v>5746.35</v>
      </c>
      <c r="I7" s="116">
        <v>7088.82</v>
      </c>
      <c r="J7" s="116">
        <v>6753.8</v>
      </c>
      <c r="K7" s="116">
        <v>10638.56</v>
      </c>
      <c r="L7" s="116">
        <v>11318.38</v>
      </c>
      <c r="M7" s="116">
        <v>12935.28</v>
      </c>
      <c r="N7" s="116">
        <v>7545.58</v>
      </c>
      <c r="O7" s="116">
        <v>7278.91</v>
      </c>
      <c r="P7" s="116">
        <v>7827.24</v>
      </c>
      <c r="Q7" s="116">
        <v>7827.24</v>
      </c>
      <c r="R7" s="116">
        <v>7549.73</v>
      </c>
      <c r="S7" s="116">
        <v>7549.74</v>
      </c>
      <c r="T7" s="117">
        <f t="shared" ref="T7:T70" si="0">SUM(H7:S7)</f>
        <v>100059.63</v>
      </c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16">
        <v>13500</v>
      </c>
      <c r="I8" s="116"/>
      <c r="J8" s="116">
        <v>54800</v>
      </c>
      <c r="K8" s="116">
        <v>24900</v>
      </c>
      <c r="L8" s="116">
        <v>56900</v>
      </c>
      <c r="M8" s="116">
        <v>11400</v>
      </c>
      <c r="N8" s="116">
        <v>38400</v>
      </c>
      <c r="O8" s="116">
        <v>24900</v>
      </c>
      <c r="P8" s="116">
        <v>24900</v>
      </c>
      <c r="Q8" s="116">
        <v>24900</v>
      </c>
      <c r="R8" s="116">
        <v>11400</v>
      </c>
      <c r="S8" s="116">
        <v>63800</v>
      </c>
      <c r="T8" s="117">
        <f t="shared" si="0"/>
        <v>349800</v>
      </c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>
        <v>71219.17</v>
      </c>
      <c r="T9" s="117">
        <f t="shared" si="0"/>
        <v>71219.17</v>
      </c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16">
        <v>-816.7</v>
      </c>
      <c r="I10" s="116"/>
      <c r="J10" s="116">
        <v>5782.6</v>
      </c>
      <c r="K10" s="116"/>
      <c r="L10" s="116">
        <v>5695.5</v>
      </c>
      <c r="M10" s="116">
        <v>3284.8</v>
      </c>
      <c r="N10" s="116">
        <v>2136.9</v>
      </c>
      <c r="O10" s="116">
        <v>2830.6</v>
      </c>
      <c r="P10" s="116">
        <v>3524.6</v>
      </c>
      <c r="Q10" s="116">
        <v>4116.6000000000004</v>
      </c>
      <c r="R10" s="116"/>
      <c r="S10" s="116">
        <v>11734.4</v>
      </c>
      <c r="T10" s="117">
        <f t="shared" si="0"/>
        <v>38289.300000000003</v>
      </c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16"/>
      <c r="I11" s="116"/>
      <c r="J11" s="116">
        <v>17850</v>
      </c>
      <c r="K11" s="116"/>
      <c r="L11" s="116"/>
      <c r="M11" s="116"/>
      <c r="N11" s="116"/>
      <c r="O11" s="116">
        <v>1517</v>
      </c>
      <c r="P11" s="116">
        <v>10250</v>
      </c>
      <c r="Q11" s="116"/>
      <c r="R11" s="116"/>
      <c r="S11" s="116"/>
      <c r="T11" s="117">
        <f t="shared" si="0"/>
        <v>29617</v>
      </c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7">
        <f t="shared" si="0"/>
        <v>0</v>
      </c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16"/>
      <c r="I13" s="116"/>
      <c r="J13" s="116"/>
      <c r="K13" s="116"/>
      <c r="L13" s="116"/>
      <c r="M13" s="116"/>
      <c r="N13" s="116">
        <v>533</v>
      </c>
      <c r="O13" s="116">
        <v>233.02</v>
      </c>
      <c r="P13" s="116"/>
      <c r="Q13" s="116"/>
      <c r="R13" s="116"/>
      <c r="S13" s="116">
        <v>3950</v>
      </c>
      <c r="T13" s="117">
        <f t="shared" si="0"/>
        <v>4716.0200000000004</v>
      </c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7">
        <f t="shared" si="0"/>
        <v>0</v>
      </c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7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7">
        <f t="shared" si="0"/>
        <v>0</v>
      </c>
      <c r="U17" s="88"/>
    </row>
    <row r="18" spans="1:21" s="15" customFormat="1">
      <c r="A18" s="155"/>
      <c r="B18" s="156"/>
      <c r="C18" s="45" t="s">
        <v>16</v>
      </c>
      <c r="D18" s="81"/>
      <c r="E18" s="81"/>
      <c r="F18" s="81"/>
      <c r="G18" s="81"/>
      <c r="H18" s="116"/>
      <c r="I18" s="116"/>
      <c r="J18" s="116"/>
      <c r="K18" s="116">
        <v>5250</v>
      </c>
      <c r="L18" s="116"/>
      <c r="M18" s="116">
        <v>6506.8</v>
      </c>
      <c r="N18" s="116"/>
      <c r="O18" s="116">
        <v>4231.5</v>
      </c>
      <c r="P18" s="116">
        <v>3603.22</v>
      </c>
      <c r="Q18" s="116">
        <v>-3603.22</v>
      </c>
      <c r="R18" s="116"/>
      <c r="S18" s="116">
        <v>3559</v>
      </c>
      <c r="T18" s="117">
        <f t="shared" si="0"/>
        <v>19547.300000000003</v>
      </c>
      <c r="U18" s="88"/>
    </row>
    <row r="19" spans="1:21" s="15" customFormat="1" ht="25.5">
      <c r="A19" s="155"/>
      <c r="B19" s="65" t="s">
        <v>292</v>
      </c>
      <c r="C19" s="45" t="s">
        <v>17</v>
      </c>
      <c r="D19" s="81"/>
      <c r="E19" s="81"/>
      <c r="F19" s="81"/>
      <c r="G19" s="81"/>
      <c r="H19" s="116">
        <v>3914</v>
      </c>
      <c r="I19" s="116">
        <v>3517</v>
      </c>
      <c r="J19" s="116">
        <v>2773</v>
      </c>
      <c r="K19" s="116">
        <v>2560</v>
      </c>
      <c r="L19" s="116">
        <v>2663</v>
      </c>
      <c r="M19" s="116">
        <v>2766</v>
      </c>
      <c r="N19" s="116">
        <v>2766</v>
      </c>
      <c r="O19" s="116">
        <v>3098</v>
      </c>
      <c r="P19" s="116">
        <v>3208</v>
      </c>
      <c r="Q19" s="116">
        <v>3208</v>
      </c>
      <c r="R19" s="116">
        <v>3311</v>
      </c>
      <c r="S19" s="116">
        <v>3311</v>
      </c>
      <c r="T19" s="117">
        <f t="shared" si="0"/>
        <v>37095</v>
      </c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7">
        <f t="shared" si="0"/>
        <v>0</v>
      </c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16">
        <v>1129.3399999999999</v>
      </c>
      <c r="I21" s="116"/>
      <c r="J21" s="116"/>
      <c r="K21" s="116">
        <v>135</v>
      </c>
      <c r="L21" s="116">
        <v>1050</v>
      </c>
      <c r="M21" s="116"/>
      <c r="N21" s="116"/>
      <c r="O21" s="116"/>
      <c r="P21" s="116">
        <v>3805</v>
      </c>
      <c r="Q21" s="116">
        <v>2000</v>
      </c>
      <c r="R21" s="116">
        <v>5822.33</v>
      </c>
      <c r="S21" s="116">
        <v>2751.1</v>
      </c>
      <c r="T21" s="117">
        <f t="shared" si="0"/>
        <v>16692.77</v>
      </c>
      <c r="U21" s="88"/>
    </row>
    <row r="22" spans="1:21" s="15" customFormat="1" ht="14.25" customHeigh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16">
        <v>15948.51</v>
      </c>
      <c r="I22" s="116">
        <v>12878.96</v>
      </c>
      <c r="J22" s="116">
        <v>11513.5</v>
      </c>
      <c r="K22" s="116">
        <v>13433.77</v>
      </c>
      <c r="L22" s="116">
        <v>11310.46</v>
      </c>
      <c r="M22" s="116">
        <v>11310.44</v>
      </c>
      <c r="N22" s="116">
        <v>11309.69</v>
      </c>
      <c r="O22" s="116">
        <v>10466.23</v>
      </c>
      <c r="P22" s="116">
        <v>11370.9</v>
      </c>
      <c r="Q22" s="116">
        <v>11909.12</v>
      </c>
      <c r="R22" s="116">
        <v>11909.14</v>
      </c>
      <c r="S22" s="116">
        <v>11909.14</v>
      </c>
      <c r="T22" s="117">
        <f t="shared" si="0"/>
        <v>145269.85999999999</v>
      </c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16">
        <v>419.68</v>
      </c>
      <c r="I23" s="116">
        <v>338.9</v>
      </c>
      <c r="J23" s="116">
        <v>302.97000000000003</v>
      </c>
      <c r="K23" s="116">
        <v>353.43</v>
      </c>
      <c r="L23" s="116">
        <v>353.43</v>
      </c>
      <c r="M23" s="116">
        <v>353.43</v>
      </c>
      <c r="N23" s="116">
        <v>353.43</v>
      </c>
      <c r="O23" s="116">
        <v>327.05</v>
      </c>
      <c r="P23" s="116">
        <v>355.32</v>
      </c>
      <c r="Q23" s="116">
        <v>372.14</v>
      </c>
      <c r="R23" s="116">
        <v>372.14</v>
      </c>
      <c r="S23" s="116">
        <v>372.14</v>
      </c>
      <c r="T23" s="117">
        <f t="shared" si="0"/>
        <v>4274.0600000000004</v>
      </c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16">
        <v>545.57000000000005</v>
      </c>
      <c r="I24" s="116">
        <v>440.56</v>
      </c>
      <c r="J24" s="116">
        <v>393.86</v>
      </c>
      <c r="K24" s="116">
        <v>459.46</v>
      </c>
      <c r="L24" s="116">
        <v>459.45</v>
      </c>
      <c r="M24" s="116">
        <v>459.45</v>
      </c>
      <c r="N24" s="116">
        <v>459.45</v>
      </c>
      <c r="O24" s="116">
        <v>425.16</v>
      </c>
      <c r="P24" s="116">
        <v>461.91</v>
      </c>
      <c r="Q24" s="116">
        <v>483.77</v>
      </c>
      <c r="R24" s="116">
        <v>483.77</v>
      </c>
      <c r="S24" s="116">
        <v>483.77</v>
      </c>
      <c r="T24" s="117">
        <f t="shared" si="0"/>
        <v>5556.18</v>
      </c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16">
        <v>8393.4599999999991</v>
      </c>
      <c r="I25" s="116">
        <v>6777.89</v>
      </c>
      <c r="J25" s="116">
        <v>6059.34</v>
      </c>
      <c r="K25" s="116">
        <v>7068.54</v>
      </c>
      <c r="L25" s="116">
        <v>7068.54</v>
      </c>
      <c r="M25" s="116">
        <v>7068.54</v>
      </c>
      <c r="N25" s="116">
        <v>7068.54</v>
      </c>
      <c r="O25" s="116">
        <v>6540.96</v>
      </c>
      <c r="P25" s="116">
        <v>-5113.6099999999997</v>
      </c>
      <c r="Q25" s="116">
        <v>7442.79</v>
      </c>
      <c r="R25" s="116">
        <v>7442.79</v>
      </c>
      <c r="S25" s="116">
        <v>7442.79</v>
      </c>
      <c r="T25" s="117">
        <f t="shared" si="0"/>
        <v>73260.569999999992</v>
      </c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16">
        <v>419.68</v>
      </c>
      <c r="I26" s="116">
        <v>338.9</v>
      </c>
      <c r="J26" s="116">
        <v>302.97000000000003</v>
      </c>
      <c r="K26" s="116">
        <v>353.43</v>
      </c>
      <c r="L26" s="116">
        <v>353.43</v>
      </c>
      <c r="M26" s="116">
        <v>353.43</v>
      </c>
      <c r="N26" s="116">
        <v>353.43</v>
      </c>
      <c r="O26" s="116">
        <v>327.05</v>
      </c>
      <c r="P26" s="116">
        <v>355.32</v>
      </c>
      <c r="Q26" s="116">
        <v>372.14</v>
      </c>
      <c r="R26" s="116">
        <v>372.14</v>
      </c>
      <c r="S26" s="116">
        <v>372.14</v>
      </c>
      <c r="T26" s="117">
        <f t="shared" si="0"/>
        <v>4274.0600000000004</v>
      </c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16"/>
      <c r="I27" s="116"/>
      <c r="J27" s="116"/>
      <c r="K27" s="116"/>
      <c r="L27" s="116">
        <v>380</v>
      </c>
      <c r="M27" s="116"/>
      <c r="N27" s="116"/>
      <c r="O27" s="116"/>
      <c r="P27" s="116"/>
      <c r="Q27" s="116"/>
      <c r="R27" s="116"/>
      <c r="S27" s="116"/>
      <c r="T27" s="117">
        <f t="shared" si="0"/>
        <v>380</v>
      </c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7">
        <f t="shared" si="0"/>
        <v>0</v>
      </c>
      <c r="U28" s="88"/>
    </row>
    <row r="29" spans="1:21" s="15" customFormat="1" ht="25.5">
      <c r="A29" s="161"/>
      <c r="B29" s="156"/>
      <c r="C29" s="45" t="s">
        <v>31</v>
      </c>
      <c r="D29" s="81"/>
      <c r="E29" s="81"/>
      <c r="F29" s="81"/>
      <c r="G29" s="81"/>
      <c r="H29" s="116">
        <v>884.6</v>
      </c>
      <c r="I29" s="116">
        <v>284.5</v>
      </c>
      <c r="J29" s="116">
        <v>1363.4</v>
      </c>
      <c r="K29" s="116">
        <v>3132.29</v>
      </c>
      <c r="L29" s="116">
        <v>1555.85</v>
      </c>
      <c r="M29" s="116">
        <v>2345.8000000000002</v>
      </c>
      <c r="N29" s="116">
        <v>679.94</v>
      </c>
      <c r="O29" s="116">
        <v>1319.6</v>
      </c>
      <c r="P29" s="116">
        <v>251.2</v>
      </c>
      <c r="Q29" s="116">
        <v>1619.37</v>
      </c>
      <c r="R29" s="116"/>
      <c r="S29" s="116">
        <v>2341</v>
      </c>
      <c r="T29" s="117">
        <f t="shared" si="0"/>
        <v>15777.55</v>
      </c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>
        <v>2500</v>
      </c>
      <c r="T30" s="117">
        <f t="shared" si="0"/>
        <v>2500</v>
      </c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16"/>
      <c r="I31" s="116">
        <v>40528.31</v>
      </c>
      <c r="J31" s="116"/>
      <c r="K31" s="116"/>
      <c r="L31" s="116">
        <v>800</v>
      </c>
      <c r="M31" s="116"/>
      <c r="N31" s="116"/>
      <c r="O31" s="116"/>
      <c r="P31" s="116"/>
      <c r="Q31" s="116"/>
      <c r="R31" s="116"/>
      <c r="S31" s="116">
        <v>720</v>
      </c>
      <c r="T31" s="117">
        <f t="shared" si="0"/>
        <v>42048.31</v>
      </c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16"/>
      <c r="I32" s="116"/>
      <c r="J32" s="116"/>
      <c r="K32" s="116"/>
      <c r="L32" s="116"/>
      <c r="M32" s="116">
        <v>693.37</v>
      </c>
      <c r="N32" s="116"/>
      <c r="O32" s="116"/>
      <c r="P32" s="116"/>
      <c r="Q32" s="116">
        <v>839.74</v>
      </c>
      <c r="R32" s="116"/>
      <c r="S32" s="116"/>
      <c r="T32" s="117">
        <f t="shared" si="0"/>
        <v>1533.1100000000001</v>
      </c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16">
        <v>300</v>
      </c>
      <c r="I33" s="116"/>
      <c r="J33" s="116"/>
      <c r="K33" s="116">
        <v>894</v>
      </c>
      <c r="L33" s="116">
        <v>498.5</v>
      </c>
      <c r="M33" s="116"/>
      <c r="N33" s="116">
        <v>594</v>
      </c>
      <c r="O33" s="116">
        <v>130</v>
      </c>
      <c r="P33" s="116"/>
      <c r="Q33" s="116">
        <v>954</v>
      </c>
      <c r="R33" s="116">
        <v>298.5</v>
      </c>
      <c r="S33" s="116">
        <v>1100</v>
      </c>
      <c r="T33" s="117">
        <f t="shared" si="0"/>
        <v>4769</v>
      </c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16">
        <v>777.5</v>
      </c>
      <c r="I34" s="116"/>
      <c r="J34" s="116">
        <v>5880.5</v>
      </c>
      <c r="K34" s="116">
        <v>10742.02</v>
      </c>
      <c r="L34" s="116">
        <v>6289.8</v>
      </c>
      <c r="M34" s="116">
        <v>4467.3999999999996</v>
      </c>
      <c r="N34" s="116">
        <v>6027.9</v>
      </c>
      <c r="O34" s="116">
        <v>5770.18</v>
      </c>
      <c r="P34" s="116">
        <v>21735.07</v>
      </c>
      <c r="Q34" s="116">
        <v>1329.21</v>
      </c>
      <c r="R34" s="116">
        <v>7866.84</v>
      </c>
      <c r="S34" s="116">
        <v>17868.93</v>
      </c>
      <c r="T34" s="117">
        <f t="shared" si="0"/>
        <v>88755.35</v>
      </c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>
        <f t="shared" si="0"/>
        <v>0</v>
      </c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16">
        <v>8500</v>
      </c>
      <c r="I36" s="116">
        <v>300</v>
      </c>
      <c r="J36" s="116">
        <v>3336</v>
      </c>
      <c r="K36" s="116">
        <v>2080</v>
      </c>
      <c r="L36" s="116">
        <v>900</v>
      </c>
      <c r="M36" s="116">
        <v>12018.56</v>
      </c>
      <c r="N36" s="116">
        <v>6392</v>
      </c>
      <c r="O36" s="116">
        <v>4415</v>
      </c>
      <c r="P36" s="116">
        <v>5014.76</v>
      </c>
      <c r="Q36" s="116">
        <v>1635.85</v>
      </c>
      <c r="R36" s="116">
        <v>588</v>
      </c>
      <c r="S36" s="116">
        <v>12713.98</v>
      </c>
      <c r="T36" s="117">
        <f t="shared" si="0"/>
        <v>57894.149999999994</v>
      </c>
      <c r="U36" s="88"/>
    </row>
    <row r="37" spans="1:21" s="15" customFormat="1" ht="25.5">
      <c r="A37" s="161"/>
      <c r="B37" s="65" t="s">
        <v>303</v>
      </c>
      <c r="C37" s="45" t="s">
        <v>42</v>
      </c>
      <c r="D37" s="81"/>
      <c r="E37" s="81"/>
      <c r="F37" s="81"/>
      <c r="G37" s="81"/>
      <c r="H37" s="116">
        <v>166</v>
      </c>
      <c r="I37" s="116"/>
      <c r="J37" s="116">
        <v>4254</v>
      </c>
      <c r="K37" s="116">
        <v>5325.8</v>
      </c>
      <c r="L37" s="116">
        <v>483</v>
      </c>
      <c r="M37" s="116">
        <v>1291.7</v>
      </c>
      <c r="N37" s="116">
        <v>866</v>
      </c>
      <c r="O37" s="116">
        <v>3958.4</v>
      </c>
      <c r="P37" s="116">
        <v>10467.6</v>
      </c>
      <c r="Q37" s="116"/>
      <c r="R37" s="116">
        <v>7033</v>
      </c>
      <c r="S37" s="116">
        <v>67123.100000000006</v>
      </c>
      <c r="T37" s="117">
        <f t="shared" si="0"/>
        <v>100968.6</v>
      </c>
      <c r="U37" s="88"/>
    </row>
    <row r="38" spans="1:21" s="15" customFormat="1" ht="14.25" customHeigh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7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16"/>
      <c r="I39" s="116"/>
      <c r="J39" s="116"/>
      <c r="K39" s="116"/>
      <c r="L39" s="116"/>
      <c r="M39" s="116"/>
      <c r="N39" s="116"/>
      <c r="O39" s="116"/>
      <c r="P39" s="116"/>
      <c r="Q39" s="116">
        <v>12000</v>
      </c>
      <c r="R39" s="116"/>
      <c r="S39" s="116"/>
      <c r="T39" s="117">
        <f t="shared" si="0"/>
        <v>12000</v>
      </c>
      <c r="U39" s="88"/>
    </row>
    <row r="40" spans="1:21" s="15" customFormat="1" ht="25.5">
      <c r="A40" s="161"/>
      <c r="B40" s="65" t="s">
        <v>367</v>
      </c>
      <c r="C40" s="45" t="s">
        <v>46</v>
      </c>
      <c r="D40" s="81"/>
      <c r="E40" s="81"/>
      <c r="F40" s="81"/>
      <c r="G40" s="81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7">
        <f t="shared" si="0"/>
        <v>0</v>
      </c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16">
        <v>-89435.17</v>
      </c>
      <c r="I41" s="116">
        <v>3018.87</v>
      </c>
      <c r="J41" s="116">
        <v>4494.83</v>
      </c>
      <c r="K41" s="116"/>
      <c r="L41" s="116">
        <v>1203.55</v>
      </c>
      <c r="M41" s="116"/>
      <c r="N41" s="116">
        <v>2010.98</v>
      </c>
      <c r="O41" s="116">
        <v>280</v>
      </c>
      <c r="P41" s="116"/>
      <c r="Q41" s="116"/>
      <c r="R41" s="116">
        <v>5504.97</v>
      </c>
      <c r="S41" s="116">
        <v>7668.93</v>
      </c>
      <c r="T41" s="117">
        <f t="shared" si="0"/>
        <v>-65253.04</v>
      </c>
      <c r="U41" s="88"/>
    </row>
    <row r="42" spans="1:21" s="15" customFormat="1" ht="25.5">
      <c r="A42" s="162"/>
      <c r="B42" s="65" t="s">
        <v>306</v>
      </c>
      <c r="C42" s="48" t="s">
        <v>306</v>
      </c>
      <c r="D42" s="81"/>
      <c r="E42" s="81"/>
      <c r="F42" s="81"/>
      <c r="G42" s="81"/>
      <c r="H42" s="116">
        <v>8919.92</v>
      </c>
      <c r="I42" s="116">
        <v>1288.79</v>
      </c>
      <c r="J42" s="116"/>
      <c r="K42" s="116">
        <v>236</v>
      </c>
      <c r="L42" s="116">
        <v>1511.59</v>
      </c>
      <c r="M42" s="116">
        <v>40.799999999999997</v>
      </c>
      <c r="N42" s="116">
        <v>159.19999999999999</v>
      </c>
      <c r="O42" s="116">
        <v>932.22</v>
      </c>
      <c r="P42" s="116"/>
      <c r="Q42" s="116">
        <v>335.99</v>
      </c>
      <c r="R42" s="116">
        <v>579.39</v>
      </c>
      <c r="S42" s="116">
        <v>707.96</v>
      </c>
      <c r="T42" s="117">
        <f t="shared" si="0"/>
        <v>14711.859999999997</v>
      </c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16"/>
      <c r="I43" s="116"/>
      <c r="J43" s="116"/>
      <c r="K43" s="116"/>
      <c r="L43" s="116"/>
      <c r="M43" s="116"/>
      <c r="N43" s="116"/>
      <c r="O43" s="116"/>
      <c r="P43" s="116">
        <v>3883.5</v>
      </c>
      <c r="Q43" s="116"/>
      <c r="R43" s="116"/>
      <c r="S43" s="116"/>
      <c r="T43" s="117">
        <f t="shared" si="0"/>
        <v>3883.5</v>
      </c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16"/>
      <c r="I44" s="116"/>
      <c r="J44" s="116"/>
      <c r="K44" s="116"/>
      <c r="L44" s="116"/>
      <c r="M44" s="116"/>
      <c r="N44" s="116"/>
      <c r="O44" s="116">
        <v>56213.91</v>
      </c>
      <c r="P44" s="116"/>
      <c r="Q44" s="116"/>
      <c r="R44" s="116"/>
      <c r="S44" s="116"/>
      <c r="T44" s="117">
        <f t="shared" si="0"/>
        <v>56213.91</v>
      </c>
      <c r="U44" s="88"/>
    </row>
    <row r="45" spans="1:21" s="15" customFormat="1">
      <c r="A45" s="162"/>
      <c r="B45" s="156"/>
      <c r="C45" s="48" t="s">
        <v>309</v>
      </c>
      <c r="D45" s="81"/>
      <c r="E45" s="81"/>
      <c r="F45" s="81"/>
      <c r="G45" s="81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>
        <f t="shared" si="0"/>
        <v>0</v>
      </c>
      <c r="U45" s="88"/>
    </row>
    <row r="46" spans="1:21" s="15" customFormat="1" ht="25.5">
      <c r="A46" s="162"/>
      <c r="B46" s="65" t="s">
        <v>310</v>
      </c>
      <c r="C46" s="48" t="s">
        <v>52</v>
      </c>
      <c r="D46" s="81"/>
      <c r="E46" s="81"/>
      <c r="F46" s="81"/>
      <c r="G46" s="81"/>
      <c r="H46" s="116">
        <v>130485.34</v>
      </c>
      <c r="I46" s="116">
        <v>150406.76999999999</v>
      </c>
      <c r="J46" s="116">
        <v>130906.19</v>
      </c>
      <c r="K46" s="116">
        <v>150889.85</v>
      </c>
      <c r="L46" s="116">
        <v>150889.71</v>
      </c>
      <c r="M46" s="116">
        <v>130906.35</v>
      </c>
      <c r="N46" s="116">
        <v>125397.14</v>
      </c>
      <c r="O46" s="116">
        <v>121959.8</v>
      </c>
      <c r="P46" s="116">
        <v>121959.72</v>
      </c>
      <c r="Q46" s="116">
        <v>141992.35999999999</v>
      </c>
      <c r="R46" s="116">
        <v>121959.72</v>
      </c>
      <c r="S46" s="116">
        <v>121922.57</v>
      </c>
      <c r="T46" s="117">
        <f t="shared" si="0"/>
        <v>1599675.52</v>
      </c>
      <c r="U46" s="88"/>
    </row>
    <row r="47" spans="1:21" s="15" customFormat="1" ht="25.5">
      <c r="A47" s="162"/>
      <c r="B47" s="65" t="s">
        <v>311</v>
      </c>
      <c r="C47" s="48" t="s">
        <v>53</v>
      </c>
      <c r="D47" s="81"/>
      <c r="E47" s="81"/>
      <c r="F47" s="81"/>
      <c r="G47" s="81"/>
      <c r="H47" s="116">
        <v>18376.21</v>
      </c>
      <c r="I47" s="116">
        <v>18376.21</v>
      </c>
      <c r="J47" s="116">
        <v>18376.21</v>
      </c>
      <c r="K47" s="116">
        <v>18376.21</v>
      </c>
      <c r="L47" s="116">
        <v>18376.21</v>
      </c>
      <c r="M47" s="116">
        <v>18376.21</v>
      </c>
      <c r="N47" s="116">
        <v>18376.21</v>
      </c>
      <c r="O47" s="116">
        <v>18376.21</v>
      </c>
      <c r="P47" s="116">
        <v>18376.21</v>
      </c>
      <c r="Q47" s="116">
        <v>18376.21</v>
      </c>
      <c r="R47" s="116">
        <v>18376.21</v>
      </c>
      <c r="S47" s="116">
        <v>18376.21</v>
      </c>
      <c r="T47" s="117">
        <f t="shared" si="0"/>
        <v>220514.51999999993</v>
      </c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16">
        <v>2283.33</v>
      </c>
      <c r="I48" s="116">
        <v>2333.33</v>
      </c>
      <c r="J48" s="116">
        <v>2333.33</v>
      </c>
      <c r="K48" s="116">
        <v>10709.49</v>
      </c>
      <c r="L48" s="116">
        <v>2333.33</v>
      </c>
      <c r="M48" s="116">
        <v>6344.71</v>
      </c>
      <c r="N48" s="116">
        <v>3603.19</v>
      </c>
      <c r="O48" s="116">
        <v>3603.19</v>
      </c>
      <c r="P48" s="116">
        <v>4994.72</v>
      </c>
      <c r="Q48" s="116">
        <v>9683.08</v>
      </c>
      <c r="R48" s="116">
        <v>12196.86</v>
      </c>
      <c r="S48" s="116">
        <v>1269.8599999999999</v>
      </c>
      <c r="T48" s="117">
        <f t="shared" si="0"/>
        <v>61688.42</v>
      </c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7">
        <f t="shared" si="0"/>
        <v>0</v>
      </c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7">
        <f t="shared" si="0"/>
        <v>0</v>
      </c>
      <c r="U50" s="88"/>
    </row>
    <row r="51" spans="1:21" s="15" customFormat="1">
      <c r="A51" s="163"/>
      <c r="B51" s="160"/>
      <c r="C51" s="48" t="s">
        <v>16</v>
      </c>
      <c r="D51" s="81"/>
      <c r="E51" s="81"/>
      <c r="F51" s="81"/>
      <c r="G51" s="81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7">
        <f t="shared" si="0"/>
        <v>0</v>
      </c>
      <c r="U51" s="88"/>
    </row>
    <row r="52" spans="1:21" s="15" customFormat="1" ht="14.25" customHeigh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16">
        <v>5297.42</v>
      </c>
      <c r="I52" s="116">
        <v>8426.73</v>
      </c>
      <c r="J52" s="116">
        <v>4439.87</v>
      </c>
      <c r="K52" s="116">
        <v>9651.7000000000007</v>
      </c>
      <c r="L52" s="116">
        <v>31736.3</v>
      </c>
      <c r="M52" s="116">
        <v>28837.03</v>
      </c>
      <c r="N52" s="116">
        <v>24541.14</v>
      </c>
      <c r="O52" s="116">
        <v>17261.060000000001</v>
      </c>
      <c r="P52" s="116">
        <v>10627.08</v>
      </c>
      <c r="Q52" s="116">
        <v>3105.86</v>
      </c>
      <c r="R52" s="116">
        <v>19094.96</v>
      </c>
      <c r="S52" s="116">
        <v>60057.65</v>
      </c>
      <c r="T52" s="117">
        <f t="shared" si="0"/>
        <v>223076.79999999996</v>
      </c>
      <c r="U52" s="88"/>
    </row>
    <row r="53" spans="1:21" s="15" customFormat="1" ht="25.5">
      <c r="A53" s="163"/>
      <c r="B53" s="156"/>
      <c r="C53" s="48" t="s">
        <v>60</v>
      </c>
      <c r="D53" s="81"/>
      <c r="E53" s="81"/>
      <c r="F53" s="81"/>
      <c r="G53" s="81"/>
      <c r="H53" s="116">
        <v>3240</v>
      </c>
      <c r="I53" s="116">
        <v>1724.14</v>
      </c>
      <c r="J53" s="116">
        <v>700</v>
      </c>
      <c r="K53" s="116">
        <v>1439.62</v>
      </c>
      <c r="L53" s="116">
        <v>12743.4</v>
      </c>
      <c r="M53" s="116">
        <v>12849.79</v>
      </c>
      <c r="N53" s="116">
        <v>615</v>
      </c>
      <c r="O53" s="116"/>
      <c r="P53" s="116"/>
      <c r="Q53" s="116"/>
      <c r="R53" s="116">
        <v>14622.64</v>
      </c>
      <c r="S53" s="116"/>
      <c r="T53" s="117">
        <f t="shared" si="0"/>
        <v>47934.59</v>
      </c>
      <c r="U53" s="88"/>
    </row>
    <row r="54" spans="1:21" s="15" customFormat="1">
      <c r="A54" s="163"/>
      <c r="B54" s="156"/>
      <c r="C54" s="48" t="s">
        <v>16</v>
      </c>
      <c r="D54" s="81"/>
      <c r="E54" s="81"/>
      <c r="F54" s="81"/>
      <c r="G54" s="81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7">
        <f t="shared" si="0"/>
        <v>0</v>
      </c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>
        <f t="shared" si="0"/>
        <v>0</v>
      </c>
      <c r="U55" s="88"/>
    </row>
    <row r="56" spans="1:21" s="15" customFormat="1">
      <c r="A56" s="163"/>
      <c r="B56" s="64" t="s">
        <v>369</v>
      </c>
      <c r="C56" s="48" t="s">
        <v>63</v>
      </c>
      <c r="D56" s="81"/>
      <c r="E56" s="81"/>
      <c r="F56" s="81"/>
      <c r="G56" s="81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7">
        <f t="shared" si="0"/>
        <v>0</v>
      </c>
      <c r="U56" s="88"/>
    </row>
    <row r="57" spans="1:21" s="15" customFormat="1" ht="14.25" customHeight="1">
      <c r="A57" s="164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16">
        <v>-408.68</v>
      </c>
      <c r="I57" s="116"/>
      <c r="J57" s="116">
        <v>6811.32</v>
      </c>
      <c r="K57" s="116"/>
      <c r="L57" s="116">
        <v>6811.32</v>
      </c>
      <c r="M57" s="116">
        <v>3405.66</v>
      </c>
      <c r="N57" s="116">
        <v>4932.66</v>
      </c>
      <c r="O57" s="116">
        <v>3405.66</v>
      </c>
      <c r="P57" s="116">
        <v>-13462.26</v>
      </c>
      <c r="Q57" s="116"/>
      <c r="R57" s="116"/>
      <c r="S57" s="116"/>
      <c r="T57" s="117">
        <f t="shared" si="0"/>
        <v>11495.679999999998</v>
      </c>
      <c r="U57" s="88"/>
    </row>
    <row r="58" spans="1:21" s="15" customFormat="1" ht="25.5">
      <c r="A58" s="164"/>
      <c r="B58" s="64" t="s">
        <v>372</v>
      </c>
      <c r="C58" s="48" t="s">
        <v>67</v>
      </c>
      <c r="D58" s="81"/>
      <c r="E58" s="81"/>
      <c r="F58" s="81"/>
      <c r="G58" s="81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7">
        <f t="shared" si="0"/>
        <v>0</v>
      </c>
      <c r="U58" s="88"/>
    </row>
    <row r="59" spans="1:21" s="15" customFormat="1">
      <c r="A59" s="164"/>
      <c r="B59" s="160" t="s">
        <v>373</v>
      </c>
      <c r="C59" s="48" t="s">
        <v>68</v>
      </c>
      <c r="D59" s="81"/>
      <c r="E59" s="81"/>
      <c r="F59" s="81"/>
      <c r="G59" s="81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7">
        <f t="shared" si="0"/>
        <v>0</v>
      </c>
      <c r="U59" s="88"/>
    </row>
    <row r="60" spans="1:21" s="15" customFormat="1">
      <c r="A60" s="164"/>
      <c r="B60" s="160"/>
      <c r="C60" s="48" t="s">
        <v>16</v>
      </c>
      <c r="D60" s="81"/>
      <c r="E60" s="81"/>
      <c r="F60" s="81"/>
      <c r="G60" s="81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7">
        <f t="shared" si="0"/>
        <v>0</v>
      </c>
      <c r="U60" s="88"/>
    </row>
    <row r="61" spans="1:21" s="15" customFormat="1" ht="25.5">
      <c r="A61" s="164"/>
      <c r="B61" s="64" t="s">
        <v>374</v>
      </c>
      <c r="C61" s="48" t="s">
        <v>69</v>
      </c>
      <c r="D61" s="81"/>
      <c r="E61" s="81"/>
      <c r="F61" s="81"/>
      <c r="G61" s="81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7">
        <f t="shared" si="0"/>
        <v>0</v>
      </c>
      <c r="U61" s="88"/>
    </row>
    <row r="62" spans="1:21" s="15" customFormat="1" ht="25.5">
      <c r="A62" s="164"/>
      <c r="B62" s="65" t="s">
        <v>375</v>
      </c>
      <c r="C62" s="48" t="s">
        <v>71</v>
      </c>
      <c r="D62" s="81"/>
      <c r="E62" s="81"/>
      <c r="F62" s="81"/>
      <c r="G62" s="81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7">
        <f t="shared" si="0"/>
        <v>0</v>
      </c>
      <c r="U62" s="88"/>
    </row>
    <row r="63" spans="1:21" s="15" customFormat="1" ht="14.25" customHeight="1">
      <c r="A63" s="159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7">
        <f t="shared" si="0"/>
        <v>0</v>
      </c>
      <c r="U63" s="88"/>
    </row>
    <row r="64" spans="1:21" s="15" customFormat="1">
      <c r="A64" s="159"/>
      <c r="B64" s="47" t="s">
        <v>378</v>
      </c>
      <c r="C64" s="48" t="s">
        <v>75</v>
      </c>
      <c r="D64" s="81"/>
      <c r="E64" s="81"/>
      <c r="F64" s="81"/>
      <c r="G64" s="81"/>
      <c r="H64" s="116">
        <v>1927.67</v>
      </c>
      <c r="I64" s="116">
        <v>1927.67</v>
      </c>
      <c r="J64" s="116">
        <v>1927.67</v>
      </c>
      <c r="K64" s="116">
        <v>1927.67</v>
      </c>
      <c r="L64" s="116">
        <v>1927.67</v>
      </c>
      <c r="M64" s="116">
        <v>1927.67</v>
      </c>
      <c r="N64" s="116">
        <v>1927.67</v>
      </c>
      <c r="O64" s="116">
        <v>1927.67</v>
      </c>
      <c r="P64" s="116">
        <v>1927.67</v>
      </c>
      <c r="Q64" s="116">
        <v>1927.67</v>
      </c>
      <c r="R64" s="116">
        <v>1927.67</v>
      </c>
      <c r="S64" s="116">
        <v>1174.3699999999999</v>
      </c>
      <c r="T64" s="117">
        <f t="shared" si="0"/>
        <v>22378.739999999994</v>
      </c>
      <c r="U64" s="88"/>
    </row>
    <row r="65" spans="1:21" s="15" customFormat="1">
      <c r="A65" s="159"/>
      <c r="B65" s="47" t="s">
        <v>379</v>
      </c>
      <c r="C65" s="48" t="s">
        <v>76</v>
      </c>
      <c r="D65" s="81"/>
      <c r="E65" s="81"/>
      <c r="F65" s="81"/>
      <c r="G65" s="81"/>
      <c r="H65" s="116">
        <v>8482.16</v>
      </c>
      <c r="I65" s="116">
        <v>8448.8799999999992</v>
      </c>
      <c r="J65" s="116">
        <v>8999.91</v>
      </c>
      <c r="K65" s="116">
        <v>9015.07</v>
      </c>
      <c r="L65" s="116">
        <v>8606.5</v>
      </c>
      <c r="M65" s="116">
        <v>7758.74</v>
      </c>
      <c r="N65" s="116">
        <v>7797.4</v>
      </c>
      <c r="O65" s="116">
        <v>7611.34</v>
      </c>
      <c r="P65" s="116">
        <v>7763.27</v>
      </c>
      <c r="Q65" s="116">
        <v>8396.11</v>
      </c>
      <c r="R65" s="116">
        <v>8386.5</v>
      </c>
      <c r="S65" s="116">
        <v>7940.15</v>
      </c>
      <c r="T65" s="117">
        <f t="shared" si="0"/>
        <v>99206.03</v>
      </c>
      <c r="U65" s="88"/>
    </row>
    <row r="66" spans="1:21" s="15" customFormat="1" ht="25.5">
      <c r="A66" s="159"/>
      <c r="B66" s="47" t="s">
        <v>380</v>
      </c>
      <c r="C66" s="48" t="s">
        <v>78</v>
      </c>
      <c r="D66" s="81"/>
      <c r="E66" s="81"/>
      <c r="F66" s="81"/>
      <c r="G66" s="81"/>
      <c r="H66" s="116">
        <v>66503.649999999994</v>
      </c>
      <c r="I66" s="116">
        <v>68404.58</v>
      </c>
      <c r="J66" s="116">
        <v>32651.08</v>
      </c>
      <c r="K66" s="116">
        <v>5724.77</v>
      </c>
      <c r="L66" s="116">
        <v>1745.47</v>
      </c>
      <c r="M66" s="116">
        <v>5215.51</v>
      </c>
      <c r="N66" s="116">
        <v>5113.38</v>
      </c>
      <c r="O66" s="116">
        <v>4642.2</v>
      </c>
      <c r="P66" s="116">
        <v>4642.2</v>
      </c>
      <c r="Q66" s="116">
        <v>4642.2</v>
      </c>
      <c r="R66" s="116">
        <v>10314.93</v>
      </c>
      <c r="S66" s="116">
        <v>-1030.53</v>
      </c>
      <c r="T66" s="117">
        <f t="shared" si="0"/>
        <v>208569.44000000003</v>
      </c>
      <c r="U66" s="88"/>
    </row>
    <row r="67" spans="1:21" s="15" customFormat="1">
      <c r="A67" s="159"/>
      <c r="B67" s="47" t="s">
        <v>381</v>
      </c>
      <c r="C67" s="48" t="s">
        <v>79</v>
      </c>
      <c r="D67" s="81"/>
      <c r="E67" s="81"/>
      <c r="F67" s="81"/>
      <c r="G67" s="81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7">
        <f t="shared" si="0"/>
        <v>0</v>
      </c>
      <c r="U67" s="88"/>
    </row>
    <row r="68" spans="1:21" s="15" customFormat="1">
      <c r="A68" s="159"/>
      <c r="B68" s="160" t="s">
        <v>382</v>
      </c>
      <c r="C68" s="48" t="s">
        <v>81</v>
      </c>
      <c r="D68" s="81"/>
      <c r="E68" s="81"/>
      <c r="F68" s="81"/>
      <c r="G68" s="81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7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7">
        <f t="shared" si="0"/>
        <v>0</v>
      </c>
      <c r="U69" s="88"/>
    </row>
    <row r="70" spans="1:21" s="15" customFormat="1">
      <c r="A70" s="159"/>
      <c r="B70" s="64" t="s">
        <v>383</v>
      </c>
      <c r="C70" s="48" t="s">
        <v>84</v>
      </c>
      <c r="D70" s="81"/>
      <c r="E70" s="81"/>
      <c r="F70" s="81"/>
      <c r="G70" s="81"/>
      <c r="H70" s="116">
        <v>-231</v>
      </c>
      <c r="I70" s="116"/>
      <c r="J70" s="116"/>
      <c r="K70" s="116">
        <v>785</v>
      </c>
      <c r="L70" s="116">
        <v>489</v>
      </c>
      <c r="M70" s="116">
        <v>204</v>
      </c>
      <c r="N70" s="116"/>
      <c r="O70" s="116">
        <v>340</v>
      </c>
      <c r="P70" s="116">
        <v>955</v>
      </c>
      <c r="Q70" s="116">
        <v>198</v>
      </c>
      <c r="R70" s="116">
        <v>25</v>
      </c>
      <c r="S70" s="116">
        <v>1565</v>
      </c>
      <c r="T70" s="117">
        <f t="shared" si="0"/>
        <v>4330</v>
      </c>
      <c r="U70" s="88"/>
    </row>
    <row r="71" spans="1:21" s="15" customFormat="1" ht="25.5">
      <c r="A71" s="159"/>
      <c r="B71" s="64" t="s">
        <v>384</v>
      </c>
      <c r="C71" s="48" t="s">
        <v>85</v>
      </c>
      <c r="D71" s="81"/>
      <c r="E71" s="81"/>
      <c r="F71" s="81"/>
      <c r="G71" s="81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7">
        <f t="shared" ref="T71:T98" si="1">SUM(H71:S71)</f>
        <v>0</v>
      </c>
      <c r="U71" s="88"/>
    </row>
    <row r="72" spans="1:21" s="15" customFormat="1" ht="25.5">
      <c r="A72" s="159"/>
      <c r="B72" s="64" t="s">
        <v>385</v>
      </c>
      <c r="C72" s="48" t="s">
        <v>86</v>
      </c>
      <c r="D72" s="81"/>
      <c r="E72" s="81"/>
      <c r="F72" s="81"/>
      <c r="G72" s="81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7">
        <f t="shared" si="1"/>
        <v>0</v>
      </c>
      <c r="U72" s="88"/>
    </row>
    <row r="73" spans="1:21" s="15" customFormat="1">
      <c r="A73" s="159"/>
      <c r="B73" s="160" t="s">
        <v>386</v>
      </c>
      <c r="C73" s="48" t="s">
        <v>88</v>
      </c>
      <c r="D73" s="81"/>
      <c r="E73" s="81"/>
      <c r="F73" s="81"/>
      <c r="G73" s="81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7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7">
        <f t="shared" si="1"/>
        <v>0</v>
      </c>
      <c r="U74" s="88"/>
    </row>
    <row r="75" spans="1:21" s="15" customFormat="1" ht="25.5">
      <c r="A75" s="159"/>
      <c r="B75" s="64" t="s">
        <v>387</v>
      </c>
      <c r="C75" s="48" t="s">
        <v>91</v>
      </c>
      <c r="D75" s="81"/>
      <c r="E75" s="81"/>
      <c r="F75" s="81"/>
      <c r="G75" s="81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>
        <f t="shared" si="1"/>
        <v>0</v>
      </c>
      <c r="U75" s="88"/>
    </row>
    <row r="76" spans="1:21" s="15" customFormat="1" ht="14.25" customHeight="1">
      <c r="A76" s="16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16"/>
      <c r="I76" s="116"/>
      <c r="J76" s="116"/>
      <c r="K76" s="116"/>
      <c r="L76" s="116"/>
      <c r="M76" s="116"/>
      <c r="N76" s="116">
        <v>4854.37</v>
      </c>
      <c r="O76" s="116"/>
      <c r="P76" s="116"/>
      <c r="Q76" s="116"/>
      <c r="R76" s="116"/>
      <c r="S76" s="116"/>
      <c r="T76" s="117">
        <f t="shared" si="1"/>
        <v>4854.37</v>
      </c>
      <c r="U76" s="88"/>
    </row>
    <row r="77" spans="1:21" s="15" customFormat="1">
      <c r="A77" s="166"/>
      <c r="B77" s="156" t="s">
        <v>390</v>
      </c>
      <c r="C77" s="48" t="s">
        <v>95</v>
      </c>
      <c r="D77" s="81"/>
      <c r="E77" s="81"/>
      <c r="F77" s="81"/>
      <c r="G77" s="81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7">
        <f t="shared" si="1"/>
        <v>0</v>
      </c>
      <c r="U78" s="88"/>
    </row>
    <row r="79" spans="1:21" s="15" customFormat="1">
      <c r="A79" s="166"/>
      <c r="B79" s="65" t="s">
        <v>391</v>
      </c>
      <c r="C79" s="48" t="s">
        <v>97</v>
      </c>
      <c r="D79" s="81"/>
      <c r="E79" s="81"/>
      <c r="F79" s="81"/>
      <c r="G79" s="81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7">
        <f t="shared" si="1"/>
        <v>0</v>
      </c>
      <c r="U79" s="88"/>
    </row>
    <row r="80" spans="1:21" s="15" customFormat="1" ht="14.25" customHeight="1">
      <c r="A80" s="16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16"/>
      <c r="I80" s="116">
        <v>1461.85</v>
      </c>
      <c r="J80" s="116"/>
      <c r="K80" s="116"/>
      <c r="L80" s="116"/>
      <c r="M80" s="116"/>
      <c r="N80" s="116">
        <v>530.97</v>
      </c>
      <c r="O80" s="116">
        <v>2042.04</v>
      </c>
      <c r="P80" s="116"/>
      <c r="Q80" s="116"/>
      <c r="R80" s="116">
        <v>4084.07</v>
      </c>
      <c r="S80" s="116"/>
      <c r="T80" s="117">
        <f t="shared" si="1"/>
        <v>8118.93</v>
      </c>
      <c r="U80" s="88"/>
    </row>
    <row r="81" spans="1:29" s="15" customFormat="1" ht="17.25" customHeight="1">
      <c r="A81" s="167"/>
      <c r="B81" s="65" t="s">
        <v>394</v>
      </c>
      <c r="C81" s="45" t="s">
        <v>101</v>
      </c>
      <c r="D81" s="81"/>
      <c r="E81" s="81"/>
      <c r="F81" s="81"/>
      <c r="G81" s="81"/>
      <c r="H81" s="116"/>
      <c r="I81" s="116"/>
      <c r="J81" s="116"/>
      <c r="K81" s="116"/>
      <c r="L81" s="116"/>
      <c r="M81" s="116">
        <v>103679.24</v>
      </c>
      <c r="N81" s="116"/>
      <c r="O81" s="116">
        <v>24275.89</v>
      </c>
      <c r="P81" s="116">
        <v>8895.98</v>
      </c>
      <c r="Q81" s="116"/>
      <c r="R81" s="116">
        <v>48105.86</v>
      </c>
      <c r="S81" s="116">
        <v>32600</v>
      </c>
      <c r="T81" s="117">
        <f t="shared" si="1"/>
        <v>217556.97000000003</v>
      </c>
      <c r="U81" s="88"/>
    </row>
    <row r="82" spans="1:29" s="15" customFormat="1" ht="17.25" customHeight="1">
      <c r="A82" s="167"/>
      <c r="B82" s="156" t="s">
        <v>395</v>
      </c>
      <c r="C82" s="45" t="s">
        <v>103</v>
      </c>
      <c r="D82" s="81"/>
      <c r="E82" s="81"/>
      <c r="F82" s="81"/>
      <c r="G82" s="81"/>
      <c r="H82" s="116"/>
      <c r="I82" s="116"/>
      <c r="J82" s="116"/>
      <c r="K82" s="116"/>
      <c r="L82" s="116"/>
      <c r="M82" s="116"/>
      <c r="N82" s="116"/>
      <c r="O82" s="116"/>
      <c r="P82" s="116">
        <v>27245.279999999999</v>
      </c>
      <c r="Q82" s="116">
        <v>3405.66</v>
      </c>
      <c r="R82" s="116">
        <v>3405.66</v>
      </c>
      <c r="S82" s="116"/>
      <c r="T82" s="117">
        <f t="shared" si="1"/>
        <v>34056.6</v>
      </c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16"/>
      <c r="I83" s="116"/>
      <c r="J83" s="116"/>
      <c r="K83" s="116">
        <v>18000</v>
      </c>
      <c r="L83" s="116"/>
      <c r="M83" s="116">
        <v>15786.82</v>
      </c>
      <c r="N83" s="116">
        <v>45604.36</v>
      </c>
      <c r="O83" s="116"/>
      <c r="P83" s="116">
        <v>43697.07</v>
      </c>
      <c r="Q83" s="116">
        <v>47814.54</v>
      </c>
      <c r="R83" s="116"/>
      <c r="S83" s="116">
        <v>17252.62</v>
      </c>
      <c r="T83" s="117">
        <f t="shared" si="1"/>
        <v>188155.41</v>
      </c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>
        <v>30000</v>
      </c>
      <c r="T84" s="117">
        <f t="shared" si="1"/>
        <v>30000</v>
      </c>
      <c r="U84" s="88"/>
    </row>
    <row r="85" spans="1:29" s="15" customFormat="1" ht="17.25" customHeight="1">
      <c r="A85" s="167"/>
      <c r="B85" s="65" t="s">
        <v>396</v>
      </c>
      <c r="C85" s="48" t="s">
        <v>107</v>
      </c>
      <c r="D85" s="81"/>
      <c r="E85" s="81"/>
      <c r="F85" s="81"/>
      <c r="G85" s="81"/>
      <c r="H85" s="116">
        <v>5986</v>
      </c>
      <c r="I85" s="116"/>
      <c r="J85" s="116"/>
      <c r="K85" s="116">
        <v>1666</v>
      </c>
      <c r="L85" s="116"/>
      <c r="M85" s="116"/>
      <c r="N85" s="116"/>
      <c r="O85" s="116"/>
      <c r="P85" s="116"/>
      <c r="Q85" s="116"/>
      <c r="R85" s="116"/>
      <c r="S85" s="116">
        <v>9500</v>
      </c>
      <c r="T85" s="117">
        <f t="shared" si="1"/>
        <v>17152</v>
      </c>
      <c r="U85" s="88"/>
    </row>
    <row r="86" spans="1:29" s="15" customFormat="1" ht="17.25" customHeight="1">
      <c r="A86" s="16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7">
        <f t="shared" si="1"/>
        <v>0</v>
      </c>
      <c r="U86" s="88"/>
    </row>
    <row r="87" spans="1:29" s="15" customFormat="1" ht="17.25" customHeight="1">
      <c r="A87" s="168"/>
      <c r="B87" s="65" t="s">
        <v>399</v>
      </c>
      <c r="C87" s="48" t="s">
        <v>112</v>
      </c>
      <c r="D87" s="81"/>
      <c r="E87" s="81"/>
      <c r="F87" s="81"/>
      <c r="G87" s="8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7">
        <f t="shared" si="1"/>
        <v>0</v>
      </c>
      <c r="U87" s="88"/>
    </row>
    <row r="88" spans="1:29" s="15" customFormat="1" ht="17.25" customHeight="1">
      <c r="A88" s="168"/>
      <c r="B88" s="65" t="s">
        <v>400</v>
      </c>
      <c r="C88" s="48" t="s">
        <v>114</v>
      </c>
      <c r="D88" s="81"/>
      <c r="E88" s="81"/>
      <c r="F88" s="81"/>
      <c r="G88" s="81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7">
        <f t="shared" si="1"/>
        <v>0</v>
      </c>
      <c r="U88" s="88"/>
    </row>
    <row r="89" spans="1:29" s="15" customFormat="1" ht="17.25" customHeight="1">
      <c r="A89" s="168"/>
      <c r="B89" s="65" t="s">
        <v>401</v>
      </c>
      <c r="C89" s="48" t="s">
        <v>115</v>
      </c>
      <c r="D89" s="81"/>
      <c r="E89" s="81"/>
      <c r="F89" s="81"/>
      <c r="G89" s="81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7">
        <f t="shared" si="1"/>
        <v>0</v>
      </c>
      <c r="U89" s="88"/>
    </row>
    <row r="90" spans="1:29" s="15" customFormat="1" ht="17.25" customHeight="1">
      <c r="A90" s="16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7">
        <f t="shared" si="1"/>
        <v>0</v>
      </c>
      <c r="U90" s="88"/>
    </row>
    <row r="91" spans="1:29" s="15" customFormat="1" ht="17.25" customHeight="1">
      <c r="A91" s="169"/>
      <c r="B91" s="65" t="s">
        <v>403</v>
      </c>
      <c r="C91" s="48" t="s">
        <v>403</v>
      </c>
      <c r="D91" s="81"/>
      <c r="E91" s="81"/>
      <c r="F91" s="81"/>
      <c r="G91" s="81"/>
      <c r="H91" s="116">
        <v>162288.71</v>
      </c>
      <c r="I91" s="116">
        <v>82652.649999999994</v>
      </c>
      <c r="J91" s="116">
        <v>123721.77</v>
      </c>
      <c r="K91" s="116">
        <v>221788.4</v>
      </c>
      <c r="L91" s="116">
        <v>141280.93</v>
      </c>
      <c r="M91" s="116">
        <v>158571.67000000001</v>
      </c>
      <c r="N91" s="116">
        <v>125710.68</v>
      </c>
      <c r="O91" s="116">
        <v>142751.45000000001</v>
      </c>
      <c r="P91" s="116">
        <v>148038.85</v>
      </c>
      <c r="Q91" s="116">
        <v>126566.86</v>
      </c>
      <c r="R91" s="116">
        <v>127388.97</v>
      </c>
      <c r="S91" s="116">
        <v>248120.56</v>
      </c>
      <c r="T91" s="117">
        <f t="shared" si="1"/>
        <v>1808881.5000000002</v>
      </c>
      <c r="U91" s="88"/>
    </row>
    <row r="92" spans="1:29" s="15" customFormat="1" ht="17.25" customHeight="1">
      <c r="A92" s="169"/>
      <c r="B92" s="65" t="s">
        <v>404</v>
      </c>
      <c r="C92" s="48" t="s">
        <v>16</v>
      </c>
      <c r="D92" s="81"/>
      <c r="E92" s="81"/>
      <c r="F92" s="81"/>
      <c r="G92" s="81"/>
      <c r="H92" s="116"/>
      <c r="I92" s="116"/>
      <c r="J92" s="116"/>
      <c r="K92" s="116"/>
      <c r="L92" s="116">
        <v>87378.64</v>
      </c>
      <c r="M92" s="116"/>
      <c r="N92" s="116">
        <v>280</v>
      </c>
      <c r="O92" s="116"/>
      <c r="P92" s="116"/>
      <c r="Q92" s="116"/>
      <c r="R92" s="116">
        <v>32914.42</v>
      </c>
      <c r="S92" s="116"/>
      <c r="T92" s="117">
        <f t="shared" si="1"/>
        <v>120573.06</v>
      </c>
      <c r="U92" s="88"/>
    </row>
    <row r="93" spans="1:29" s="34" customFormat="1" ht="15" customHeight="1">
      <c r="A93" s="204" t="s">
        <v>405</v>
      </c>
      <c r="B93" s="205"/>
      <c r="C93" s="206"/>
      <c r="D93" s="89"/>
      <c r="E93" s="89"/>
      <c r="F93" s="89"/>
      <c r="G93" s="89"/>
      <c r="H93" s="117">
        <f>SUM(H6:H92)</f>
        <v>487281.73</v>
      </c>
      <c r="I93" s="117">
        <f t="shared" ref="I93:T93" si="2">SUM(I6:I92)</f>
        <v>434952.1399999999</v>
      </c>
      <c r="J93" s="117">
        <f t="shared" si="2"/>
        <v>518632.02</v>
      </c>
      <c r="K93" s="117">
        <f t="shared" si="2"/>
        <v>627273.15</v>
      </c>
      <c r="L93" s="117">
        <f t="shared" si="2"/>
        <v>639195.18000000005</v>
      </c>
      <c r="M93" s="117">
        <f t="shared" si="2"/>
        <v>642117.73</v>
      </c>
      <c r="N93" s="117">
        <f t="shared" si="2"/>
        <v>536143.38</v>
      </c>
      <c r="O93" s="117">
        <f t="shared" si="2"/>
        <v>546361.28</v>
      </c>
      <c r="P93" s="117">
        <f t="shared" si="2"/>
        <v>576480.02000000014</v>
      </c>
      <c r="Q93" s="117">
        <f t="shared" si="2"/>
        <v>523756.30999999994</v>
      </c>
      <c r="R93" s="117">
        <f t="shared" si="2"/>
        <v>568560.33000000007</v>
      </c>
      <c r="S93" s="117">
        <f t="shared" si="2"/>
        <v>927502.71</v>
      </c>
      <c r="T93" s="117">
        <f t="shared" si="2"/>
        <v>7028255.9799999995</v>
      </c>
      <c r="U93" s="88"/>
      <c r="V93" s="15">
        <v>7028255.9800000004</v>
      </c>
      <c r="W93" s="137">
        <f>V93-T93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411</v>
      </c>
      <c r="B94" s="208"/>
      <c r="C94" s="209"/>
      <c r="D94" s="81"/>
      <c r="E94" s="81"/>
      <c r="F94" s="81"/>
      <c r="G94" s="81"/>
      <c r="H94" s="116"/>
      <c r="I94" s="116">
        <v>20509.460000000003</v>
      </c>
      <c r="J94" s="116">
        <v>2854.48</v>
      </c>
      <c r="K94" s="116">
        <v>23700.77</v>
      </c>
      <c r="L94" s="116">
        <v>22838</v>
      </c>
      <c r="M94" s="116">
        <v>2854.5</v>
      </c>
      <c r="N94" s="116">
        <v>128187.77</v>
      </c>
      <c r="O94" s="116">
        <v>127024.30250000001</v>
      </c>
      <c r="P94" s="116">
        <v>138166.4375</v>
      </c>
      <c r="Q94" s="116">
        <v>126304.59749999999</v>
      </c>
      <c r="R94" s="116">
        <v>136020.64250000002</v>
      </c>
      <c r="S94" s="116">
        <v>226334.52749999997</v>
      </c>
      <c r="T94" s="117">
        <f t="shared" si="1"/>
        <v>954795.48749999993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412</v>
      </c>
      <c r="B95" s="208"/>
      <c r="C95" s="209"/>
      <c r="D95" s="81"/>
      <c r="E95" s="81"/>
      <c r="F95" s="81"/>
      <c r="G95" s="81"/>
      <c r="H95" s="116"/>
      <c r="I95" s="116" t="s">
        <v>454</v>
      </c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7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407</v>
      </c>
      <c r="B96" s="208"/>
      <c r="C96" s="209"/>
      <c r="D96" s="81"/>
      <c r="E96" s="81"/>
      <c r="F96" s="81"/>
      <c r="G96" s="81"/>
      <c r="H96" s="116">
        <v>473867.81</v>
      </c>
      <c r="I96" s="127">
        <v>396005.65</v>
      </c>
      <c r="J96" s="127">
        <v>497239.61000000004</v>
      </c>
      <c r="K96" s="127">
        <v>582897.38</v>
      </c>
      <c r="L96" s="127">
        <v>596436.53999999992</v>
      </c>
      <c r="M96" s="127">
        <v>620558.30000000005</v>
      </c>
      <c r="N96" s="127">
        <v>384563.31</v>
      </c>
      <c r="O96" s="127">
        <v>381072.90750000003</v>
      </c>
      <c r="P96" s="127">
        <v>414499.3125</v>
      </c>
      <c r="Q96" s="127">
        <v>378913.79249999998</v>
      </c>
      <c r="R96" s="127">
        <v>408061.92750000005</v>
      </c>
      <c r="S96" s="127">
        <v>679003.5824999999</v>
      </c>
      <c r="T96" s="117">
        <f t="shared" si="1"/>
        <v>5813120.1225000005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7" t="s">
        <v>408</v>
      </c>
      <c r="B97" s="208"/>
      <c r="C97" s="209"/>
      <c r="D97" s="81"/>
      <c r="E97" s="89"/>
      <c r="F97" s="81"/>
      <c r="G97" s="89"/>
      <c r="H97" s="117"/>
      <c r="I97" s="117"/>
      <c r="J97" s="117"/>
      <c r="K97" s="117"/>
      <c r="L97" s="117"/>
      <c r="M97" s="117"/>
      <c r="N97" s="121"/>
      <c r="O97" s="122"/>
      <c r="P97" s="122"/>
      <c r="Q97" s="122"/>
      <c r="R97" s="122"/>
      <c r="S97" s="122"/>
      <c r="T97" s="117">
        <f t="shared" si="1"/>
        <v>0</v>
      </c>
      <c r="U97" s="38"/>
    </row>
    <row r="98" spans="1:21" s="32" customFormat="1" ht="12.75">
      <c r="A98" s="195" t="s">
        <v>239</v>
      </c>
      <c r="B98" s="195"/>
      <c r="C98" s="195"/>
      <c r="D98" s="81"/>
      <c r="E98" s="89"/>
      <c r="F98" s="81"/>
      <c r="G98" s="89"/>
      <c r="H98" s="117">
        <v>13413.9199999999</v>
      </c>
      <c r="I98" s="117">
        <v>18437.03</v>
      </c>
      <c r="J98" s="117">
        <v>18537.93</v>
      </c>
      <c r="K98" s="117">
        <v>20675</v>
      </c>
      <c r="L98" s="117">
        <v>19920.64</v>
      </c>
      <c r="M98" s="117">
        <v>18704.93</v>
      </c>
      <c r="N98" s="117">
        <v>23392.3</v>
      </c>
      <c r="O98" s="117">
        <v>38264.07</v>
      </c>
      <c r="P98" s="117">
        <v>23814.27</v>
      </c>
      <c r="Q98" s="117">
        <v>18537.919999999998</v>
      </c>
      <c r="R98" s="117">
        <v>24477.759999999998</v>
      </c>
      <c r="S98" s="117">
        <v>22164.59999999986</v>
      </c>
      <c r="T98" s="117">
        <f t="shared" si="1"/>
        <v>260340.36999999976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0" t="b">
        <f>+SUM(H94:H98)=H93</f>
        <v>1</v>
      </c>
      <c r="I99" s="90" t="b">
        <f>+SUM(I94:I98)=I93</f>
        <v>1</v>
      </c>
      <c r="J99" s="90" t="b">
        <f t="shared" ref="J99:S99" si="3">+SUM(J94:J98)=J93</f>
        <v>1</v>
      </c>
      <c r="K99" s="90" t="b">
        <f t="shared" si="3"/>
        <v>1</v>
      </c>
      <c r="L99" s="90" t="b">
        <f>+SUM(L94:L98)=L93</f>
        <v>1</v>
      </c>
      <c r="M99" s="90" t="b">
        <f t="shared" si="3"/>
        <v>1</v>
      </c>
      <c r="N99" s="90" t="b">
        <f t="shared" si="3"/>
        <v>1</v>
      </c>
      <c r="O99" s="90" t="b">
        <f t="shared" si="3"/>
        <v>1</v>
      </c>
      <c r="P99" s="90" t="b">
        <f t="shared" si="3"/>
        <v>1</v>
      </c>
      <c r="Q99" s="90" t="b">
        <f t="shared" si="3"/>
        <v>1</v>
      </c>
      <c r="R99" s="90" t="b">
        <f t="shared" si="3"/>
        <v>1</v>
      </c>
      <c r="S99" s="90" t="b">
        <f t="shared" si="3"/>
        <v>1</v>
      </c>
      <c r="T99" s="90" t="b">
        <f>+SUM(T94:T98)=T93</f>
        <v>1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A27792F8-7640-416B-AC24-5F35457394E7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20DEA1C3-F870-4325-A947-DF01307179C4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F046216-F62E-4A95-B8BD-6D2AB894BA3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2F6004C-FCD8-4606-8BB7-0BE0BE0666BF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4948553E-BE76-402B-BAA8-3966B343194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0C6B4FE-3059-4DA5-BCA6-E2B9EEC70A61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A37983A8-BC51-4154-8FEA-C3D4561882CC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D4D59768-72E0-4FAB-974B-C4290D2FAC8F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8309B07A-FC01-4476-88AB-A9C1650B1DDA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</customSheetViews>
  <mergeCells count="40"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1:N1"/>
    <mergeCell ref="U4:U5"/>
    <mergeCell ref="A4:A5"/>
    <mergeCell ref="B4:B5"/>
    <mergeCell ref="C4:C5"/>
    <mergeCell ref="H4:S4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10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L106" sqref="L10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.125" style="55" customWidth="1"/>
    <col min="9" max="11" width="9.625" style="55" customWidth="1"/>
    <col min="12" max="12" width="11.75" style="55" customWidth="1"/>
    <col min="13" max="13" width="12.375" style="55" customWidth="1"/>
    <col min="14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46" t="s">
        <v>231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"编制日期："&amp;YEAR(封面!$G$14)&amp;"年"&amp;MONTH(封面!$G$14)&amp;"月5日"</f>
        <v>编制日期：2020年5月5日</v>
      </c>
      <c r="N3" s="5"/>
      <c r="O3" s="5"/>
    </row>
    <row r="4" spans="1:18" s="8" customFormat="1" ht="14.25" customHeight="1">
      <c r="A4" s="147" t="s">
        <v>143</v>
      </c>
      <c r="B4" s="147" t="s">
        <v>144</v>
      </c>
      <c r="C4" s="148" t="s">
        <v>145</v>
      </c>
      <c r="D4" s="170" t="s">
        <v>146</v>
      </c>
      <c r="E4" s="172" t="s">
        <v>147</v>
      </c>
      <c r="F4" s="173"/>
      <c r="G4" s="173"/>
      <c r="H4" s="173"/>
      <c r="I4" s="174"/>
      <c r="J4" s="175" t="s">
        <v>0</v>
      </c>
      <c r="K4" s="176"/>
      <c r="L4" s="176"/>
      <c r="M4" s="176"/>
      <c r="N4" s="177"/>
      <c r="O4" s="6" t="s">
        <v>148</v>
      </c>
      <c r="P4" s="7"/>
      <c r="Q4" s="7"/>
      <c r="R4" s="7"/>
    </row>
    <row r="5" spans="1:18" s="15" customFormat="1" ht="28.5">
      <c r="A5" s="147"/>
      <c r="B5" s="147"/>
      <c r="C5" s="148"/>
      <c r="D5" s="17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5" t="s">
        <v>4</v>
      </c>
      <c r="B6" s="156" t="s">
        <v>150</v>
      </c>
      <c r="C6" s="45" t="s">
        <v>432</v>
      </c>
      <c r="D6" s="112">
        <f>'2019预算营业费用'!T6</f>
        <v>0</v>
      </c>
      <c r="E6" s="112">
        <f ca="1">OFFSET('2019营业费用'!$H6,0,MONTH(封面!$G$13)-1,)</f>
        <v>57838.62</v>
      </c>
      <c r="F6" s="109">
        <f ca="1">OFFSET('2019预算营业费用'!$H6,0,MONTH(封面!$G$13)-1,)</f>
        <v>0</v>
      </c>
      <c r="G6" s="109">
        <f ca="1">OFFSET('2020实际营业费用'!$H6,0,MONTH(封面!$G$13)-1,)</f>
        <v>37577.89</v>
      </c>
      <c r="H6" s="112">
        <f t="shared" ref="H6:H7" ca="1" si="0">IF(ISERROR(G6-E6),0,G6-E6)</f>
        <v>-20260.730000000003</v>
      </c>
      <c r="I6" s="112">
        <f t="shared" ref="I6:I7" ca="1" si="1">IF(ISERROR(G6-F6),0,G6-F6)</f>
        <v>37577.89</v>
      </c>
      <c r="J6" s="112">
        <f ca="1">SUM(OFFSET('2019营业费用'!$H6,0,0,1,MONTH(封面!$G$13)))</f>
        <v>134090.01999999999</v>
      </c>
      <c r="K6" s="112">
        <f ca="1">SUM(OFFSET('2019预算营业费用'!$H6,0,0,1,MONTH(封面!$G$13)))</f>
        <v>0</v>
      </c>
      <c r="L6" s="112">
        <f ca="1">SUM(OFFSET('2020实际营业费用'!$H6,0,0,1,MONTH(封面!$G$13)))</f>
        <v>130397.76999999999</v>
      </c>
      <c r="M6" s="112">
        <f ca="1">L6-J6</f>
        <v>-3692.25</v>
      </c>
      <c r="N6" s="112">
        <f ca="1">L6-K6</f>
        <v>130397.76999999999</v>
      </c>
      <c r="O6" s="17" t="str">
        <f>IF('2020实际营业费用'!U6="","",'2020实际营业费用'!U6)</f>
        <v/>
      </c>
      <c r="P6" s="69"/>
      <c r="Q6" s="69"/>
      <c r="R6" s="69"/>
    </row>
    <row r="7" spans="1:18" s="15" customFormat="1" ht="17.25" customHeight="1">
      <c r="A7" s="155"/>
      <c r="B7" s="156"/>
      <c r="C7" s="45" t="s">
        <v>433</v>
      </c>
      <c r="D7" s="112">
        <f>'2019预算营业费用'!T7</f>
        <v>0</v>
      </c>
      <c r="E7" s="112">
        <f ca="1">OFFSET('2019营业费用'!$H7,0,MONTH(封面!$G$13)-1,)</f>
        <v>3930.95</v>
      </c>
      <c r="F7" s="109">
        <f ca="1">OFFSET('2019预算营业费用'!$H7,0,MONTH(封面!$G$13)-1,)</f>
        <v>0</v>
      </c>
      <c r="G7" s="109">
        <f ca="1">OFFSET('2020实际营业费用'!$H7,0,MONTH(封面!$G$13)-1,)</f>
        <v>14960</v>
      </c>
      <c r="H7" s="112">
        <f t="shared" ca="1" si="0"/>
        <v>11029.05</v>
      </c>
      <c r="I7" s="112">
        <f t="shared" ca="1" si="1"/>
        <v>14960</v>
      </c>
      <c r="J7" s="112">
        <f ca="1">SUM(OFFSET('2019营业费用'!$H7,0,0,1,MONTH(封面!$G$13)))</f>
        <v>9921.41</v>
      </c>
      <c r="K7" s="112">
        <f ca="1">SUM(OFFSET('2019预算营业费用'!$H7,0,0,1,MONTH(封面!$G$13)))</f>
        <v>0</v>
      </c>
      <c r="L7" s="112">
        <f ca="1">SUM(OFFSET('2020实际营业费用'!$H7,0,0,1,MONTH(封面!$G$13)))</f>
        <v>194902.37</v>
      </c>
      <c r="M7" s="112">
        <f t="shared" ref="M7:M70" ca="1" si="2">L7-J7</f>
        <v>184980.96</v>
      </c>
      <c r="N7" s="112">
        <f t="shared" ref="N7:N70" ca="1" si="3">L7-K7</f>
        <v>194902.37</v>
      </c>
      <c r="O7" s="17" t="str">
        <f>IF('2020实际营业费用'!U7="","",'2020实际营业费用'!U7)</f>
        <v/>
      </c>
      <c r="P7" s="69"/>
      <c r="Q7" s="69"/>
      <c r="R7" s="69"/>
    </row>
    <row r="8" spans="1:18" s="15" customFormat="1" ht="17.25" customHeight="1">
      <c r="A8" s="155"/>
      <c r="B8" s="46" t="s">
        <v>151</v>
      </c>
      <c r="C8" s="45" t="s">
        <v>5</v>
      </c>
      <c r="D8" s="112">
        <f>'2019预算营业费用'!T8</f>
        <v>0</v>
      </c>
      <c r="E8" s="112">
        <f ca="1">OFFSET('2019营业费用'!$H8,0,MONTH(封面!$G$13)-1,)</f>
        <v>0</v>
      </c>
      <c r="F8" s="109">
        <f ca="1">OFFSET('2019预算营业费用'!$H8,0,MONTH(封面!$G$13)-1,)</f>
        <v>0</v>
      </c>
      <c r="G8" s="109">
        <f ca="1">OFFSET('2020实际营业费用'!$H8,0,MONTH(封面!$G$13)-1,)</f>
        <v>0</v>
      </c>
      <c r="H8" s="112">
        <f t="shared" ref="H8:H71" ca="1" si="4">IF(ISERROR(G8-E8),0,G8-E8)</f>
        <v>0</v>
      </c>
      <c r="I8" s="112">
        <f t="shared" ref="I8:I71" ca="1" si="5">IF(ISERROR(G8-F8),0,G8-F8)</f>
        <v>0</v>
      </c>
      <c r="J8" s="112">
        <f ca="1">SUM(OFFSET('2019营业费用'!$H8,0,0,1,MONTH(封面!$G$13)))</f>
        <v>0</v>
      </c>
      <c r="K8" s="112">
        <f ca="1">SUM(OFFSET('2019预算营业费用'!$H8,0,0,1,MONTH(封面!$G$13)))</f>
        <v>0</v>
      </c>
      <c r="L8" s="112">
        <f ca="1">SUM(OFFSET('2020实际营业费用'!$H8,0,0,1,MONTH(封面!$G$13)))</f>
        <v>0</v>
      </c>
      <c r="M8" s="112">
        <f t="shared" ca="1" si="2"/>
        <v>0</v>
      </c>
      <c r="N8" s="112">
        <f t="shared" ca="1" si="3"/>
        <v>0</v>
      </c>
      <c r="O8" s="17" t="str">
        <f>IF('2020实际营业费用'!U8="","",'2020实际营业费用'!U8)</f>
        <v/>
      </c>
      <c r="P8" s="69"/>
      <c r="Q8" s="69"/>
      <c r="R8" s="69"/>
    </row>
    <row r="9" spans="1:18" s="15" customFormat="1" ht="17.25" customHeight="1">
      <c r="A9" s="155"/>
      <c r="B9" s="46" t="s">
        <v>6</v>
      </c>
      <c r="C9" s="45" t="s">
        <v>7</v>
      </c>
      <c r="D9" s="112">
        <f>'2019预算营业费用'!T9</f>
        <v>0</v>
      </c>
      <c r="E9" s="112">
        <f ca="1">OFFSET('2019营业费用'!$H9,0,MONTH(封面!$G$13)-1,)</f>
        <v>0</v>
      </c>
      <c r="F9" s="109">
        <f ca="1">OFFSET('2019预算营业费用'!$H9,0,MONTH(封面!$G$13)-1,)</f>
        <v>0</v>
      </c>
      <c r="G9" s="109">
        <f ca="1">OFFSET('2020实际营业费用'!$H9,0,MONTH(封面!$G$13)-1,)</f>
        <v>0</v>
      </c>
      <c r="H9" s="112">
        <f t="shared" ca="1" si="4"/>
        <v>0</v>
      </c>
      <c r="I9" s="112">
        <f t="shared" ca="1" si="5"/>
        <v>0</v>
      </c>
      <c r="J9" s="112">
        <f ca="1">SUM(OFFSET('2019营业费用'!$H9,0,0,1,MONTH(封面!$G$13)))</f>
        <v>0</v>
      </c>
      <c r="K9" s="112">
        <f ca="1">SUM(OFFSET('2019预算营业费用'!$H9,0,0,1,MONTH(封面!$G$13)))</f>
        <v>0</v>
      </c>
      <c r="L9" s="112">
        <f ca="1">SUM(OFFSET('2020实际营业费用'!$H9,0,0,1,MONTH(封面!$G$13)))</f>
        <v>0</v>
      </c>
      <c r="M9" s="112">
        <f t="shared" ca="1" si="2"/>
        <v>0</v>
      </c>
      <c r="N9" s="112">
        <f t="shared" ca="1" si="3"/>
        <v>0</v>
      </c>
      <c r="O9" s="17" t="str">
        <f>IF('2020实际营业费用'!U9="","",'2020实际营业费用'!U9)</f>
        <v/>
      </c>
      <c r="P9" s="69"/>
      <c r="Q9" s="69"/>
      <c r="R9" s="69"/>
    </row>
    <row r="10" spans="1:18" s="15" customFormat="1" ht="17.25" customHeight="1">
      <c r="A10" s="155"/>
      <c r="B10" s="156" t="s">
        <v>152</v>
      </c>
      <c r="C10" s="45" t="s">
        <v>8</v>
      </c>
      <c r="D10" s="112">
        <f>'2019预算营业费用'!T10</f>
        <v>0</v>
      </c>
      <c r="E10" s="112">
        <f ca="1">OFFSET('2019营业费用'!$H10,0,MONTH(封面!$G$13)-1,)</f>
        <v>0</v>
      </c>
      <c r="F10" s="109">
        <f ca="1">OFFSET('2019预算营业费用'!$H10,0,MONTH(封面!$G$13)-1,)</f>
        <v>0</v>
      </c>
      <c r="G10" s="109">
        <f ca="1">OFFSET('2020实际营业费用'!$H10,0,MONTH(封面!$G$13)-1,)</f>
        <v>0</v>
      </c>
      <c r="H10" s="112">
        <f t="shared" ca="1" si="4"/>
        <v>0</v>
      </c>
      <c r="I10" s="112">
        <f t="shared" ca="1" si="5"/>
        <v>0</v>
      </c>
      <c r="J10" s="112">
        <f ca="1">SUM(OFFSET('2019营业费用'!$H10,0,0,1,MONTH(封面!$G$13)))</f>
        <v>0</v>
      </c>
      <c r="K10" s="112">
        <f ca="1">SUM(OFFSET('2019预算营业费用'!$H10,0,0,1,MONTH(封面!$G$13)))</f>
        <v>0</v>
      </c>
      <c r="L10" s="112">
        <f ca="1">SUM(OFFSET('2020实际营业费用'!$H10,0,0,1,MONTH(封面!$G$13)))</f>
        <v>0</v>
      </c>
      <c r="M10" s="112">
        <f t="shared" ca="1" si="2"/>
        <v>0</v>
      </c>
      <c r="N10" s="112">
        <f t="shared" ca="1" si="3"/>
        <v>0</v>
      </c>
      <c r="O10" s="17" t="str">
        <f>IF('2020实际营业费用'!U10="","",'2020实际营业费用'!U10)</f>
        <v/>
      </c>
      <c r="P10" s="69"/>
      <c r="Q10" s="69"/>
      <c r="R10" s="69"/>
    </row>
    <row r="11" spans="1:18" s="15" customFormat="1" ht="17.25" customHeight="1">
      <c r="A11" s="155"/>
      <c r="B11" s="156"/>
      <c r="C11" s="45" t="s">
        <v>9</v>
      </c>
      <c r="D11" s="112">
        <f>'2019预算营业费用'!T11</f>
        <v>0</v>
      </c>
      <c r="E11" s="112">
        <f ca="1">OFFSET('2019营业费用'!$H11,0,MONTH(封面!$G$13)-1,)</f>
        <v>0</v>
      </c>
      <c r="F11" s="109">
        <f ca="1">OFFSET('2019预算营业费用'!$H11,0,MONTH(封面!$G$13)-1,)</f>
        <v>0</v>
      </c>
      <c r="G11" s="109">
        <f ca="1">OFFSET('2020实际营业费用'!$H11,0,MONTH(封面!$G$13)-1,)</f>
        <v>0</v>
      </c>
      <c r="H11" s="112">
        <f t="shared" ca="1" si="4"/>
        <v>0</v>
      </c>
      <c r="I11" s="112">
        <f t="shared" ca="1" si="5"/>
        <v>0</v>
      </c>
      <c r="J11" s="112">
        <f ca="1">SUM(OFFSET('2019营业费用'!$H11,0,0,1,MONTH(封面!$G$13)))</f>
        <v>0</v>
      </c>
      <c r="K11" s="112">
        <f ca="1">SUM(OFFSET('2019预算营业费用'!$H11,0,0,1,MONTH(封面!$G$13)))</f>
        <v>0</v>
      </c>
      <c r="L11" s="112">
        <f ca="1">SUM(OFFSET('2020实际营业费用'!$H11,0,0,1,MONTH(封面!$G$13)))</f>
        <v>0</v>
      </c>
      <c r="M11" s="112">
        <f t="shared" ca="1" si="2"/>
        <v>0</v>
      </c>
      <c r="N11" s="112">
        <f t="shared" ca="1" si="3"/>
        <v>0</v>
      </c>
      <c r="O11" s="17" t="str">
        <f>IF('2020实际营业费用'!U11="","",'2020实际营业费用'!U11)</f>
        <v/>
      </c>
      <c r="P11" s="69"/>
      <c r="Q11" s="69"/>
      <c r="R11" s="69"/>
    </row>
    <row r="12" spans="1:18" s="15" customFormat="1" ht="17.25" customHeight="1">
      <c r="A12" s="155"/>
      <c r="B12" s="156"/>
      <c r="C12" s="45" t="s">
        <v>10</v>
      </c>
      <c r="D12" s="112">
        <f>'2019预算营业费用'!T12</f>
        <v>0</v>
      </c>
      <c r="E12" s="112">
        <f ca="1">OFFSET('2019营业费用'!$H12,0,MONTH(封面!$G$13)-1,)</f>
        <v>0</v>
      </c>
      <c r="F12" s="109">
        <f ca="1">OFFSET('2019预算营业费用'!$H12,0,MONTH(封面!$G$13)-1,)</f>
        <v>0</v>
      </c>
      <c r="G12" s="109">
        <f ca="1">OFFSET('2020实际营业费用'!$H12,0,MONTH(封面!$G$13)-1,)</f>
        <v>430</v>
      </c>
      <c r="H12" s="112">
        <f t="shared" ca="1" si="4"/>
        <v>430</v>
      </c>
      <c r="I12" s="112">
        <f t="shared" ca="1" si="5"/>
        <v>430</v>
      </c>
      <c r="J12" s="112">
        <f ca="1">SUM(OFFSET('2019营业费用'!$H12,0,0,1,MONTH(封面!$G$13)))</f>
        <v>0</v>
      </c>
      <c r="K12" s="112">
        <f ca="1">SUM(OFFSET('2019预算营业费用'!$H12,0,0,1,MONTH(封面!$G$13)))</f>
        <v>0</v>
      </c>
      <c r="L12" s="112">
        <f ca="1">SUM(OFFSET('2020实际营业费用'!$H12,0,0,1,MONTH(封面!$G$13)))</f>
        <v>1290</v>
      </c>
      <c r="M12" s="112">
        <f t="shared" ca="1" si="2"/>
        <v>1290</v>
      </c>
      <c r="N12" s="112">
        <f t="shared" ca="1" si="3"/>
        <v>1290</v>
      </c>
      <c r="O12" s="17" t="str">
        <f>IF('2020实际营业费用'!U12="","",'2020实际营业费用'!U12)</f>
        <v/>
      </c>
      <c r="P12" s="69"/>
      <c r="Q12" s="69"/>
      <c r="R12" s="69"/>
    </row>
    <row r="13" spans="1:18" s="15" customFormat="1" ht="17.25" customHeight="1">
      <c r="A13" s="155"/>
      <c r="B13" s="156"/>
      <c r="C13" s="45" t="s">
        <v>11</v>
      </c>
      <c r="D13" s="112">
        <f>'2019预算营业费用'!T13</f>
        <v>0</v>
      </c>
      <c r="E13" s="112">
        <f ca="1">OFFSET('2019营业费用'!$H13,0,MONTH(封面!$G$13)-1,)</f>
        <v>0</v>
      </c>
      <c r="F13" s="109">
        <f ca="1">OFFSET('2019预算营业费用'!$H13,0,MONTH(封面!$G$13)-1,)</f>
        <v>0</v>
      </c>
      <c r="G13" s="109">
        <f ca="1">OFFSET('2020实际营业费用'!$H13,0,MONTH(封面!$G$13)-1,)</f>
        <v>0</v>
      </c>
      <c r="H13" s="112">
        <f t="shared" ca="1" si="4"/>
        <v>0</v>
      </c>
      <c r="I13" s="112">
        <f t="shared" ca="1" si="5"/>
        <v>0</v>
      </c>
      <c r="J13" s="112">
        <f ca="1">SUM(OFFSET('2019营业费用'!$H13,0,0,1,MONTH(封面!$G$13)))</f>
        <v>0</v>
      </c>
      <c r="K13" s="112">
        <f ca="1">SUM(OFFSET('2019预算营业费用'!$H13,0,0,1,MONTH(封面!$G$13)))</f>
        <v>0</v>
      </c>
      <c r="L13" s="112">
        <f ca="1">SUM(OFFSET('2020实际营业费用'!$H13,0,0,1,MONTH(封面!$G$13)))</f>
        <v>0</v>
      </c>
      <c r="M13" s="112">
        <f t="shared" ca="1" si="2"/>
        <v>0</v>
      </c>
      <c r="N13" s="112">
        <f t="shared" ca="1" si="3"/>
        <v>0</v>
      </c>
      <c r="O13" s="17" t="str">
        <f>IF('2020实际营业费用'!U13="","",'2020实际营业费用'!U13)</f>
        <v/>
      </c>
      <c r="P13" s="69"/>
      <c r="Q13" s="69"/>
      <c r="R13" s="69"/>
    </row>
    <row r="14" spans="1:18" s="15" customFormat="1" ht="17.25" customHeight="1">
      <c r="A14" s="155"/>
      <c r="B14" s="156"/>
      <c r="C14" s="45" t="s">
        <v>12</v>
      </c>
      <c r="D14" s="112">
        <f>'2019预算营业费用'!T14</f>
        <v>0</v>
      </c>
      <c r="E14" s="112">
        <f ca="1">OFFSET('2019营业费用'!$H14,0,MONTH(封面!$G$13)-1,)</f>
        <v>0</v>
      </c>
      <c r="F14" s="109">
        <f ca="1">OFFSET('2019预算营业费用'!$H14,0,MONTH(封面!$G$13)-1,)</f>
        <v>0</v>
      </c>
      <c r="G14" s="109">
        <f ca="1">OFFSET('2020实际营业费用'!$H14,0,MONTH(封面!$G$13)-1,)</f>
        <v>100</v>
      </c>
      <c r="H14" s="112">
        <f t="shared" ca="1" si="4"/>
        <v>100</v>
      </c>
      <c r="I14" s="112">
        <f t="shared" ca="1" si="5"/>
        <v>100</v>
      </c>
      <c r="J14" s="112">
        <f ca="1">SUM(OFFSET('2019营业费用'!$H14,0,0,1,MONTH(封面!$G$13)))</f>
        <v>0</v>
      </c>
      <c r="K14" s="112">
        <f ca="1">SUM(OFFSET('2019预算营业费用'!$H14,0,0,1,MONTH(封面!$G$13)))</f>
        <v>0</v>
      </c>
      <c r="L14" s="112">
        <f ca="1">SUM(OFFSET('2020实际营业费用'!$H14,0,0,1,MONTH(封面!$G$13)))</f>
        <v>200</v>
      </c>
      <c r="M14" s="112">
        <f t="shared" ca="1" si="2"/>
        <v>200</v>
      </c>
      <c r="N14" s="112">
        <f t="shared" ca="1" si="3"/>
        <v>200</v>
      </c>
      <c r="O14" s="17" t="str">
        <f>IF('2020实际营业费用'!U14="","",'2020实际营业费用'!U14)</f>
        <v/>
      </c>
      <c r="P14" s="69"/>
      <c r="Q14" s="69"/>
      <c r="R14" s="69"/>
    </row>
    <row r="15" spans="1:18" s="15" customFormat="1" ht="17.25" customHeight="1">
      <c r="A15" s="155"/>
      <c r="B15" s="156"/>
      <c r="C15" s="45" t="s">
        <v>13</v>
      </c>
      <c r="D15" s="112">
        <f>'2019预算营业费用'!T15</f>
        <v>0</v>
      </c>
      <c r="E15" s="112">
        <f ca="1">OFFSET('2019营业费用'!$H15,0,MONTH(封面!$G$13)-1,)</f>
        <v>0</v>
      </c>
      <c r="F15" s="109">
        <f ca="1">OFFSET('2019预算营业费用'!$H15,0,MONTH(封面!$G$13)-1,)</f>
        <v>0</v>
      </c>
      <c r="G15" s="109">
        <f ca="1">OFFSET('2020实际营业费用'!$H15,0,MONTH(封面!$G$13)-1,)</f>
        <v>0</v>
      </c>
      <c r="H15" s="112">
        <f t="shared" ca="1" si="4"/>
        <v>0</v>
      </c>
      <c r="I15" s="112">
        <f t="shared" ca="1" si="5"/>
        <v>0</v>
      </c>
      <c r="J15" s="112">
        <f ca="1">SUM(OFFSET('2019营业费用'!$H15,0,0,1,MONTH(封面!$G$13)))</f>
        <v>0</v>
      </c>
      <c r="K15" s="112">
        <f ca="1">SUM(OFFSET('2019预算营业费用'!$H15,0,0,1,MONTH(封面!$G$13)))</f>
        <v>0</v>
      </c>
      <c r="L15" s="112">
        <f ca="1">SUM(OFFSET('2020实际营业费用'!$H15,0,0,1,MONTH(封面!$G$13)))</f>
        <v>0</v>
      </c>
      <c r="M15" s="112">
        <f t="shared" ca="1" si="2"/>
        <v>0</v>
      </c>
      <c r="N15" s="112">
        <f t="shared" ca="1" si="3"/>
        <v>0</v>
      </c>
      <c r="O15" s="17" t="str">
        <f>IF('2020实际营业费用'!U15="","",'2020实际营业费用'!U15)</f>
        <v/>
      </c>
      <c r="P15" s="69"/>
      <c r="Q15" s="69"/>
      <c r="R15" s="69"/>
    </row>
    <row r="16" spans="1:18" s="15" customFormat="1" ht="17.25" customHeight="1">
      <c r="A16" s="155"/>
      <c r="B16" s="156"/>
      <c r="C16" s="45" t="s">
        <v>14</v>
      </c>
      <c r="D16" s="112">
        <f>'2019预算营业费用'!T16</f>
        <v>0</v>
      </c>
      <c r="E16" s="112">
        <f ca="1">OFFSET('2019营业费用'!$H16,0,MONTH(封面!$G$13)-1,)</f>
        <v>0</v>
      </c>
      <c r="F16" s="109">
        <f ca="1">OFFSET('2019预算营业费用'!$H16,0,MONTH(封面!$G$13)-1,)</f>
        <v>0</v>
      </c>
      <c r="G16" s="109">
        <f ca="1">OFFSET('2020实际营业费用'!$H16,0,MONTH(封面!$G$13)-1,)</f>
        <v>0</v>
      </c>
      <c r="H16" s="112">
        <f t="shared" ca="1" si="4"/>
        <v>0</v>
      </c>
      <c r="I16" s="112">
        <f t="shared" ca="1" si="5"/>
        <v>0</v>
      </c>
      <c r="J16" s="112">
        <f ca="1">SUM(OFFSET('2019营业费用'!$H16,0,0,1,MONTH(封面!$G$13)))</f>
        <v>0</v>
      </c>
      <c r="K16" s="112">
        <f ca="1">SUM(OFFSET('2019预算营业费用'!$H16,0,0,1,MONTH(封面!$G$13)))</f>
        <v>0</v>
      </c>
      <c r="L16" s="112">
        <f ca="1">SUM(OFFSET('2020实际营业费用'!$H16,0,0,1,MONTH(封面!$G$13)))</f>
        <v>0</v>
      </c>
      <c r="M16" s="112">
        <f t="shared" ca="1" si="2"/>
        <v>0</v>
      </c>
      <c r="N16" s="112">
        <f t="shared" ca="1" si="3"/>
        <v>0</v>
      </c>
      <c r="O16" s="17" t="str">
        <f>IF('2020实际营业费用'!U16="","",'2020实际营业费用'!U16)</f>
        <v/>
      </c>
      <c r="P16" s="69"/>
      <c r="Q16" s="69"/>
      <c r="R16" s="69"/>
    </row>
    <row r="17" spans="1:18" s="15" customFormat="1" ht="17.25" customHeight="1">
      <c r="A17" s="155"/>
      <c r="B17" s="156"/>
      <c r="C17" s="45" t="s">
        <v>15</v>
      </c>
      <c r="D17" s="112">
        <f>'2019预算营业费用'!T17</f>
        <v>0</v>
      </c>
      <c r="E17" s="112">
        <f ca="1">OFFSET('2019营业费用'!$H17,0,MONTH(封面!$G$13)-1,)</f>
        <v>0</v>
      </c>
      <c r="F17" s="109">
        <f ca="1">OFFSET('2019预算营业费用'!$H17,0,MONTH(封面!$G$13)-1,)</f>
        <v>0</v>
      </c>
      <c r="G17" s="109">
        <f ca="1">OFFSET('2020实际营业费用'!$H17,0,MONTH(封面!$G$13)-1,)</f>
        <v>0</v>
      </c>
      <c r="H17" s="112">
        <f t="shared" ca="1" si="4"/>
        <v>0</v>
      </c>
      <c r="I17" s="112">
        <f t="shared" ca="1" si="5"/>
        <v>0</v>
      </c>
      <c r="J17" s="112">
        <f ca="1">SUM(OFFSET('2019营业费用'!$H17,0,0,1,MONTH(封面!$G$13)))</f>
        <v>0</v>
      </c>
      <c r="K17" s="112">
        <f ca="1">SUM(OFFSET('2019预算营业费用'!$H17,0,0,1,MONTH(封面!$G$13)))</f>
        <v>0</v>
      </c>
      <c r="L17" s="112">
        <f ca="1">SUM(OFFSET('2020实际营业费用'!$H17,0,0,1,MONTH(封面!$G$13)))</f>
        <v>0</v>
      </c>
      <c r="M17" s="112">
        <f t="shared" ca="1" si="2"/>
        <v>0</v>
      </c>
      <c r="N17" s="112">
        <f t="shared" ca="1" si="3"/>
        <v>0</v>
      </c>
      <c r="O17" s="17" t="str">
        <f>IF('2020实际营业费用'!U17="","",'2020实际营业费用'!U17)</f>
        <v/>
      </c>
      <c r="P17" s="69"/>
      <c r="Q17" s="69"/>
      <c r="R17" s="69"/>
    </row>
    <row r="18" spans="1:18" s="15" customFormat="1" ht="17.25" customHeight="1">
      <c r="A18" s="155"/>
      <c r="B18" s="156"/>
      <c r="C18" s="45" t="s">
        <v>434</v>
      </c>
      <c r="D18" s="112">
        <f>'2019预算营业费用'!T18</f>
        <v>0</v>
      </c>
      <c r="E18" s="112">
        <f ca="1">OFFSET('2019营业费用'!$H18,0,MONTH(封面!$G$13)-1,)</f>
        <v>0</v>
      </c>
      <c r="F18" s="109">
        <f ca="1">OFFSET('2019预算营业费用'!$H18,0,MONTH(封面!$G$13)-1,)</f>
        <v>0</v>
      </c>
      <c r="G18" s="109">
        <f ca="1">OFFSET('2020实际营业费用'!$H18,0,MONTH(封面!$G$13)-1,)</f>
        <v>0</v>
      </c>
      <c r="H18" s="112">
        <f t="shared" ca="1" si="4"/>
        <v>0</v>
      </c>
      <c r="I18" s="112">
        <f t="shared" ca="1" si="5"/>
        <v>0</v>
      </c>
      <c r="J18" s="112">
        <f ca="1">SUM(OFFSET('2019营业费用'!$H18,0,0,1,MONTH(封面!$G$13)))</f>
        <v>0</v>
      </c>
      <c r="K18" s="112">
        <f ca="1">SUM(OFFSET('2019预算营业费用'!$H18,0,0,1,MONTH(封面!$G$13)))</f>
        <v>0</v>
      </c>
      <c r="L18" s="112">
        <f ca="1">SUM(OFFSET('2020实际营业费用'!$H18,0,0,1,MONTH(封面!$G$13)))</f>
        <v>0</v>
      </c>
      <c r="M18" s="112">
        <f t="shared" ca="1" si="2"/>
        <v>0</v>
      </c>
      <c r="N18" s="112">
        <f t="shared" ca="1" si="3"/>
        <v>0</v>
      </c>
      <c r="O18" s="17" t="str">
        <f>IF('2020实际营业费用'!U18="","",'2020实际营业费用'!U18)</f>
        <v/>
      </c>
      <c r="P18" s="69"/>
      <c r="Q18" s="69"/>
      <c r="R18" s="69"/>
    </row>
    <row r="19" spans="1:18" s="15" customFormat="1" ht="17.25" customHeight="1">
      <c r="A19" s="155"/>
      <c r="B19" s="46" t="s">
        <v>153</v>
      </c>
      <c r="C19" s="45" t="s">
        <v>17</v>
      </c>
      <c r="D19" s="112">
        <f>'2019预算营业费用'!T19</f>
        <v>0</v>
      </c>
      <c r="E19" s="112">
        <f ca="1">OFFSET('2019营业费用'!$H19,0,MONTH(封面!$G$13)-1,)</f>
        <v>563</v>
      </c>
      <c r="F19" s="109">
        <f ca="1">OFFSET('2019预算营业费用'!$H19,0,MONTH(封面!$G$13)-1,)</f>
        <v>0</v>
      </c>
      <c r="G19" s="109">
        <f ca="1">OFFSET('2020实际营业费用'!$H19,0,MONTH(封面!$G$13)-1,)</f>
        <v>716</v>
      </c>
      <c r="H19" s="112">
        <f t="shared" ca="1" si="4"/>
        <v>153</v>
      </c>
      <c r="I19" s="112">
        <f t="shared" ca="1" si="5"/>
        <v>716</v>
      </c>
      <c r="J19" s="112">
        <f ca="1">SUM(OFFSET('2019营业费用'!$H19,0,0,1,MONTH(封面!$G$13)))</f>
        <v>1689</v>
      </c>
      <c r="K19" s="112">
        <f ca="1">SUM(OFFSET('2019预算营业费用'!$H19,0,0,1,MONTH(封面!$G$13)))</f>
        <v>0</v>
      </c>
      <c r="L19" s="112">
        <f ca="1">SUM(OFFSET('2020实际营业费用'!$H19,0,0,1,MONTH(封面!$G$13)))</f>
        <v>2864</v>
      </c>
      <c r="M19" s="112">
        <f t="shared" ca="1" si="2"/>
        <v>1175</v>
      </c>
      <c r="N19" s="112">
        <f t="shared" ca="1" si="3"/>
        <v>2864</v>
      </c>
      <c r="O19" s="17" t="str">
        <f>IF('2020实际营业费用'!U19="","",'2020实际营业费用'!U19)</f>
        <v/>
      </c>
      <c r="P19" s="69"/>
      <c r="Q19" s="69"/>
      <c r="R19" s="69"/>
    </row>
    <row r="20" spans="1:18" s="15" customFormat="1" ht="17.25" customHeight="1">
      <c r="A20" s="155"/>
      <c r="B20" s="46" t="s">
        <v>18</v>
      </c>
      <c r="C20" s="45" t="s">
        <v>19</v>
      </c>
      <c r="D20" s="112">
        <f>'2019预算营业费用'!T20</f>
        <v>0</v>
      </c>
      <c r="E20" s="112">
        <f ca="1">OFFSET('2019营业费用'!$H20,0,MONTH(封面!$G$13)-1,)</f>
        <v>0</v>
      </c>
      <c r="F20" s="109">
        <f ca="1">OFFSET('2019预算营业费用'!$H20,0,MONTH(封面!$G$13)-1,)</f>
        <v>0</v>
      </c>
      <c r="G20" s="109">
        <f ca="1">OFFSET('2020实际营业费用'!$H20,0,MONTH(封面!$G$13)-1,)</f>
        <v>0</v>
      </c>
      <c r="H20" s="112">
        <f t="shared" ca="1" si="4"/>
        <v>0</v>
      </c>
      <c r="I20" s="112">
        <f t="shared" ca="1" si="5"/>
        <v>0</v>
      </c>
      <c r="J20" s="112">
        <f ca="1">SUM(OFFSET('2019营业费用'!$H20,0,0,1,MONTH(封面!$G$13)))</f>
        <v>0</v>
      </c>
      <c r="K20" s="112">
        <f ca="1">SUM(OFFSET('2019预算营业费用'!$H20,0,0,1,MONTH(封面!$G$13)))</f>
        <v>0</v>
      </c>
      <c r="L20" s="112">
        <f ca="1">SUM(OFFSET('2020实际营业费用'!$H20,0,0,1,MONTH(封面!$G$13)))</f>
        <v>0</v>
      </c>
      <c r="M20" s="112">
        <f t="shared" ca="1" si="2"/>
        <v>0</v>
      </c>
      <c r="N20" s="112">
        <f t="shared" ca="1" si="3"/>
        <v>0</v>
      </c>
      <c r="O20" s="17" t="str">
        <f>IF('2020实际营业费用'!U20="","",'2020实际营业费用'!U20)</f>
        <v/>
      </c>
      <c r="P20" s="69"/>
      <c r="Q20" s="69"/>
      <c r="R20" s="69"/>
    </row>
    <row r="21" spans="1:18" s="15" customFormat="1" ht="17.25" customHeight="1">
      <c r="A21" s="155"/>
      <c r="B21" s="46" t="s">
        <v>154</v>
      </c>
      <c r="C21" s="45" t="s">
        <v>20</v>
      </c>
      <c r="D21" s="112">
        <f>'2019预算营业费用'!T21</f>
        <v>0</v>
      </c>
      <c r="E21" s="112">
        <f ca="1">OFFSET('2019营业费用'!$H21,0,MONTH(封面!$G$13)-1,)</f>
        <v>0</v>
      </c>
      <c r="F21" s="109">
        <f ca="1">OFFSET('2019预算营业费用'!$H21,0,MONTH(封面!$G$13)-1,)</f>
        <v>0</v>
      </c>
      <c r="G21" s="109">
        <f ca="1">OFFSET('2020实际营业费用'!$H21,0,MONTH(封面!$G$13)-1,)</f>
        <v>0</v>
      </c>
      <c r="H21" s="112">
        <f t="shared" ca="1" si="4"/>
        <v>0</v>
      </c>
      <c r="I21" s="112">
        <f t="shared" ca="1" si="5"/>
        <v>0</v>
      </c>
      <c r="J21" s="112">
        <f ca="1">SUM(OFFSET('2019营业费用'!$H21,0,0,1,MONTH(封面!$G$13)))</f>
        <v>0</v>
      </c>
      <c r="K21" s="112">
        <f ca="1">SUM(OFFSET('2019预算营业费用'!$H21,0,0,1,MONTH(封面!$G$13)))</f>
        <v>0</v>
      </c>
      <c r="L21" s="112">
        <f ca="1">SUM(OFFSET('2020实际营业费用'!$H21,0,0,1,MONTH(封面!$G$13)))</f>
        <v>0</v>
      </c>
      <c r="M21" s="112">
        <f t="shared" ca="1" si="2"/>
        <v>0</v>
      </c>
      <c r="N21" s="112">
        <f t="shared" ca="1" si="3"/>
        <v>0</v>
      </c>
      <c r="O21" s="17" t="str">
        <f>IF('2020实际营业费用'!U21="","",'2020实际营业费用'!U21)</f>
        <v/>
      </c>
      <c r="P21" s="69"/>
      <c r="Q21" s="69"/>
      <c r="R21" s="69"/>
    </row>
    <row r="22" spans="1:18" s="15" customFormat="1" ht="17.25" customHeight="1">
      <c r="A22" s="155"/>
      <c r="B22" s="156" t="s">
        <v>21</v>
      </c>
      <c r="C22" s="45" t="s">
        <v>22</v>
      </c>
      <c r="D22" s="112">
        <f>'2019预算营业费用'!T22</f>
        <v>0</v>
      </c>
      <c r="E22" s="112">
        <f ca="1">OFFSET('2019营业费用'!$H22,0,MONTH(封面!$G$13)-1,)</f>
        <v>7031.14</v>
      </c>
      <c r="F22" s="109">
        <f ca="1">OFFSET('2019预算营业费用'!$H22,0,MONTH(封面!$G$13)-1,)</f>
        <v>0</v>
      </c>
      <c r="G22" s="109">
        <f ca="1">OFFSET('2020实际营业费用'!$H22,0,MONTH(封面!$G$13)-1,)</f>
        <v>0</v>
      </c>
      <c r="H22" s="112">
        <f t="shared" ca="1" si="4"/>
        <v>-7031.14</v>
      </c>
      <c r="I22" s="112">
        <f t="shared" ca="1" si="5"/>
        <v>0</v>
      </c>
      <c r="J22" s="112">
        <f ca="1">SUM(OFFSET('2019营业费用'!$H22,0,0,1,MONTH(封面!$G$13)))</f>
        <v>19815.099999999999</v>
      </c>
      <c r="K22" s="112">
        <f ca="1">SUM(OFFSET('2019预算营业费用'!$H22,0,0,1,MONTH(封面!$G$13)))</f>
        <v>0</v>
      </c>
      <c r="L22" s="112">
        <f ca="1">SUM(OFFSET('2020实际营业费用'!$H22,0,0,1,MONTH(封面!$G$13)))</f>
        <v>5663.52</v>
      </c>
      <c r="M22" s="112">
        <f t="shared" ca="1" si="2"/>
        <v>-14151.579999999998</v>
      </c>
      <c r="N22" s="112">
        <f t="shared" ca="1" si="3"/>
        <v>5663.52</v>
      </c>
      <c r="O22" s="17" t="str">
        <f>IF('2020实际营业费用'!U22="","",'2020实际营业费用'!U22)</f>
        <v/>
      </c>
      <c r="P22" s="69"/>
      <c r="Q22" s="69"/>
      <c r="R22" s="69"/>
    </row>
    <row r="23" spans="1:18" s="15" customFormat="1" ht="17.25" customHeight="1">
      <c r="A23" s="155"/>
      <c r="B23" s="156"/>
      <c r="C23" s="45" t="s">
        <v>23</v>
      </c>
      <c r="D23" s="112">
        <f>'2019预算营业费用'!T23</f>
        <v>0</v>
      </c>
      <c r="E23" s="112">
        <f ca="1">OFFSET('2019营业费用'!$H23,0,MONTH(封面!$G$13)-1,)</f>
        <v>185.03</v>
      </c>
      <c r="F23" s="109">
        <f ca="1">OFFSET('2019预算营业费用'!$H23,0,MONTH(封面!$G$13)-1,)</f>
        <v>0</v>
      </c>
      <c r="G23" s="109">
        <f ca="1">OFFSET('2020实际营业费用'!$H23,0,MONTH(封面!$G$13)-1,)</f>
        <v>0</v>
      </c>
      <c r="H23" s="112">
        <f t="shared" ca="1" si="4"/>
        <v>-185.03</v>
      </c>
      <c r="I23" s="112">
        <f t="shared" ca="1" si="5"/>
        <v>0</v>
      </c>
      <c r="J23" s="112">
        <f ca="1">SUM(OFFSET('2019营业费用'!$H23,0,0,1,MONTH(封面!$G$13)))</f>
        <v>521.45000000000005</v>
      </c>
      <c r="K23" s="112">
        <f ca="1">SUM(OFFSET('2019预算营业费用'!$H23,0,0,1,MONTH(封面!$G$13)))</f>
        <v>0</v>
      </c>
      <c r="L23" s="112">
        <f ca="1">SUM(OFFSET('2020实际营业费用'!$H23,0,0,1,MONTH(封面!$G$13)))</f>
        <v>176.99</v>
      </c>
      <c r="M23" s="112">
        <f t="shared" ca="1" si="2"/>
        <v>-344.46000000000004</v>
      </c>
      <c r="N23" s="112">
        <f t="shared" ca="1" si="3"/>
        <v>176.99</v>
      </c>
      <c r="O23" s="17" t="str">
        <f>IF('2020实际营业费用'!U23="","",'2020实际营业费用'!U23)</f>
        <v/>
      </c>
      <c r="P23" s="69"/>
      <c r="Q23" s="69"/>
      <c r="R23" s="69"/>
    </row>
    <row r="24" spans="1:18" s="15" customFormat="1" ht="17.25" customHeight="1">
      <c r="A24" s="155"/>
      <c r="B24" s="156"/>
      <c r="C24" s="45" t="s">
        <v>24</v>
      </c>
      <c r="D24" s="112">
        <f>'2019预算营业费用'!T24</f>
        <v>0</v>
      </c>
      <c r="E24" s="112">
        <f ca="1">OFFSET('2019营业费用'!$H24,0,MONTH(封面!$G$13)-1,)</f>
        <v>240.54</v>
      </c>
      <c r="F24" s="109">
        <f ca="1">OFFSET('2019预算营业费用'!$H24,0,MONTH(封面!$G$13)-1,)</f>
        <v>0</v>
      </c>
      <c r="G24" s="109">
        <f ca="1">OFFSET('2020实际营业费用'!$H24,0,MONTH(封面!$G$13)-1,)</f>
        <v>0</v>
      </c>
      <c r="H24" s="112">
        <f t="shared" ca="1" si="4"/>
        <v>-240.54</v>
      </c>
      <c r="I24" s="112">
        <f t="shared" ca="1" si="5"/>
        <v>0</v>
      </c>
      <c r="J24" s="112">
        <f ca="1">SUM(OFFSET('2019营业费用'!$H24,0,0,1,MONTH(封面!$G$13)))</f>
        <v>677.88</v>
      </c>
      <c r="K24" s="112">
        <f ca="1">SUM(OFFSET('2019预算营业费用'!$H24,0,0,1,MONTH(封面!$G$13)))</f>
        <v>0</v>
      </c>
      <c r="L24" s="112">
        <f ca="1">SUM(OFFSET('2020实际营业费用'!$H24,0,0,1,MONTH(封面!$G$13)))</f>
        <v>230.08</v>
      </c>
      <c r="M24" s="112">
        <f t="shared" ca="1" si="2"/>
        <v>-447.79999999999995</v>
      </c>
      <c r="N24" s="112">
        <f t="shared" ca="1" si="3"/>
        <v>230.08</v>
      </c>
      <c r="O24" s="17" t="str">
        <f>IF('2020实际营业费用'!U24="","",'2020实际营业费用'!U24)</f>
        <v/>
      </c>
      <c r="P24" s="69"/>
      <c r="Q24" s="69"/>
      <c r="R24" s="69"/>
    </row>
    <row r="25" spans="1:18" s="15" customFormat="1" ht="17.25" customHeight="1">
      <c r="A25" s="155"/>
      <c r="B25" s="156"/>
      <c r="C25" s="45" t="s">
        <v>25</v>
      </c>
      <c r="D25" s="112">
        <f>'2019预算营业费用'!T25</f>
        <v>0</v>
      </c>
      <c r="E25" s="112">
        <f ca="1">OFFSET('2019营业费用'!$H25,0,MONTH(封面!$G$13)-1,)</f>
        <v>3700.6</v>
      </c>
      <c r="F25" s="109">
        <f ca="1">OFFSET('2019预算营业费用'!$H25,0,MONTH(封面!$G$13)-1,)</f>
        <v>0</v>
      </c>
      <c r="G25" s="109">
        <f ca="1">OFFSET('2020实际营业费用'!$H25,0,MONTH(封面!$G$13)-1,)</f>
        <v>1769.85</v>
      </c>
      <c r="H25" s="112">
        <f t="shared" ca="1" si="4"/>
        <v>-1930.75</v>
      </c>
      <c r="I25" s="112">
        <f t="shared" ca="1" si="5"/>
        <v>1769.85</v>
      </c>
      <c r="J25" s="112">
        <f ca="1">SUM(OFFSET('2019营业费用'!$H25,0,0,1,MONTH(封面!$G$13)))</f>
        <v>10429</v>
      </c>
      <c r="K25" s="112">
        <f ca="1">SUM(OFFSET('2019预算营业费用'!$H25,0,0,1,MONTH(封面!$G$13)))</f>
        <v>0</v>
      </c>
      <c r="L25" s="112">
        <f ca="1">SUM(OFFSET('2020实际营业费用'!$H25,0,0,1,MONTH(封面!$G$13)))</f>
        <v>8849.25</v>
      </c>
      <c r="M25" s="112">
        <f t="shared" ca="1" si="2"/>
        <v>-1579.75</v>
      </c>
      <c r="N25" s="112">
        <f t="shared" ca="1" si="3"/>
        <v>8849.25</v>
      </c>
      <c r="O25" s="17" t="str">
        <f>IF('2020实际营业费用'!U25="","",'2020实际营业费用'!U25)</f>
        <v/>
      </c>
      <c r="P25" s="69"/>
      <c r="Q25" s="69"/>
      <c r="R25" s="69"/>
    </row>
    <row r="26" spans="1:18" s="15" customFormat="1" ht="17.25" customHeight="1">
      <c r="A26" s="155"/>
      <c r="B26" s="156"/>
      <c r="C26" s="45" t="s">
        <v>26</v>
      </c>
      <c r="D26" s="112">
        <f>'2019预算营业费用'!T26</f>
        <v>0</v>
      </c>
      <c r="E26" s="112">
        <f ca="1">OFFSET('2019营业费用'!$H26,0,MONTH(封面!$G$13)-1,)</f>
        <v>185.03</v>
      </c>
      <c r="F26" s="109">
        <f ca="1">OFFSET('2019预算营业费用'!$H26,0,MONTH(封面!$G$13)-1,)</f>
        <v>0</v>
      </c>
      <c r="G26" s="109">
        <f ca="1">OFFSET('2020实际营业费用'!$H26,0,MONTH(封面!$G$13)-1,)</f>
        <v>176.99</v>
      </c>
      <c r="H26" s="112">
        <f t="shared" ca="1" si="4"/>
        <v>-8.039999999999992</v>
      </c>
      <c r="I26" s="112">
        <f t="shared" ca="1" si="5"/>
        <v>176.99</v>
      </c>
      <c r="J26" s="112">
        <f ca="1">SUM(OFFSET('2019营业费用'!$H26,0,0,1,MONTH(封面!$G$13)))</f>
        <v>521.45000000000005</v>
      </c>
      <c r="K26" s="112">
        <f ca="1">SUM(OFFSET('2019预算营业费用'!$H26,0,0,1,MONTH(封面!$G$13)))</f>
        <v>0</v>
      </c>
      <c r="L26" s="112">
        <f ca="1">SUM(OFFSET('2020实际营业费用'!$H26,0,0,1,MONTH(封面!$G$13)))</f>
        <v>707.96</v>
      </c>
      <c r="M26" s="112">
        <f t="shared" ca="1" si="2"/>
        <v>186.51</v>
      </c>
      <c r="N26" s="112">
        <f t="shared" ca="1" si="3"/>
        <v>707.96</v>
      </c>
      <c r="O26" s="17" t="str">
        <f>IF('2020实际营业费用'!U26="","",'2020实际营业费用'!U26)</f>
        <v/>
      </c>
      <c r="P26" s="69"/>
      <c r="Q26" s="69"/>
      <c r="R26" s="69"/>
    </row>
    <row r="27" spans="1:18" s="15" customFormat="1" ht="17.25" customHeight="1">
      <c r="A27" s="155"/>
      <c r="B27" s="46" t="s">
        <v>27</v>
      </c>
      <c r="C27" s="45" t="s">
        <v>28</v>
      </c>
      <c r="D27" s="112">
        <f>'2019预算营业费用'!T27</f>
        <v>0</v>
      </c>
      <c r="E27" s="112">
        <f ca="1">OFFSET('2019营业费用'!$H27,0,MONTH(封面!$G$13)-1,)</f>
        <v>0</v>
      </c>
      <c r="F27" s="109">
        <f ca="1">OFFSET('2019预算营业费用'!$H27,0,MONTH(封面!$G$13)-1,)</f>
        <v>0</v>
      </c>
      <c r="G27" s="109">
        <f ca="1">OFFSET('2020实际营业费用'!$H27,0,MONTH(封面!$G$13)-1,)</f>
        <v>0</v>
      </c>
      <c r="H27" s="112">
        <f t="shared" ca="1" si="4"/>
        <v>0</v>
      </c>
      <c r="I27" s="112">
        <f t="shared" ca="1" si="5"/>
        <v>0</v>
      </c>
      <c r="J27" s="112">
        <f ca="1">SUM(OFFSET('2019营业费用'!$H27,0,0,1,MONTH(封面!$G$13)))</f>
        <v>0</v>
      </c>
      <c r="K27" s="112">
        <f ca="1">SUM(OFFSET('2019预算营业费用'!$H27,0,0,1,MONTH(封面!$G$13)))</f>
        <v>0</v>
      </c>
      <c r="L27" s="112">
        <f ca="1">SUM(OFFSET('2020实际营业费用'!$H27,0,0,1,MONTH(封面!$G$13)))</f>
        <v>0</v>
      </c>
      <c r="M27" s="112">
        <f t="shared" ca="1" si="2"/>
        <v>0</v>
      </c>
      <c r="N27" s="112">
        <f t="shared" ca="1" si="3"/>
        <v>0</v>
      </c>
      <c r="O27" s="17" t="str">
        <f>IF('2020实际营业费用'!U27="","",'2020实际营业费用'!U27)</f>
        <v/>
      </c>
      <c r="P27" s="69"/>
      <c r="Q27" s="69"/>
      <c r="R27" s="69"/>
    </row>
    <row r="28" spans="1:18" s="15" customFormat="1" ht="17.25" customHeight="1">
      <c r="A28" s="161" t="s">
        <v>155</v>
      </c>
      <c r="B28" s="156" t="s">
        <v>29</v>
      </c>
      <c r="C28" s="45" t="s">
        <v>30</v>
      </c>
      <c r="D28" s="112">
        <f>'2019预算营业费用'!T28</f>
        <v>0</v>
      </c>
      <c r="E28" s="112">
        <f ca="1">OFFSET('2019营业费用'!$H28,0,MONTH(封面!$G$13)-1,)</f>
        <v>0</v>
      </c>
      <c r="F28" s="109">
        <f ca="1">OFFSET('2019预算营业费用'!$H28,0,MONTH(封面!$G$13)-1,)</f>
        <v>0</v>
      </c>
      <c r="G28" s="109">
        <f ca="1">OFFSET('2020实际营业费用'!$H28,0,MONTH(封面!$G$13)-1,)</f>
        <v>0</v>
      </c>
      <c r="H28" s="112">
        <f t="shared" ca="1" si="4"/>
        <v>0</v>
      </c>
      <c r="I28" s="112">
        <f t="shared" ca="1" si="5"/>
        <v>0</v>
      </c>
      <c r="J28" s="112">
        <f ca="1">SUM(OFFSET('2019营业费用'!$H28,0,0,1,MONTH(封面!$G$13)))</f>
        <v>0</v>
      </c>
      <c r="K28" s="112">
        <f ca="1">SUM(OFFSET('2019预算营业费用'!$H28,0,0,1,MONTH(封面!$G$13)))</f>
        <v>0</v>
      </c>
      <c r="L28" s="112">
        <f ca="1">SUM(OFFSET('2020实际营业费用'!$H28,0,0,1,MONTH(封面!$G$13)))</f>
        <v>0</v>
      </c>
      <c r="M28" s="112">
        <f t="shared" ca="1" si="2"/>
        <v>0</v>
      </c>
      <c r="N28" s="112">
        <f t="shared" ca="1" si="3"/>
        <v>0</v>
      </c>
      <c r="O28" s="17" t="str">
        <f>IF('2020实际营业费用'!U28="","",'2020实际营业费用'!U28)</f>
        <v/>
      </c>
      <c r="P28" s="69"/>
      <c r="Q28" s="69"/>
      <c r="R28" s="69"/>
    </row>
    <row r="29" spans="1:18" s="15" customFormat="1" ht="17.25" customHeight="1">
      <c r="A29" s="161"/>
      <c r="B29" s="156"/>
      <c r="C29" s="45" t="s">
        <v>31</v>
      </c>
      <c r="D29" s="112">
        <f>'2019预算营业费用'!T29</f>
        <v>0</v>
      </c>
      <c r="E29" s="112">
        <f ca="1">OFFSET('2019营业费用'!$H29,0,MONTH(封面!$G$13)-1,)</f>
        <v>0</v>
      </c>
      <c r="F29" s="109">
        <f ca="1">OFFSET('2019预算营业费用'!$H29,0,MONTH(封面!$G$13)-1,)</f>
        <v>0</v>
      </c>
      <c r="G29" s="109">
        <f ca="1">OFFSET('2020实际营业费用'!$H29,0,MONTH(封面!$G$13)-1,)</f>
        <v>0</v>
      </c>
      <c r="H29" s="112">
        <f t="shared" ca="1" si="4"/>
        <v>0</v>
      </c>
      <c r="I29" s="112">
        <f t="shared" ca="1" si="5"/>
        <v>0</v>
      </c>
      <c r="J29" s="112">
        <f ca="1">SUM(OFFSET('2019营业费用'!$H29,0,0,1,MONTH(封面!$G$13)))</f>
        <v>0</v>
      </c>
      <c r="K29" s="112">
        <f ca="1">SUM(OFFSET('2019预算营业费用'!$H29,0,0,1,MONTH(封面!$G$13)))</f>
        <v>0</v>
      </c>
      <c r="L29" s="112">
        <f ca="1">SUM(OFFSET('2020实际营业费用'!$H29,0,0,1,MONTH(封面!$G$13)))</f>
        <v>0</v>
      </c>
      <c r="M29" s="112">
        <f t="shared" ca="1" si="2"/>
        <v>0</v>
      </c>
      <c r="N29" s="112">
        <f t="shared" ca="1" si="3"/>
        <v>0</v>
      </c>
      <c r="O29" s="17" t="str">
        <f>IF('2020实际营业费用'!U29="","",'2020实际营业费用'!U29)</f>
        <v/>
      </c>
      <c r="P29" s="69"/>
      <c r="Q29" s="69"/>
      <c r="R29" s="69"/>
    </row>
    <row r="30" spans="1:18" s="15" customFormat="1" ht="17.25" customHeight="1">
      <c r="A30" s="161"/>
      <c r="B30" s="46" t="s">
        <v>32</v>
      </c>
      <c r="C30" s="45" t="s">
        <v>33</v>
      </c>
      <c r="D30" s="112">
        <f>'2019预算营业费用'!T30</f>
        <v>0</v>
      </c>
      <c r="E30" s="112">
        <f ca="1">OFFSET('2019营业费用'!$H30,0,MONTH(封面!$G$13)-1,)</f>
        <v>0</v>
      </c>
      <c r="F30" s="109">
        <f ca="1">OFFSET('2019预算营业费用'!$H30,0,MONTH(封面!$G$13)-1,)</f>
        <v>0</v>
      </c>
      <c r="G30" s="109">
        <f ca="1">OFFSET('2020实际营业费用'!$H30,0,MONTH(封面!$G$13)-1,)</f>
        <v>0</v>
      </c>
      <c r="H30" s="112">
        <f t="shared" ca="1" si="4"/>
        <v>0</v>
      </c>
      <c r="I30" s="112">
        <f t="shared" ca="1" si="5"/>
        <v>0</v>
      </c>
      <c r="J30" s="112">
        <f ca="1">SUM(OFFSET('2019营业费用'!$H30,0,0,1,MONTH(封面!$G$13)))</f>
        <v>0</v>
      </c>
      <c r="K30" s="112">
        <f ca="1">SUM(OFFSET('2019预算营业费用'!$H30,0,0,1,MONTH(封面!$G$13)))</f>
        <v>0</v>
      </c>
      <c r="L30" s="112">
        <f ca="1">SUM(OFFSET('2020实际营业费用'!$H30,0,0,1,MONTH(封面!$G$13)))</f>
        <v>0</v>
      </c>
      <c r="M30" s="112">
        <f t="shared" ca="1" si="2"/>
        <v>0</v>
      </c>
      <c r="N30" s="112">
        <f t="shared" ca="1" si="3"/>
        <v>0</v>
      </c>
      <c r="O30" s="17" t="str">
        <f>IF('2020实际营业费用'!U30="","",'2020实际营业费用'!U30)</f>
        <v/>
      </c>
      <c r="P30" s="69"/>
      <c r="Q30" s="69"/>
      <c r="R30" s="69"/>
    </row>
    <row r="31" spans="1:18" s="15" customFormat="1" ht="17.25" customHeight="1">
      <c r="A31" s="161"/>
      <c r="B31" s="156" t="s">
        <v>156</v>
      </c>
      <c r="C31" s="45" t="s">
        <v>34</v>
      </c>
      <c r="D31" s="112">
        <f>'2019预算营业费用'!T31</f>
        <v>0</v>
      </c>
      <c r="E31" s="112">
        <f ca="1">OFFSET('2019营业费用'!$H31,0,MONTH(封面!$G$13)-1,)</f>
        <v>0</v>
      </c>
      <c r="F31" s="109">
        <f ca="1">OFFSET('2019预算营业费用'!$H31,0,MONTH(封面!$G$13)-1,)</f>
        <v>0</v>
      </c>
      <c r="G31" s="109">
        <f ca="1">OFFSET('2020实际营业费用'!$H31,0,MONTH(封面!$G$13)-1,)</f>
        <v>0</v>
      </c>
      <c r="H31" s="112">
        <f t="shared" ca="1" si="4"/>
        <v>0</v>
      </c>
      <c r="I31" s="112">
        <f t="shared" ca="1" si="5"/>
        <v>0</v>
      </c>
      <c r="J31" s="112">
        <f ca="1">SUM(OFFSET('2019营业费用'!$H31,0,0,1,MONTH(封面!$G$13)))</f>
        <v>0</v>
      </c>
      <c r="K31" s="112">
        <f ca="1">SUM(OFFSET('2019预算营业费用'!$H31,0,0,1,MONTH(封面!$G$13)))</f>
        <v>0</v>
      </c>
      <c r="L31" s="112">
        <f ca="1">SUM(OFFSET('2020实际营业费用'!$H31,0,0,1,MONTH(封面!$G$13)))</f>
        <v>0</v>
      </c>
      <c r="M31" s="112">
        <f t="shared" ca="1" si="2"/>
        <v>0</v>
      </c>
      <c r="N31" s="112">
        <f t="shared" ca="1" si="3"/>
        <v>0</v>
      </c>
      <c r="O31" s="17" t="str">
        <f>IF('2020实际营业费用'!U31="","",'2020实际营业费用'!U31)</f>
        <v/>
      </c>
      <c r="P31" s="69"/>
      <c r="Q31" s="69"/>
      <c r="R31" s="69"/>
    </row>
    <row r="32" spans="1:18" s="15" customFormat="1" ht="17.25" customHeight="1">
      <c r="A32" s="161"/>
      <c r="B32" s="156"/>
      <c r="C32" s="45" t="s">
        <v>35</v>
      </c>
      <c r="D32" s="112">
        <f>'2019预算营业费用'!T32</f>
        <v>0</v>
      </c>
      <c r="E32" s="112">
        <f ca="1">OFFSET('2019营业费用'!$H32,0,MONTH(封面!$G$13)-1,)</f>
        <v>0</v>
      </c>
      <c r="F32" s="109">
        <f ca="1">OFFSET('2019预算营业费用'!$H32,0,MONTH(封面!$G$13)-1,)</f>
        <v>0</v>
      </c>
      <c r="G32" s="109">
        <f ca="1">OFFSET('2020实际营业费用'!$H32,0,MONTH(封面!$G$13)-1,)</f>
        <v>0</v>
      </c>
      <c r="H32" s="112">
        <f t="shared" ca="1" si="4"/>
        <v>0</v>
      </c>
      <c r="I32" s="112">
        <f t="shared" ca="1" si="5"/>
        <v>0</v>
      </c>
      <c r="J32" s="112">
        <f ca="1">SUM(OFFSET('2019营业费用'!$H32,0,0,1,MONTH(封面!$G$13)))</f>
        <v>0</v>
      </c>
      <c r="K32" s="112">
        <f ca="1">SUM(OFFSET('2019预算营业费用'!$H32,0,0,1,MONTH(封面!$G$13)))</f>
        <v>0</v>
      </c>
      <c r="L32" s="112">
        <f ca="1">SUM(OFFSET('2020实际营业费用'!$H32,0,0,1,MONTH(封面!$G$13)))</f>
        <v>0</v>
      </c>
      <c r="M32" s="112">
        <f t="shared" ca="1" si="2"/>
        <v>0</v>
      </c>
      <c r="N32" s="112">
        <f t="shared" ca="1" si="3"/>
        <v>0</v>
      </c>
      <c r="O32" s="17" t="str">
        <f>IF('2020实际营业费用'!U32="","",'2020实际营业费用'!U32)</f>
        <v/>
      </c>
      <c r="P32" s="69"/>
      <c r="Q32" s="69"/>
      <c r="R32" s="69"/>
    </row>
    <row r="33" spans="1:18" s="15" customFormat="1" ht="17.25" customHeight="1">
      <c r="A33" s="161"/>
      <c r="B33" s="156"/>
      <c r="C33" s="45" t="s">
        <v>36</v>
      </c>
      <c r="D33" s="112">
        <f>'2019预算营业费用'!T33</f>
        <v>0</v>
      </c>
      <c r="E33" s="112">
        <f ca="1">OFFSET('2019营业费用'!$H33,0,MONTH(封面!$G$13)-1,)</f>
        <v>0</v>
      </c>
      <c r="F33" s="109">
        <f ca="1">OFFSET('2019预算营业费用'!$H33,0,MONTH(封面!$G$13)-1,)</f>
        <v>0</v>
      </c>
      <c r="G33" s="109">
        <f ca="1">OFFSET('2020实际营业费用'!$H33,0,MONTH(封面!$G$13)-1,)</f>
        <v>0</v>
      </c>
      <c r="H33" s="112">
        <f t="shared" ca="1" si="4"/>
        <v>0</v>
      </c>
      <c r="I33" s="112">
        <f t="shared" ca="1" si="5"/>
        <v>0</v>
      </c>
      <c r="J33" s="112">
        <f ca="1">SUM(OFFSET('2019营业费用'!$H33,0,0,1,MONTH(封面!$G$13)))</f>
        <v>0</v>
      </c>
      <c r="K33" s="112">
        <f ca="1">SUM(OFFSET('2019预算营业费用'!$H33,0,0,1,MONTH(封面!$G$13)))</f>
        <v>0</v>
      </c>
      <c r="L33" s="112">
        <f ca="1">SUM(OFFSET('2020实际营业费用'!$H33,0,0,1,MONTH(封面!$G$13)))</f>
        <v>0</v>
      </c>
      <c r="M33" s="112">
        <f t="shared" ca="1" si="2"/>
        <v>0</v>
      </c>
      <c r="N33" s="112">
        <f t="shared" ca="1" si="3"/>
        <v>0</v>
      </c>
      <c r="O33" s="17" t="str">
        <f>IF('2020实际营业费用'!U33="","",'2020实际营业费用'!U33)</f>
        <v/>
      </c>
      <c r="P33" s="69"/>
      <c r="Q33" s="69"/>
      <c r="R33" s="69"/>
    </row>
    <row r="34" spans="1:18" s="15" customFormat="1" ht="17.25" customHeight="1">
      <c r="A34" s="161"/>
      <c r="B34" s="156" t="s">
        <v>37</v>
      </c>
      <c r="C34" s="45" t="s">
        <v>38</v>
      </c>
      <c r="D34" s="112">
        <f>'2019预算营业费用'!T34</f>
        <v>0</v>
      </c>
      <c r="E34" s="112">
        <f ca="1">OFFSET('2019营业费用'!$H34,0,MONTH(封面!$G$13)-1,)</f>
        <v>0</v>
      </c>
      <c r="F34" s="109">
        <f ca="1">OFFSET('2019预算营业费用'!$H34,0,MONTH(封面!$G$13)-1,)</f>
        <v>0</v>
      </c>
      <c r="G34" s="109">
        <f ca="1">OFFSET('2020实际营业费用'!$H34,0,MONTH(封面!$G$13)-1,)</f>
        <v>0</v>
      </c>
      <c r="H34" s="112">
        <f t="shared" ca="1" si="4"/>
        <v>0</v>
      </c>
      <c r="I34" s="112">
        <f t="shared" ca="1" si="5"/>
        <v>0</v>
      </c>
      <c r="J34" s="112">
        <f ca="1">SUM(OFFSET('2019营业费用'!$H34,0,0,1,MONTH(封面!$G$13)))</f>
        <v>0</v>
      </c>
      <c r="K34" s="112">
        <f ca="1">SUM(OFFSET('2019预算营业费用'!$H34,0,0,1,MONTH(封面!$G$13)))</f>
        <v>0</v>
      </c>
      <c r="L34" s="112">
        <f ca="1">SUM(OFFSET('2020实际营业费用'!$H34,0,0,1,MONTH(封面!$G$13)))</f>
        <v>0</v>
      </c>
      <c r="M34" s="112">
        <f t="shared" ca="1" si="2"/>
        <v>0</v>
      </c>
      <c r="N34" s="112">
        <f t="shared" ca="1" si="3"/>
        <v>0</v>
      </c>
      <c r="O34" s="17" t="str">
        <f>IF('2020实际营业费用'!U34="","",'2020实际营业费用'!U34)</f>
        <v/>
      </c>
      <c r="P34" s="69"/>
      <c r="Q34" s="69"/>
      <c r="R34" s="69"/>
    </row>
    <row r="35" spans="1:18" s="15" customFormat="1" ht="17.25" customHeight="1">
      <c r="A35" s="161"/>
      <c r="B35" s="156"/>
      <c r="C35" s="45" t="s">
        <v>39</v>
      </c>
      <c r="D35" s="112">
        <f>'2019预算营业费用'!T35</f>
        <v>0</v>
      </c>
      <c r="E35" s="112">
        <f ca="1">OFFSET('2019营业费用'!$H35,0,MONTH(封面!$G$13)-1,)</f>
        <v>0</v>
      </c>
      <c r="F35" s="109">
        <f ca="1">OFFSET('2019预算营业费用'!$H35,0,MONTH(封面!$G$13)-1,)</f>
        <v>0</v>
      </c>
      <c r="G35" s="109">
        <f ca="1">OFFSET('2020实际营业费用'!$H35,0,MONTH(封面!$G$13)-1,)</f>
        <v>0</v>
      </c>
      <c r="H35" s="112">
        <f t="shared" ca="1" si="4"/>
        <v>0</v>
      </c>
      <c r="I35" s="112">
        <f t="shared" ca="1" si="5"/>
        <v>0</v>
      </c>
      <c r="J35" s="112">
        <f ca="1">SUM(OFFSET('2019营业费用'!$H35,0,0,1,MONTH(封面!$G$13)))</f>
        <v>-5598.6</v>
      </c>
      <c r="K35" s="112">
        <f ca="1">SUM(OFFSET('2019预算营业费用'!$H35,0,0,1,MONTH(封面!$G$13)))</f>
        <v>0</v>
      </c>
      <c r="L35" s="112">
        <f ca="1">SUM(OFFSET('2020实际营业费用'!$H35,0,0,1,MONTH(封面!$G$13)))</f>
        <v>0</v>
      </c>
      <c r="M35" s="112">
        <f t="shared" ca="1" si="2"/>
        <v>5598.6</v>
      </c>
      <c r="N35" s="112">
        <f t="shared" ca="1" si="3"/>
        <v>0</v>
      </c>
      <c r="O35" s="17" t="str">
        <f>IF('2020实际营业费用'!U35="","",'2020实际营业费用'!U35)</f>
        <v/>
      </c>
      <c r="P35" s="69"/>
      <c r="Q35" s="69"/>
      <c r="R35" s="69"/>
    </row>
    <row r="36" spans="1:18" s="15" customFormat="1" ht="17.25" customHeight="1">
      <c r="A36" s="161"/>
      <c r="B36" s="46" t="s">
        <v>157</v>
      </c>
      <c r="C36" s="45" t="s">
        <v>40</v>
      </c>
      <c r="D36" s="112">
        <f>'2019预算营业费用'!T36</f>
        <v>0</v>
      </c>
      <c r="E36" s="112">
        <f ca="1">OFFSET('2019营业费用'!$H36,0,MONTH(封面!$G$13)-1,)</f>
        <v>0</v>
      </c>
      <c r="F36" s="109">
        <f ca="1">OFFSET('2019预算营业费用'!$H36,0,MONTH(封面!$G$13)-1,)</f>
        <v>0</v>
      </c>
      <c r="G36" s="109">
        <f ca="1">OFFSET('2020实际营业费用'!$H36,0,MONTH(封面!$G$13)-1,)</f>
        <v>0</v>
      </c>
      <c r="H36" s="112">
        <f t="shared" ca="1" si="4"/>
        <v>0</v>
      </c>
      <c r="I36" s="112">
        <f t="shared" ca="1" si="5"/>
        <v>0</v>
      </c>
      <c r="J36" s="112">
        <f ca="1">SUM(OFFSET('2019营业费用'!$H36,0,0,1,MONTH(封面!$G$13)))</f>
        <v>0</v>
      </c>
      <c r="K36" s="112">
        <f ca="1">SUM(OFFSET('2019预算营业费用'!$H36,0,0,1,MONTH(封面!$G$13)))</f>
        <v>0</v>
      </c>
      <c r="L36" s="112">
        <f ca="1">SUM(OFFSET('2020实际营业费用'!$H36,0,0,1,MONTH(封面!$G$13)))</f>
        <v>0</v>
      </c>
      <c r="M36" s="112">
        <f t="shared" ca="1" si="2"/>
        <v>0</v>
      </c>
      <c r="N36" s="112">
        <f t="shared" ca="1" si="3"/>
        <v>0</v>
      </c>
      <c r="O36" s="17" t="str">
        <f>IF('2020实际营业费用'!U36="","",'2020实际营业费用'!U36)</f>
        <v/>
      </c>
      <c r="P36" s="69"/>
      <c r="Q36" s="69"/>
      <c r="R36" s="69"/>
    </row>
    <row r="37" spans="1:18" s="15" customFormat="1" ht="17.25" customHeight="1">
      <c r="A37" s="161"/>
      <c r="B37" s="46" t="s">
        <v>41</v>
      </c>
      <c r="C37" s="45" t="s">
        <v>42</v>
      </c>
      <c r="D37" s="112">
        <f>'2019预算营业费用'!T37</f>
        <v>0</v>
      </c>
      <c r="E37" s="112">
        <f ca="1">OFFSET('2019营业费用'!$H37,0,MONTH(封面!$G$13)-1,)</f>
        <v>0</v>
      </c>
      <c r="F37" s="109">
        <f ca="1">OFFSET('2019预算营业费用'!$H37,0,MONTH(封面!$G$13)-1,)</f>
        <v>0</v>
      </c>
      <c r="G37" s="109">
        <f ca="1">OFFSET('2020实际营业费用'!$H37,0,MONTH(封面!$G$13)-1,)</f>
        <v>0</v>
      </c>
      <c r="H37" s="112">
        <f t="shared" ca="1" si="4"/>
        <v>0</v>
      </c>
      <c r="I37" s="112">
        <f t="shared" ca="1" si="5"/>
        <v>0</v>
      </c>
      <c r="J37" s="112">
        <f ca="1">SUM(OFFSET('2019营业费用'!$H37,0,0,1,MONTH(封面!$G$13)))</f>
        <v>0</v>
      </c>
      <c r="K37" s="112">
        <f ca="1">SUM(OFFSET('2019预算营业费用'!$H37,0,0,1,MONTH(封面!$G$13)))</f>
        <v>0</v>
      </c>
      <c r="L37" s="112">
        <f ca="1">SUM(OFFSET('2020实际营业费用'!$H37,0,0,1,MONTH(封面!$G$13)))</f>
        <v>0</v>
      </c>
      <c r="M37" s="112">
        <f t="shared" ca="1" si="2"/>
        <v>0</v>
      </c>
      <c r="N37" s="112">
        <f t="shared" ca="1" si="3"/>
        <v>0</v>
      </c>
      <c r="O37" s="17" t="str">
        <f>IF('2020实际营业费用'!U37="","",'2020实际营业费用'!U37)</f>
        <v/>
      </c>
      <c r="P37" s="69"/>
      <c r="Q37" s="69"/>
      <c r="R37" s="69"/>
    </row>
    <row r="38" spans="1:18" s="15" customFormat="1" ht="17.25" customHeight="1">
      <c r="A38" s="161"/>
      <c r="B38" s="156" t="s">
        <v>158</v>
      </c>
      <c r="C38" s="45" t="s">
        <v>43</v>
      </c>
      <c r="D38" s="112">
        <f>'2019预算营业费用'!T38</f>
        <v>0</v>
      </c>
      <c r="E38" s="112">
        <f ca="1">OFFSET('2019营业费用'!$H38,0,MONTH(封面!$G$13)-1,)</f>
        <v>0</v>
      </c>
      <c r="F38" s="109">
        <f ca="1">OFFSET('2019预算营业费用'!$H38,0,MONTH(封面!$G$13)-1,)</f>
        <v>0</v>
      </c>
      <c r="G38" s="109">
        <f ca="1">OFFSET('2020实际营业费用'!$H38,0,MONTH(封面!$G$13)-1,)</f>
        <v>0</v>
      </c>
      <c r="H38" s="112">
        <f t="shared" ca="1" si="4"/>
        <v>0</v>
      </c>
      <c r="I38" s="112">
        <f t="shared" ca="1" si="5"/>
        <v>0</v>
      </c>
      <c r="J38" s="112">
        <f ca="1">SUM(OFFSET('2019营业费用'!$H38,0,0,1,MONTH(封面!$G$13)))</f>
        <v>0</v>
      </c>
      <c r="K38" s="112">
        <f ca="1">SUM(OFFSET('2019预算营业费用'!$H38,0,0,1,MONTH(封面!$G$13)))</f>
        <v>0</v>
      </c>
      <c r="L38" s="112">
        <f ca="1">SUM(OFFSET('2020实际营业费用'!$H38,0,0,1,MONTH(封面!$G$13)))</f>
        <v>0</v>
      </c>
      <c r="M38" s="112">
        <f t="shared" ca="1" si="2"/>
        <v>0</v>
      </c>
      <c r="N38" s="112">
        <f t="shared" ca="1" si="3"/>
        <v>0</v>
      </c>
      <c r="O38" s="17" t="str">
        <f>IF('2020实际营业费用'!U38="","",'2020实际营业费用'!U38)</f>
        <v/>
      </c>
      <c r="P38" s="69"/>
      <c r="Q38" s="69"/>
      <c r="R38" s="69"/>
    </row>
    <row r="39" spans="1:18" s="15" customFormat="1" ht="17.25" customHeight="1">
      <c r="A39" s="161"/>
      <c r="B39" s="156"/>
      <c r="C39" s="45" t="s">
        <v>44</v>
      </c>
      <c r="D39" s="112">
        <f>'2019预算营业费用'!T39</f>
        <v>0</v>
      </c>
      <c r="E39" s="112">
        <f ca="1">OFFSET('2019营业费用'!$H39,0,MONTH(封面!$G$13)-1,)</f>
        <v>0</v>
      </c>
      <c r="F39" s="109">
        <f ca="1">OFFSET('2019预算营业费用'!$H39,0,MONTH(封面!$G$13)-1,)</f>
        <v>0</v>
      </c>
      <c r="G39" s="109">
        <f ca="1">OFFSET('2020实际营业费用'!$H39,0,MONTH(封面!$G$13)-1,)</f>
        <v>0</v>
      </c>
      <c r="H39" s="112">
        <f t="shared" ca="1" si="4"/>
        <v>0</v>
      </c>
      <c r="I39" s="112">
        <f t="shared" ca="1" si="5"/>
        <v>0</v>
      </c>
      <c r="J39" s="112">
        <f ca="1">SUM(OFFSET('2019营业费用'!$H39,0,0,1,MONTH(封面!$G$13)))</f>
        <v>0</v>
      </c>
      <c r="K39" s="112">
        <f ca="1">SUM(OFFSET('2019预算营业费用'!$H39,0,0,1,MONTH(封面!$G$13)))</f>
        <v>0</v>
      </c>
      <c r="L39" s="112">
        <f ca="1">SUM(OFFSET('2020实际营业费用'!$H39,0,0,1,MONTH(封面!$G$13)))</f>
        <v>0</v>
      </c>
      <c r="M39" s="112">
        <f t="shared" ca="1" si="2"/>
        <v>0</v>
      </c>
      <c r="N39" s="112">
        <f t="shared" ca="1" si="3"/>
        <v>0</v>
      </c>
      <c r="O39" s="17" t="str">
        <f>IF('2020实际营业费用'!U39="","",'2020实际营业费用'!U39)</f>
        <v/>
      </c>
      <c r="P39" s="69"/>
      <c r="Q39" s="69"/>
      <c r="R39" s="69"/>
    </row>
    <row r="40" spans="1:18" s="15" customFormat="1" ht="17.25" customHeight="1">
      <c r="A40" s="161"/>
      <c r="B40" s="46" t="s">
        <v>45</v>
      </c>
      <c r="C40" s="45" t="s">
        <v>46</v>
      </c>
      <c r="D40" s="112">
        <f>'2019预算营业费用'!T40</f>
        <v>0</v>
      </c>
      <c r="E40" s="112">
        <f ca="1">OFFSET('2019营业费用'!$H40,0,MONTH(封面!$G$13)-1,)</f>
        <v>0</v>
      </c>
      <c r="F40" s="109">
        <f ca="1">OFFSET('2019预算营业费用'!$H40,0,MONTH(封面!$G$13)-1,)</f>
        <v>0</v>
      </c>
      <c r="G40" s="109">
        <f ca="1">OFFSET('2020实际营业费用'!$H40,0,MONTH(封面!$G$13)-1,)</f>
        <v>0</v>
      </c>
      <c r="H40" s="112">
        <f t="shared" ca="1" si="4"/>
        <v>0</v>
      </c>
      <c r="I40" s="112">
        <f t="shared" ca="1" si="5"/>
        <v>0</v>
      </c>
      <c r="J40" s="112">
        <f ca="1">SUM(OFFSET('2019营业费用'!$H40,0,0,1,MONTH(封面!$G$13)))</f>
        <v>0</v>
      </c>
      <c r="K40" s="112">
        <f ca="1">SUM(OFFSET('2019预算营业费用'!$H40,0,0,1,MONTH(封面!$G$13)))</f>
        <v>0</v>
      </c>
      <c r="L40" s="112">
        <f ca="1">SUM(OFFSET('2020实际营业费用'!$H40,0,0,1,MONTH(封面!$G$13)))</f>
        <v>0</v>
      </c>
      <c r="M40" s="112">
        <f t="shared" ca="1" si="2"/>
        <v>0</v>
      </c>
      <c r="N40" s="112">
        <f t="shared" ca="1" si="3"/>
        <v>0</v>
      </c>
      <c r="O40" s="17" t="str">
        <f>IF('2020实际营业费用'!U40="","",'2020实际营业费用'!U40)</f>
        <v/>
      </c>
      <c r="P40" s="69"/>
      <c r="Q40" s="69"/>
      <c r="R40" s="69"/>
    </row>
    <row r="41" spans="1:18" s="15" customFormat="1" ht="17.25" customHeight="1">
      <c r="A41" s="162" t="s">
        <v>47</v>
      </c>
      <c r="B41" s="47" t="s">
        <v>159</v>
      </c>
      <c r="C41" s="45" t="s">
        <v>435</v>
      </c>
      <c r="D41" s="112">
        <f>'2019预算营业费用'!T41</f>
        <v>0</v>
      </c>
      <c r="E41" s="112">
        <f ca="1">OFFSET('2019营业费用'!$H41,0,MONTH(封面!$G$13)-1,)</f>
        <v>0</v>
      </c>
      <c r="F41" s="109">
        <f ca="1">OFFSET('2019预算营业费用'!$H41,0,MONTH(封面!$G$13)-1,)</f>
        <v>0</v>
      </c>
      <c r="G41" s="109">
        <f ca="1">OFFSET('2020实际营业费用'!$H41,0,MONTH(封面!$G$13)-1,)</f>
        <v>0</v>
      </c>
      <c r="H41" s="112">
        <f t="shared" ca="1" si="4"/>
        <v>0</v>
      </c>
      <c r="I41" s="112">
        <f t="shared" ca="1" si="5"/>
        <v>0</v>
      </c>
      <c r="J41" s="112">
        <f ca="1">SUM(OFFSET('2019营业费用'!$H41,0,0,1,MONTH(封面!$G$13)))</f>
        <v>0</v>
      </c>
      <c r="K41" s="112">
        <f ca="1">SUM(OFFSET('2019预算营业费用'!$H41,0,0,1,MONTH(封面!$G$13)))</f>
        <v>0</v>
      </c>
      <c r="L41" s="112">
        <f ca="1">SUM(OFFSET('2020实际营业费用'!$H41,0,0,1,MONTH(封面!$G$13)))</f>
        <v>0</v>
      </c>
      <c r="M41" s="112">
        <f t="shared" ca="1" si="2"/>
        <v>0</v>
      </c>
      <c r="N41" s="112">
        <f t="shared" ca="1" si="3"/>
        <v>0</v>
      </c>
      <c r="O41" s="17" t="str">
        <f>IF('2020实际营业费用'!U41="","",'2020实际营业费用'!U41)</f>
        <v/>
      </c>
      <c r="P41" s="69"/>
      <c r="Q41" s="69"/>
      <c r="R41" s="69"/>
    </row>
    <row r="42" spans="1:18" s="15" customFormat="1" ht="17.25" customHeight="1">
      <c r="A42" s="162"/>
      <c r="B42" s="46" t="s">
        <v>160</v>
      </c>
      <c r="C42" s="48" t="s">
        <v>436</v>
      </c>
      <c r="D42" s="112">
        <f>'2019预算营业费用'!T42</f>
        <v>0</v>
      </c>
      <c r="E42" s="112">
        <f ca="1">OFFSET('2019营业费用'!$H42,0,MONTH(封面!$G$13)-1,)</f>
        <v>0</v>
      </c>
      <c r="F42" s="109">
        <f ca="1">OFFSET('2019预算营业费用'!$H42,0,MONTH(封面!$G$13)-1,)</f>
        <v>0</v>
      </c>
      <c r="G42" s="109">
        <f ca="1">OFFSET('2020实际营业费用'!$H42,0,MONTH(封面!$G$13)-1,)</f>
        <v>0</v>
      </c>
      <c r="H42" s="112">
        <f t="shared" ca="1" si="4"/>
        <v>0</v>
      </c>
      <c r="I42" s="112">
        <f t="shared" ca="1" si="5"/>
        <v>0</v>
      </c>
      <c r="J42" s="112">
        <f ca="1">SUM(OFFSET('2019营业费用'!$H42,0,0,1,MONTH(封面!$G$13)))</f>
        <v>0</v>
      </c>
      <c r="K42" s="112">
        <f ca="1">SUM(OFFSET('2019预算营业费用'!$H42,0,0,1,MONTH(封面!$G$13)))</f>
        <v>0</v>
      </c>
      <c r="L42" s="112">
        <f ca="1">SUM(OFFSET('2020实际营业费用'!$H42,0,0,1,MONTH(封面!$G$13)))</f>
        <v>0</v>
      </c>
      <c r="M42" s="112">
        <f t="shared" ca="1" si="2"/>
        <v>0</v>
      </c>
      <c r="N42" s="112">
        <f t="shared" ca="1" si="3"/>
        <v>0</v>
      </c>
      <c r="O42" s="17" t="str">
        <f>IF('2020实际营业费用'!U42="","",'2020实际营业费用'!U42)</f>
        <v/>
      </c>
      <c r="P42" s="69"/>
      <c r="Q42" s="69"/>
      <c r="R42" s="69"/>
    </row>
    <row r="43" spans="1:18" s="15" customFormat="1" ht="17.25" customHeight="1">
      <c r="A43" s="162"/>
      <c r="B43" s="46" t="s">
        <v>161</v>
      </c>
      <c r="C43" s="48" t="s">
        <v>48</v>
      </c>
      <c r="D43" s="112">
        <f>'2019预算营业费用'!T43</f>
        <v>0</v>
      </c>
      <c r="E43" s="112">
        <f ca="1">OFFSET('2019营业费用'!$H43,0,MONTH(封面!$G$13)-1,)</f>
        <v>0</v>
      </c>
      <c r="F43" s="109">
        <f ca="1">OFFSET('2019预算营业费用'!$H43,0,MONTH(封面!$G$13)-1,)</f>
        <v>0</v>
      </c>
      <c r="G43" s="109">
        <f ca="1">OFFSET('2020实际营业费用'!$H43,0,MONTH(封面!$G$13)-1,)</f>
        <v>0</v>
      </c>
      <c r="H43" s="112">
        <f t="shared" ca="1" si="4"/>
        <v>0</v>
      </c>
      <c r="I43" s="112">
        <f t="shared" ca="1" si="5"/>
        <v>0</v>
      </c>
      <c r="J43" s="112">
        <f ca="1">SUM(OFFSET('2019营业费用'!$H43,0,0,1,MONTH(封面!$G$13)))</f>
        <v>0</v>
      </c>
      <c r="K43" s="112">
        <f ca="1">SUM(OFFSET('2019预算营业费用'!$H43,0,0,1,MONTH(封面!$G$13)))</f>
        <v>0</v>
      </c>
      <c r="L43" s="112">
        <f ca="1">SUM(OFFSET('2020实际营业费用'!$H43,0,0,1,MONTH(封面!$G$13)))</f>
        <v>0</v>
      </c>
      <c r="M43" s="112">
        <f t="shared" ca="1" si="2"/>
        <v>0</v>
      </c>
      <c r="N43" s="112">
        <f t="shared" ca="1" si="3"/>
        <v>0</v>
      </c>
      <c r="O43" s="17" t="str">
        <f>IF('2020实际营业费用'!U43="","",'2020实际营业费用'!U43)</f>
        <v/>
      </c>
      <c r="P43" s="69"/>
      <c r="Q43" s="69"/>
      <c r="R43" s="69"/>
    </row>
    <row r="44" spans="1:18" s="15" customFormat="1" ht="17.25" customHeight="1">
      <c r="A44" s="162"/>
      <c r="B44" s="156" t="s">
        <v>49</v>
      </c>
      <c r="C44" s="48" t="s">
        <v>50</v>
      </c>
      <c r="D44" s="112">
        <f>'2019预算营业费用'!T44</f>
        <v>0</v>
      </c>
      <c r="E44" s="112">
        <f ca="1">OFFSET('2019营业费用'!$H44,0,MONTH(封面!$G$13)-1,)</f>
        <v>0</v>
      </c>
      <c r="F44" s="109">
        <f ca="1">OFFSET('2019预算营业费用'!$H44,0,MONTH(封面!$G$13)-1,)</f>
        <v>0</v>
      </c>
      <c r="G44" s="109">
        <f ca="1">OFFSET('2020实际营业费用'!$H44,0,MONTH(封面!$G$13)-1,)</f>
        <v>0</v>
      </c>
      <c r="H44" s="112">
        <f t="shared" ca="1" si="4"/>
        <v>0</v>
      </c>
      <c r="I44" s="112">
        <f t="shared" ca="1" si="5"/>
        <v>0</v>
      </c>
      <c r="J44" s="112">
        <f ca="1">SUM(OFFSET('2019营业费用'!$H44,0,0,1,MONTH(封面!$G$13)))</f>
        <v>0</v>
      </c>
      <c r="K44" s="112">
        <f ca="1">SUM(OFFSET('2019预算营业费用'!$H44,0,0,1,MONTH(封面!$G$13)))</f>
        <v>0</v>
      </c>
      <c r="L44" s="112">
        <f ca="1">SUM(OFFSET('2020实际营业费用'!$H44,0,0,1,MONTH(封面!$G$13)))</f>
        <v>0</v>
      </c>
      <c r="M44" s="112">
        <f t="shared" ca="1" si="2"/>
        <v>0</v>
      </c>
      <c r="N44" s="112">
        <f t="shared" ca="1" si="3"/>
        <v>0</v>
      </c>
      <c r="O44" s="17" t="str">
        <f>IF('2020实际营业费用'!U44="","",'2020实际营业费用'!U44)</f>
        <v/>
      </c>
      <c r="P44" s="69"/>
      <c r="Q44" s="69"/>
      <c r="R44" s="69"/>
    </row>
    <row r="45" spans="1:18" s="15" customFormat="1" ht="17.25" customHeight="1">
      <c r="A45" s="162"/>
      <c r="B45" s="156"/>
      <c r="C45" s="48" t="s">
        <v>437</v>
      </c>
      <c r="D45" s="112">
        <f>'2019预算营业费用'!T45</f>
        <v>0</v>
      </c>
      <c r="E45" s="112">
        <f ca="1">OFFSET('2019营业费用'!$H45,0,MONTH(封面!$G$13)-1,)</f>
        <v>0</v>
      </c>
      <c r="F45" s="109">
        <f ca="1">OFFSET('2019预算营业费用'!$H45,0,MONTH(封面!$G$13)-1,)</f>
        <v>0</v>
      </c>
      <c r="G45" s="109">
        <f ca="1">OFFSET('2020实际营业费用'!$H45,0,MONTH(封面!$G$13)-1,)</f>
        <v>0</v>
      </c>
      <c r="H45" s="112">
        <f t="shared" ca="1" si="4"/>
        <v>0</v>
      </c>
      <c r="I45" s="112">
        <f t="shared" ca="1" si="5"/>
        <v>0</v>
      </c>
      <c r="J45" s="112">
        <f ca="1">SUM(OFFSET('2019营业费用'!$H45,0,0,1,MONTH(封面!$G$13)))</f>
        <v>0</v>
      </c>
      <c r="K45" s="112">
        <f ca="1">SUM(OFFSET('2019预算营业费用'!$H45,0,0,1,MONTH(封面!$G$13)))</f>
        <v>0</v>
      </c>
      <c r="L45" s="112">
        <f ca="1">SUM(OFFSET('2020实际营业费用'!$H45,0,0,1,MONTH(封面!$G$13)))</f>
        <v>0</v>
      </c>
      <c r="M45" s="112">
        <f t="shared" ca="1" si="2"/>
        <v>0</v>
      </c>
      <c r="N45" s="112">
        <f t="shared" ca="1" si="3"/>
        <v>0</v>
      </c>
      <c r="O45" s="17" t="str">
        <f>IF('2020实际营业费用'!U45="","",'2020实际营业费用'!U45)</f>
        <v/>
      </c>
      <c r="P45" s="69"/>
      <c r="Q45" s="69"/>
      <c r="R45" s="69"/>
    </row>
    <row r="46" spans="1:18" s="15" customFormat="1" ht="17.25" customHeight="1">
      <c r="A46" s="162"/>
      <c r="B46" s="46" t="s">
        <v>51</v>
      </c>
      <c r="C46" s="48" t="s">
        <v>52</v>
      </c>
      <c r="D46" s="112">
        <f>'2019预算营业费用'!T46</f>
        <v>0</v>
      </c>
      <c r="E46" s="112">
        <f ca="1">OFFSET('2019营业费用'!$H46,0,MONTH(封面!$G$13)-1,)</f>
        <v>0</v>
      </c>
      <c r="F46" s="109">
        <f ca="1">OFFSET('2019预算营业费用'!$H46,0,MONTH(封面!$G$13)-1,)</f>
        <v>0</v>
      </c>
      <c r="G46" s="109">
        <f ca="1">OFFSET('2020实际营业费用'!$H46,0,MONTH(封面!$G$13)-1,)</f>
        <v>0</v>
      </c>
      <c r="H46" s="112">
        <f t="shared" ca="1" si="4"/>
        <v>0</v>
      </c>
      <c r="I46" s="112">
        <f t="shared" ca="1" si="5"/>
        <v>0</v>
      </c>
      <c r="J46" s="112">
        <f ca="1">SUM(OFFSET('2019营业费用'!$H46,0,0,1,MONTH(封面!$G$13)))</f>
        <v>0</v>
      </c>
      <c r="K46" s="112">
        <f ca="1">SUM(OFFSET('2019预算营业费用'!$H46,0,0,1,MONTH(封面!$G$13)))</f>
        <v>0</v>
      </c>
      <c r="L46" s="112">
        <f ca="1">SUM(OFFSET('2020实际营业费用'!$H46,0,0,1,MONTH(封面!$G$13)))</f>
        <v>0</v>
      </c>
      <c r="M46" s="112">
        <f t="shared" ca="1" si="2"/>
        <v>0</v>
      </c>
      <c r="N46" s="112">
        <f t="shared" ca="1" si="3"/>
        <v>0</v>
      </c>
      <c r="O46" s="17" t="str">
        <f>IF('2020实际营业费用'!U46="","",'2020实际营业费用'!U46)</f>
        <v/>
      </c>
      <c r="P46" s="69"/>
      <c r="Q46" s="69"/>
      <c r="R46" s="69"/>
    </row>
    <row r="47" spans="1:18" s="15" customFormat="1" ht="17.25" customHeight="1">
      <c r="A47" s="162"/>
      <c r="B47" s="46" t="s">
        <v>211</v>
      </c>
      <c r="C47" s="48" t="s">
        <v>53</v>
      </c>
      <c r="D47" s="112">
        <f>'2019预算营业费用'!T47</f>
        <v>0</v>
      </c>
      <c r="E47" s="112">
        <f ca="1">OFFSET('2019营业费用'!$H47,0,MONTH(封面!$G$13)-1,)</f>
        <v>0</v>
      </c>
      <c r="F47" s="109">
        <f ca="1">OFFSET('2019预算营业费用'!$H47,0,MONTH(封面!$G$13)-1,)</f>
        <v>0</v>
      </c>
      <c r="G47" s="109">
        <f ca="1">OFFSET('2020实际营业费用'!$H47,0,MONTH(封面!$G$13)-1,)</f>
        <v>0</v>
      </c>
      <c r="H47" s="112">
        <f t="shared" ca="1" si="4"/>
        <v>0</v>
      </c>
      <c r="I47" s="112">
        <f t="shared" ca="1" si="5"/>
        <v>0</v>
      </c>
      <c r="J47" s="112">
        <f ca="1">SUM(OFFSET('2019营业费用'!$H47,0,0,1,MONTH(封面!$G$13)))</f>
        <v>0</v>
      </c>
      <c r="K47" s="112">
        <f ca="1">SUM(OFFSET('2019预算营业费用'!$H47,0,0,1,MONTH(封面!$G$13)))</f>
        <v>0</v>
      </c>
      <c r="L47" s="112">
        <f ca="1">SUM(OFFSET('2020实际营业费用'!$H47,0,0,1,MONTH(封面!$G$13)))</f>
        <v>0</v>
      </c>
      <c r="M47" s="112">
        <f t="shared" ca="1" si="2"/>
        <v>0</v>
      </c>
      <c r="N47" s="112">
        <f t="shared" ca="1" si="3"/>
        <v>0</v>
      </c>
      <c r="O47" s="17" t="str">
        <f>IF('2020实际营业费用'!U47="","",'2020实际营业费用'!U47)</f>
        <v/>
      </c>
      <c r="P47" s="69"/>
      <c r="Q47" s="69"/>
      <c r="R47" s="69"/>
    </row>
    <row r="48" spans="1:18" s="15" customFormat="1" ht="17.25" customHeight="1">
      <c r="A48" s="162"/>
      <c r="B48" s="46" t="s">
        <v>54</v>
      </c>
      <c r="C48" s="48" t="s">
        <v>55</v>
      </c>
      <c r="D48" s="112">
        <f>'2019预算营业费用'!T48</f>
        <v>0</v>
      </c>
      <c r="E48" s="112">
        <f ca="1">OFFSET('2019营业费用'!$H48,0,MONTH(封面!$G$13)-1,)</f>
        <v>0</v>
      </c>
      <c r="F48" s="109">
        <f ca="1">OFFSET('2019预算营业费用'!$H48,0,MONTH(封面!$G$13)-1,)</f>
        <v>0</v>
      </c>
      <c r="G48" s="109">
        <f ca="1">OFFSET('2020实际营业费用'!$H48,0,MONTH(封面!$G$13)-1,)</f>
        <v>0</v>
      </c>
      <c r="H48" s="112">
        <f t="shared" ca="1" si="4"/>
        <v>0</v>
      </c>
      <c r="I48" s="112">
        <f t="shared" ca="1" si="5"/>
        <v>0</v>
      </c>
      <c r="J48" s="112">
        <f ca="1">SUM(OFFSET('2019营业费用'!$H48,0,0,1,MONTH(封面!$G$13)))</f>
        <v>0</v>
      </c>
      <c r="K48" s="112">
        <f ca="1">SUM(OFFSET('2019预算营业费用'!$H48,0,0,1,MONTH(封面!$G$13)))</f>
        <v>0</v>
      </c>
      <c r="L48" s="112">
        <f ca="1">SUM(OFFSET('2020实际营业费用'!$H48,0,0,1,MONTH(封面!$G$13)))</f>
        <v>0</v>
      </c>
      <c r="M48" s="112">
        <f t="shared" ca="1" si="2"/>
        <v>0</v>
      </c>
      <c r="N48" s="112">
        <f t="shared" ca="1" si="3"/>
        <v>0</v>
      </c>
      <c r="O48" s="17" t="str">
        <f>IF('2020实际营业费用'!U48="","",'2020实际营业费用'!U48)</f>
        <v/>
      </c>
      <c r="P48" s="69"/>
      <c r="Q48" s="69"/>
      <c r="R48" s="69"/>
    </row>
    <row r="49" spans="1:18" s="15" customFormat="1" ht="17.25" customHeight="1">
      <c r="A49" s="163" t="s">
        <v>212</v>
      </c>
      <c r="B49" s="160" t="s">
        <v>213</v>
      </c>
      <c r="C49" s="48" t="s">
        <v>56</v>
      </c>
      <c r="D49" s="112">
        <f>'2019预算营业费用'!T49</f>
        <v>0</v>
      </c>
      <c r="E49" s="112">
        <f ca="1">OFFSET('2019营业费用'!$H49,0,MONTH(封面!$G$13)-1,)</f>
        <v>0</v>
      </c>
      <c r="F49" s="109">
        <f ca="1">OFFSET('2019预算营业费用'!$H49,0,MONTH(封面!$G$13)-1,)</f>
        <v>0</v>
      </c>
      <c r="G49" s="109">
        <f ca="1">OFFSET('2020实际营业费用'!$H49,0,MONTH(封面!$G$13)-1,)</f>
        <v>0</v>
      </c>
      <c r="H49" s="112">
        <f t="shared" ca="1" si="4"/>
        <v>0</v>
      </c>
      <c r="I49" s="112">
        <f t="shared" ca="1" si="5"/>
        <v>0</v>
      </c>
      <c r="J49" s="112">
        <f ca="1">SUM(OFFSET('2019营业费用'!$H49,0,0,1,MONTH(封面!$G$13)))</f>
        <v>0</v>
      </c>
      <c r="K49" s="112">
        <f ca="1">SUM(OFFSET('2019预算营业费用'!$H49,0,0,1,MONTH(封面!$G$13)))</f>
        <v>0</v>
      </c>
      <c r="L49" s="112">
        <f ca="1">SUM(OFFSET('2020实际营业费用'!$H49,0,0,1,MONTH(封面!$G$13)))</f>
        <v>0</v>
      </c>
      <c r="M49" s="112">
        <f t="shared" ca="1" si="2"/>
        <v>0</v>
      </c>
      <c r="N49" s="112">
        <f t="shared" ca="1" si="3"/>
        <v>0</v>
      </c>
      <c r="O49" s="17" t="str">
        <f>IF('2020实际营业费用'!U49="","",'2020实际营业费用'!U49)</f>
        <v/>
      </c>
      <c r="P49" s="69"/>
      <c r="Q49" s="69"/>
      <c r="R49" s="69"/>
    </row>
    <row r="50" spans="1:18" s="15" customFormat="1" ht="17.25" customHeight="1">
      <c r="A50" s="163"/>
      <c r="B50" s="160"/>
      <c r="C50" s="48" t="s">
        <v>57</v>
      </c>
      <c r="D50" s="112">
        <f>'2019预算营业费用'!T50</f>
        <v>0</v>
      </c>
      <c r="E50" s="112">
        <f ca="1">OFFSET('2019营业费用'!$H50,0,MONTH(封面!$G$13)-1,)</f>
        <v>0</v>
      </c>
      <c r="F50" s="109">
        <f ca="1">OFFSET('2019预算营业费用'!$H50,0,MONTH(封面!$G$13)-1,)</f>
        <v>0</v>
      </c>
      <c r="G50" s="109">
        <f ca="1">OFFSET('2020实际营业费用'!$H50,0,MONTH(封面!$G$13)-1,)</f>
        <v>0</v>
      </c>
      <c r="H50" s="112">
        <f t="shared" ca="1" si="4"/>
        <v>0</v>
      </c>
      <c r="I50" s="112">
        <f t="shared" ca="1" si="5"/>
        <v>0</v>
      </c>
      <c r="J50" s="112">
        <f ca="1">SUM(OFFSET('2019营业费用'!$H50,0,0,1,MONTH(封面!$G$13)))</f>
        <v>0</v>
      </c>
      <c r="K50" s="112">
        <f ca="1">SUM(OFFSET('2019预算营业费用'!$H50,0,0,1,MONTH(封面!$G$13)))</f>
        <v>0</v>
      </c>
      <c r="L50" s="112">
        <f ca="1">SUM(OFFSET('2020实际营业费用'!$H50,0,0,1,MONTH(封面!$G$13)))</f>
        <v>0</v>
      </c>
      <c r="M50" s="112">
        <f t="shared" ca="1" si="2"/>
        <v>0</v>
      </c>
      <c r="N50" s="112">
        <f t="shared" ca="1" si="3"/>
        <v>0</v>
      </c>
      <c r="O50" s="17" t="str">
        <f>IF('2020实际营业费用'!U50="","",'2020实际营业费用'!U50)</f>
        <v/>
      </c>
      <c r="P50" s="69"/>
      <c r="Q50" s="69"/>
      <c r="R50" s="69"/>
    </row>
    <row r="51" spans="1:18" s="15" customFormat="1" ht="17.25" customHeight="1">
      <c r="A51" s="163"/>
      <c r="B51" s="160"/>
      <c r="C51" s="48" t="s">
        <v>438</v>
      </c>
      <c r="D51" s="112">
        <f>'2019预算营业费用'!T51</f>
        <v>0</v>
      </c>
      <c r="E51" s="112">
        <f ca="1">OFFSET('2019营业费用'!$H51,0,MONTH(封面!$G$13)-1,)</f>
        <v>0</v>
      </c>
      <c r="F51" s="109">
        <f ca="1">OFFSET('2019预算营业费用'!$H51,0,MONTH(封面!$G$13)-1,)</f>
        <v>0</v>
      </c>
      <c r="G51" s="109">
        <f ca="1">OFFSET('2020实际营业费用'!$H51,0,MONTH(封面!$G$13)-1,)</f>
        <v>0</v>
      </c>
      <c r="H51" s="112">
        <f t="shared" ca="1" si="4"/>
        <v>0</v>
      </c>
      <c r="I51" s="112">
        <f t="shared" ca="1" si="5"/>
        <v>0</v>
      </c>
      <c r="J51" s="112">
        <f ca="1">SUM(OFFSET('2019营业费用'!$H51,0,0,1,MONTH(封面!$G$13)))</f>
        <v>0</v>
      </c>
      <c r="K51" s="112">
        <f ca="1">SUM(OFFSET('2019预算营业费用'!$H51,0,0,1,MONTH(封面!$G$13)))</f>
        <v>0</v>
      </c>
      <c r="L51" s="112">
        <f ca="1">SUM(OFFSET('2020实际营业费用'!$H51,0,0,1,MONTH(封面!$G$13)))</f>
        <v>0</v>
      </c>
      <c r="M51" s="112">
        <f t="shared" ca="1" si="2"/>
        <v>0</v>
      </c>
      <c r="N51" s="112">
        <f t="shared" ca="1" si="3"/>
        <v>0</v>
      </c>
      <c r="O51" s="17" t="str">
        <f>IF('2020实际营业费用'!U51="","",'2020实际营业费用'!U51)</f>
        <v/>
      </c>
      <c r="P51" s="69"/>
      <c r="Q51" s="69"/>
      <c r="R51" s="69"/>
    </row>
    <row r="52" spans="1:18" s="15" customFormat="1" ht="17.25" customHeight="1">
      <c r="A52" s="163"/>
      <c r="B52" s="156" t="s">
        <v>58</v>
      </c>
      <c r="C52" s="48" t="s">
        <v>59</v>
      </c>
      <c r="D52" s="112">
        <f>'2019预算营业费用'!T52</f>
        <v>0</v>
      </c>
      <c r="E52" s="112">
        <f ca="1">OFFSET('2019营业费用'!$H52,0,MONTH(封面!$G$13)-1,)</f>
        <v>0</v>
      </c>
      <c r="F52" s="109">
        <f ca="1">OFFSET('2019预算营业费用'!$H52,0,MONTH(封面!$G$13)-1,)</f>
        <v>0</v>
      </c>
      <c r="G52" s="109">
        <f ca="1">OFFSET('2020实际营业费用'!$H52,0,MONTH(封面!$G$13)-1,)</f>
        <v>0</v>
      </c>
      <c r="H52" s="112">
        <f t="shared" ca="1" si="4"/>
        <v>0</v>
      </c>
      <c r="I52" s="112">
        <f t="shared" ca="1" si="5"/>
        <v>0</v>
      </c>
      <c r="J52" s="112">
        <f ca="1">SUM(OFFSET('2019营业费用'!$H52,0,0,1,MONTH(封面!$G$13)))</f>
        <v>0</v>
      </c>
      <c r="K52" s="112">
        <f ca="1">SUM(OFFSET('2019预算营业费用'!$H52,0,0,1,MONTH(封面!$G$13)))</f>
        <v>0</v>
      </c>
      <c r="L52" s="112">
        <f ca="1">SUM(OFFSET('2020实际营业费用'!$H52,0,0,1,MONTH(封面!$G$13)))</f>
        <v>0</v>
      </c>
      <c r="M52" s="112">
        <f t="shared" ca="1" si="2"/>
        <v>0</v>
      </c>
      <c r="N52" s="112">
        <f t="shared" ca="1" si="3"/>
        <v>0</v>
      </c>
      <c r="O52" s="17" t="str">
        <f>IF('2020实际营业费用'!U52="","",'2020实际营业费用'!U52)</f>
        <v/>
      </c>
      <c r="P52" s="69"/>
      <c r="Q52" s="69"/>
      <c r="R52" s="69"/>
    </row>
    <row r="53" spans="1:18" s="15" customFormat="1" ht="17.25" customHeight="1">
      <c r="A53" s="163"/>
      <c r="B53" s="156"/>
      <c r="C53" s="48" t="s">
        <v>60</v>
      </c>
      <c r="D53" s="112">
        <f>'2019预算营业费用'!T53</f>
        <v>0</v>
      </c>
      <c r="E53" s="112">
        <f ca="1">OFFSET('2019营业费用'!$H53,0,MONTH(封面!$G$13)-1,)</f>
        <v>0</v>
      </c>
      <c r="F53" s="109">
        <f ca="1">OFFSET('2019预算营业费用'!$H53,0,MONTH(封面!$G$13)-1,)</f>
        <v>0</v>
      </c>
      <c r="G53" s="109">
        <f ca="1">OFFSET('2020实际营业费用'!$H53,0,MONTH(封面!$G$13)-1,)</f>
        <v>0</v>
      </c>
      <c r="H53" s="112">
        <f t="shared" ca="1" si="4"/>
        <v>0</v>
      </c>
      <c r="I53" s="112">
        <f t="shared" ca="1" si="5"/>
        <v>0</v>
      </c>
      <c r="J53" s="112">
        <f ca="1">SUM(OFFSET('2019营业费用'!$H53,0,0,1,MONTH(封面!$G$13)))</f>
        <v>0</v>
      </c>
      <c r="K53" s="112">
        <f ca="1">SUM(OFFSET('2019预算营业费用'!$H53,0,0,1,MONTH(封面!$G$13)))</f>
        <v>0</v>
      </c>
      <c r="L53" s="112">
        <f ca="1">SUM(OFFSET('2020实际营业费用'!$H53,0,0,1,MONTH(封面!$G$13)))</f>
        <v>0</v>
      </c>
      <c r="M53" s="112">
        <f t="shared" ca="1" si="2"/>
        <v>0</v>
      </c>
      <c r="N53" s="112">
        <f t="shared" ca="1" si="3"/>
        <v>0</v>
      </c>
      <c r="O53" s="17" t="str">
        <f>IF('2020实际营业费用'!U53="","",'2020实际营业费用'!U53)</f>
        <v/>
      </c>
      <c r="P53" s="69"/>
      <c r="Q53" s="69"/>
      <c r="R53" s="69"/>
    </row>
    <row r="54" spans="1:18" s="15" customFormat="1" ht="17.25" customHeight="1">
      <c r="A54" s="163"/>
      <c r="B54" s="156"/>
      <c r="C54" s="48" t="s">
        <v>439</v>
      </c>
      <c r="D54" s="112">
        <f>'2019预算营业费用'!T54</f>
        <v>0</v>
      </c>
      <c r="E54" s="112">
        <f ca="1">OFFSET('2019营业费用'!$H54,0,MONTH(封面!$G$13)-1,)</f>
        <v>0</v>
      </c>
      <c r="F54" s="109">
        <f ca="1">OFFSET('2019预算营业费用'!$H54,0,MONTH(封面!$G$13)-1,)</f>
        <v>0</v>
      </c>
      <c r="G54" s="109">
        <f ca="1">OFFSET('2020实际营业费用'!$H54,0,MONTH(封面!$G$13)-1,)</f>
        <v>0</v>
      </c>
      <c r="H54" s="112">
        <f t="shared" ca="1" si="4"/>
        <v>0</v>
      </c>
      <c r="I54" s="112">
        <f t="shared" ca="1" si="5"/>
        <v>0</v>
      </c>
      <c r="J54" s="112">
        <f ca="1">SUM(OFFSET('2019营业费用'!$H54,0,0,1,MONTH(封面!$G$13)))</f>
        <v>0</v>
      </c>
      <c r="K54" s="112">
        <f ca="1">SUM(OFFSET('2019预算营业费用'!$H54,0,0,1,MONTH(封面!$G$13)))</f>
        <v>0</v>
      </c>
      <c r="L54" s="112">
        <f ca="1">SUM(OFFSET('2020实际营业费用'!$H54,0,0,1,MONTH(封面!$G$13)))</f>
        <v>0</v>
      </c>
      <c r="M54" s="112">
        <f t="shared" ca="1" si="2"/>
        <v>0</v>
      </c>
      <c r="N54" s="112">
        <f t="shared" ca="1" si="3"/>
        <v>0</v>
      </c>
      <c r="O54" s="17" t="str">
        <f>IF('2020实际营业费用'!U54="","",'2020实际营业费用'!U54)</f>
        <v/>
      </c>
      <c r="P54" s="69"/>
      <c r="Q54" s="69"/>
      <c r="R54" s="69"/>
    </row>
    <row r="55" spans="1:18" s="15" customFormat="1" ht="17.25" customHeight="1">
      <c r="A55" s="163"/>
      <c r="B55" s="49" t="s">
        <v>61</v>
      </c>
      <c r="C55" s="48" t="s">
        <v>62</v>
      </c>
      <c r="D55" s="112">
        <f>'2019预算营业费用'!T55</f>
        <v>0</v>
      </c>
      <c r="E55" s="112">
        <f ca="1">OFFSET('2019营业费用'!$H55,0,MONTH(封面!$G$13)-1,)</f>
        <v>0</v>
      </c>
      <c r="F55" s="109">
        <f ca="1">OFFSET('2019预算营业费用'!$H55,0,MONTH(封面!$G$13)-1,)</f>
        <v>0</v>
      </c>
      <c r="G55" s="109">
        <f ca="1">OFFSET('2020实际营业费用'!$H55,0,MONTH(封面!$G$13)-1,)</f>
        <v>0</v>
      </c>
      <c r="H55" s="112">
        <f t="shared" ca="1" si="4"/>
        <v>0</v>
      </c>
      <c r="I55" s="112">
        <f t="shared" ca="1" si="5"/>
        <v>0</v>
      </c>
      <c r="J55" s="112">
        <f ca="1">SUM(OFFSET('2019营业费用'!$H55,0,0,1,MONTH(封面!$G$13)))</f>
        <v>0</v>
      </c>
      <c r="K55" s="112">
        <f ca="1">SUM(OFFSET('2019预算营业费用'!$H55,0,0,1,MONTH(封面!$G$13)))</f>
        <v>0</v>
      </c>
      <c r="L55" s="112">
        <f ca="1">SUM(OFFSET('2020实际营业费用'!$H55,0,0,1,MONTH(封面!$G$13)))</f>
        <v>0</v>
      </c>
      <c r="M55" s="112">
        <f t="shared" ca="1" si="2"/>
        <v>0</v>
      </c>
      <c r="N55" s="112">
        <f t="shared" ca="1" si="3"/>
        <v>0</v>
      </c>
      <c r="O55" s="17" t="str">
        <f>IF('2020实际营业费用'!U55="","",'2020实际营业费用'!U55)</f>
        <v/>
      </c>
      <c r="P55" s="69"/>
      <c r="Q55" s="69"/>
      <c r="R55" s="69"/>
    </row>
    <row r="56" spans="1:18" s="15" customFormat="1" ht="17.25" customHeight="1">
      <c r="A56" s="163"/>
      <c r="B56" s="49" t="s">
        <v>214</v>
      </c>
      <c r="C56" s="48" t="s">
        <v>63</v>
      </c>
      <c r="D56" s="112">
        <f>'2019预算营业费用'!T56</f>
        <v>0</v>
      </c>
      <c r="E56" s="112">
        <f ca="1">OFFSET('2019营业费用'!$H56,0,MONTH(封面!$G$13)-1,)</f>
        <v>0</v>
      </c>
      <c r="F56" s="109">
        <f ca="1">OFFSET('2019预算营业费用'!$H56,0,MONTH(封面!$G$13)-1,)</f>
        <v>0</v>
      </c>
      <c r="G56" s="109">
        <f ca="1">OFFSET('2020实际营业费用'!$H56,0,MONTH(封面!$G$13)-1,)</f>
        <v>0</v>
      </c>
      <c r="H56" s="112">
        <f t="shared" ca="1" si="4"/>
        <v>0</v>
      </c>
      <c r="I56" s="112">
        <f t="shared" ca="1" si="5"/>
        <v>0</v>
      </c>
      <c r="J56" s="112">
        <f ca="1">SUM(OFFSET('2019营业费用'!$H56,0,0,1,MONTH(封面!$G$13)))</f>
        <v>0</v>
      </c>
      <c r="K56" s="112">
        <f ca="1">SUM(OFFSET('2019预算营业费用'!$H56,0,0,1,MONTH(封面!$G$13)))</f>
        <v>0</v>
      </c>
      <c r="L56" s="112">
        <f ca="1">SUM(OFFSET('2020实际营业费用'!$H56,0,0,1,MONTH(封面!$G$13)))</f>
        <v>0</v>
      </c>
      <c r="M56" s="112">
        <f t="shared" ca="1" si="2"/>
        <v>0</v>
      </c>
      <c r="N56" s="112">
        <f t="shared" ca="1" si="3"/>
        <v>0</v>
      </c>
      <c r="O56" s="17" t="str">
        <f>IF('2020实际营业费用'!U56="","",'2020实际营业费用'!U56)</f>
        <v/>
      </c>
      <c r="P56" s="69"/>
      <c r="Q56" s="69"/>
      <c r="R56" s="69"/>
    </row>
    <row r="57" spans="1:18" s="15" customFormat="1" ht="17.25" customHeight="1">
      <c r="A57" s="164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OFFSET('2019营业费用'!$H57,0,MONTH(封面!$G$13)-1,)</f>
        <v>0</v>
      </c>
      <c r="F57" s="109">
        <f ca="1">OFFSET('2019预算营业费用'!$H57,0,MONTH(封面!$G$13)-1,)</f>
        <v>0</v>
      </c>
      <c r="G57" s="109">
        <f ca="1">OFFSET('2020实际营业费用'!$H57,0,MONTH(封面!$G$13)-1,)</f>
        <v>0</v>
      </c>
      <c r="H57" s="112">
        <f t="shared" ca="1" si="4"/>
        <v>0</v>
      </c>
      <c r="I57" s="112">
        <f t="shared" ca="1" si="5"/>
        <v>0</v>
      </c>
      <c r="J57" s="112">
        <f ca="1">SUM(OFFSET('2019营业费用'!$H57,0,0,1,MONTH(封面!$G$13)))</f>
        <v>0</v>
      </c>
      <c r="K57" s="112">
        <f ca="1">SUM(OFFSET('2019预算营业费用'!$H57,0,0,1,MONTH(封面!$G$13)))</f>
        <v>0</v>
      </c>
      <c r="L57" s="112">
        <f ca="1">SUM(OFFSET('2020实际营业费用'!$H57,0,0,1,MONTH(封面!$G$13)))</f>
        <v>0</v>
      </c>
      <c r="M57" s="112">
        <f t="shared" ca="1" si="2"/>
        <v>0</v>
      </c>
      <c r="N57" s="112">
        <f t="shared" ca="1" si="3"/>
        <v>0</v>
      </c>
      <c r="O57" s="17" t="str">
        <f>IF('2020实际营业费用'!U57="","",'2020实际营业费用'!U57)</f>
        <v/>
      </c>
      <c r="P57" s="69"/>
      <c r="Q57" s="69"/>
      <c r="R57" s="69"/>
    </row>
    <row r="58" spans="1:18" s="15" customFormat="1" ht="17.25" customHeight="1">
      <c r="A58" s="164"/>
      <c r="B58" s="49" t="s">
        <v>215</v>
      </c>
      <c r="C58" s="48" t="s">
        <v>67</v>
      </c>
      <c r="D58" s="112">
        <f>'2019预算营业费用'!T58</f>
        <v>0</v>
      </c>
      <c r="E58" s="112">
        <f ca="1">OFFSET('2019营业费用'!$H58,0,MONTH(封面!$G$13)-1,)</f>
        <v>0</v>
      </c>
      <c r="F58" s="109">
        <f ca="1">OFFSET('2019预算营业费用'!$H58,0,MONTH(封面!$G$13)-1,)</f>
        <v>0</v>
      </c>
      <c r="G58" s="109">
        <f ca="1">OFFSET('2020实际营业费用'!$H58,0,MONTH(封面!$G$13)-1,)</f>
        <v>0</v>
      </c>
      <c r="H58" s="112">
        <f t="shared" ca="1" si="4"/>
        <v>0</v>
      </c>
      <c r="I58" s="112">
        <f t="shared" ca="1" si="5"/>
        <v>0</v>
      </c>
      <c r="J58" s="112">
        <f ca="1">SUM(OFFSET('2019营业费用'!$H58,0,0,1,MONTH(封面!$G$13)))</f>
        <v>0</v>
      </c>
      <c r="K58" s="112">
        <f ca="1">SUM(OFFSET('2019预算营业费用'!$H58,0,0,1,MONTH(封面!$G$13)))</f>
        <v>0</v>
      </c>
      <c r="L58" s="112">
        <f ca="1">SUM(OFFSET('2020实际营业费用'!$H58,0,0,1,MONTH(封面!$G$13)))</f>
        <v>0</v>
      </c>
      <c r="M58" s="112">
        <f t="shared" ca="1" si="2"/>
        <v>0</v>
      </c>
      <c r="N58" s="112">
        <f t="shared" ca="1" si="3"/>
        <v>0</v>
      </c>
      <c r="O58" s="17" t="str">
        <f>IF('2020实际营业费用'!U58="","",'2020实际营业费用'!U58)</f>
        <v/>
      </c>
      <c r="P58" s="69"/>
      <c r="Q58" s="69"/>
      <c r="R58" s="69"/>
    </row>
    <row r="59" spans="1:18" s="15" customFormat="1" ht="17.25" customHeight="1">
      <c r="A59" s="164"/>
      <c r="B59" s="160" t="s">
        <v>216</v>
      </c>
      <c r="C59" s="48" t="s">
        <v>68</v>
      </c>
      <c r="D59" s="112">
        <f>'2019预算营业费用'!T59</f>
        <v>0</v>
      </c>
      <c r="E59" s="112">
        <f ca="1">OFFSET('2019营业费用'!$H59,0,MONTH(封面!$G$13)-1,)</f>
        <v>0</v>
      </c>
      <c r="F59" s="109">
        <f ca="1">OFFSET('2019预算营业费用'!$H59,0,MONTH(封面!$G$13)-1,)</f>
        <v>0</v>
      </c>
      <c r="G59" s="109">
        <f ca="1">OFFSET('2020实际营业费用'!$H59,0,MONTH(封面!$G$13)-1,)</f>
        <v>0</v>
      </c>
      <c r="H59" s="112">
        <f t="shared" ca="1" si="4"/>
        <v>0</v>
      </c>
      <c r="I59" s="112">
        <f t="shared" ca="1" si="5"/>
        <v>0</v>
      </c>
      <c r="J59" s="112">
        <f ca="1">SUM(OFFSET('2019营业费用'!$H59,0,0,1,MONTH(封面!$G$13)))</f>
        <v>0</v>
      </c>
      <c r="K59" s="112">
        <f ca="1">SUM(OFFSET('2019预算营业费用'!$H59,0,0,1,MONTH(封面!$G$13)))</f>
        <v>0</v>
      </c>
      <c r="L59" s="112">
        <f ca="1">SUM(OFFSET('2020实际营业费用'!$H59,0,0,1,MONTH(封面!$G$13)))</f>
        <v>0</v>
      </c>
      <c r="M59" s="112">
        <f t="shared" ca="1" si="2"/>
        <v>0</v>
      </c>
      <c r="N59" s="112">
        <f t="shared" ca="1" si="3"/>
        <v>0</v>
      </c>
      <c r="O59" s="17" t="str">
        <f>IF('2020实际营业费用'!U59="","",'2020实际营业费用'!U59)</f>
        <v/>
      </c>
      <c r="P59" s="69"/>
      <c r="Q59" s="69"/>
      <c r="R59" s="69"/>
    </row>
    <row r="60" spans="1:18" s="15" customFormat="1" ht="17.25" customHeight="1">
      <c r="A60" s="164"/>
      <c r="B60" s="160"/>
      <c r="C60" s="48" t="s">
        <v>440</v>
      </c>
      <c r="D60" s="112">
        <f>'2019预算营业费用'!T60</f>
        <v>0</v>
      </c>
      <c r="E60" s="112">
        <f ca="1">OFFSET('2019营业费用'!$H60,0,MONTH(封面!$G$13)-1,)</f>
        <v>0</v>
      </c>
      <c r="F60" s="109">
        <f ca="1">OFFSET('2019预算营业费用'!$H60,0,MONTH(封面!$G$13)-1,)</f>
        <v>0</v>
      </c>
      <c r="G60" s="109">
        <f ca="1">OFFSET('2020实际营业费用'!$H60,0,MONTH(封面!$G$13)-1,)</f>
        <v>0</v>
      </c>
      <c r="H60" s="112">
        <f t="shared" ca="1" si="4"/>
        <v>0</v>
      </c>
      <c r="I60" s="112">
        <f t="shared" ca="1" si="5"/>
        <v>0</v>
      </c>
      <c r="J60" s="112">
        <f ca="1">SUM(OFFSET('2019营业费用'!$H60,0,0,1,MONTH(封面!$G$13)))</f>
        <v>0</v>
      </c>
      <c r="K60" s="112">
        <f ca="1">SUM(OFFSET('2019预算营业费用'!$H60,0,0,1,MONTH(封面!$G$13)))</f>
        <v>0</v>
      </c>
      <c r="L60" s="112">
        <f ca="1">SUM(OFFSET('2020实际营业费用'!$H60,0,0,1,MONTH(封面!$G$13)))</f>
        <v>0</v>
      </c>
      <c r="M60" s="112">
        <f t="shared" ca="1" si="2"/>
        <v>0</v>
      </c>
      <c r="N60" s="112">
        <f t="shared" ca="1" si="3"/>
        <v>0</v>
      </c>
      <c r="O60" s="17" t="str">
        <f>IF('2020实际营业费用'!U60="","",'2020实际营业费用'!U60)</f>
        <v/>
      </c>
      <c r="P60" s="69"/>
      <c r="Q60" s="69"/>
      <c r="R60" s="69"/>
    </row>
    <row r="61" spans="1:18" s="15" customFormat="1" ht="17.25" customHeight="1">
      <c r="A61" s="164"/>
      <c r="B61" s="49" t="s">
        <v>217</v>
      </c>
      <c r="C61" s="48" t="s">
        <v>69</v>
      </c>
      <c r="D61" s="112">
        <f>'2019预算营业费用'!T61</f>
        <v>0</v>
      </c>
      <c r="E61" s="112">
        <f ca="1">OFFSET('2019营业费用'!$H61,0,MONTH(封面!$G$13)-1,)</f>
        <v>0</v>
      </c>
      <c r="F61" s="109">
        <f ca="1">OFFSET('2019预算营业费用'!$H61,0,MONTH(封面!$G$13)-1,)</f>
        <v>0</v>
      </c>
      <c r="G61" s="109">
        <f ca="1">OFFSET('2020实际营业费用'!$H61,0,MONTH(封面!$G$13)-1,)</f>
        <v>0</v>
      </c>
      <c r="H61" s="112">
        <f t="shared" ca="1" si="4"/>
        <v>0</v>
      </c>
      <c r="I61" s="112">
        <f t="shared" ca="1" si="5"/>
        <v>0</v>
      </c>
      <c r="J61" s="112">
        <f ca="1">SUM(OFFSET('2019营业费用'!$H61,0,0,1,MONTH(封面!$G$13)))</f>
        <v>0</v>
      </c>
      <c r="K61" s="112">
        <f ca="1">SUM(OFFSET('2019预算营业费用'!$H61,0,0,1,MONTH(封面!$G$13)))</f>
        <v>0</v>
      </c>
      <c r="L61" s="112">
        <f ca="1">SUM(OFFSET('2020实际营业费用'!$H61,0,0,1,MONTH(封面!$G$13)))</f>
        <v>-3514.37</v>
      </c>
      <c r="M61" s="112">
        <f t="shared" ca="1" si="2"/>
        <v>-3514.37</v>
      </c>
      <c r="N61" s="112">
        <f t="shared" ca="1" si="3"/>
        <v>-3514.37</v>
      </c>
      <c r="O61" s="17" t="str">
        <f>IF('2020实际营业费用'!U61="","",'2020实际营业费用'!U61)</f>
        <v/>
      </c>
      <c r="P61" s="69"/>
      <c r="Q61" s="69"/>
      <c r="R61" s="69"/>
    </row>
    <row r="62" spans="1:18" s="15" customFormat="1" ht="17.25" customHeight="1">
      <c r="A62" s="164"/>
      <c r="B62" s="46" t="s">
        <v>70</v>
      </c>
      <c r="C62" s="48" t="s">
        <v>71</v>
      </c>
      <c r="D62" s="112">
        <f>'2019预算营业费用'!T62</f>
        <v>0</v>
      </c>
      <c r="E62" s="112">
        <f ca="1">OFFSET('2019营业费用'!$H62,0,MONTH(封面!$G$13)-1,)</f>
        <v>0</v>
      </c>
      <c r="F62" s="109">
        <f ca="1">OFFSET('2019预算营业费用'!$H62,0,MONTH(封面!$G$13)-1,)</f>
        <v>0</v>
      </c>
      <c r="G62" s="109">
        <f ca="1">OFFSET('2020实际营业费用'!$H62,0,MONTH(封面!$G$13)-1,)</f>
        <v>0</v>
      </c>
      <c r="H62" s="112">
        <f t="shared" ca="1" si="4"/>
        <v>0</v>
      </c>
      <c r="I62" s="112">
        <f t="shared" ca="1" si="5"/>
        <v>0</v>
      </c>
      <c r="J62" s="112">
        <f ca="1">SUM(OFFSET('2019营业费用'!$H62,0,0,1,MONTH(封面!$G$13)))</f>
        <v>0</v>
      </c>
      <c r="K62" s="112">
        <f ca="1">SUM(OFFSET('2019预算营业费用'!$H62,0,0,1,MONTH(封面!$G$13)))</f>
        <v>0</v>
      </c>
      <c r="L62" s="112">
        <f ca="1">SUM(OFFSET('2020实际营业费用'!$H62,0,0,1,MONTH(封面!$G$13)))</f>
        <v>0</v>
      </c>
      <c r="M62" s="112">
        <f t="shared" ca="1" si="2"/>
        <v>0</v>
      </c>
      <c r="N62" s="112">
        <f t="shared" ca="1" si="3"/>
        <v>0</v>
      </c>
      <c r="O62" s="17" t="str">
        <f>IF('2020实际营业费用'!U62="","",'2020实际营业费用'!U62)</f>
        <v/>
      </c>
      <c r="P62" s="69"/>
      <c r="Q62" s="69"/>
      <c r="R62" s="69"/>
    </row>
    <row r="63" spans="1:18" s="15" customFormat="1" ht="17.25" customHeight="1">
      <c r="A63" s="159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OFFSET('2019营业费用'!$H63,0,MONTH(封面!$G$13)-1,)</f>
        <v>0</v>
      </c>
      <c r="F63" s="109">
        <f ca="1">OFFSET('2019预算营业费用'!$H63,0,MONTH(封面!$G$13)-1,)</f>
        <v>0</v>
      </c>
      <c r="G63" s="109">
        <f ca="1">OFFSET('2020实际营业费用'!$H63,0,MONTH(封面!$G$13)-1,)</f>
        <v>0</v>
      </c>
      <c r="H63" s="112">
        <f t="shared" ca="1" si="4"/>
        <v>0</v>
      </c>
      <c r="I63" s="112">
        <f t="shared" ca="1" si="5"/>
        <v>0</v>
      </c>
      <c r="J63" s="112">
        <f ca="1">SUM(OFFSET('2019营业费用'!$H63,0,0,1,MONTH(封面!$G$13)))</f>
        <v>0</v>
      </c>
      <c r="K63" s="112">
        <f ca="1">SUM(OFFSET('2019预算营业费用'!$H63,0,0,1,MONTH(封面!$G$13)))</f>
        <v>0</v>
      </c>
      <c r="L63" s="112">
        <f ca="1">SUM(OFFSET('2020实际营业费用'!$H63,0,0,1,MONTH(封面!$G$13)))</f>
        <v>0</v>
      </c>
      <c r="M63" s="112">
        <f t="shared" ca="1" si="2"/>
        <v>0</v>
      </c>
      <c r="N63" s="112">
        <f t="shared" ca="1" si="3"/>
        <v>0</v>
      </c>
      <c r="O63" s="17" t="str">
        <f>IF('2020实际营业费用'!U63="","",'2020实际营业费用'!U63)</f>
        <v/>
      </c>
      <c r="P63" s="69"/>
      <c r="Q63" s="69"/>
      <c r="R63" s="69"/>
    </row>
    <row r="64" spans="1:18" s="15" customFormat="1" ht="17.25" customHeight="1">
      <c r="A64" s="159"/>
      <c r="B64" s="47" t="s">
        <v>218</v>
      </c>
      <c r="C64" s="48" t="s">
        <v>75</v>
      </c>
      <c r="D64" s="112">
        <f>'2019预算营业费用'!T64</f>
        <v>0</v>
      </c>
      <c r="E64" s="112">
        <f ca="1">OFFSET('2019营业费用'!$H64,0,MONTH(封面!$G$13)-1,)</f>
        <v>0</v>
      </c>
      <c r="F64" s="109">
        <f ca="1">OFFSET('2019预算营业费用'!$H64,0,MONTH(封面!$G$13)-1,)</f>
        <v>0</v>
      </c>
      <c r="G64" s="109">
        <f ca="1">OFFSET('2020实际营业费用'!$H64,0,MONTH(封面!$G$13)-1,)</f>
        <v>0</v>
      </c>
      <c r="H64" s="112">
        <f t="shared" ca="1" si="4"/>
        <v>0</v>
      </c>
      <c r="I64" s="112">
        <f t="shared" ca="1" si="5"/>
        <v>0</v>
      </c>
      <c r="J64" s="112">
        <f ca="1">SUM(OFFSET('2019营业费用'!$H64,0,0,1,MONTH(封面!$G$13)))</f>
        <v>0</v>
      </c>
      <c r="K64" s="112">
        <f ca="1">SUM(OFFSET('2019预算营业费用'!$H64,0,0,1,MONTH(封面!$G$13)))</f>
        <v>0</v>
      </c>
      <c r="L64" s="112">
        <f ca="1">SUM(OFFSET('2020实际营业费用'!$H64,0,0,1,MONTH(封面!$G$13)))</f>
        <v>0</v>
      </c>
      <c r="M64" s="112">
        <f t="shared" ca="1" si="2"/>
        <v>0</v>
      </c>
      <c r="N64" s="112">
        <f t="shared" ca="1" si="3"/>
        <v>0</v>
      </c>
      <c r="O64" s="17" t="str">
        <f>IF('2020实际营业费用'!U64="","",'2020实际营业费用'!U64)</f>
        <v/>
      </c>
      <c r="P64" s="69"/>
      <c r="Q64" s="69"/>
      <c r="R64" s="69"/>
    </row>
    <row r="65" spans="1:18" s="15" customFormat="1" ht="17.25" customHeight="1">
      <c r="A65" s="159"/>
      <c r="B65" s="47" t="s">
        <v>219</v>
      </c>
      <c r="C65" s="48" t="s">
        <v>76</v>
      </c>
      <c r="D65" s="112">
        <f>'2019预算营业费用'!T65</f>
        <v>0</v>
      </c>
      <c r="E65" s="112">
        <f ca="1">OFFSET('2019营业费用'!$H65,0,MONTH(封面!$G$13)-1,)</f>
        <v>0</v>
      </c>
      <c r="F65" s="109">
        <f ca="1">OFFSET('2019预算营业费用'!$H65,0,MONTH(封面!$G$13)-1,)</f>
        <v>0</v>
      </c>
      <c r="G65" s="109">
        <f ca="1">OFFSET('2020实际营业费用'!$H65,0,MONTH(封面!$G$13)-1,)</f>
        <v>0</v>
      </c>
      <c r="H65" s="112">
        <f t="shared" ca="1" si="4"/>
        <v>0</v>
      </c>
      <c r="I65" s="112">
        <f t="shared" ca="1" si="5"/>
        <v>0</v>
      </c>
      <c r="J65" s="112">
        <f ca="1">SUM(OFFSET('2019营业费用'!$H65,0,0,1,MONTH(封面!$G$13)))</f>
        <v>0</v>
      </c>
      <c r="K65" s="112">
        <f ca="1">SUM(OFFSET('2019预算营业费用'!$H65,0,0,1,MONTH(封面!$G$13)))</f>
        <v>0</v>
      </c>
      <c r="L65" s="112">
        <f ca="1">SUM(OFFSET('2020实际营业费用'!$H65,0,0,1,MONTH(封面!$G$13)))</f>
        <v>0</v>
      </c>
      <c r="M65" s="112">
        <f t="shared" ca="1" si="2"/>
        <v>0</v>
      </c>
      <c r="N65" s="112">
        <f t="shared" ca="1" si="3"/>
        <v>0</v>
      </c>
      <c r="O65" s="17" t="str">
        <f>IF('2020实际营业费用'!U65="","",'2020实际营业费用'!U65)</f>
        <v/>
      </c>
      <c r="P65" s="69"/>
      <c r="Q65" s="69"/>
      <c r="R65" s="69"/>
    </row>
    <row r="66" spans="1:18" s="15" customFormat="1" ht="17.25" customHeight="1">
      <c r="A66" s="159"/>
      <c r="B66" s="47" t="s">
        <v>77</v>
      </c>
      <c r="C66" s="48" t="s">
        <v>78</v>
      </c>
      <c r="D66" s="112">
        <f>'2019预算营业费用'!T66</f>
        <v>0</v>
      </c>
      <c r="E66" s="112">
        <f ca="1">OFFSET('2019营业费用'!$H66,0,MONTH(封面!$G$13)-1,)</f>
        <v>0</v>
      </c>
      <c r="F66" s="109">
        <f ca="1">OFFSET('2019预算营业费用'!$H66,0,MONTH(封面!$G$13)-1,)</f>
        <v>0</v>
      </c>
      <c r="G66" s="109">
        <f ca="1">OFFSET('2020实际营业费用'!$H66,0,MONTH(封面!$G$13)-1,)</f>
        <v>0</v>
      </c>
      <c r="H66" s="112">
        <f t="shared" ca="1" si="4"/>
        <v>0</v>
      </c>
      <c r="I66" s="112">
        <f t="shared" ca="1" si="5"/>
        <v>0</v>
      </c>
      <c r="J66" s="112">
        <f ca="1">SUM(OFFSET('2019营业费用'!$H66,0,0,1,MONTH(封面!$G$13)))</f>
        <v>0</v>
      </c>
      <c r="K66" s="112">
        <f ca="1">SUM(OFFSET('2019预算营业费用'!$H66,0,0,1,MONTH(封面!$G$13)))</f>
        <v>0</v>
      </c>
      <c r="L66" s="112">
        <f ca="1">SUM(OFFSET('2020实际营业费用'!$H66,0,0,1,MONTH(封面!$G$13)))</f>
        <v>0</v>
      </c>
      <c r="M66" s="112">
        <f t="shared" ca="1" si="2"/>
        <v>0</v>
      </c>
      <c r="N66" s="112">
        <f t="shared" ca="1" si="3"/>
        <v>0</v>
      </c>
      <c r="O66" s="17" t="str">
        <f>IF('2020实际营业费用'!U66="","",'2020实际营业费用'!U66)</f>
        <v/>
      </c>
      <c r="P66" s="69"/>
      <c r="Q66" s="69"/>
      <c r="R66" s="69"/>
    </row>
    <row r="67" spans="1:18" s="15" customFormat="1" ht="17.25" customHeight="1">
      <c r="A67" s="159"/>
      <c r="B67" s="47" t="s">
        <v>220</v>
      </c>
      <c r="C67" s="48" t="s">
        <v>79</v>
      </c>
      <c r="D67" s="112">
        <f>'2019预算营业费用'!T67</f>
        <v>0</v>
      </c>
      <c r="E67" s="112">
        <f ca="1">OFFSET('2019营业费用'!$H67,0,MONTH(封面!$G$13)-1,)</f>
        <v>0</v>
      </c>
      <c r="F67" s="109">
        <f ca="1">OFFSET('2019预算营业费用'!$H67,0,MONTH(封面!$G$13)-1,)</f>
        <v>0</v>
      </c>
      <c r="G67" s="109">
        <f ca="1">OFFSET('2020实际营业费用'!$H67,0,MONTH(封面!$G$13)-1,)</f>
        <v>0</v>
      </c>
      <c r="H67" s="112">
        <f t="shared" ca="1" si="4"/>
        <v>0</v>
      </c>
      <c r="I67" s="112">
        <f t="shared" ca="1" si="5"/>
        <v>0</v>
      </c>
      <c r="J67" s="112">
        <f ca="1">SUM(OFFSET('2019营业费用'!$H67,0,0,1,MONTH(封面!$G$13)))</f>
        <v>0</v>
      </c>
      <c r="K67" s="112">
        <f ca="1">SUM(OFFSET('2019预算营业费用'!$H67,0,0,1,MONTH(封面!$G$13)))</f>
        <v>0</v>
      </c>
      <c r="L67" s="112">
        <f ca="1">SUM(OFFSET('2020实际营业费用'!$H67,0,0,1,MONTH(封面!$G$13)))</f>
        <v>0</v>
      </c>
      <c r="M67" s="112">
        <f t="shared" ca="1" si="2"/>
        <v>0</v>
      </c>
      <c r="N67" s="112">
        <f t="shared" ca="1" si="3"/>
        <v>0</v>
      </c>
      <c r="O67" s="17" t="str">
        <f>IF('2020实际营业费用'!U67="","",'2020实际营业费用'!U67)</f>
        <v/>
      </c>
      <c r="P67" s="69"/>
      <c r="Q67" s="69"/>
      <c r="R67" s="69"/>
    </row>
    <row r="68" spans="1:18" s="15" customFormat="1" ht="17.25" customHeight="1">
      <c r="A68" s="159"/>
      <c r="B68" s="160" t="s">
        <v>80</v>
      </c>
      <c r="C68" s="48" t="s">
        <v>81</v>
      </c>
      <c r="D68" s="112">
        <f>'2019预算营业费用'!T68</f>
        <v>0</v>
      </c>
      <c r="E68" s="112">
        <f ca="1">OFFSET('2019营业费用'!$H68,0,MONTH(封面!$G$13)-1,)</f>
        <v>0</v>
      </c>
      <c r="F68" s="109">
        <f ca="1">OFFSET('2019预算营业费用'!$H68,0,MONTH(封面!$G$13)-1,)</f>
        <v>0</v>
      </c>
      <c r="G68" s="109">
        <f ca="1">OFFSET('2020实际营业费用'!$H68,0,MONTH(封面!$G$13)-1,)</f>
        <v>0</v>
      </c>
      <c r="H68" s="112">
        <f t="shared" ca="1" si="4"/>
        <v>0</v>
      </c>
      <c r="I68" s="112">
        <f t="shared" ca="1" si="5"/>
        <v>0</v>
      </c>
      <c r="J68" s="112">
        <f ca="1">SUM(OFFSET('2019营业费用'!$H68,0,0,1,MONTH(封面!$G$13)))</f>
        <v>0</v>
      </c>
      <c r="K68" s="112">
        <f ca="1">SUM(OFFSET('2019预算营业费用'!$H68,0,0,1,MONTH(封面!$G$13)))</f>
        <v>0</v>
      </c>
      <c r="L68" s="112">
        <f ca="1">SUM(OFFSET('2020实际营业费用'!$H68,0,0,1,MONTH(封面!$G$13)))</f>
        <v>0</v>
      </c>
      <c r="M68" s="112">
        <f t="shared" ca="1" si="2"/>
        <v>0</v>
      </c>
      <c r="N68" s="112">
        <f t="shared" ca="1" si="3"/>
        <v>0</v>
      </c>
      <c r="O68" s="17" t="str">
        <f>IF('2020实际营业费用'!U68="","",'2020实际营业费用'!U68)</f>
        <v/>
      </c>
      <c r="P68" s="69"/>
      <c r="Q68" s="69"/>
      <c r="R68" s="69"/>
    </row>
    <row r="69" spans="1:18" s="15" customFormat="1" ht="17.25" customHeight="1">
      <c r="A69" s="159"/>
      <c r="B69" s="160"/>
      <c r="C69" s="48" t="s">
        <v>82</v>
      </c>
      <c r="D69" s="112">
        <f>'2019预算营业费用'!T69</f>
        <v>0</v>
      </c>
      <c r="E69" s="112">
        <f ca="1">OFFSET('2019营业费用'!$H69,0,MONTH(封面!$G$13)-1,)</f>
        <v>3669.72</v>
      </c>
      <c r="F69" s="109">
        <f ca="1">OFFSET('2019预算营业费用'!$H69,0,MONTH(封面!$G$13)-1,)</f>
        <v>0</v>
      </c>
      <c r="G69" s="109">
        <f ca="1">OFFSET('2020实际营业费用'!$H69,0,MONTH(封面!$G$13)-1,)</f>
        <v>8715.6</v>
      </c>
      <c r="H69" s="112">
        <f t="shared" ca="1" si="4"/>
        <v>5045.880000000001</v>
      </c>
      <c r="I69" s="112">
        <f t="shared" ca="1" si="5"/>
        <v>8715.6</v>
      </c>
      <c r="J69" s="112">
        <f ca="1">SUM(OFFSET('2019营业费用'!$H69,0,0,1,MONTH(封面!$G$13)))</f>
        <v>36252.75</v>
      </c>
      <c r="K69" s="112">
        <f ca="1">SUM(OFFSET('2019预算营业费用'!$H69,0,0,1,MONTH(封面!$G$13)))</f>
        <v>0</v>
      </c>
      <c r="L69" s="112">
        <f ca="1">SUM(OFFSET('2020实际营业费用'!$H69,0,0,1,MONTH(封面!$G$13)))</f>
        <v>33957.75</v>
      </c>
      <c r="M69" s="112">
        <f t="shared" ca="1" si="2"/>
        <v>-2295</v>
      </c>
      <c r="N69" s="112">
        <f t="shared" ca="1" si="3"/>
        <v>33957.75</v>
      </c>
      <c r="O69" s="17" t="str">
        <f>IF('2020实际营业费用'!U69="","",'2020实际营业费用'!U69)</f>
        <v/>
      </c>
      <c r="P69" s="69"/>
      <c r="Q69" s="69"/>
      <c r="R69" s="69"/>
    </row>
    <row r="70" spans="1:18" s="15" customFormat="1" ht="17.25" customHeight="1">
      <c r="A70" s="159"/>
      <c r="B70" s="49" t="s">
        <v>83</v>
      </c>
      <c r="C70" s="48" t="s">
        <v>84</v>
      </c>
      <c r="D70" s="112">
        <f>'2019预算营业费用'!T70</f>
        <v>0</v>
      </c>
      <c r="E70" s="112">
        <f ca="1">OFFSET('2019营业费用'!$H70,0,MONTH(封面!$G$13)-1,)</f>
        <v>0</v>
      </c>
      <c r="F70" s="109">
        <f ca="1">OFFSET('2019预算营业费用'!$H70,0,MONTH(封面!$G$13)-1,)</f>
        <v>0</v>
      </c>
      <c r="G70" s="109">
        <f ca="1">OFFSET('2020实际营业费用'!$H70,0,MONTH(封面!$G$13)-1,)</f>
        <v>3834</v>
      </c>
      <c r="H70" s="112">
        <f t="shared" ca="1" si="4"/>
        <v>3834</v>
      </c>
      <c r="I70" s="112">
        <f t="shared" ca="1" si="5"/>
        <v>3834</v>
      </c>
      <c r="J70" s="112">
        <f ca="1">SUM(OFFSET('2019营业费用'!$H70,0,0,1,MONTH(封面!$G$13)))</f>
        <v>7496</v>
      </c>
      <c r="K70" s="112">
        <f ca="1">SUM(OFFSET('2019预算营业费用'!$H70,0,0,1,MONTH(封面!$G$13)))</f>
        <v>0</v>
      </c>
      <c r="L70" s="112">
        <f ca="1">SUM(OFFSET('2020实际营业费用'!$H70,0,0,1,MONTH(封面!$G$13)))</f>
        <v>6836</v>
      </c>
      <c r="M70" s="112">
        <f t="shared" ca="1" si="2"/>
        <v>-660</v>
      </c>
      <c r="N70" s="112">
        <f t="shared" ca="1" si="3"/>
        <v>6836</v>
      </c>
      <c r="O70" s="17" t="str">
        <f>IF('2020实际营业费用'!U70="","",'2020实际营业费用'!U70)</f>
        <v/>
      </c>
      <c r="P70" s="69"/>
      <c r="Q70" s="69"/>
      <c r="R70" s="69"/>
    </row>
    <row r="71" spans="1:18" s="15" customFormat="1" ht="17.25" customHeight="1">
      <c r="A71" s="159"/>
      <c r="B71" s="49" t="s">
        <v>221</v>
      </c>
      <c r="C71" s="48" t="s">
        <v>85</v>
      </c>
      <c r="D71" s="112">
        <f>'2019预算营业费用'!T71</f>
        <v>0</v>
      </c>
      <c r="E71" s="112">
        <f ca="1">OFFSET('2019营业费用'!$H71,0,MONTH(封面!$G$13)-1,)</f>
        <v>0</v>
      </c>
      <c r="F71" s="109">
        <f ca="1">OFFSET('2019预算营业费用'!$H71,0,MONTH(封面!$G$13)-1,)</f>
        <v>0</v>
      </c>
      <c r="G71" s="109">
        <f ca="1">OFFSET('2020实际营业费用'!$H71,0,MONTH(封面!$G$13)-1,)</f>
        <v>0</v>
      </c>
      <c r="H71" s="112">
        <f t="shared" ca="1" si="4"/>
        <v>0</v>
      </c>
      <c r="I71" s="112">
        <f t="shared" ca="1" si="5"/>
        <v>0</v>
      </c>
      <c r="J71" s="112">
        <f ca="1">SUM(OFFSET('2019营业费用'!$H71,0,0,1,MONTH(封面!$G$13)))</f>
        <v>0</v>
      </c>
      <c r="K71" s="112">
        <f ca="1">SUM(OFFSET('2019预算营业费用'!$H71,0,0,1,MONTH(封面!$G$13)))</f>
        <v>0</v>
      </c>
      <c r="L71" s="112">
        <f ca="1">SUM(OFFSET('2020实际营业费用'!$H71,0,0,1,MONTH(封面!$G$13)))</f>
        <v>0</v>
      </c>
      <c r="M71" s="112">
        <f t="shared" ref="M71:M92" ca="1" si="6">L71-J71</f>
        <v>0</v>
      </c>
      <c r="N71" s="112">
        <f t="shared" ref="N71:N92" ca="1" si="7">L71-K71</f>
        <v>0</v>
      </c>
      <c r="O71" s="17" t="str">
        <f>IF('2020实际营业费用'!U71="","",'2020实际营业费用'!U71)</f>
        <v/>
      </c>
      <c r="P71" s="69"/>
      <c r="Q71" s="69"/>
      <c r="R71" s="69"/>
    </row>
    <row r="72" spans="1:18" s="15" customFormat="1" ht="17.25" customHeight="1">
      <c r="A72" s="159"/>
      <c r="B72" s="49" t="s">
        <v>222</v>
      </c>
      <c r="C72" s="48" t="s">
        <v>86</v>
      </c>
      <c r="D72" s="112">
        <f>'2019预算营业费用'!T72</f>
        <v>0</v>
      </c>
      <c r="E72" s="112">
        <f ca="1">OFFSET('2019营业费用'!$H72,0,MONTH(封面!$G$13)-1,)</f>
        <v>0</v>
      </c>
      <c r="F72" s="109">
        <f ca="1">OFFSET('2019预算营业费用'!$H72,0,MONTH(封面!$G$13)-1,)</f>
        <v>0</v>
      </c>
      <c r="G72" s="109">
        <f ca="1">OFFSET('2020实际营业费用'!$H72,0,MONTH(封面!$G$13)-1,)</f>
        <v>0</v>
      </c>
      <c r="H72" s="112">
        <f t="shared" ref="H72:H92" ca="1" si="8">IF(ISERROR(G72-E72),0,G72-E72)</f>
        <v>0</v>
      </c>
      <c r="I72" s="112">
        <f t="shared" ref="I72:I92" ca="1" si="9">IF(ISERROR(G72-F72),0,G72-F72)</f>
        <v>0</v>
      </c>
      <c r="J72" s="112">
        <f ca="1">SUM(OFFSET('2019营业费用'!$H72,0,0,1,MONTH(封面!$G$13)))</f>
        <v>0</v>
      </c>
      <c r="K72" s="112">
        <f ca="1">SUM(OFFSET('2019预算营业费用'!$H72,0,0,1,MONTH(封面!$G$13)))</f>
        <v>0</v>
      </c>
      <c r="L72" s="112">
        <f ca="1">SUM(OFFSET('2020实际营业费用'!$H72,0,0,1,MONTH(封面!$G$13)))</f>
        <v>0</v>
      </c>
      <c r="M72" s="112">
        <f t="shared" ca="1" si="6"/>
        <v>0</v>
      </c>
      <c r="N72" s="112">
        <f t="shared" ca="1" si="7"/>
        <v>0</v>
      </c>
      <c r="O72" s="17" t="str">
        <f>IF('2020实际营业费用'!U72="","",'2020实际营业费用'!U72)</f>
        <v/>
      </c>
      <c r="P72" s="69"/>
      <c r="Q72" s="69"/>
      <c r="R72" s="69"/>
    </row>
    <row r="73" spans="1:18" s="15" customFormat="1" ht="17.25" customHeight="1">
      <c r="A73" s="159"/>
      <c r="B73" s="160" t="s">
        <v>87</v>
      </c>
      <c r="C73" s="48" t="s">
        <v>88</v>
      </c>
      <c r="D73" s="112">
        <f>'2019预算营业费用'!T73</f>
        <v>0</v>
      </c>
      <c r="E73" s="112">
        <f ca="1">OFFSET('2019营业费用'!$H73,0,MONTH(封面!$G$13)-1,)</f>
        <v>0</v>
      </c>
      <c r="F73" s="109">
        <f ca="1">OFFSET('2019预算营业费用'!$H73,0,MONTH(封面!$G$13)-1,)</f>
        <v>0</v>
      </c>
      <c r="G73" s="109">
        <f ca="1">OFFSET('2020实际营业费用'!$H73,0,MONTH(封面!$G$13)-1,)</f>
        <v>0</v>
      </c>
      <c r="H73" s="112">
        <f t="shared" ca="1" si="8"/>
        <v>0</v>
      </c>
      <c r="I73" s="112">
        <f t="shared" ca="1" si="9"/>
        <v>0</v>
      </c>
      <c r="J73" s="112">
        <f ca="1">SUM(OFFSET('2019营业费用'!$H73,0,0,1,MONTH(封面!$G$13)))</f>
        <v>0</v>
      </c>
      <c r="K73" s="112">
        <f ca="1">SUM(OFFSET('2019预算营业费用'!$H73,0,0,1,MONTH(封面!$G$13)))</f>
        <v>0</v>
      </c>
      <c r="L73" s="112">
        <f ca="1">SUM(OFFSET('2020实际营业费用'!$H73,0,0,1,MONTH(封面!$G$13)))</f>
        <v>0</v>
      </c>
      <c r="M73" s="112">
        <f t="shared" ca="1" si="6"/>
        <v>0</v>
      </c>
      <c r="N73" s="112">
        <f t="shared" ca="1" si="7"/>
        <v>0</v>
      </c>
      <c r="O73" s="17" t="str">
        <f>IF('2020实际营业费用'!U73="","",'2020实际营业费用'!U73)</f>
        <v/>
      </c>
      <c r="P73" s="69"/>
      <c r="Q73" s="69"/>
      <c r="R73" s="69"/>
    </row>
    <row r="74" spans="1:18" s="15" customFormat="1" ht="17.25" customHeight="1">
      <c r="A74" s="159"/>
      <c r="B74" s="160"/>
      <c r="C74" s="50" t="s">
        <v>89</v>
      </c>
      <c r="D74" s="112">
        <f>'2019预算营业费用'!T74</f>
        <v>0</v>
      </c>
      <c r="E74" s="112">
        <f ca="1">OFFSET('2019营业费用'!$H74,0,MONTH(封面!$G$13)-1,)</f>
        <v>0</v>
      </c>
      <c r="F74" s="109">
        <f ca="1">OFFSET('2019预算营业费用'!$H74,0,MONTH(封面!$G$13)-1,)</f>
        <v>0</v>
      </c>
      <c r="G74" s="109">
        <f ca="1">OFFSET('2020实际营业费用'!$H74,0,MONTH(封面!$G$13)-1,)</f>
        <v>0</v>
      </c>
      <c r="H74" s="112">
        <f t="shared" ca="1" si="8"/>
        <v>0</v>
      </c>
      <c r="I74" s="112">
        <f t="shared" ca="1" si="9"/>
        <v>0</v>
      </c>
      <c r="J74" s="112">
        <f ca="1">SUM(OFFSET('2019营业费用'!$H74,0,0,1,MONTH(封面!$G$13)))</f>
        <v>0</v>
      </c>
      <c r="K74" s="112">
        <f ca="1">SUM(OFFSET('2019预算营业费用'!$H74,0,0,1,MONTH(封面!$G$13)))</f>
        <v>0</v>
      </c>
      <c r="L74" s="112">
        <f ca="1">SUM(OFFSET('2020实际营业费用'!$H74,0,0,1,MONTH(封面!$G$13)))</f>
        <v>0</v>
      </c>
      <c r="M74" s="112">
        <f t="shared" ca="1" si="6"/>
        <v>0</v>
      </c>
      <c r="N74" s="112">
        <f t="shared" ca="1" si="7"/>
        <v>0</v>
      </c>
      <c r="O74" s="17" t="str">
        <f>IF('2020实际营业费用'!U74="","",'2020实际营业费用'!U74)</f>
        <v/>
      </c>
      <c r="P74" s="69"/>
      <c r="Q74" s="69"/>
      <c r="R74" s="69"/>
    </row>
    <row r="75" spans="1:18" s="15" customFormat="1" ht="17.25" customHeight="1">
      <c r="A75" s="159"/>
      <c r="B75" s="49" t="s">
        <v>90</v>
      </c>
      <c r="C75" s="48" t="s">
        <v>91</v>
      </c>
      <c r="D75" s="112">
        <f>'2019预算营业费用'!T75</f>
        <v>0</v>
      </c>
      <c r="E75" s="112">
        <f ca="1">OFFSET('2019营业费用'!$H75,0,MONTH(封面!$G$13)-1,)</f>
        <v>0</v>
      </c>
      <c r="F75" s="109">
        <f ca="1">OFFSET('2019预算营业费用'!$H75,0,MONTH(封面!$G$13)-1,)</f>
        <v>0</v>
      </c>
      <c r="G75" s="109">
        <f ca="1">OFFSET('2020实际营业费用'!$H75,0,MONTH(封面!$G$13)-1,)</f>
        <v>0</v>
      </c>
      <c r="H75" s="112">
        <f t="shared" ca="1" si="8"/>
        <v>0</v>
      </c>
      <c r="I75" s="112">
        <f t="shared" ca="1" si="9"/>
        <v>0</v>
      </c>
      <c r="J75" s="112">
        <f ca="1">SUM(OFFSET('2019营业费用'!$H75,0,0,1,MONTH(封面!$G$13)))</f>
        <v>0</v>
      </c>
      <c r="K75" s="112">
        <f ca="1">SUM(OFFSET('2019预算营业费用'!$H75,0,0,1,MONTH(封面!$G$13)))</f>
        <v>0</v>
      </c>
      <c r="L75" s="112">
        <f ca="1">SUM(OFFSET('2020实际营业费用'!$H75,0,0,1,MONTH(封面!$G$13)))</f>
        <v>0</v>
      </c>
      <c r="M75" s="112">
        <f t="shared" ca="1" si="6"/>
        <v>0</v>
      </c>
      <c r="N75" s="112">
        <f t="shared" ca="1" si="7"/>
        <v>0</v>
      </c>
      <c r="O75" s="17" t="str">
        <f>IF('2020实际营业费用'!U75="","",'2020实际营业费用'!U75)</f>
        <v/>
      </c>
      <c r="P75" s="69"/>
      <c r="Q75" s="69"/>
      <c r="R75" s="69"/>
    </row>
    <row r="76" spans="1:18" s="15" customFormat="1" ht="17.25" customHeight="1">
      <c r="A76" s="166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OFFSET('2019营业费用'!$H76,0,MONTH(封面!$G$13)-1,)</f>
        <v>0</v>
      </c>
      <c r="F76" s="109">
        <f ca="1">OFFSET('2019预算营业费用'!$H76,0,MONTH(封面!$G$13)-1,)</f>
        <v>0</v>
      </c>
      <c r="G76" s="109">
        <f ca="1">OFFSET('2020实际营业费用'!$H76,0,MONTH(封面!$G$13)-1,)</f>
        <v>0</v>
      </c>
      <c r="H76" s="112">
        <f t="shared" ca="1" si="8"/>
        <v>0</v>
      </c>
      <c r="I76" s="112">
        <f t="shared" ca="1" si="9"/>
        <v>0</v>
      </c>
      <c r="J76" s="112">
        <f ca="1">SUM(OFFSET('2019营业费用'!$H76,0,0,1,MONTH(封面!$G$13)))</f>
        <v>0</v>
      </c>
      <c r="K76" s="112">
        <f ca="1">SUM(OFFSET('2019预算营业费用'!$H76,0,0,1,MONTH(封面!$G$13)))</f>
        <v>0</v>
      </c>
      <c r="L76" s="112">
        <f ca="1">SUM(OFFSET('2020实际营业费用'!$H76,0,0,1,MONTH(封面!$G$13)))</f>
        <v>0</v>
      </c>
      <c r="M76" s="112">
        <f t="shared" ca="1" si="6"/>
        <v>0</v>
      </c>
      <c r="N76" s="112">
        <f t="shared" ca="1" si="7"/>
        <v>0</v>
      </c>
      <c r="O76" s="17" t="str">
        <f>IF('2020实际营业费用'!U76="","",'2020实际营业费用'!U76)</f>
        <v/>
      </c>
      <c r="P76" s="69"/>
      <c r="Q76" s="69"/>
      <c r="R76" s="69"/>
    </row>
    <row r="77" spans="1:18" s="15" customFormat="1" ht="17.25" customHeight="1">
      <c r="A77" s="166"/>
      <c r="B77" s="156" t="s">
        <v>94</v>
      </c>
      <c r="C77" s="48" t="s">
        <v>95</v>
      </c>
      <c r="D77" s="112">
        <f>'2019预算营业费用'!T77</f>
        <v>0</v>
      </c>
      <c r="E77" s="112">
        <f ca="1">OFFSET('2019营业费用'!$H77,0,MONTH(封面!$G$13)-1,)</f>
        <v>0</v>
      </c>
      <c r="F77" s="109">
        <f ca="1">OFFSET('2019预算营业费用'!$H77,0,MONTH(封面!$G$13)-1,)</f>
        <v>0</v>
      </c>
      <c r="G77" s="109">
        <f ca="1">OFFSET('2020实际营业费用'!$H77,0,MONTH(封面!$G$13)-1,)</f>
        <v>0</v>
      </c>
      <c r="H77" s="112">
        <f t="shared" ca="1" si="8"/>
        <v>0</v>
      </c>
      <c r="I77" s="112">
        <f t="shared" ca="1" si="9"/>
        <v>0</v>
      </c>
      <c r="J77" s="112">
        <f ca="1">SUM(OFFSET('2019营业费用'!$H77,0,0,1,MONTH(封面!$G$13)))</f>
        <v>0</v>
      </c>
      <c r="K77" s="112">
        <f ca="1">SUM(OFFSET('2019预算营业费用'!$H77,0,0,1,MONTH(封面!$G$13)))</f>
        <v>0</v>
      </c>
      <c r="L77" s="112">
        <f ca="1">SUM(OFFSET('2020实际营业费用'!$H77,0,0,1,MONTH(封面!$G$13)))</f>
        <v>0</v>
      </c>
      <c r="M77" s="112">
        <f t="shared" ca="1" si="6"/>
        <v>0</v>
      </c>
      <c r="N77" s="112">
        <f t="shared" ca="1" si="7"/>
        <v>0</v>
      </c>
      <c r="O77" s="17" t="str">
        <f>IF('2020实际营业费用'!U77="","",'2020实际营业费用'!U77)</f>
        <v/>
      </c>
      <c r="P77" s="69"/>
      <c r="Q77" s="69"/>
      <c r="R77" s="69"/>
    </row>
    <row r="78" spans="1:18" s="15" customFormat="1" ht="17.25" customHeight="1">
      <c r="A78" s="166"/>
      <c r="B78" s="156"/>
      <c r="C78" s="50" t="s">
        <v>96</v>
      </c>
      <c r="D78" s="112">
        <f>'2019预算营业费用'!T78</f>
        <v>0</v>
      </c>
      <c r="E78" s="112">
        <f ca="1">OFFSET('2019营业费用'!$H78,0,MONTH(封面!$G$13)-1,)</f>
        <v>0</v>
      </c>
      <c r="F78" s="109">
        <f ca="1">OFFSET('2019预算营业费用'!$H78,0,MONTH(封面!$G$13)-1,)</f>
        <v>0</v>
      </c>
      <c r="G78" s="109">
        <f ca="1">OFFSET('2020实际营业费用'!$H78,0,MONTH(封面!$G$13)-1,)</f>
        <v>0</v>
      </c>
      <c r="H78" s="112">
        <f t="shared" ca="1" si="8"/>
        <v>0</v>
      </c>
      <c r="I78" s="112">
        <f t="shared" ca="1" si="9"/>
        <v>0</v>
      </c>
      <c r="J78" s="112">
        <f ca="1">SUM(OFFSET('2019营业费用'!$H78,0,0,1,MONTH(封面!$G$13)))</f>
        <v>0</v>
      </c>
      <c r="K78" s="112">
        <f ca="1">SUM(OFFSET('2019预算营业费用'!$H78,0,0,1,MONTH(封面!$G$13)))</f>
        <v>0</v>
      </c>
      <c r="L78" s="112">
        <f ca="1">SUM(OFFSET('2020实际营业费用'!$H78,0,0,1,MONTH(封面!$G$13)))</f>
        <v>0</v>
      </c>
      <c r="M78" s="112">
        <f t="shared" ca="1" si="6"/>
        <v>0</v>
      </c>
      <c r="N78" s="112">
        <f t="shared" ca="1" si="7"/>
        <v>0</v>
      </c>
      <c r="O78" s="17" t="str">
        <f>IF('2020实际营业费用'!U78="","",'2020实际营业费用'!U78)</f>
        <v/>
      </c>
      <c r="P78" s="69"/>
      <c r="Q78" s="69"/>
      <c r="R78" s="69"/>
    </row>
    <row r="79" spans="1:18" s="15" customFormat="1" ht="17.25" customHeight="1">
      <c r="A79" s="166"/>
      <c r="B79" s="46" t="s">
        <v>224</v>
      </c>
      <c r="C79" s="48" t="s">
        <v>97</v>
      </c>
      <c r="D79" s="112">
        <f>'2019预算营业费用'!T79</f>
        <v>0</v>
      </c>
      <c r="E79" s="112">
        <f ca="1">OFFSET('2019营业费用'!$H79,0,MONTH(封面!$G$13)-1,)</f>
        <v>0</v>
      </c>
      <c r="F79" s="109">
        <f ca="1">OFFSET('2019预算营业费用'!$H79,0,MONTH(封面!$G$13)-1,)</f>
        <v>0</v>
      </c>
      <c r="G79" s="109">
        <f ca="1">OFFSET('2020实际营业费用'!$H79,0,MONTH(封面!$G$13)-1,)</f>
        <v>0</v>
      </c>
      <c r="H79" s="112">
        <f t="shared" ca="1" si="8"/>
        <v>0</v>
      </c>
      <c r="I79" s="112">
        <f t="shared" ca="1" si="9"/>
        <v>0</v>
      </c>
      <c r="J79" s="112">
        <f ca="1">SUM(OFFSET('2019营业费用'!$H79,0,0,1,MONTH(封面!$G$13)))</f>
        <v>0</v>
      </c>
      <c r="K79" s="112">
        <f ca="1">SUM(OFFSET('2019预算营业费用'!$H79,0,0,1,MONTH(封面!$G$13)))</f>
        <v>0</v>
      </c>
      <c r="L79" s="112">
        <f ca="1">SUM(OFFSET('2020实际营业费用'!$H79,0,0,1,MONTH(封面!$G$13)))</f>
        <v>0</v>
      </c>
      <c r="M79" s="112">
        <f t="shared" ca="1" si="6"/>
        <v>0</v>
      </c>
      <c r="N79" s="112">
        <f t="shared" ca="1" si="7"/>
        <v>0</v>
      </c>
      <c r="O79" s="17" t="str">
        <f>IF('2020实际营业费用'!U79="","",'2020实际营业费用'!U79)</f>
        <v/>
      </c>
      <c r="P79" s="69"/>
      <c r="Q79" s="69"/>
      <c r="R79" s="69"/>
    </row>
    <row r="80" spans="1:18" s="15" customFormat="1" ht="17.25" customHeight="1">
      <c r="A80" s="167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OFFSET('2019营业费用'!$H80,0,MONTH(封面!$G$13)-1,)</f>
        <v>0</v>
      </c>
      <c r="F80" s="109">
        <f ca="1">OFFSET('2019预算营业费用'!$H80,0,MONTH(封面!$G$13)-1,)</f>
        <v>0</v>
      </c>
      <c r="G80" s="109">
        <f ca="1">OFFSET('2020实际营业费用'!$H80,0,MONTH(封面!$G$13)-1,)</f>
        <v>0</v>
      </c>
      <c r="H80" s="112">
        <f t="shared" ca="1" si="8"/>
        <v>0</v>
      </c>
      <c r="I80" s="112">
        <f t="shared" ca="1" si="9"/>
        <v>0</v>
      </c>
      <c r="J80" s="112">
        <f ca="1">SUM(OFFSET('2019营业费用'!$H80,0,0,1,MONTH(封面!$G$13)))</f>
        <v>0</v>
      </c>
      <c r="K80" s="112">
        <f ca="1">SUM(OFFSET('2019预算营业费用'!$H80,0,0,1,MONTH(封面!$G$13)))</f>
        <v>0</v>
      </c>
      <c r="L80" s="112">
        <f ca="1">SUM(OFFSET('2020实际营业费用'!$H80,0,0,1,MONTH(封面!$G$13)))</f>
        <v>0</v>
      </c>
      <c r="M80" s="112">
        <f t="shared" ca="1" si="6"/>
        <v>0</v>
      </c>
      <c r="N80" s="112">
        <f t="shared" ca="1" si="7"/>
        <v>0</v>
      </c>
      <c r="O80" s="17" t="str">
        <f>IF('2020实际营业费用'!U80="","",'2020实际营业费用'!U80)</f>
        <v/>
      </c>
      <c r="P80" s="69"/>
      <c r="Q80" s="69"/>
      <c r="R80" s="69"/>
    </row>
    <row r="81" spans="1:18" s="15" customFormat="1" ht="17.25" customHeight="1">
      <c r="A81" s="167"/>
      <c r="B81" s="46" t="s">
        <v>225</v>
      </c>
      <c r="C81" s="45" t="s">
        <v>101</v>
      </c>
      <c r="D81" s="112">
        <f>'2019预算营业费用'!T81</f>
        <v>0</v>
      </c>
      <c r="E81" s="112">
        <f ca="1">OFFSET('2019营业费用'!$H81,0,MONTH(封面!$G$13)-1,)</f>
        <v>0</v>
      </c>
      <c r="F81" s="109">
        <f ca="1">OFFSET('2019预算营业费用'!$H81,0,MONTH(封面!$G$13)-1,)</f>
        <v>0</v>
      </c>
      <c r="G81" s="109">
        <f ca="1">OFFSET('2020实际营业费用'!$H81,0,MONTH(封面!$G$13)-1,)</f>
        <v>0</v>
      </c>
      <c r="H81" s="112">
        <f t="shared" ca="1" si="8"/>
        <v>0</v>
      </c>
      <c r="I81" s="112">
        <f t="shared" ca="1" si="9"/>
        <v>0</v>
      </c>
      <c r="J81" s="112">
        <f ca="1">SUM(OFFSET('2019营业费用'!$H81,0,0,1,MONTH(封面!$G$13)))</f>
        <v>0</v>
      </c>
      <c r="K81" s="112">
        <f ca="1">SUM(OFFSET('2019预算营业费用'!$H81,0,0,1,MONTH(封面!$G$13)))</f>
        <v>0</v>
      </c>
      <c r="L81" s="112">
        <f ca="1">SUM(OFFSET('2020实际营业费用'!$H81,0,0,1,MONTH(封面!$G$13)))</f>
        <v>0</v>
      </c>
      <c r="M81" s="112">
        <f t="shared" ca="1" si="6"/>
        <v>0</v>
      </c>
      <c r="N81" s="112">
        <f t="shared" ca="1" si="7"/>
        <v>0</v>
      </c>
      <c r="O81" s="17" t="str">
        <f>IF('2020实际营业费用'!U81="","",'2020实际营业费用'!U81)</f>
        <v/>
      </c>
      <c r="P81" s="69"/>
      <c r="Q81" s="69"/>
      <c r="R81" s="69"/>
    </row>
    <row r="82" spans="1:18" s="15" customFormat="1" ht="17.25" customHeight="1">
      <c r="A82" s="167"/>
      <c r="B82" s="156" t="s">
        <v>102</v>
      </c>
      <c r="C82" s="45" t="s">
        <v>103</v>
      </c>
      <c r="D82" s="112">
        <f>'2019预算营业费用'!T82</f>
        <v>0</v>
      </c>
      <c r="E82" s="112">
        <f ca="1">OFFSET('2019营业费用'!$H82,0,MONTH(封面!$G$13)-1,)</f>
        <v>0</v>
      </c>
      <c r="F82" s="109">
        <f ca="1">OFFSET('2019预算营业费用'!$H82,0,MONTH(封面!$G$13)-1,)</f>
        <v>0</v>
      </c>
      <c r="G82" s="109">
        <f ca="1">OFFSET('2020实际营业费用'!$H82,0,MONTH(封面!$G$13)-1,)</f>
        <v>0</v>
      </c>
      <c r="H82" s="112">
        <f t="shared" ca="1" si="8"/>
        <v>0</v>
      </c>
      <c r="I82" s="112">
        <f t="shared" ca="1" si="9"/>
        <v>0</v>
      </c>
      <c r="J82" s="112">
        <f ca="1">SUM(OFFSET('2019营业费用'!$H82,0,0,1,MONTH(封面!$G$13)))</f>
        <v>0</v>
      </c>
      <c r="K82" s="112">
        <f ca="1">SUM(OFFSET('2019预算营业费用'!$H82,0,0,1,MONTH(封面!$G$13)))</f>
        <v>0</v>
      </c>
      <c r="L82" s="112">
        <f ca="1">SUM(OFFSET('2020实际营业费用'!$H82,0,0,1,MONTH(封面!$G$13)))</f>
        <v>0</v>
      </c>
      <c r="M82" s="112">
        <f t="shared" ca="1" si="6"/>
        <v>0</v>
      </c>
      <c r="N82" s="112">
        <f t="shared" ca="1" si="7"/>
        <v>0</v>
      </c>
      <c r="O82" s="17" t="str">
        <f>IF('2020实际营业费用'!U82="","",'2020实际营业费用'!U82)</f>
        <v/>
      </c>
      <c r="P82" s="69"/>
      <c r="Q82" s="69"/>
      <c r="R82" s="69"/>
    </row>
    <row r="83" spans="1:18" s="15" customFormat="1" ht="17.25" customHeight="1">
      <c r="A83" s="167"/>
      <c r="B83" s="156"/>
      <c r="C83" s="45" t="s">
        <v>104</v>
      </c>
      <c r="D83" s="112">
        <f>'2019预算营业费用'!T83</f>
        <v>0</v>
      </c>
      <c r="E83" s="112">
        <f ca="1">OFFSET('2019营业费用'!$H83,0,MONTH(封面!$G$13)-1,)</f>
        <v>0</v>
      </c>
      <c r="F83" s="109">
        <f ca="1">OFFSET('2019预算营业费用'!$H83,0,MONTH(封面!$G$13)-1,)</f>
        <v>0</v>
      </c>
      <c r="G83" s="109">
        <f ca="1">OFFSET('2020实际营业费用'!$H83,0,MONTH(封面!$G$13)-1,)</f>
        <v>0</v>
      </c>
      <c r="H83" s="112">
        <f t="shared" ca="1" si="8"/>
        <v>0</v>
      </c>
      <c r="I83" s="112">
        <f t="shared" ca="1" si="9"/>
        <v>0</v>
      </c>
      <c r="J83" s="112">
        <f ca="1">SUM(OFFSET('2019营业费用'!$H83,0,0,1,MONTH(封面!$G$13)))</f>
        <v>0</v>
      </c>
      <c r="K83" s="112">
        <f ca="1">SUM(OFFSET('2019预算营业费用'!$H83,0,0,1,MONTH(封面!$G$13)))</f>
        <v>0</v>
      </c>
      <c r="L83" s="112">
        <f ca="1">SUM(OFFSET('2020实际营业费用'!$H83,0,0,1,MONTH(封面!$G$13)))</f>
        <v>0</v>
      </c>
      <c r="M83" s="112">
        <f t="shared" ca="1" si="6"/>
        <v>0</v>
      </c>
      <c r="N83" s="112">
        <f t="shared" ca="1" si="7"/>
        <v>0</v>
      </c>
      <c r="O83" s="17" t="str">
        <f>IF('2020实际营业费用'!U83="","",'2020实际营业费用'!U83)</f>
        <v/>
      </c>
      <c r="P83" s="69"/>
      <c r="Q83" s="69"/>
      <c r="R83" s="69"/>
    </row>
    <row r="84" spans="1:18" s="15" customFormat="1" ht="17.25" customHeight="1">
      <c r="A84" s="167"/>
      <c r="B84" s="156"/>
      <c r="C84" s="45" t="s">
        <v>105</v>
      </c>
      <c r="D84" s="112">
        <f>'2019预算营业费用'!T84</f>
        <v>0</v>
      </c>
      <c r="E84" s="112">
        <f ca="1">OFFSET('2019营业费用'!$H84,0,MONTH(封面!$G$13)-1,)</f>
        <v>0</v>
      </c>
      <c r="F84" s="109">
        <f ca="1">OFFSET('2019预算营业费用'!$H84,0,MONTH(封面!$G$13)-1,)</f>
        <v>0</v>
      </c>
      <c r="G84" s="109">
        <f ca="1">OFFSET('2020实际营业费用'!$H84,0,MONTH(封面!$G$13)-1,)</f>
        <v>0</v>
      </c>
      <c r="H84" s="112">
        <f t="shared" ca="1" si="8"/>
        <v>0</v>
      </c>
      <c r="I84" s="112">
        <f t="shared" ca="1" si="9"/>
        <v>0</v>
      </c>
      <c r="J84" s="112">
        <f ca="1">SUM(OFFSET('2019营业费用'!$H84,0,0,1,MONTH(封面!$G$13)))</f>
        <v>0</v>
      </c>
      <c r="K84" s="112">
        <f ca="1">SUM(OFFSET('2019预算营业费用'!$H84,0,0,1,MONTH(封面!$G$13)))</f>
        <v>0</v>
      </c>
      <c r="L84" s="112">
        <f ca="1">SUM(OFFSET('2020实际营业费用'!$H84,0,0,1,MONTH(封面!$G$13)))</f>
        <v>0</v>
      </c>
      <c r="M84" s="112">
        <f t="shared" ca="1" si="6"/>
        <v>0</v>
      </c>
      <c r="N84" s="112">
        <f t="shared" ca="1" si="7"/>
        <v>0</v>
      </c>
      <c r="O84" s="17" t="str">
        <f>IF('2020实际营业费用'!U84="","",'2020实际营业费用'!U84)</f>
        <v/>
      </c>
      <c r="P84" s="69"/>
      <c r="Q84" s="69"/>
      <c r="R84" s="69"/>
    </row>
    <row r="85" spans="1:18" s="15" customFormat="1" ht="17.25" customHeight="1">
      <c r="A85" s="167"/>
      <c r="B85" s="46" t="s">
        <v>106</v>
      </c>
      <c r="C85" s="48" t="s">
        <v>107</v>
      </c>
      <c r="D85" s="112">
        <f>'2019预算营业费用'!T85</f>
        <v>0</v>
      </c>
      <c r="E85" s="112">
        <f ca="1">OFFSET('2019营业费用'!$H85,0,MONTH(封面!$G$13)-1,)</f>
        <v>0</v>
      </c>
      <c r="F85" s="109">
        <f ca="1">OFFSET('2019预算营业费用'!$H85,0,MONTH(封面!$G$13)-1,)</f>
        <v>0</v>
      </c>
      <c r="G85" s="109">
        <f ca="1">OFFSET('2020实际营业费用'!$H85,0,MONTH(封面!$G$13)-1,)</f>
        <v>0</v>
      </c>
      <c r="H85" s="112">
        <f t="shared" ca="1" si="8"/>
        <v>0</v>
      </c>
      <c r="I85" s="112">
        <f t="shared" ca="1" si="9"/>
        <v>0</v>
      </c>
      <c r="J85" s="112">
        <f ca="1">SUM(OFFSET('2019营业费用'!$H85,0,0,1,MONTH(封面!$G$13)))</f>
        <v>0</v>
      </c>
      <c r="K85" s="112">
        <f ca="1">SUM(OFFSET('2019预算营业费用'!$H85,0,0,1,MONTH(封面!$G$13)))</f>
        <v>0</v>
      </c>
      <c r="L85" s="112">
        <f ca="1">SUM(OFFSET('2020实际营业费用'!$H85,0,0,1,MONTH(封面!$G$13)))</f>
        <v>0</v>
      </c>
      <c r="M85" s="112">
        <f t="shared" ca="1" si="6"/>
        <v>0</v>
      </c>
      <c r="N85" s="112">
        <f t="shared" ca="1" si="7"/>
        <v>0</v>
      </c>
      <c r="O85" s="17" t="str">
        <f>IF('2020实际营业费用'!U85="","",'2020实际营业费用'!U85)</f>
        <v/>
      </c>
      <c r="P85" s="69"/>
      <c r="Q85" s="69"/>
      <c r="R85" s="69"/>
    </row>
    <row r="86" spans="1:18" s="15" customFormat="1" ht="17.25" customHeight="1">
      <c r="A86" s="168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OFFSET('2019营业费用'!$H86,0,MONTH(封面!$G$13)-1,)</f>
        <v>0</v>
      </c>
      <c r="F86" s="109">
        <f ca="1">OFFSET('2019预算营业费用'!$H86,0,MONTH(封面!$G$13)-1,)</f>
        <v>0</v>
      </c>
      <c r="G86" s="109">
        <f ca="1">OFFSET('2020实际营业费用'!$H86,0,MONTH(封面!$G$13)-1,)</f>
        <v>0</v>
      </c>
      <c r="H86" s="112">
        <f t="shared" ca="1" si="8"/>
        <v>0</v>
      </c>
      <c r="I86" s="112">
        <f t="shared" ca="1" si="9"/>
        <v>0</v>
      </c>
      <c r="J86" s="112">
        <f ca="1">SUM(OFFSET('2019营业费用'!$H86,0,0,1,MONTH(封面!$G$13)))</f>
        <v>0</v>
      </c>
      <c r="K86" s="112">
        <f ca="1">SUM(OFFSET('2019预算营业费用'!$H86,0,0,1,MONTH(封面!$G$13)))</f>
        <v>0</v>
      </c>
      <c r="L86" s="112">
        <f ca="1">SUM(OFFSET('2020实际营业费用'!$H86,0,0,1,MONTH(封面!$G$13)))</f>
        <v>0</v>
      </c>
      <c r="M86" s="112">
        <f t="shared" ca="1" si="6"/>
        <v>0</v>
      </c>
      <c r="N86" s="112">
        <f t="shared" ca="1" si="7"/>
        <v>0</v>
      </c>
      <c r="O86" s="17" t="str">
        <f>IF('2020实际营业费用'!U86="","",'2020实际营业费用'!U86)</f>
        <v/>
      </c>
      <c r="P86" s="69"/>
      <c r="Q86" s="69"/>
      <c r="R86" s="69"/>
    </row>
    <row r="87" spans="1:18" s="15" customFormat="1" ht="17.25" customHeight="1">
      <c r="A87" s="168"/>
      <c r="B87" s="46" t="s">
        <v>111</v>
      </c>
      <c r="C87" s="48" t="s">
        <v>112</v>
      </c>
      <c r="D87" s="112">
        <f>'2019预算营业费用'!T87</f>
        <v>0</v>
      </c>
      <c r="E87" s="112">
        <f ca="1">OFFSET('2019营业费用'!$H87,0,MONTH(封面!$G$13)-1,)</f>
        <v>0</v>
      </c>
      <c r="F87" s="109">
        <f ca="1">OFFSET('2019预算营业费用'!$H87,0,MONTH(封面!$G$13)-1,)</f>
        <v>0</v>
      </c>
      <c r="G87" s="109">
        <f ca="1">OFFSET('2020实际营业费用'!$H87,0,MONTH(封面!$G$13)-1,)</f>
        <v>0</v>
      </c>
      <c r="H87" s="112">
        <f t="shared" ca="1" si="8"/>
        <v>0</v>
      </c>
      <c r="I87" s="112">
        <f t="shared" ca="1" si="9"/>
        <v>0</v>
      </c>
      <c r="J87" s="112">
        <f ca="1">SUM(OFFSET('2019营业费用'!$H87,0,0,1,MONTH(封面!$G$13)))</f>
        <v>0</v>
      </c>
      <c r="K87" s="112">
        <f ca="1">SUM(OFFSET('2019预算营业费用'!$H87,0,0,1,MONTH(封面!$G$13)))</f>
        <v>0</v>
      </c>
      <c r="L87" s="112">
        <f ca="1">SUM(OFFSET('2020实际营业费用'!$H87,0,0,1,MONTH(封面!$G$13)))</f>
        <v>0</v>
      </c>
      <c r="M87" s="112">
        <f t="shared" ca="1" si="6"/>
        <v>0</v>
      </c>
      <c r="N87" s="112">
        <f t="shared" ca="1" si="7"/>
        <v>0</v>
      </c>
      <c r="O87" s="17" t="str">
        <f>IF('2020实际营业费用'!U87="","",'2020实际营业费用'!U87)</f>
        <v/>
      </c>
      <c r="P87" s="69"/>
      <c r="Q87" s="69"/>
      <c r="R87" s="69"/>
    </row>
    <row r="88" spans="1:18" s="15" customFormat="1" ht="17.25" customHeight="1">
      <c r="A88" s="168"/>
      <c r="B88" s="46" t="s">
        <v>113</v>
      </c>
      <c r="C88" s="48" t="s">
        <v>114</v>
      </c>
      <c r="D88" s="112">
        <f>'2019预算营业费用'!T88</f>
        <v>0</v>
      </c>
      <c r="E88" s="112">
        <f ca="1">OFFSET('2019营业费用'!$H88,0,MONTH(封面!$G$13)-1,)</f>
        <v>0</v>
      </c>
      <c r="F88" s="109">
        <f ca="1">OFFSET('2019预算营业费用'!$H88,0,MONTH(封面!$G$13)-1,)</f>
        <v>0</v>
      </c>
      <c r="G88" s="109">
        <f ca="1">OFFSET('2020实际营业费用'!$H88,0,MONTH(封面!$G$13)-1,)</f>
        <v>0</v>
      </c>
      <c r="H88" s="112">
        <f t="shared" ca="1" si="8"/>
        <v>0</v>
      </c>
      <c r="I88" s="112">
        <f t="shared" ca="1" si="9"/>
        <v>0</v>
      </c>
      <c r="J88" s="112">
        <f ca="1">SUM(OFFSET('2019营业费用'!$H88,0,0,1,MONTH(封面!$G$13)))</f>
        <v>0</v>
      </c>
      <c r="K88" s="112">
        <f ca="1">SUM(OFFSET('2019预算营业费用'!$H88,0,0,1,MONTH(封面!$G$13)))</f>
        <v>0</v>
      </c>
      <c r="L88" s="112">
        <f ca="1">SUM(OFFSET('2020实际营业费用'!$H88,0,0,1,MONTH(封面!$G$13)))</f>
        <v>0</v>
      </c>
      <c r="M88" s="112">
        <f t="shared" ca="1" si="6"/>
        <v>0</v>
      </c>
      <c r="N88" s="112">
        <f t="shared" ca="1" si="7"/>
        <v>0</v>
      </c>
      <c r="O88" s="17" t="str">
        <f>IF('2020实际营业费用'!U88="","",'2020实际营业费用'!U88)</f>
        <v/>
      </c>
      <c r="P88" s="69"/>
      <c r="Q88" s="69"/>
      <c r="R88" s="69"/>
    </row>
    <row r="89" spans="1:18" s="15" customFormat="1" ht="17.25" customHeight="1">
      <c r="A89" s="168"/>
      <c r="B89" s="46" t="s">
        <v>226</v>
      </c>
      <c r="C89" s="48" t="s">
        <v>115</v>
      </c>
      <c r="D89" s="112">
        <f>'2019预算营业费用'!T89</f>
        <v>0</v>
      </c>
      <c r="E89" s="112">
        <f ca="1">OFFSET('2019营业费用'!$H89,0,MONTH(封面!$G$13)-1,)</f>
        <v>0</v>
      </c>
      <c r="F89" s="109">
        <f ca="1">OFFSET('2019预算营业费用'!$H89,0,MONTH(封面!$G$13)-1,)</f>
        <v>0</v>
      </c>
      <c r="G89" s="109">
        <f ca="1">OFFSET('2020实际营业费用'!$H89,0,MONTH(封面!$G$13)-1,)</f>
        <v>0</v>
      </c>
      <c r="H89" s="112">
        <f t="shared" ca="1" si="8"/>
        <v>0</v>
      </c>
      <c r="I89" s="112">
        <f t="shared" ca="1" si="9"/>
        <v>0</v>
      </c>
      <c r="J89" s="112">
        <f ca="1">SUM(OFFSET('2019营业费用'!$H89,0,0,1,MONTH(封面!$G$13)))</f>
        <v>0</v>
      </c>
      <c r="K89" s="112">
        <f ca="1">SUM(OFFSET('2019预算营业费用'!$H89,0,0,1,MONTH(封面!$G$13)))</f>
        <v>0</v>
      </c>
      <c r="L89" s="112">
        <f ca="1">SUM(OFFSET('2020实际营业费用'!$H89,0,0,1,MONTH(封面!$G$13)))</f>
        <v>0</v>
      </c>
      <c r="M89" s="112">
        <f t="shared" ca="1" si="6"/>
        <v>0</v>
      </c>
      <c r="N89" s="112">
        <f t="shared" ca="1" si="7"/>
        <v>0</v>
      </c>
      <c r="O89" s="17" t="str">
        <f>IF('2020实际营业费用'!U89="","",'2020实际营业费用'!U89)</f>
        <v/>
      </c>
      <c r="P89" s="69"/>
      <c r="Q89" s="69"/>
      <c r="R89" s="69"/>
    </row>
    <row r="90" spans="1:18" s="15" customFormat="1" ht="17.25" customHeight="1">
      <c r="A90" s="169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OFFSET('2019营业费用'!$H90,0,MONTH(封面!$G$13)-1,)</f>
        <v>0</v>
      </c>
      <c r="F90" s="109">
        <f ca="1">OFFSET('2019预算营业费用'!$H90,0,MONTH(封面!$G$13)-1,)</f>
        <v>0</v>
      </c>
      <c r="G90" s="109">
        <f ca="1">OFFSET('2020实际营业费用'!$H90,0,MONTH(封面!$G$13)-1,)</f>
        <v>0</v>
      </c>
      <c r="H90" s="112">
        <f t="shared" ca="1" si="8"/>
        <v>0</v>
      </c>
      <c r="I90" s="112">
        <f t="shared" ca="1" si="9"/>
        <v>0</v>
      </c>
      <c r="J90" s="112">
        <f ca="1">SUM(OFFSET('2019营业费用'!$H90,0,0,1,MONTH(封面!$G$13)))</f>
        <v>0</v>
      </c>
      <c r="K90" s="112">
        <f ca="1">SUM(OFFSET('2019预算营业费用'!$H90,0,0,1,MONTH(封面!$G$13)))</f>
        <v>0</v>
      </c>
      <c r="L90" s="112">
        <f ca="1">SUM(OFFSET('2020实际营业费用'!$H90,0,0,1,MONTH(封面!$G$13)))</f>
        <v>0</v>
      </c>
      <c r="M90" s="112">
        <f t="shared" ca="1" si="6"/>
        <v>0</v>
      </c>
      <c r="N90" s="112">
        <f t="shared" ca="1" si="7"/>
        <v>0</v>
      </c>
      <c r="O90" s="17" t="str">
        <f>IF('2020实际营业费用'!U90="","",'2020实际营业费用'!U90)</f>
        <v/>
      </c>
      <c r="P90" s="69"/>
      <c r="Q90" s="69"/>
      <c r="R90" s="69"/>
    </row>
    <row r="91" spans="1:18" s="15" customFormat="1" ht="17.25" customHeight="1">
      <c r="A91" s="169"/>
      <c r="B91" s="46" t="s">
        <v>228</v>
      </c>
      <c r="C91" s="48" t="s">
        <v>441</v>
      </c>
      <c r="D91" s="112">
        <f>'2019预算营业费用'!T91</f>
        <v>0</v>
      </c>
      <c r="E91" s="112">
        <f ca="1">OFFSET('2019营业费用'!$H91,0,MONTH(封面!$G$13)-1,)</f>
        <v>0</v>
      </c>
      <c r="F91" s="109">
        <f ca="1">OFFSET('2019预算营业费用'!$H91,0,MONTH(封面!$G$13)-1,)</f>
        <v>0</v>
      </c>
      <c r="G91" s="109">
        <f ca="1">OFFSET('2020实际营业费用'!$H91,0,MONTH(封面!$G$13)-1,)</f>
        <v>0</v>
      </c>
      <c r="H91" s="112">
        <f t="shared" ca="1" si="8"/>
        <v>0</v>
      </c>
      <c r="I91" s="112">
        <f t="shared" ca="1" si="9"/>
        <v>0</v>
      </c>
      <c r="J91" s="112">
        <f ca="1">SUM(OFFSET('2019营业费用'!$H91,0,0,1,MONTH(封面!$G$13)))</f>
        <v>0</v>
      </c>
      <c r="K91" s="112">
        <f ca="1">SUM(OFFSET('2019预算营业费用'!$H91,0,0,1,MONTH(封面!$G$13)))</f>
        <v>0</v>
      </c>
      <c r="L91" s="112">
        <f ca="1">SUM(OFFSET('2020实际营业费用'!$H91,0,0,1,MONTH(封面!$G$13)))</f>
        <v>0</v>
      </c>
      <c r="M91" s="112">
        <f t="shared" ca="1" si="6"/>
        <v>0</v>
      </c>
      <c r="N91" s="112">
        <f t="shared" ca="1" si="7"/>
        <v>0</v>
      </c>
      <c r="O91" s="17" t="str">
        <f>IF('2020实际营业费用'!U91="","",'2020实际营业费用'!U91)</f>
        <v/>
      </c>
      <c r="P91" s="69"/>
      <c r="Q91" s="69"/>
      <c r="R91" s="69"/>
    </row>
    <row r="92" spans="1:18" s="15" customFormat="1" ht="17.25" customHeight="1">
      <c r="A92" s="169"/>
      <c r="B92" s="46" t="s">
        <v>118</v>
      </c>
      <c r="C92" s="48" t="s">
        <v>16</v>
      </c>
      <c r="D92" s="112">
        <f>'2019预算营业费用'!T92</f>
        <v>0</v>
      </c>
      <c r="E92" s="112">
        <f ca="1">OFFSET('2019营业费用'!$H92,0,MONTH(封面!$G$13)-1,)</f>
        <v>778.3</v>
      </c>
      <c r="F92" s="109">
        <f ca="1">OFFSET('2019预算营业费用'!$H92,0,MONTH(封面!$G$13)-1,)</f>
        <v>0</v>
      </c>
      <c r="G92" s="109">
        <f ca="1">OFFSET('2020实际营业费用'!$H92,0,MONTH(封面!$G$13)-1,)</f>
        <v>0</v>
      </c>
      <c r="H92" s="112">
        <f t="shared" ca="1" si="8"/>
        <v>-778.3</v>
      </c>
      <c r="I92" s="112">
        <f t="shared" ca="1" si="9"/>
        <v>0</v>
      </c>
      <c r="J92" s="112">
        <f ca="1">SUM(OFFSET('2019营业费用'!$H92,0,0,1,MONTH(封面!$G$13)))</f>
        <v>778.3</v>
      </c>
      <c r="K92" s="112">
        <f ca="1">SUM(OFFSET('2019预算营业费用'!$H92,0,0,1,MONTH(封面!$G$13)))</f>
        <v>0</v>
      </c>
      <c r="L92" s="112">
        <f ca="1">SUM(OFFSET('2020实际营业费用'!$H92,0,0,1,MONTH(封面!$G$13)))</f>
        <v>0</v>
      </c>
      <c r="M92" s="112">
        <f t="shared" ca="1" si="6"/>
        <v>-778.3</v>
      </c>
      <c r="N92" s="112">
        <f t="shared" ca="1" si="7"/>
        <v>0</v>
      </c>
      <c r="O92" s="17" t="str">
        <f>IF('2020实际营业费用'!U92="","",'2020实际营业费用'!U92)</f>
        <v/>
      </c>
      <c r="P92" s="69"/>
      <c r="Q92" s="69"/>
      <c r="R92" s="69"/>
    </row>
    <row r="93" spans="1:18" s="31" customFormat="1" ht="15" customHeight="1">
      <c r="A93" s="165" t="s">
        <v>119</v>
      </c>
      <c r="B93" s="165"/>
      <c r="C93" s="165"/>
      <c r="D93" s="110">
        <f>SUM(D6:D92)</f>
        <v>0</v>
      </c>
      <c r="E93" s="110">
        <f t="shared" ref="E93:L93" ca="1" si="10">SUM(E6:E92)</f>
        <v>78122.930000000008</v>
      </c>
      <c r="F93" s="110">
        <f t="shared" ca="1" si="10"/>
        <v>0</v>
      </c>
      <c r="G93" s="110">
        <f t="shared" ca="1" si="10"/>
        <v>68280.329999999987</v>
      </c>
      <c r="H93" s="110">
        <f t="shared" ca="1" si="10"/>
        <v>-9842.6000000000058</v>
      </c>
      <c r="I93" s="110">
        <f t="shared" ca="1" si="10"/>
        <v>68280.329999999987</v>
      </c>
      <c r="J93" s="110">
        <f t="shared" ca="1" si="10"/>
        <v>216593.76</v>
      </c>
      <c r="K93" s="110">
        <f t="shared" ca="1" si="10"/>
        <v>0</v>
      </c>
      <c r="L93" s="110">
        <f t="shared" ca="1" si="10"/>
        <v>382561.32000000007</v>
      </c>
      <c r="M93" s="110">
        <f ca="1">SUM(M6:M92)</f>
        <v>165967.56000000006</v>
      </c>
      <c r="N93" s="110">
        <f ca="1">SUM(N6:N92)</f>
        <v>382561.32000000007</v>
      </c>
      <c r="O93" s="17" t="str">
        <f>IF('2020实际营业费用'!U93="","",'2020实际营业费用'!U93)</f>
        <v/>
      </c>
      <c r="P93" s="69"/>
      <c r="Q93" s="69"/>
      <c r="R93" s="69"/>
    </row>
    <row r="94" spans="1:18" s="32" customFormat="1" ht="15" customHeight="1">
      <c r="A94" s="207" t="s">
        <v>135</v>
      </c>
      <c r="B94" s="208"/>
      <c r="C94" s="209"/>
      <c r="D94" s="110"/>
      <c r="E94" s="112">
        <f ca="1">OFFSET('2019营业费用'!$H94,0,MONTH(封面!$G$13)-1,)</f>
        <v>3669.72</v>
      </c>
      <c r="F94" s="109"/>
      <c r="G94" s="109">
        <f ca="1">OFFSET('2020实际营业费用'!$H94,0,MONTH(封面!$G$13)-1,)</f>
        <v>8256.8799999999992</v>
      </c>
      <c r="H94" s="112">
        <f t="shared" ref="H94:H97" ca="1" si="11">G94-E94</f>
        <v>4587.16</v>
      </c>
      <c r="I94" s="112"/>
      <c r="J94" s="112">
        <f ca="1">SUM(OFFSET('2019营业费用'!$H94,0,0,1,MONTH(封面!$G$13)))</f>
        <v>12006.539999999999</v>
      </c>
      <c r="K94" s="112"/>
      <c r="L94" s="112">
        <f ca="1">SUM(OFFSET('2020实际营业费用'!$H94,0,0,1,MONTH(封面!$G$13)))</f>
        <v>20183.479999999996</v>
      </c>
      <c r="M94" s="112">
        <f t="shared" ref="M94:M97" ca="1" si="12">L94-J94</f>
        <v>8176.9399999999969</v>
      </c>
      <c r="N94" s="112"/>
      <c r="O94" s="17" t="str">
        <f>IF('2020实际营业费用'!U94="","",'2020实际营业费用'!U94)</f>
        <v/>
      </c>
      <c r="P94" s="69"/>
      <c r="Q94" s="69"/>
      <c r="R94" s="69"/>
    </row>
    <row r="95" spans="1:18" s="32" customFormat="1" ht="15" customHeight="1">
      <c r="A95" s="51"/>
      <c r="B95" s="86" t="s">
        <v>256</v>
      </c>
      <c r="C95" s="52"/>
      <c r="D95" s="110"/>
      <c r="E95" s="112">
        <f ca="1">OFFSET('2019营业费用'!$H95,0,MONTH(封面!$G$13)-1,)</f>
        <v>3669.72</v>
      </c>
      <c r="F95" s="109"/>
      <c r="G95" s="109">
        <f ca="1">OFFSET('2020实际营业费用'!$H95,0,MONTH(封面!$G$13)-1,)</f>
        <v>8256.8799999999992</v>
      </c>
      <c r="H95" s="112">
        <f t="shared" ca="1" si="11"/>
        <v>4587.16</v>
      </c>
      <c r="I95" s="112"/>
      <c r="J95" s="112">
        <f ca="1">SUM(OFFSET('2019营业费用'!$H95,0,0,1,MONTH(封面!$G$13)))</f>
        <v>12006.539999999999</v>
      </c>
      <c r="K95" s="112"/>
      <c r="L95" s="112">
        <f ca="1">SUM(OFFSET('2020实际营业费用'!$H95,0,0,1,MONTH(封面!$G$13)))</f>
        <v>20183.479999999996</v>
      </c>
      <c r="M95" s="112">
        <f t="shared" ca="1" si="12"/>
        <v>8176.9399999999969</v>
      </c>
      <c r="N95" s="112"/>
      <c r="O95" s="17" t="str">
        <f>IF('2020实际营业费用'!U95="","",'2020实际营业费用'!U95)</f>
        <v/>
      </c>
      <c r="P95" s="69"/>
      <c r="Q95" s="69"/>
      <c r="R95" s="69"/>
    </row>
    <row r="96" spans="1:18" s="32" customFormat="1" ht="15" customHeight="1">
      <c r="A96" s="207" t="s">
        <v>136</v>
      </c>
      <c r="B96" s="208"/>
      <c r="C96" s="209"/>
      <c r="D96" s="110"/>
      <c r="E96" s="112">
        <f ca="1">OFFSET('2019营业费用'!$H96,0,MONTH(封面!$G$13)-1,)</f>
        <v>0</v>
      </c>
      <c r="F96" s="109"/>
      <c r="G96" s="109">
        <f ca="1">OFFSET('2020实际营业费用'!$H96,0,MONTH(封面!$G$13)-1,)</f>
        <v>0</v>
      </c>
      <c r="H96" s="112">
        <f t="shared" ca="1" si="11"/>
        <v>0</v>
      </c>
      <c r="I96" s="112"/>
      <c r="J96" s="112">
        <f ca="1">SUM(OFFSET('2019营业费用'!$H96,0,0,1,MONTH(封面!$G$13)))</f>
        <v>0</v>
      </c>
      <c r="K96" s="112"/>
      <c r="L96" s="112">
        <f ca="1">SUM(OFFSET('2020实际营业费用'!$H96,0,0,1,MONTH(封面!$G$13)))</f>
        <v>0</v>
      </c>
      <c r="M96" s="112">
        <f t="shared" ca="1" si="12"/>
        <v>0</v>
      </c>
      <c r="N96" s="112"/>
      <c r="O96" s="17" t="str">
        <f>IF('2020实际营业费用'!U96="","",'2020实际营业费用'!U96)</f>
        <v/>
      </c>
      <c r="P96" s="69"/>
      <c r="Q96" s="69"/>
      <c r="R96" s="69"/>
    </row>
    <row r="97" spans="1:18" s="32" customFormat="1" ht="15" customHeight="1">
      <c r="A97" s="51"/>
      <c r="B97" s="86" t="s">
        <v>256</v>
      </c>
      <c r="C97" s="52"/>
      <c r="D97" s="110"/>
      <c r="E97" s="112">
        <f ca="1">OFFSET('2019营业费用'!$H97,0,MONTH(封面!$G$13)-1,)</f>
        <v>0</v>
      </c>
      <c r="F97" s="109"/>
      <c r="G97" s="109">
        <f ca="1">OFFSET('2020实际营业费用'!$H97,0,MONTH(封面!$G$13)-1,)</f>
        <v>0</v>
      </c>
      <c r="H97" s="112">
        <f t="shared" ca="1" si="11"/>
        <v>0</v>
      </c>
      <c r="I97" s="112"/>
      <c r="J97" s="112">
        <f ca="1">SUM(OFFSET('2019营业费用'!$H97,0,0,1,MONTH(封面!$G$13)))</f>
        <v>0</v>
      </c>
      <c r="K97" s="112"/>
      <c r="L97" s="112">
        <f ca="1">SUM(OFFSET('2020实际营业费用'!$H97,0,0,1,MONTH(封面!$G$13)))</f>
        <v>0</v>
      </c>
      <c r="M97" s="112">
        <f t="shared" ca="1" si="12"/>
        <v>0</v>
      </c>
      <c r="N97" s="112"/>
      <c r="O97" s="17" t="str">
        <f>IF('2020实际营业费用'!U97="","",'2020实际营业费用'!U97)</f>
        <v/>
      </c>
      <c r="P97" s="69"/>
      <c r="Q97" s="69"/>
      <c r="R97" s="69"/>
    </row>
    <row r="98" spans="1:18" s="32" customFormat="1" ht="15" customHeight="1">
      <c r="A98" s="207" t="s">
        <v>445</v>
      </c>
      <c r="B98" s="208"/>
      <c r="C98" s="209"/>
      <c r="D98" s="110"/>
      <c r="E98" s="112">
        <f ca="1">OFFSET('2019营业费用'!$H98,0,MONTH(封面!$G$13)-1,)</f>
        <v>66364.570000000007</v>
      </c>
      <c r="F98" s="109"/>
      <c r="G98" s="109">
        <f ca="1">OFFSET('2020实际营业费用'!$H98,0,MONTH(封面!$G$13)-1,)</f>
        <v>55106.16</v>
      </c>
      <c r="H98" s="112">
        <f t="shared" ref="H98:H105" ca="1" si="13">G98-E98</f>
        <v>-11258.410000000003</v>
      </c>
      <c r="I98" s="112"/>
      <c r="J98" s="112">
        <f ca="1">SUM(OFFSET('2019营业费用'!$H98,0,0,1,MONTH(封面!$G$13)))</f>
        <v>196498.58000000002</v>
      </c>
      <c r="K98" s="112"/>
      <c r="L98" s="112">
        <f ca="1">SUM(OFFSET('2020实际营业费用'!$H98,0,0,1,MONTH(封面!$G$13)))</f>
        <v>349256.43999999994</v>
      </c>
      <c r="M98" s="112">
        <f t="shared" ref="M98:M105" ca="1" si="14">L98-J98</f>
        <v>152757.85999999993</v>
      </c>
      <c r="N98" s="112"/>
      <c r="O98" s="17" t="str">
        <f>IF('2020实际营业费用'!U98="","",'2020实际营业费用'!U98)</f>
        <v/>
      </c>
      <c r="P98" s="69"/>
      <c r="Q98" s="69"/>
      <c r="R98" s="69"/>
    </row>
    <row r="99" spans="1:18" s="32" customFormat="1" ht="15" customHeight="1">
      <c r="A99" s="130"/>
      <c r="B99" s="86" t="s">
        <v>256</v>
      </c>
      <c r="C99" s="131"/>
      <c r="D99" s="110"/>
      <c r="E99" s="112">
        <f ca="1">OFFSET('2019营业费用'!$H99,0,MONTH(封面!$G$13)-1,)</f>
        <v>0</v>
      </c>
      <c r="F99" s="109"/>
      <c r="G99" s="109">
        <f ca="1">OFFSET('2020实际营业费用'!$H99,0,MONTH(封面!$G$13)-1,)</f>
        <v>458.72</v>
      </c>
      <c r="H99" s="112">
        <f t="shared" ca="1" si="13"/>
        <v>458.72</v>
      </c>
      <c r="I99" s="112"/>
      <c r="J99" s="112">
        <f ca="1">SUM(OFFSET('2019营业费用'!$H99,0,0,1,MONTH(封面!$G$13)))</f>
        <v>24246.21</v>
      </c>
      <c r="K99" s="112"/>
      <c r="L99" s="112">
        <f ca="1">SUM(OFFSET('2020实际营业费用'!$H99,0,0,1,MONTH(封面!$G$13)))</f>
        <v>13774.269999999999</v>
      </c>
      <c r="M99" s="112">
        <f t="shared" ca="1" si="14"/>
        <v>-10471.94</v>
      </c>
      <c r="N99" s="112"/>
      <c r="O99" s="17" t="str">
        <f>IF('2020实际营业费用'!U99="","",'2020实际营业费用'!U99)</f>
        <v/>
      </c>
      <c r="P99" s="69"/>
      <c r="Q99" s="69"/>
      <c r="R99" s="69"/>
    </row>
    <row r="100" spans="1:18" s="32" customFormat="1" ht="15" customHeight="1">
      <c r="A100" s="207" t="s">
        <v>446</v>
      </c>
      <c r="B100" s="208"/>
      <c r="C100" s="209"/>
      <c r="D100" s="110"/>
      <c r="E100" s="112">
        <f ca="1">OFFSET('2019营业费用'!$H100,0,MONTH(封面!$G$13)-1,)</f>
        <v>0</v>
      </c>
      <c r="F100" s="109"/>
      <c r="G100" s="109">
        <f ca="1">OFFSET('2020实际营业费用'!$H100,0,MONTH(封面!$G$13)-1,)</f>
        <v>0</v>
      </c>
      <c r="H100" s="112">
        <f t="shared" ca="1" si="13"/>
        <v>0</v>
      </c>
      <c r="I100" s="112"/>
      <c r="J100" s="112">
        <f ca="1">SUM(OFFSET('2019营业费用'!$H100,0,0,1,MONTH(封面!$G$13)))</f>
        <v>0</v>
      </c>
      <c r="K100" s="112"/>
      <c r="L100" s="112">
        <f ca="1">SUM(OFFSET('2020实际营业费用'!$H100,0,0,1,MONTH(封面!$G$13)))</f>
        <v>0</v>
      </c>
      <c r="M100" s="112">
        <f t="shared" ca="1" si="14"/>
        <v>0</v>
      </c>
      <c r="N100" s="112"/>
      <c r="O100" s="17" t="str">
        <f>IF('2020实际营业费用'!U100="","",'2020实际营业费用'!U100)</f>
        <v/>
      </c>
      <c r="P100" s="69"/>
      <c r="Q100" s="69"/>
      <c r="R100" s="69"/>
    </row>
    <row r="101" spans="1:18" s="32" customFormat="1" ht="15" customHeight="1">
      <c r="A101" s="130"/>
      <c r="B101" s="86" t="s">
        <v>256</v>
      </c>
      <c r="C101" s="131"/>
      <c r="D101" s="110"/>
      <c r="E101" s="112">
        <f ca="1">OFFSET('2019营业费用'!$H101,0,MONTH(封面!$G$13)-1,)</f>
        <v>0</v>
      </c>
      <c r="F101" s="109"/>
      <c r="G101" s="109">
        <f ca="1">OFFSET('2020实际营业费用'!$H101,0,MONTH(封面!$G$13)-1,)</f>
        <v>0</v>
      </c>
      <c r="H101" s="112">
        <f t="shared" ca="1" si="13"/>
        <v>0</v>
      </c>
      <c r="I101" s="112"/>
      <c r="J101" s="112">
        <f ca="1">SUM(OFFSET('2019营业费用'!$H101,0,0,1,MONTH(封面!$G$13)))</f>
        <v>0</v>
      </c>
      <c r="K101" s="112"/>
      <c r="L101" s="112">
        <f ca="1">SUM(OFFSET('2020实际营业费用'!$H101,0,0,1,MONTH(封面!$G$13)))</f>
        <v>0</v>
      </c>
      <c r="M101" s="112">
        <f t="shared" ca="1" si="14"/>
        <v>0</v>
      </c>
      <c r="N101" s="112"/>
      <c r="O101" s="17" t="str">
        <f>IF('2020实际营业费用'!U101="","",'2020实际营业费用'!U101)</f>
        <v/>
      </c>
      <c r="P101" s="69"/>
      <c r="Q101" s="69"/>
      <c r="R101" s="69"/>
    </row>
    <row r="102" spans="1:18" s="32" customFormat="1" ht="15" customHeight="1">
      <c r="A102" s="207" t="s">
        <v>120</v>
      </c>
      <c r="B102" s="208"/>
      <c r="C102" s="209"/>
      <c r="D102" s="110"/>
      <c r="E102" s="112">
        <f ca="1">OFFSET('2019营业费用'!$H102,0,MONTH(封面!$G$13)-1,)</f>
        <v>0</v>
      </c>
      <c r="F102" s="109"/>
      <c r="G102" s="109">
        <f ca="1">OFFSET('2020实际营业费用'!$H104,0,MONTH(封面!$G$13)-1,)</f>
        <v>4917.29</v>
      </c>
      <c r="H102" s="112">
        <f t="shared" ca="1" si="13"/>
        <v>4917.29</v>
      </c>
      <c r="I102" s="112"/>
      <c r="J102" s="112">
        <f ca="1">SUM(OFFSET('2019营业费用'!$H102,0,0,1,MONTH(封面!$G$13)))</f>
        <v>0</v>
      </c>
      <c r="K102" s="112"/>
      <c r="L102" s="112">
        <f ca="1">SUM(OFFSET('2020实际营业费用'!$H104,0,0,1,MONTH(封面!$G$13)))</f>
        <v>13121.400000000001</v>
      </c>
      <c r="M102" s="112">
        <f t="shared" ca="1" si="14"/>
        <v>13121.400000000001</v>
      </c>
      <c r="N102" s="112"/>
      <c r="O102" s="17" t="str">
        <f>IF('2020实际营业费用'!U102="","",'2020实际营业费用'!U102)</f>
        <v/>
      </c>
      <c r="P102" s="69"/>
      <c r="Q102" s="69"/>
      <c r="R102" s="69"/>
    </row>
    <row r="103" spans="1:18" s="32" customFormat="1" ht="15" customHeight="1">
      <c r="A103" s="51"/>
      <c r="B103" s="86" t="s">
        <v>256</v>
      </c>
      <c r="C103" s="52"/>
      <c r="D103" s="110"/>
      <c r="E103" s="112">
        <f ca="1">OFFSET('2019营业费用'!$H103,0,MONTH(封面!$G$13)-1,)</f>
        <v>0</v>
      </c>
      <c r="F103" s="109"/>
      <c r="G103" s="109">
        <f ca="1">OFFSET('2020实际营业费用'!$H103,0,MONTH(封面!$G$13)-1,)</f>
        <v>0</v>
      </c>
      <c r="H103" s="112">
        <f t="shared" ca="1" si="13"/>
        <v>0</v>
      </c>
      <c r="I103" s="112"/>
      <c r="J103" s="112">
        <f ca="1">SUM(OFFSET('2019营业费用'!$H103,0,0,1,MONTH(封面!$G$13)))</f>
        <v>0</v>
      </c>
      <c r="K103" s="112"/>
      <c r="L103" s="112">
        <f ca="1">SUM(OFFSET('2020实际营业费用'!$H103,0,0,1,MONTH(封面!$G$13)))</f>
        <v>0</v>
      </c>
      <c r="M103" s="112">
        <f t="shared" ca="1" si="14"/>
        <v>0</v>
      </c>
      <c r="N103" s="112"/>
      <c r="O103" s="17" t="str">
        <f>IF('2020实际营业费用'!U103="","",'2020实际营业费用'!U103)</f>
        <v/>
      </c>
      <c r="P103" s="69"/>
      <c r="Q103" s="69"/>
      <c r="R103" s="69"/>
    </row>
    <row r="104" spans="1:18">
      <c r="A104" s="207" t="s">
        <v>257</v>
      </c>
      <c r="B104" s="208"/>
      <c r="C104" s="209"/>
      <c r="D104" s="110"/>
      <c r="E104" s="112">
        <f ca="1">OFFSET('2019营业费用'!$H104,0,MONTH(封面!$G$13)-1,)</f>
        <v>8088.64</v>
      </c>
      <c r="F104" s="109"/>
      <c r="G104" s="109">
        <f ca="1">OFFSET('2020实际营业费用'!$H104,0,MONTH(封面!$G$13)-1,)</f>
        <v>4917.29</v>
      </c>
      <c r="H104" s="112">
        <f t="shared" ref="H104" ca="1" si="15">G104-E104</f>
        <v>-3171.3500000000004</v>
      </c>
      <c r="I104" s="112"/>
      <c r="J104" s="112">
        <f ca="1">SUM(OFFSET('2019营业费用'!$H104,0,0,1,MONTH(封面!$G$13)))</f>
        <v>8088.64</v>
      </c>
      <c r="K104" s="112"/>
      <c r="L104" s="112">
        <f ca="1">SUM(OFFSET('2020实际营业费用'!$H104,0,0,1,MONTH(封面!$G$13)))</f>
        <v>13121.400000000001</v>
      </c>
      <c r="M104" s="112">
        <f t="shared" ref="M104" ca="1" si="16">L104-J104</f>
        <v>5032.7600000000011</v>
      </c>
      <c r="N104" s="112"/>
      <c r="O104" s="17" t="str">
        <f>IF('2020实际营业费用'!U104="","",'2020实际营业费用'!U104)</f>
        <v/>
      </c>
      <c r="P104" s="69"/>
      <c r="Q104" s="69"/>
      <c r="R104" s="69"/>
    </row>
    <row r="105" spans="1:18" s="32" customFormat="1" ht="15" customHeight="1">
      <c r="A105" s="125"/>
      <c r="B105" s="86" t="s">
        <v>256</v>
      </c>
      <c r="C105" s="126"/>
      <c r="D105" s="110"/>
      <c r="E105" s="112">
        <f ca="1">OFFSET('2019营业费用'!$H105,0,MONTH(封面!$G$13)-1,)</f>
        <v>0</v>
      </c>
      <c r="F105" s="109"/>
      <c r="G105" s="109">
        <f ca="1">OFFSET('2020实际营业费用'!$H105,0,MONTH(封面!$G$13)-1,)</f>
        <v>0</v>
      </c>
      <c r="H105" s="112">
        <f t="shared" ca="1" si="13"/>
        <v>0</v>
      </c>
      <c r="I105" s="112"/>
      <c r="J105" s="112">
        <f ca="1">SUM(OFFSET('2019营业费用'!$H105,0,0,1,MONTH(封面!$G$13)))</f>
        <v>0</v>
      </c>
      <c r="K105" s="112"/>
      <c r="L105" s="112">
        <f ca="1">SUM(OFFSET('2020实际营业费用'!$H105,0,0,1,MONTH(封面!$G$13)))</f>
        <v>0</v>
      </c>
      <c r="M105" s="112">
        <f t="shared" ca="1" si="14"/>
        <v>0</v>
      </c>
      <c r="N105" s="112"/>
      <c r="O105" s="17" t="str">
        <f>IF('2020实际营业费用'!U105="","",'2020实际营业费用'!U105)</f>
        <v/>
      </c>
      <c r="P105" s="69"/>
      <c r="Q105" s="69"/>
      <c r="R105" s="69"/>
    </row>
    <row r="106" spans="1:18" s="31" customFormat="1" ht="12">
      <c r="C106" s="53"/>
      <c r="D106" s="53" t="s">
        <v>122</v>
      </c>
      <c r="E106" s="90">
        <f ca="1">E93-SUM(E94,E96,E98,E100,E102,E104)</f>
        <v>0</v>
      </c>
      <c r="F106" s="53"/>
      <c r="G106" s="90">
        <f t="shared" ref="G106:H106" ca="1" si="17">G93-SUM(G94,G96,G98,G100,G102,G104)</f>
        <v>-4917.2900000000081</v>
      </c>
      <c r="H106" s="90">
        <f t="shared" ca="1" si="17"/>
        <v>-4917.2900000000018</v>
      </c>
      <c r="I106" s="53"/>
      <c r="J106" s="90">
        <f ca="1">J93-SUM(J94,J96,J98,J100,J102,J104)</f>
        <v>0</v>
      </c>
      <c r="K106" s="53"/>
      <c r="L106" s="90">
        <f t="shared" ref="L106:M106" ca="1" si="18">L93-SUM(L94,L96,L98,L100,L102,L104)</f>
        <v>-13121.399999999907</v>
      </c>
      <c r="M106" s="90">
        <f t="shared" ca="1" si="18"/>
        <v>-13121.399999999878</v>
      </c>
      <c r="N106" s="53"/>
      <c r="O106" s="53"/>
    </row>
    <row r="107" spans="1:18">
      <c r="E107" s="56"/>
      <c r="F107" s="56"/>
      <c r="G107" s="56"/>
      <c r="H107" s="57"/>
      <c r="I107" s="57"/>
      <c r="J107" s="56"/>
      <c r="K107" s="56"/>
      <c r="L107" s="56"/>
    </row>
    <row r="108" spans="1:18" s="31" customFormat="1" ht="12">
      <c r="A108" s="31" t="s">
        <v>123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90"/>
      <c r="M108" s="53"/>
      <c r="N108" s="53"/>
      <c r="O108" s="53"/>
    </row>
    <row r="109" spans="1:18" s="31" customFormat="1" ht="12">
      <c r="A109" s="31" t="s">
        <v>140</v>
      </c>
      <c r="C109" s="53"/>
      <c r="D109" s="53"/>
      <c r="E109" s="53"/>
      <c r="F109" s="53"/>
      <c r="G109" s="39"/>
      <c r="H109" s="53"/>
      <c r="I109" s="53"/>
      <c r="J109" s="53"/>
      <c r="K109" s="53"/>
      <c r="L109" s="90"/>
      <c r="M109" s="53"/>
      <c r="N109" s="53"/>
      <c r="O109" s="53"/>
    </row>
    <row r="110" spans="1:18" s="31" customFormat="1" ht="12">
      <c r="A110" s="31" t="s">
        <v>232</v>
      </c>
      <c r="C110" s="53"/>
      <c r="D110" s="53"/>
      <c r="E110" s="53"/>
      <c r="F110" s="53"/>
      <c r="G110" s="90"/>
      <c r="H110" s="53"/>
      <c r="I110" s="53"/>
      <c r="J110" s="53"/>
      <c r="K110" s="53"/>
      <c r="L110" s="53"/>
      <c r="M110" s="53"/>
      <c r="N110" s="53"/>
      <c r="O110" s="53"/>
    </row>
  </sheetData>
  <autoFilter ref="B5:P106"/>
  <customSheetViews>
    <customSheetView guid="{A27792F8-7640-416B-AC24-5F35457394E7}" showAutoFilter="1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"/>
      <headerFooter alignWithMargins="0"/>
      <autoFilter ref="B5:P104"/>
    </customSheetView>
    <customSheetView guid="{20DEA1C3-F870-4325-A947-DF01307179C4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2"/>
      <headerFooter alignWithMargins="0"/>
      <autoFilter ref="B5:P104"/>
    </customSheetView>
    <customSheetView guid="{5F046216-F62E-4A95-B8BD-6D2AB894BA3D}" showAutoFilter="1">
      <pane xSplit="3" ySplit="5" topLeftCell="D12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3"/>
      <headerFooter alignWithMargins="0"/>
      <autoFilter ref="B5:P104"/>
    </customSheetView>
    <customSheetView guid="{32F6004C-FCD8-4606-8BB7-0BE0BE0666BF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4"/>
      <headerFooter alignWithMargins="0"/>
      <autoFilter ref="B5:P104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5"/>
      <headerFooter alignWithMargins="0"/>
      <autoFilter ref="B5:P104"/>
    </customSheetView>
    <customSheetView guid="{4948553E-BE76-402B-BAA8-3966B343194D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6"/>
      <headerFooter alignWithMargins="0"/>
      <autoFilter ref="B5:P104"/>
    </customSheetView>
    <customSheetView guid="{50C6B4FE-3059-4DA5-BCA6-E2B9EEC70A61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7"/>
      <headerFooter alignWithMargins="0"/>
      <autoFilter ref="B5:P104"/>
    </customSheetView>
    <customSheetView guid="{A37983A8-BC51-4154-8FEA-C3D4561882CC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8"/>
      <headerFooter alignWithMargins="0"/>
      <autoFilter ref="B5:P104"/>
    </customSheetView>
    <customSheetView guid="{D4D59768-72E0-4FAB-974B-C4290D2FAC8F}" showAutoFilter="1" state="hidden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9"/>
      <headerFooter alignWithMargins="0"/>
      <autoFilter ref="B5:P104"/>
    </customSheetView>
    <customSheetView guid="{8309B07A-FC01-4476-88AB-A9C1650B1DDA}" showAutoFilter="1">
      <pane xSplit="3" ySplit="5" topLeftCell="D9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0"/>
      <headerFooter alignWithMargins="0"/>
      <autoFilter ref="B5:P104"/>
    </customSheetView>
  </customSheetViews>
  <mergeCells count="39"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L1"/>
    <mergeCell ref="A4:A5"/>
    <mergeCell ref="B4:B5"/>
    <mergeCell ref="C4:C5"/>
    <mergeCell ref="D4:D5"/>
    <mergeCell ref="E4:I4"/>
    <mergeCell ref="J4:N4"/>
  </mergeCells>
  <phoneticPr fontId="10" type="noConversion"/>
  <conditionalFormatting sqref="S41:XFD41">
    <cfRule type="cellIs" dxfId="12" priority="15" stopIfTrue="1" operator="equal">
      <formula>"no"</formula>
    </cfRule>
  </conditionalFormatting>
  <conditionalFormatting sqref="S41:XFD41">
    <cfRule type="cellIs" dxfId="11" priority="14" stopIfTrue="1" operator="equal">
      <formula>"no"</formula>
    </cfRule>
  </conditionalFormatting>
  <conditionalFormatting sqref="O41 A41:C41">
    <cfRule type="cellIs" dxfId="10" priority="13" stopIfTrue="1" operator="equal">
      <formula>"no"</formula>
    </cfRule>
  </conditionalFormatting>
  <conditionalFormatting sqref="O41 A41:C41">
    <cfRule type="cellIs" dxfId="9" priority="12" stopIfTrue="1" operator="equal">
      <formula>"no"</formula>
    </cfRule>
  </conditionalFormatting>
  <conditionalFormatting sqref="E107:L107">
    <cfRule type="cellIs" dxfId="8" priority="11" stopIfTrue="1" operator="equal">
      <formula>"no"</formula>
    </cfRule>
  </conditionalFormatting>
  <conditionalFormatting sqref="O41">
    <cfRule type="cellIs" dxfId="7" priority="4" stopIfTrue="1" operator="equal">
      <formula>"no"</formula>
    </cfRule>
  </conditionalFormatting>
  <conditionalFormatting sqref="O41">
    <cfRule type="cellIs" dxfId="6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83" activePane="bottomRight" state="frozen"/>
      <selection pane="topRight" activeCell="H1" sqref="H1"/>
      <selection pane="bottomLeft" activeCell="A6" sqref="A6"/>
      <selection pane="bottomRight" activeCell="K105" sqref="K105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8.625" style="55" customWidth="1"/>
    <col min="16" max="19" width="8.625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443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5"/>
      <c r="B7" s="15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5"/>
      <c r="B18" s="15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>
      <c r="A19" s="155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>
      <c r="A29" s="161"/>
      <c r="B29" s="15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>
      <c r="A37" s="161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>
      <c r="A40" s="161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>
      <c r="A42" s="162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62"/>
      <c r="B45" s="15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>
      <c r="A46" s="162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>
      <c r="A47" s="162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63"/>
      <c r="B51" s="160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>
      <c r="A53" s="163"/>
      <c r="B53" s="15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63"/>
      <c r="B54" s="15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63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64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>
      <c r="A58" s="164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64"/>
      <c r="B59" s="160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64"/>
      <c r="B60" s="160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>
      <c r="A61" s="164"/>
      <c r="B61" s="64" t="s">
        <v>173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>
      <c r="A62" s="164"/>
      <c r="B62" s="65" t="s">
        <v>70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9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9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9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>
      <c r="A66" s="159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9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9"/>
      <c r="B68" s="160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9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>
      <c r="A71" s="159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>
      <c r="A72" s="159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9"/>
      <c r="B73" s="160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>
      <c r="A75" s="159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6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66"/>
      <c r="B77" s="15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6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6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6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67"/>
      <c r="B82" s="15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6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6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69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69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65" t="s">
        <v>405</v>
      </c>
      <c r="B93" s="165"/>
      <c r="C93" s="165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411</v>
      </c>
      <c r="B94" s="208"/>
      <c r="C94" s="209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413</v>
      </c>
      <c r="C95" s="63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412</v>
      </c>
      <c r="B96" s="208"/>
      <c r="C96" s="209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413</v>
      </c>
      <c r="C97" s="63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91"/>
      <c r="O97" s="97"/>
      <c r="P97" s="97"/>
      <c r="Q97" s="97"/>
      <c r="R97" s="97"/>
      <c r="S97" s="97"/>
      <c r="T97" s="89"/>
      <c r="U97" s="38"/>
    </row>
    <row r="98" spans="1:21" s="32" customFormat="1">
      <c r="A98" s="207" t="s">
        <v>445</v>
      </c>
      <c r="B98" s="208"/>
      <c r="C98" s="209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9"/>
      <c r="U98" s="88"/>
    </row>
    <row r="99" spans="1:21" s="32" customFormat="1" ht="12.75">
      <c r="A99" s="130"/>
      <c r="B99" s="86" t="s">
        <v>256</v>
      </c>
      <c r="C99" s="13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91"/>
      <c r="O99" s="97"/>
      <c r="P99" s="97"/>
      <c r="Q99" s="97"/>
      <c r="R99" s="97"/>
      <c r="S99" s="97"/>
      <c r="T99" s="89"/>
      <c r="U99" s="38"/>
    </row>
    <row r="100" spans="1:21" s="32" customFormat="1">
      <c r="A100" s="207" t="s">
        <v>446</v>
      </c>
      <c r="B100" s="208"/>
      <c r="C100" s="209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9"/>
      <c r="U100" s="88"/>
    </row>
    <row r="101" spans="1:21" s="32" customFormat="1" ht="12.75">
      <c r="A101" s="130"/>
      <c r="B101" s="86" t="s">
        <v>413</v>
      </c>
      <c r="C101" s="13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91"/>
      <c r="O101" s="97"/>
      <c r="P101" s="97"/>
      <c r="Q101" s="97"/>
      <c r="R101" s="97"/>
      <c r="S101" s="97"/>
      <c r="T101" s="89"/>
      <c r="U101" s="38"/>
    </row>
    <row r="102" spans="1:21" s="32" customFormat="1">
      <c r="A102" s="207" t="s">
        <v>408</v>
      </c>
      <c r="B102" s="208"/>
      <c r="C102" s="209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9"/>
      <c r="U102" s="88"/>
    </row>
    <row r="103" spans="1:21" s="32" customFormat="1" ht="12.75">
      <c r="A103" s="62"/>
      <c r="B103" s="86" t="s">
        <v>413</v>
      </c>
      <c r="C103" s="63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91"/>
      <c r="O103" s="97"/>
      <c r="P103" s="97"/>
      <c r="Q103" s="97"/>
      <c r="R103" s="97"/>
      <c r="S103" s="97"/>
      <c r="T103" s="89"/>
      <c r="U103" s="38"/>
    </row>
    <row r="104" spans="1:21" s="32" customFormat="1">
      <c r="A104" s="207" t="s">
        <v>414</v>
      </c>
      <c r="B104" s="208"/>
      <c r="C104" s="209"/>
      <c r="D104" s="81"/>
      <c r="E104" s="81">
        <v>0</v>
      </c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9"/>
      <c r="U104" s="88"/>
    </row>
    <row r="105" spans="1:21" s="31" customFormat="1" ht="12">
      <c r="C105" s="53" t="s">
        <v>415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1">
      <c r="G106" s="35"/>
      <c r="L106" s="87"/>
    </row>
    <row r="107" spans="1:21">
      <c r="A107" s="31" t="s">
        <v>416</v>
      </c>
      <c r="G107" s="35"/>
      <c r="L107" s="87"/>
    </row>
    <row r="108" spans="1:21">
      <c r="A108" s="31" t="s">
        <v>417</v>
      </c>
      <c r="G108" s="35"/>
      <c r="L108" s="87"/>
    </row>
    <row r="109" spans="1:21">
      <c r="A109" s="31" t="s">
        <v>418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A27792F8-7640-416B-AC24-5F35457394E7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20DEA1C3-F870-4325-A947-DF01307179C4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F046216-F62E-4A95-B8BD-6D2AB894BA3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2F6004C-FCD8-4606-8BB7-0BE0BE0666BF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4948553E-BE76-402B-BAA8-3966B343194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0C6B4FE-3059-4DA5-BCA6-E2B9EEC70A61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H104" sqref="H104"/>
      <pageMargins left="0.7" right="0.7" top="0.75" bottom="0.75" header="0.3" footer="0.3"/>
    </customSheetView>
    <customSheetView guid="{D4D59768-72E0-4FAB-974B-C4290D2FAC8F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8309B07A-FC01-4476-88AB-A9C1650B1DDA}" hiddenColumns="1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</customSheetViews>
  <mergeCells count="41"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0:C100"/>
    <mergeCell ref="A6:A27"/>
    <mergeCell ref="B6:B7"/>
    <mergeCell ref="B10:B18"/>
    <mergeCell ref="B22:B26"/>
    <mergeCell ref="A98:C98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A1:N1"/>
    <mergeCell ref="U4:U5"/>
    <mergeCell ref="C4:C5"/>
    <mergeCell ref="D4:E4"/>
    <mergeCell ref="F4:G4"/>
    <mergeCell ref="H4:S4"/>
    <mergeCell ref="T4:T5"/>
    <mergeCell ref="A4:A5"/>
    <mergeCell ref="B4:B5"/>
  </mergeCells>
  <phoneticPr fontId="6" type="noConversion"/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7" activePane="bottomRight" state="frozen"/>
      <selection pane="topRight" activeCell="H1" sqref="H1"/>
      <selection pane="bottomLeft" activeCell="A6" sqref="A6"/>
      <selection pane="bottomRight" activeCell="L111" sqref="L111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11.375" style="55" bestFit="1" customWidth="1"/>
    <col min="16" max="19" width="11.375" style="7" bestFit="1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254</v>
      </c>
      <c r="G4" s="151"/>
      <c r="H4" s="152" t="s">
        <v>464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287</v>
      </c>
      <c r="D6" s="81"/>
      <c r="E6" s="81"/>
      <c r="F6" s="81"/>
      <c r="G6" s="81"/>
      <c r="H6" s="127"/>
      <c r="I6" s="127">
        <v>50580</v>
      </c>
      <c r="J6" s="127">
        <v>25671.4</v>
      </c>
      <c r="K6" s="127">
        <v>57838.62</v>
      </c>
      <c r="L6" s="127">
        <v>40015.72</v>
      </c>
      <c r="M6" s="127">
        <v>29929.73</v>
      </c>
      <c r="N6" s="127">
        <v>54388.94</v>
      </c>
      <c r="O6" s="127">
        <v>48632.36</v>
      </c>
      <c r="P6" s="127">
        <v>35649.949999999997</v>
      </c>
      <c r="Q6" s="127">
        <v>55281.760000000002</v>
      </c>
      <c r="R6" s="127">
        <v>29370.07</v>
      </c>
      <c r="S6" s="127">
        <v>19743.580000000002</v>
      </c>
      <c r="T6" s="110"/>
      <c r="U6" s="88"/>
    </row>
    <row r="7" spans="1:21" s="15" customFormat="1">
      <c r="A7" s="155"/>
      <c r="B7" s="156"/>
      <c r="C7" s="45" t="s">
        <v>288</v>
      </c>
      <c r="D7" s="81"/>
      <c r="E7" s="81"/>
      <c r="F7" s="81"/>
      <c r="G7" s="81"/>
      <c r="H7" s="127"/>
      <c r="I7" s="127">
        <v>2852.6</v>
      </c>
      <c r="J7" s="127">
        <v>3137.86</v>
      </c>
      <c r="K7" s="127">
        <v>3930.95</v>
      </c>
      <c r="L7" s="127">
        <v>4422.32</v>
      </c>
      <c r="M7" s="127">
        <v>5054.09</v>
      </c>
      <c r="N7" s="127">
        <v>9178.93</v>
      </c>
      <c r="O7" s="127">
        <v>2948.22</v>
      </c>
      <c r="P7" s="127">
        <v>2948.22</v>
      </c>
      <c r="Q7" s="127">
        <v>2948.22</v>
      </c>
      <c r="R7" s="127">
        <v>2881.56</v>
      </c>
      <c r="S7" s="109">
        <v>2881.56</v>
      </c>
      <c r="T7" s="110"/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27"/>
      <c r="I8" s="127"/>
      <c r="J8" s="127"/>
      <c r="K8" s="127"/>
      <c r="L8" s="127"/>
      <c r="M8" s="127"/>
      <c r="N8" s="127">
        <v>53000</v>
      </c>
      <c r="O8" s="127">
        <v>15900</v>
      </c>
      <c r="P8" s="127">
        <v>15900</v>
      </c>
      <c r="Q8" s="127">
        <v>15900</v>
      </c>
      <c r="R8" s="127"/>
      <c r="S8" s="127"/>
      <c r="T8" s="110"/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22102.5</v>
      </c>
      <c r="T9" s="110"/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0"/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0"/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0"/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0"/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0"/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0"/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0"/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0"/>
      <c r="U17" s="88"/>
    </row>
    <row r="18" spans="1:21" s="15" customFormat="1">
      <c r="A18" s="155"/>
      <c r="B18" s="156"/>
      <c r="C18" s="45" t="s">
        <v>16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0"/>
      <c r="U18" s="88"/>
    </row>
    <row r="19" spans="1:21" s="15" customFormat="1">
      <c r="A19" s="155"/>
      <c r="B19" s="65" t="s">
        <v>292</v>
      </c>
      <c r="C19" s="45" t="s">
        <v>17</v>
      </c>
      <c r="D19" s="81"/>
      <c r="E19" s="81"/>
      <c r="F19" s="81"/>
      <c r="G19" s="81"/>
      <c r="H19" s="127"/>
      <c r="I19" s="127">
        <v>563</v>
      </c>
      <c r="J19" s="127">
        <v>563</v>
      </c>
      <c r="K19" s="127">
        <v>563</v>
      </c>
      <c r="L19" s="127">
        <v>1229</v>
      </c>
      <c r="M19" s="127">
        <v>666</v>
      </c>
      <c r="N19" s="127">
        <v>666</v>
      </c>
      <c r="O19" s="127">
        <v>716</v>
      </c>
      <c r="P19" s="127">
        <v>716</v>
      </c>
      <c r="Q19" s="127">
        <v>716</v>
      </c>
      <c r="R19" s="127">
        <v>716</v>
      </c>
      <c r="S19" s="127">
        <v>716</v>
      </c>
      <c r="T19" s="110"/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0"/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0"/>
      <c r="U21" s="88"/>
    </row>
    <row r="22" spans="1:21" s="15" customForma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27"/>
      <c r="I22" s="127">
        <v>6391.98</v>
      </c>
      <c r="J22" s="127">
        <v>6391.98</v>
      </c>
      <c r="K22" s="127">
        <v>7031.14</v>
      </c>
      <c r="L22" s="127">
        <v>12312.94</v>
      </c>
      <c r="M22" s="127">
        <v>5920.96</v>
      </c>
      <c r="N22" s="127">
        <v>6174.4</v>
      </c>
      <c r="O22" s="127">
        <v>6174.4</v>
      </c>
      <c r="P22" s="127">
        <v>6174.4</v>
      </c>
      <c r="Q22" s="127">
        <v>6174.4</v>
      </c>
      <c r="R22" s="127">
        <v>6174.4</v>
      </c>
      <c r="S22" s="127">
        <v>6174.4</v>
      </c>
      <c r="T22" s="110"/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27"/>
      <c r="I23" s="127">
        <v>168.21</v>
      </c>
      <c r="J23" s="127">
        <v>168.21</v>
      </c>
      <c r="K23" s="127">
        <v>185.03</v>
      </c>
      <c r="L23" s="127">
        <v>353.24</v>
      </c>
      <c r="M23" s="127">
        <v>185.03</v>
      </c>
      <c r="N23" s="127">
        <v>192.95</v>
      </c>
      <c r="O23" s="127">
        <v>192.95</v>
      </c>
      <c r="P23" s="127">
        <v>192.95</v>
      </c>
      <c r="Q23" s="127">
        <v>192.95</v>
      </c>
      <c r="R23" s="127">
        <v>192.95</v>
      </c>
      <c r="S23" s="127">
        <v>192.95</v>
      </c>
      <c r="T23" s="110"/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27"/>
      <c r="I24" s="127">
        <v>218.67</v>
      </c>
      <c r="J24" s="127">
        <v>218.67</v>
      </c>
      <c r="K24" s="127">
        <v>240.54</v>
      </c>
      <c r="L24" s="127">
        <v>459.21</v>
      </c>
      <c r="M24" s="127">
        <v>240.54</v>
      </c>
      <c r="N24" s="127">
        <v>250.84</v>
      </c>
      <c r="O24" s="127">
        <v>250.84</v>
      </c>
      <c r="P24" s="127">
        <v>250.84</v>
      </c>
      <c r="Q24" s="127">
        <v>250.84</v>
      </c>
      <c r="R24" s="127">
        <v>250.84</v>
      </c>
      <c r="S24" s="127">
        <v>250.84</v>
      </c>
      <c r="T24" s="110"/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27"/>
      <c r="I25" s="127">
        <v>3364.2</v>
      </c>
      <c r="J25" s="127">
        <v>3364.2</v>
      </c>
      <c r="K25" s="127">
        <v>3700.6</v>
      </c>
      <c r="L25" s="127">
        <v>7064.8</v>
      </c>
      <c r="M25" s="127">
        <v>3700.6</v>
      </c>
      <c r="N25" s="127">
        <v>3859</v>
      </c>
      <c r="O25" s="127">
        <v>3859</v>
      </c>
      <c r="P25" s="127">
        <v>3859</v>
      </c>
      <c r="Q25" s="127">
        <v>3859</v>
      </c>
      <c r="R25" s="127">
        <v>3859</v>
      </c>
      <c r="S25" s="127">
        <v>3859</v>
      </c>
      <c r="T25" s="110"/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27"/>
      <c r="I26" s="127">
        <v>168.21</v>
      </c>
      <c r="J26" s="127">
        <v>168.21</v>
      </c>
      <c r="K26" s="127">
        <v>185.03</v>
      </c>
      <c r="L26" s="127">
        <v>353.24</v>
      </c>
      <c r="M26" s="127">
        <v>185.03</v>
      </c>
      <c r="N26" s="127">
        <v>192.95</v>
      </c>
      <c r="O26" s="127">
        <v>192.95</v>
      </c>
      <c r="P26" s="127">
        <v>192.95</v>
      </c>
      <c r="Q26" s="127">
        <v>192.95</v>
      </c>
      <c r="R26" s="127">
        <v>192.95</v>
      </c>
      <c r="S26" s="127">
        <v>192.95</v>
      </c>
      <c r="T26" s="110"/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0"/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0"/>
      <c r="U28" s="88"/>
    </row>
    <row r="29" spans="1:21" s="15" customFormat="1">
      <c r="A29" s="161"/>
      <c r="B29" s="156"/>
      <c r="C29" s="45" t="s">
        <v>31</v>
      </c>
      <c r="D29" s="81"/>
      <c r="E29" s="81"/>
      <c r="F29" s="81"/>
      <c r="G29" s="81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0"/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0"/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>
        <v>720</v>
      </c>
      <c r="P31" s="127"/>
      <c r="Q31" s="127"/>
      <c r="R31" s="127"/>
      <c r="S31" s="127"/>
      <c r="T31" s="110"/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0"/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0"/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0"/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27">
        <v>-5598.6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0"/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0"/>
      <c r="U36" s="88"/>
    </row>
    <row r="37" spans="1:21" s="15" customFormat="1">
      <c r="A37" s="161"/>
      <c r="B37" s="65" t="s">
        <v>303</v>
      </c>
      <c r="C37" s="45" t="s">
        <v>42</v>
      </c>
      <c r="D37" s="81"/>
      <c r="E37" s="81"/>
      <c r="F37" s="81"/>
      <c r="G37" s="81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>
        <v>721</v>
      </c>
      <c r="T37" s="110"/>
      <c r="U37" s="88"/>
    </row>
    <row r="38" spans="1:21" s="15" customForma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0"/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0"/>
      <c r="U39" s="88"/>
    </row>
    <row r="40" spans="1:21" s="15" customFormat="1">
      <c r="A40" s="161"/>
      <c r="B40" s="65" t="s">
        <v>367</v>
      </c>
      <c r="C40" s="45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0"/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0"/>
      <c r="U41" s="88"/>
    </row>
    <row r="42" spans="1:21" s="15" customFormat="1">
      <c r="A42" s="162"/>
      <c r="B42" s="65" t="s">
        <v>306</v>
      </c>
      <c r="C42" s="48" t="s">
        <v>306</v>
      </c>
      <c r="D42" s="81"/>
      <c r="E42" s="81"/>
      <c r="F42" s="81"/>
      <c r="G42" s="81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0"/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0"/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0"/>
      <c r="U44" s="88"/>
    </row>
    <row r="45" spans="1:21" s="15" customFormat="1">
      <c r="A45" s="162"/>
      <c r="B45" s="156"/>
      <c r="C45" s="48" t="s">
        <v>309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0"/>
      <c r="U45" s="88"/>
    </row>
    <row r="46" spans="1:21" s="15" customFormat="1">
      <c r="A46" s="162"/>
      <c r="B46" s="65" t="s">
        <v>310</v>
      </c>
      <c r="C46" s="48" t="s">
        <v>52</v>
      </c>
      <c r="D46" s="81"/>
      <c r="E46" s="81"/>
      <c r="F46" s="81"/>
      <c r="G46" s="81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0"/>
      <c r="U46" s="88"/>
    </row>
    <row r="47" spans="1:21" s="15" customFormat="1">
      <c r="A47" s="162"/>
      <c r="B47" s="65" t="s">
        <v>311</v>
      </c>
      <c r="C47" s="48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0"/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0"/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0"/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0"/>
      <c r="U50" s="88"/>
    </row>
    <row r="51" spans="1:21" s="15" customFormat="1">
      <c r="A51" s="163"/>
      <c r="B51" s="160"/>
      <c r="C51" s="48" t="s">
        <v>16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0"/>
      <c r="U51" s="88"/>
    </row>
    <row r="52" spans="1:21" s="15" customForma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0"/>
      <c r="U52" s="88"/>
    </row>
    <row r="53" spans="1:21" s="15" customFormat="1">
      <c r="A53" s="163"/>
      <c r="B53" s="156"/>
      <c r="C53" s="48" t="s">
        <v>60</v>
      </c>
      <c r="D53" s="81"/>
      <c r="E53" s="81"/>
      <c r="F53" s="81"/>
      <c r="G53" s="81"/>
      <c r="H53" s="127"/>
      <c r="I53" s="127"/>
      <c r="J53" s="127"/>
      <c r="K53" s="127"/>
      <c r="L53" s="127"/>
      <c r="M53" s="127">
        <v>2896.23</v>
      </c>
      <c r="N53" s="127"/>
      <c r="O53" s="127"/>
      <c r="P53" s="127"/>
      <c r="Q53" s="127"/>
      <c r="R53" s="127"/>
      <c r="S53" s="127"/>
      <c r="T53" s="110"/>
      <c r="U53" s="88"/>
    </row>
    <row r="54" spans="1:21" s="15" customFormat="1">
      <c r="A54" s="163"/>
      <c r="B54" s="156"/>
      <c r="C54" s="48" t="s">
        <v>16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0"/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0"/>
      <c r="U55" s="88"/>
    </row>
    <row r="56" spans="1:21" s="15" customFormat="1">
      <c r="A56" s="163"/>
      <c r="B56" s="64" t="s">
        <v>168</v>
      </c>
      <c r="C56" s="48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0"/>
      <c r="U56" s="88"/>
    </row>
    <row r="57" spans="1:21" s="15" customFormat="1" ht="14.25" customHeight="1">
      <c r="A57" s="164" t="s">
        <v>64</v>
      </c>
      <c r="B57" s="65" t="s">
        <v>65</v>
      </c>
      <c r="C57" s="48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0"/>
      <c r="U57" s="88"/>
    </row>
    <row r="58" spans="1:21" s="15" customFormat="1">
      <c r="A58" s="164"/>
      <c r="B58" s="64" t="s">
        <v>171</v>
      </c>
      <c r="C58" s="48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0"/>
      <c r="U58" s="88"/>
    </row>
    <row r="59" spans="1:21" s="15" customFormat="1">
      <c r="A59" s="164"/>
      <c r="B59" s="160" t="s">
        <v>172</v>
      </c>
      <c r="C59" s="48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0"/>
      <c r="U59" s="88"/>
    </row>
    <row r="60" spans="1:21" s="15" customFormat="1">
      <c r="A60" s="164"/>
      <c r="B60" s="160"/>
      <c r="C60" s="48" t="s">
        <v>16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0"/>
      <c r="U60" s="88"/>
    </row>
    <row r="61" spans="1:21" s="15" customFormat="1">
      <c r="A61" s="164"/>
      <c r="B61" s="64" t="s">
        <v>173</v>
      </c>
      <c r="C61" s="48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>
        <v>2773.11</v>
      </c>
      <c r="S61" s="127">
        <v>3316.52</v>
      </c>
      <c r="T61" s="110"/>
      <c r="U61" s="88"/>
    </row>
    <row r="62" spans="1:21" s="15" customFormat="1">
      <c r="A62" s="164"/>
      <c r="B62" s="65" t="s">
        <v>70</v>
      </c>
      <c r="C62" s="48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0"/>
      <c r="U62" s="88"/>
    </row>
    <row r="63" spans="1:21" s="15" customFormat="1" ht="14.25" customHeight="1">
      <c r="A63" s="159" t="s">
        <v>72</v>
      </c>
      <c r="B63" s="47" t="s">
        <v>73</v>
      </c>
      <c r="C63" s="48" t="s">
        <v>74</v>
      </c>
      <c r="D63" s="81"/>
      <c r="E63" s="81"/>
      <c r="F63" s="81"/>
      <c r="G63" s="81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0"/>
      <c r="U63" s="88"/>
    </row>
    <row r="64" spans="1:21" s="15" customFormat="1">
      <c r="A64" s="159"/>
      <c r="B64" s="47" t="s">
        <v>177</v>
      </c>
      <c r="C64" s="48" t="s">
        <v>75</v>
      </c>
      <c r="D64" s="81"/>
      <c r="E64" s="81"/>
      <c r="F64" s="81"/>
      <c r="G64" s="81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0"/>
      <c r="U64" s="88"/>
    </row>
    <row r="65" spans="1:21" s="15" customFormat="1">
      <c r="A65" s="159"/>
      <c r="B65" s="47" t="s">
        <v>178</v>
      </c>
      <c r="C65" s="48" t="s">
        <v>76</v>
      </c>
      <c r="D65" s="81"/>
      <c r="E65" s="81"/>
      <c r="F65" s="81"/>
      <c r="G65" s="81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0"/>
      <c r="U65" s="88"/>
    </row>
    <row r="66" spans="1:21" s="15" customFormat="1">
      <c r="A66" s="159"/>
      <c r="B66" s="47" t="s">
        <v>77</v>
      </c>
      <c r="C66" s="48" t="s">
        <v>78</v>
      </c>
      <c r="D66" s="81"/>
      <c r="E66" s="81"/>
      <c r="F66" s="81"/>
      <c r="G66" s="81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0"/>
      <c r="U66" s="88"/>
    </row>
    <row r="67" spans="1:21" s="15" customFormat="1">
      <c r="A67" s="159"/>
      <c r="B67" s="47" t="s">
        <v>180</v>
      </c>
      <c r="C67" s="48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0"/>
      <c r="U67" s="88"/>
    </row>
    <row r="68" spans="1:21" s="15" customFormat="1">
      <c r="A68" s="159"/>
      <c r="B68" s="160" t="s">
        <v>80</v>
      </c>
      <c r="C68" s="48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0"/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27">
        <v>2181.8200000000002</v>
      </c>
      <c r="I69" s="127">
        <v>2181.8200000000002</v>
      </c>
      <c r="J69" s="127">
        <v>28219.39</v>
      </c>
      <c r="K69" s="127">
        <v>3669.72</v>
      </c>
      <c r="L69" s="127">
        <v>5848.62</v>
      </c>
      <c r="M69" s="127">
        <v>3270.64</v>
      </c>
      <c r="N69" s="127">
        <v>2201.83</v>
      </c>
      <c r="O69" s="127">
        <v>5137.6099999999997</v>
      </c>
      <c r="P69" s="127">
        <v>-5119.5</v>
      </c>
      <c r="Q69" s="127">
        <v>17551</v>
      </c>
      <c r="R69" s="127">
        <v>24414.32</v>
      </c>
      <c r="S69" s="127">
        <v>11775.23</v>
      </c>
      <c r="T69" s="110"/>
      <c r="U69" s="88"/>
    </row>
    <row r="70" spans="1:21" s="15" customFormat="1">
      <c r="A70" s="159"/>
      <c r="B70" s="64" t="s">
        <v>83</v>
      </c>
      <c r="C70" s="48" t="s">
        <v>84</v>
      </c>
      <c r="D70" s="81"/>
      <c r="E70" s="81"/>
      <c r="F70" s="81"/>
      <c r="G70" s="81"/>
      <c r="H70" s="127">
        <v>2490</v>
      </c>
      <c r="I70" s="127"/>
      <c r="J70" s="127">
        <v>5006</v>
      </c>
      <c r="K70" s="127"/>
      <c r="L70" s="127">
        <v>8728</v>
      </c>
      <c r="M70" s="127">
        <v>4791</v>
      </c>
      <c r="N70" s="127">
        <v>4053</v>
      </c>
      <c r="O70" s="127">
        <v>6067</v>
      </c>
      <c r="P70" s="127">
        <v>6125</v>
      </c>
      <c r="Q70" s="127">
        <v>4764</v>
      </c>
      <c r="R70" s="127">
        <v>4561</v>
      </c>
      <c r="S70" s="127">
        <v>10637</v>
      </c>
      <c r="T70" s="110"/>
      <c r="U70" s="88"/>
    </row>
    <row r="71" spans="1:21" s="15" customFormat="1">
      <c r="A71" s="159"/>
      <c r="B71" s="64" t="s">
        <v>183</v>
      </c>
      <c r="C71" s="48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0"/>
      <c r="U71" s="88"/>
    </row>
    <row r="72" spans="1:21" s="15" customFormat="1">
      <c r="A72" s="159"/>
      <c r="B72" s="64" t="s">
        <v>184</v>
      </c>
      <c r="C72" s="48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0"/>
      <c r="U72" s="88"/>
    </row>
    <row r="73" spans="1:21" s="15" customFormat="1">
      <c r="A73" s="159"/>
      <c r="B73" s="160" t="s">
        <v>87</v>
      </c>
      <c r="C73" s="48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0"/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0"/>
      <c r="U74" s="88"/>
    </row>
    <row r="75" spans="1:21" s="15" customFormat="1">
      <c r="A75" s="159"/>
      <c r="B75" s="64" t="s">
        <v>90</v>
      </c>
      <c r="C75" s="48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0"/>
      <c r="U75" s="88"/>
    </row>
    <row r="76" spans="1:21" s="15" customFormat="1" ht="14.25" customHeight="1">
      <c r="A76" s="166" t="s">
        <v>92</v>
      </c>
      <c r="B76" s="65" t="s">
        <v>188</v>
      </c>
      <c r="C76" s="48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0"/>
      <c r="U76" s="88"/>
    </row>
    <row r="77" spans="1:21" s="15" customFormat="1">
      <c r="A77" s="166"/>
      <c r="B77" s="156" t="s">
        <v>94</v>
      </c>
      <c r="C77" s="48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0"/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0"/>
      <c r="U78" s="88"/>
    </row>
    <row r="79" spans="1:21" s="15" customFormat="1">
      <c r="A79" s="166"/>
      <c r="B79" s="65" t="s">
        <v>190</v>
      </c>
      <c r="C79" s="48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0"/>
      <c r="U79" s="88"/>
    </row>
    <row r="80" spans="1:21" s="15" customFormat="1" ht="14.25" customHeight="1">
      <c r="A80" s="167" t="s">
        <v>98</v>
      </c>
      <c r="B80" s="65" t="s">
        <v>99</v>
      </c>
      <c r="C80" s="48" t="s">
        <v>100</v>
      </c>
      <c r="D80" s="81"/>
      <c r="E80" s="81"/>
      <c r="F80" s="81"/>
      <c r="G80" s="81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0"/>
      <c r="U80" s="88"/>
    </row>
    <row r="81" spans="1:29" s="15" customFormat="1" ht="17.25" customHeight="1">
      <c r="A81" s="167"/>
      <c r="B81" s="65" t="s">
        <v>193</v>
      </c>
      <c r="C81" s="45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0"/>
      <c r="U81" s="88"/>
    </row>
    <row r="82" spans="1:29" s="15" customFormat="1" ht="17.25" customHeight="1">
      <c r="A82" s="167"/>
      <c r="B82" s="156" t="s">
        <v>102</v>
      </c>
      <c r="C82" s="45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0"/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0"/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0"/>
      <c r="U84" s="88"/>
    </row>
    <row r="85" spans="1:29" s="15" customFormat="1" ht="17.25" customHeight="1">
      <c r="A85" s="167"/>
      <c r="B85" s="65" t="s">
        <v>106</v>
      </c>
      <c r="C85" s="48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0"/>
      <c r="U85" s="88"/>
    </row>
    <row r="86" spans="1:29" s="15" customFormat="1" ht="17.25" customHeight="1">
      <c r="A86" s="168" t="s">
        <v>108</v>
      </c>
      <c r="B86" s="65" t="s">
        <v>109</v>
      </c>
      <c r="C86" s="48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0"/>
      <c r="U86" s="88"/>
    </row>
    <row r="87" spans="1:29" s="15" customFormat="1" ht="17.25" customHeight="1">
      <c r="A87" s="168"/>
      <c r="B87" s="65" t="s">
        <v>111</v>
      </c>
      <c r="C87" s="48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0"/>
      <c r="U87" s="88"/>
    </row>
    <row r="88" spans="1:29" s="15" customFormat="1" ht="17.25" customHeight="1">
      <c r="A88" s="168"/>
      <c r="B88" s="65" t="s">
        <v>113</v>
      </c>
      <c r="C88" s="48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0"/>
      <c r="U88" s="88"/>
    </row>
    <row r="89" spans="1:29" s="15" customFormat="1" ht="17.25" customHeight="1">
      <c r="A89" s="168"/>
      <c r="B89" s="65" t="s">
        <v>200</v>
      </c>
      <c r="C89" s="48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0"/>
      <c r="U89" s="88"/>
    </row>
    <row r="90" spans="1:29" s="15" customFormat="1" ht="17.25" customHeight="1">
      <c r="A90" s="169" t="s">
        <v>116</v>
      </c>
      <c r="B90" s="65" t="s">
        <v>202</v>
      </c>
      <c r="C90" s="48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0"/>
      <c r="U90" s="88"/>
    </row>
    <row r="91" spans="1:29" s="15" customFormat="1" ht="17.25" customHeight="1">
      <c r="A91" s="169"/>
      <c r="B91" s="65" t="s">
        <v>203</v>
      </c>
      <c r="C91" s="48" t="s">
        <v>203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0"/>
      <c r="U91" s="88"/>
    </row>
    <row r="92" spans="1:29" s="15" customFormat="1" ht="17.25" customHeight="1">
      <c r="A92" s="169"/>
      <c r="B92" s="65" t="s">
        <v>118</v>
      </c>
      <c r="C92" s="48" t="s">
        <v>16</v>
      </c>
      <c r="D92" s="81"/>
      <c r="E92" s="81"/>
      <c r="F92" s="81"/>
      <c r="G92" s="81"/>
      <c r="H92" s="127"/>
      <c r="I92" s="127"/>
      <c r="J92" s="127"/>
      <c r="K92" s="127">
        <v>778.3</v>
      </c>
      <c r="L92" s="127"/>
      <c r="M92" s="127"/>
      <c r="N92" s="127"/>
      <c r="O92" s="127"/>
      <c r="P92" s="127"/>
      <c r="Q92" s="127"/>
      <c r="R92" s="127"/>
      <c r="S92" s="127"/>
      <c r="T92" s="110"/>
      <c r="U92" s="88"/>
    </row>
    <row r="93" spans="1:29" s="34" customFormat="1" ht="15" customHeight="1">
      <c r="A93" s="165" t="s">
        <v>119</v>
      </c>
      <c r="B93" s="165"/>
      <c r="C93" s="165"/>
      <c r="D93" s="89"/>
      <c r="E93" s="89"/>
      <c r="F93" s="89"/>
      <c r="G93" s="89"/>
      <c r="H93" s="117">
        <f t="shared" ref="H93:S93" si="0">SUM(H6:H92)</f>
        <v>-926.7800000000002</v>
      </c>
      <c r="I93" s="117">
        <f t="shared" si="0"/>
        <v>66488.69</v>
      </c>
      <c r="J93" s="117">
        <f t="shared" si="0"/>
        <v>72908.92</v>
      </c>
      <c r="K93" s="117">
        <f t="shared" si="0"/>
        <v>78122.930000000008</v>
      </c>
      <c r="L93" s="117">
        <f t="shared" si="0"/>
        <v>80787.09</v>
      </c>
      <c r="M93" s="117">
        <f t="shared" si="0"/>
        <v>56839.85</v>
      </c>
      <c r="N93" s="117">
        <f t="shared" si="0"/>
        <v>134158.83999999997</v>
      </c>
      <c r="O93" s="117">
        <f t="shared" si="0"/>
        <v>90791.329999999987</v>
      </c>
      <c r="P93" s="117">
        <f t="shared" si="0"/>
        <v>66889.809999999983</v>
      </c>
      <c r="Q93" s="117">
        <f t="shared" si="0"/>
        <v>107831.12</v>
      </c>
      <c r="R93" s="117">
        <f t="shared" si="0"/>
        <v>75386.2</v>
      </c>
      <c r="S93" s="117">
        <f t="shared" si="0"/>
        <v>82563.529999999984</v>
      </c>
      <c r="T93" s="110">
        <f t="shared" ref="T93:T103" si="1">SUM(H93:S93)</f>
        <v>911841.5299999998</v>
      </c>
      <c r="U93" s="88"/>
      <c r="V93" s="15">
        <v>911841.53</v>
      </c>
      <c r="W93" s="136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135</v>
      </c>
      <c r="B94" s="208"/>
      <c r="C94" s="209"/>
      <c r="D94" s="81"/>
      <c r="E94" s="81"/>
      <c r="F94" s="81"/>
      <c r="G94" s="81"/>
      <c r="H94" s="127">
        <v>2181.8200000000002</v>
      </c>
      <c r="I94" s="127">
        <v>2181.8200000000002</v>
      </c>
      <c r="J94" s="127">
        <v>3973.18</v>
      </c>
      <c r="K94" s="127">
        <v>3669.72</v>
      </c>
      <c r="L94" s="127">
        <v>2935.78</v>
      </c>
      <c r="M94" s="127">
        <v>4364.12</v>
      </c>
      <c r="N94" s="127">
        <v>2201.83</v>
      </c>
      <c r="O94" s="127">
        <v>5137.6099999999997</v>
      </c>
      <c r="P94" s="127">
        <v>6605.5</v>
      </c>
      <c r="Q94" s="127">
        <v>11009.17</v>
      </c>
      <c r="R94" s="127">
        <v>-550.45000000000073</v>
      </c>
      <c r="S94" s="127">
        <v>9174.31</v>
      </c>
      <c r="T94" s="110">
        <f t="shared" si="1"/>
        <v>52884.409999999989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256</v>
      </c>
      <c r="C95" s="63"/>
      <c r="D95" s="81"/>
      <c r="E95" s="81"/>
      <c r="F95" s="81"/>
      <c r="G95" s="81"/>
      <c r="H95" s="127">
        <v>2181.8200000000002</v>
      </c>
      <c r="I95" s="127">
        <v>2181.8200000000002</v>
      </c>
      <c r="J95" s="127">
        <v>3973.18</v>
      </c>
      <c r="K95" s="127">
        <v>3669.72</v>
      </c>
      <c r="L95" s="127">
        <v>2935.78</v>
      </c>
      <c r="M95" s="127">
        <v>1467.89</v>
      </c>
      <c r="N95" s="127">
        <v>2201.83</v>
      </c>
      <c r="O95" s="127">
        <v>5137.6099999999997</v>
      </c>
      <c r="P95" s="127">
        <v>6605.5</v>
      </c>
      <c r="Q95" s="127">
        <v>11009.17</v>
      </c>
      <c r="R95" s="127">
        <v>-550.45000000000073</v>
      </c>
      <c r="S95" s="127">
        <v>9174.31</v>
      </c>
      <c r="T95" s="110">
        <f t="shared" si="1"/>
        <v>49988.179999999993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136</v>
      </c>
      <c r="B96" s="208"/>
      <c r="C96" s="209"/>
      <c r="D96" s="81"/>
      <c r="E96" s="81"/>
      <c r="F96" s="81"/>
      <c r="G96" s="81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10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4" s="32" customFormat="1">
      <c r="A97" s="62"/>
      <c r="B97" s="86" t="s">
        <v>256</v>
      </c>
      <c r="C97" s="63"/>
      <c r="D97" s="81"/>
      <c r="E97" s="81"/>
      <c r="F97" s="81"/>
      <c r="G97" s="81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10">
        <f t="shared" si="1"/>
        <v>0</v>
      </c>
      <c r="U97" s="38"/>
      <c r="X97" s="15"/>
    </row>
    <row r="98" spans="1:24" s="32" customFormat="1">
      <c r="A98" s="207" t="s">
        <v>445</v>
      </c>
      <c r="B98" s="208"/>
      <c r="C98" s="209"/>
      <c r="D98" s="81"/>
      <c r="E98" s="81"/>
      <c r="F98" s="81"/>
      <c r="G98" s="81"/>
      <c r="H98" s="127">
        <v>-3108.6</v>
      </c>
      <c r="I98" s="127">
        <v>64306.869999999995</v>
      </c>
      <c r="J98" s="127">
        <v>68935.740000000005</v>
      </c>
      <c r="K98" s="127">
        <v>66364.570000000007</v>
      </c>
      <c r="L98" s="127">
        <v>71543.16</v>
      </c>
      <c r="M98" s="127">
        <v>46303.219999999994</v>
      </c>
      <c r="N98" s="127">
        <v>47693.029999999992</v>
      </c>
      <c r="O98" s="127">
        <v>84367.24</v>
      </c>
      <c r="P98" s="127">
        <v>38637.83</v>
      </c>
      <c r="Q98" s="127">
        <v>75435.47</v>
      </c>
      <c r="R98" s="127">
        <v>70436.83</v>
      </c>
      <c r="S98" s="127">
        <v>45626.899999999994</v>
      </c>
      <c r="T98" s="110">
        <f t="shared" si="1"/>
        <v>676542.25999999989</v>
      </c>
      <c r="U98" s="88"/>
      <c r="X98" s="15"/>
    </row>
    <row r="99" spans="1:24" s="32" customFormat="1">
      <c r="A99" s="62"/>
      <c r="B99" s="86" t="s">
        <v>256</v>
      </c>
      <c r="C99" s="63"/>
      <c r="D99" s="81"/>
      <c r="E99" s="81"/>
      <c r="F99" s="81"/>
      <c r="G99" s="81"/>
      <c r="H99" s="127"/>
      <c r="I99" s="127"/>
      <c r="J99" s="127">
        <v>24246.21</v>
      </c>
      <c r="K99" s="127"/>
      <c r="L99" s="127">
        <v>2912.84</v>
      </c>
      <c r="M99" s="127">
        <v>1802.75</v>
      </c>
      <c r="N99" s="127"/>
      <c r="O99" s="127"/>
      <c r="P99" s="127">
        <v>-11724.999999999998</v>
      </c>
      <c r="Q99" s="127">
        <v>6541.83</v>
      </c>
      <c r="R99" s="127">
        <v>24964.77</v>
      </c>
      <c r="S99" s="127">
        <v>2600.92</v>
      </c>
      <c r="T99" s="110">
        <f t="shared" si="1"/>
        <v>51344.320000000007</v>
      </c>
      <c r="U99" s="38"/>
      <c r="X99" s="15"/>
    </row>
    <row r="100" spans="1:24" s="32" customFormat="1">
      <c r="A100" s="207" t="s">
        <v>446</v>
      </c>
      <c r="B100" s="208"/>
      <c r="C100" s="209"/>
      <c r="D100" s="81"/>
      <c r="E100" s="81"/>
      <c r="F100" s="81"/>
      <c r="G100" s="81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10">
        <f t="shared" ref="T100:T101" si="2">SUM(H100:S100)</f>
        <v>0</v>
      </c>
      <c r="U100" s="88"/>
      <c r="X100" s="15"/>
    </row>
    <row r="101" spans="1:24" s="32" customFormat="1">
      <c r="A101" s="130"/>
      <c r="B101" s="86" t="s">
        <v>256</v>
      </c>
      <c r="C101" s="131"/>
      <c r="D101" s="81"/>
      <c r="E101" s="81"/>
      <c r="F101" s="81"/>
      <c r="G101" s="81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10">
        <f t="shared" si="2"/>
        <v>0</v>
      </c>
      <c r="U101" s="38"/>
      <c r="X101" s="15"/>
    </row>
    <row r="102" spans="1:24" s="32" customFormat="1">
      <c r="A102" s="207" t="s">
        <v>120</v>
      </c>
      <c r="B102" s="208"/>
      <c r="C102" s="209"/>
      <c r="D102" s="81"/>
      <c r="E102" s="81"/>
      <c r="F102" s="81"/>
      <c r="G102" s="81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10">
        <f t="shared" si="1"/>
        <v>0</v>
      </c>
      <c r="U102" s="88"/>
      <c r="X102" s="15"/>
    </row>
    <row r="103" spans="1:24" s="32" customFormat="1">
      <c r="A103" s="62"/>
      <c r="B103" s="86" t="s">
        <v>256</v>
      </c>
      <c r="C103" s="63"/>
      <c r="D103" s="81"/>
      <c r="E103" s="81"/>
      <c r="F103" s="81"/>
      <c r="G103" s="81"/>
      <c r="H103" s="127"/>
      <c r="I103" s="127"/>
      <c r="J103" s="127"/>
      <c r="K103" s="127"/>
      <c r="L103" s="127"/>
      <c r="M103" s="127"/>
      <c r="N103" s="121"/>
      <c r="O103" s="123"/>
      <c r="P103" s="123"/>
      <c r="Q103" s="123"/>
      <c r="R103" s="123"/>
      <c r="S103" s="123"/>
      <c r="T103" s="110">
        <f t="shared" si="1"/>
        <v>0</v>
      </c>
      <c r="U103" s="38"/>
      <c r="X103" s="15"/>
    </row>
    <row r="104" spans="1:24" s="32" customFormat="1">
      <c r="A104" s="207" t="s">
        <v>257</v>
      </c>
      <c r="B104" s="208"/>
      <c r="C104" s="209"/>
      <c r="D104" s="81"/>
      <c r="E104" s="81">
        <v>0</v>
      </c>
      <c r="F104" s="81"/>
      <c r="G104" s="81"/>
      <c r="H104" s="127"/>
      <c r="I104" s="127"/>
      <c r="J104" s="127"/>
      <c r="K104" s="127">
        <v>8088.64</v>
      </c>
      <c r="L104" s="127">
        <v>6308.15</v>
      </c>
      <c r="M104" s="127">
        <v>6172.5099999999993</v>
      </c>
      <c r="N104" s="127">
        <v>84263.98000000001</v>
      </c>
      <c r="O104" s="127">
        <v>1286.4800000000014</v>
      </c>
      <c r="P104" s="127">
        <v>21646.48</v>
      </c>
      <c r="Q104" s="127">
        <v>21386.48</v>
      </c>
      <c r="R104" s="127">
        <v>5499.82</v>
      </c>
      <c r="S104" s="127">
        <v>27762.32</v>
      </c>
      <c r="T104" s="110"/>
      <c r="U104" s="88"/>
      <c r="X104" s="15"/>
    </row>
    <row r="105" spans="1:24" s="32" customFormat="1" ht="15" customHeight="1">
      <c r="A105" s="141"/>
      <c r="B105" s="86" t="s">
        <v>256</v>
      </c>
      <c r="C105" s="142"/>
      <c r="D105" s="127">
        <f ca="1">OFFSET($H105,0,MONTH(封面!$G$13)-1,)-OFFSET('2019营业费用'!$H105,0,MONTH(封面!$G$13)-1,)</f>
        <v>0</v>
      </c>
      <c r="E105" s="127"/>
      <c r="F105" s="127">
        <f ca="1">SUM(OFFSET($H105,0,0,1,MONTH(封面!$G$13)))-SUM(OFFSET('2019营业费用'!$H105,0,0,1,MONTH(封面!$G$13)))</f>
        <v>0</v>
      </c>
      <c r="G105" s="127"/>
      <c r="H105" s="127"/>
      <c r="I105" s="127"/>
      <c r="J105" s="127"/>
      <c r="K105" s="127"/>
      <c r="L105" s="127"/>
      <c r="M105" s="127"/>
      <c r="N105" s="121"/>
      <c r="O105" s="123"/>
      <c r="P105" s="123"/>
      <c r="Q105" s="123"/>
      <c r="R105" s="123"/>
      <c r="S105" s="123"/>
      <c r="T105" s="117">
        <f t="shared" ref="T105" si="3">SUM(H105:S105)</f>
        <v>0</v>
      </c>
      <c r="U105" s="38"/>
      <c r="V105" s="15"/>
    </row>
    <row r="106" spans="1:24">
      <c r="G106" s="35"/>
      <c r="L106" s="87"/>
    </row>
    <row r="107" spans="1:24">
      <c r="A107" s="31" t="s">
        <v>123</v>
      </c>
      <c r="G107" s="35"/>
      <c r="L107" s="87"/>
    </row>
    <row r="108" spans="1:24">
      <c r="A108" s="31" t="s">
        <v>140</v>
      </c>
      <c r="G108" s="35"/>
      <c r="L108" s="87"/>
    </row>
    <row r="109" spans="1:24">
      <c r="A109" s="31" t="s">
        <v>232</v>
      </c>
      <c r="G109" s="35"/>
      <c r="L109" s="87"/>
    </row>
    <row r="110" spans="1:24">
      <c r="A110" s="36"/>
      <c r="L110" s="87"/>
    </row>
    <row r="111" spans="1:24">
      <c r="L111" s="87"/>
    </row>
  </sheetData>
  <customSheetViews>
    <customSheetView guid="{A27792F8-7640-416B-AC24-5F35457394E7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1"/>
    </customSheetView>
    <customSheetView guid="{20DEA1C3-F870-4325-A947-DF01307179C4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2"/>
    </customSheetView>
    <customSheetView guid="{5F046216-F62E-4A95-B8BD-6D2AB894BA3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3"/>
    </customSheetView>
    <customSheetView guid="{32F6004C-FCD8-4606-8BB7-0BE0BE0666BF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4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5"/>
    </customSheetView>
    <customSheetView guid="{4948553E-BE76-402B-BAA8-3966B343194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6"/>
    </customSheetView>
    <customSheetView guid="{50C6B4FE-3059-4DA5-BCA6-E2B9EEC70A61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7"/>
    </customSheetView>
    <customSheetView guid="{A37983A8-BC51-4154-8FEA-C3D4561882CC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8"/>
    </customSheetView>
    <customSheetView guid="{D4D59768-72E0-4FAB-974B-C4290D2FAC8F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9"/>
    </customSheetView>
    <customSheetView guid="{8309B07A-FC01-4476-88AB-A9C1650B1DDA}" hiddenColumns="1">
      <pane xSplit="6" ySplit="5" topLeftCell="H90" activePane="bottomRight" state="frozen"/>
      <selection pane="bottomRight" activeCell="A100" sqref="A100:C100"/>
      <pageMargins left="0.7" right="0.7" top="0.75" bottom="0.75" header="0.3" footer="0.3"/>
      <pageSetup paperSize="9" orientation="portrait" verticalDpi="0" r:id="rId10"/>
    </customSheetView>
  </customSheetViews>
  <mergeCells count="41"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0" type="noConversion"/>
  <conditionalFormatting sqref="A41:C41">
    <cfRule type="cellIs" dxfId="3" priority="3" stopIfTrue="1" operator="equal">
      <formula>"no"</formula>
    </cfRule>
  </conditionalFormatting>
  <conditionalFormatting sqref="A41:C41">
    <cfRule type="cellIs" dxfId="2" priority="2" stopIfTrue="1" operator="equal">
      <formula>"no"</formula>
    </cfRule>
  </conditionalFormatting>
  <conditionalFormatting sqref="K41:L41 A41:C41 O41:S41 U41:XFD41">
    <cfRule type="cellIs" dxfId="1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1"/>
  <legacy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L97" sqref="L97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5" t="s">
        <v>263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47" t="s">
        <v>143</v>
      </c>
      <c r="B4" s="147" t="s">
        <v>144</v>
      </c>
      <c r="C4" s="148" t="s">
        <v>145</v>
      </c>
      <c r="D4" s="170" t="s">
        <v>146</v>
      </c>
      <c r="E4" s="172" t="s">
        <v>147</v>
      </c>
      <c r="F4" s="173"/>
      <c r="G4" s="173"/>
      <c r="H4" s="173"/>
      <c r="I4" s="174"/>
      <c r="J4" s="175" t="s">
        <v>0</v>
      </c>
      <c r="K4" s="176"/>
      <c r="L4" s="176"/>
      <c r="M4" s="176"/>
      <c r="N4" s="177"/>
      <c r="O4" s="6" t="s">
        <v>148</v>
      </c>
      <c r="P4" s="7"/>
      <c r="Q4" s="7"/>
      <c r="R4" s="7"/>
    </row>
    <row r="5" spans="1:18" s="15" customFormat="1">
      <c r="A5" s="147"/>
      <c r="B5" s="147"/>
      <c r="C5" s="148"/>
      <c r="D5" s="17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5" t="s">
        <v>4</v>
      </c>
      <c r="B6" s="156" t="s">
        <v>150</v>
      </c>
      <c r="C6" s="45" t="s">
        <v>432</v>
      </c>
      <c r="D6" s="112">
        <f>'2019预算研发费用 '!T6</f>
        <v>0</v>
      </c>
      <c r="E6" s="112">
        <f ca="1">OFFSET('2019研发费用 '!$H6,0,MONTH(封面!$G$13)-1,)</f>
        <v>59457.61</v>
      </c>
      <c r="F6" s="109">
        <f ca="1">OFFSET('2019预算研发费用 '!$H6,0,MONTH(封面!$G$13)-1,)</f>
        <v>0</v>
      </c>
      <c r="G6" s="109">
        <f ca="1">OFFSET('2020实际研发费用 '!$H6,0,MONTH(封面!$G$13)-1,)</f>
        <v>0</v>
      </c>
      <c r="H6" s="112">
        <f t="shared" ref="H6" ca="1" si="0">G6-E6</f>
        <v>-59457.61</v>
      </c>
      <c r="I6" s="112">
        <f t="shared" ref="I6" ca="1" si="1">G6-F6</f>
        <v>0</v>
      </c>
      <c r="J6" s="112">
        <f ca="1">SUM(OFFSET('2019研发费用 '!$H6,0,0,1,MONTH(封面!$G$13)))</f>
        <v>150492</v>
      </c>
      <c r="K6" s="112">
        <f ca="1">SUM(OFFSET('2019预算研发费用 '!$H6,0,0,1,MONTH(封面!$G$13)))</f>
        <v>0</v>
      </c>
      <c r="L6" s="112">
        <f ca="1">SUM(OFFSET('2020实际研发费用 '!$H6,0,0,1,MONTH(封面!$G$13)))</f>
        <v>65996.97</v>
      </c>
      <c r="M6" s="112">
        <f ca="1">L6-J6</f>
        <v>-84495.03</v>
      </c>
      <c r="N6" s="112">
        <f ca="1">L6-K6</f>
        <v>65996.97</v>
      </c>
      <c r="O6" s="96" t="str">
        <f>IF('2020实际研发费用 '!U6="","",'2020实际研发费用 '!U6)</f>
        <v/>
      </c>
      <c r="P6" s="69"/>
      <c r="Q6" s="69"/>
      <c r="R6" s="69"/>
    </row>
    <row r="7" spans="1:18" s="15" customFormat="1" ht="17.25" customHeight="1">
      <c r="A7" s="155"/>
      <c r="B7" s="156"/>
      <c r="C7" s="45" t="s">
        <v>433</v>
      </c>
      <c r="D7" s="112">
        <f>'2019预算研发费用 '!T7</f>
        <v>0</v>
      </c>
      <c r="E7" s="112">
        <f ca="1">OFFSET('2019研发费用 '!$H7,0,MONTH(封面!$G$13)-1,)</f>
        <v>6220.44</v>
      </c>
      <c r="F7" s="109">
        <f ca="1">OFFSET('2019预算研发费用 '!$H7,0,MONTH(封面!$G$13)-1,)</f>
        <v>0</v>
      </c>
      <c r="G7" s="109">
        <f ca="1">OFFSET('2020实际研发费用 '!$H7,0,MONTH(封面!$G$13)-1,)</f>
        <v>0</v>
      </c>
      <c r="H7" s="112">
        <f t="shared" ref="H7:H10" ca="1" si="2">G7-E7</f>
        <v>-6220.44</v>
      </c>
      <c r="I7" s="112">
        <f t="shared" ref="I7:I10" ca="1" si="3">G7-F7</f>
        <v>0</v>
      </c>
      <c r="J7" s="112">
        <f ca="1">SUM(OFFSET('2019研发费用 '!$H7,0,0,1,MONTH(封面!$G$13)))</f>
        <v>82886.98</v>
      </c>
      <c r="K7" s="112">
        <f ca="1">SUM(OFFSET('2019预算研发费用 '!$H7,0,0,1,MONTH(封面!$G$13)))</f>
        <v>0</v>
      </c>
      <c r="L7" s="112">
        <f ca="1">SUM(OFFSET('2020实际研发费用 '!$H7,0,0,1,MONTH(封面!$G$13)))</f>
        <v>53883.75</v>
      </c>
      <c r="M7" s="112">
        <f t="shared" ref="M7:M10" ca="1" si="4">L7-J7</f>
        <v>-29003.229999999996</v>
      </c>
      <c r="N7" s="112">
        <f t="shared" ref="N7:N10" ca="1" si="5">L7-K7</f>
        <v>53883.75</v>
      </c>
      <c r="O7" s="96" t="str">
        <f>IF('2020实际研发费用 '!U7="","",'2020实际研发费用 '!U7)</f>
        <v/>
      </c>
      <c r="P7" s="69"/>
      <c r="Q7" s="69"/>
      <c r="R7" s="69"/>
    </row>
    <row r="8" spans="1:18" s="15" customFormat="1" ht="17.25" customHeight="1">
      <c r="A8" s="155"/>
      <c r="B8" s="65" t="s">
        <v>151</v>
      </c>
      <c r="C8" s="45" t="s">
        <v>5</v>
      </c>
      <c r="D8" s="112">
        <f>'2019预算研发费用 '!T8</f>
        <v>0</v>
      </c>
      <c r="E8" s="112">
        <f ca="1">OFFSET('2019研发费用 '!$H8,0,MONTH(封面!$G$13)-1,)</f>
        <v>0</v>
      </c>
      <c r="F8" s="109">
        <f ca="1">OFFSET('2019预算研发费用 '!$H8,0,MONTH(封面!$G$13)-1,)</f>
        <v>0</v>
      </c>
      <c r="G8" s="109">
        <f ca="1">OFFSET('2020实际研发费用 '!$H8,0,MONTH(封面!$G$13)-1,)</f>
        <v>0</v>
      </c>
      <c r="H8" s="112">
        <f t="shared" ca="1" si="2"/>
        <v>0</v>
      </c>
      <c r="I8" s="112">
        <f t="shared" ca="1" si="3"/>
        <v>0</v>
      </c>
      <c r="J8" s="112">
        <f ca="1">SUM(OFFSET('2019研发费用 '!$H8,0,0,1,MONTH(封面!$G$13)))</f>
        <v>0</v>
      </c>
      <c r="K8" s="112">
        <f ca="1">SUM(OFFSET('2019预算研发费用 '!$H8,0,0,1,MONTH(封面!$G$13)))</f>
        <v>0</v>
      </c>
      <c r="L8" s="112">
        <f ca="1">SUM(OFFSET('2020实际研发费用 '!$H8,0,0,1,MONTH(封面!$G$13)))</f>
        <v>0</v>
      </c>
      <c r="M8" s="112">
        <f t="shared" ca="1" si="4"/>
        <v>0</v>
      </c>
      <c r="N8" s="112">
        <f t="shared" ca="1" si="5"/>
        <v>0</v>
      </c>
      <c r="O8" s="96" t="str">
        <f>IF('2020实际研发费用 '!U8="","",'2020实际研发费用 '!U8)</f>
        <v/>
      </c>
      <c r="P8" s="69"/>
      <c r="Q8" s="69"/>
      <c r="R8" s="69"/>
    </row>
    <row r="9" spans="1:18" s="15" customFormat="1" ht="17.25" customHeight="1">
      <c r="A9" s="155"/>
      <c r="B9" s="65" t="s">
        <v>6</v>
      </c>
      <c r="C9" s="45" t="s">
        <v>7</v>
      </c>
      <c r="D9" s="112">
        <f>'2019预算研发费用 '!T9</f>
        <v>0</v>
      </c>
      <c r="E9" s="112">
        <f ca="1">OFFSET('2019研发费用 '!$H9,0,MONTH(封面!$G$13)-1,)</f>
        <v>0</v>
      </c>
      <c r="F9" s="109">
        <f ca="1">OFFSET('2019预算研发费用 '!$H9,0,MONTH(封面!$G$13)-1,)</f>
        <v>0</v>
      </c>
      <c r="G9" s="109">
        <f ca="1">OFFSET('2020实际研发费用 '!$H9,0,MONTH(封面!$G$13)-1,)</f>
        <v>0</v>
      </c>
      <c r="H9" s="112">
        <f t="shared" ca="1" si="2"/>
        <v>0</v>
      </c>
      <c r="I9" s="112">
        <f t="shared" ca="1" si="3"/>
        <v>0</v>
      </c>
      <c r="J9" s="112">
        <f ca="1">SUM(OFFSET('2019研发费用 '!$H9,0,0,1,MONTH(封面!$G$13)))</f>
        <v>0</v>
      </c>
      <c r="K9" s="112">
        <f ca="1">SUM(OFFSET('2019预算研发费用 '!$H9,0,0,1,MONTH(封面!$G$13)))</f>
        <v>0</v>
      </c>
      <c r="L9" s="112">
        <f ca="1">SUM(OFFSET('2020实际研发费用 '!$H9,0,0,1,MONTH(封面!$G$13)))</f>
        <v>0</v>
      </c>
      <c r="M9" s="112">
        <f t="shared" ca="1" si="4"/>
        <v>0</v>
      </c>
      <c r="N9" s="112">
        <f t="shared" ca="1" si="5"/>
        <v>0</v>
      </c>
      <c r="O9" s="96" t="str">
        <f>IF('2020实际研发费用 '!U9="","",'2020实际研发费用 '!U9)</f>
        <v/>
      </c>
      <c r="P9" s="69"/>
      <c r="Q9" s="69"/>
      <c r="R9" s="69"/>
    </row>
    <row r="10" spans="1:18" s="15" customFormat="1" ht="17.25" customHeight="1">
      <c r="A10" s="155"/>
      <c r="B10" s="156" t="s">
        <v>152</v>
      </c>
      <c r="C10" s="45" t="s">
        <v>8</v>
      </c>
      <c r="D10" s="112">
        <f>'2019预算研发费用 '!T10</f>
        <v>0</v>
      </c>
      <c r="E10" s="112">
        <f ca="1">OFFSET('2019研发费用 '!$H10,0,MONTH(封面!$G$13)-1,)</f>
        <v>0</v>
      </c>
      <c r="F10" s="109">
        <f ca="1">OFFSET('2019预算研发费用 '!$H10,0,MONTH(封面!$G$13)-1,)</f>
        <v>0</v>
      </c>
      <c r="G10" s="109">
        <f ca="1">OFFSET('2020实际研发费用 '!$H10,0,MONTH(封面!$G$13)-1,)</f>
        <v>0</v>
      </c>
      <c r="H10" s="112">
        <f t="shared" ca="1" si="2"/>
        <v>0</v>
      </c>
      <c r="I10" s="112">
        <f t="shared" ca="1" si="3"/>
        <v>0</v>
      </c>
      <c r="J10" s="112">
        <f ca="1">SUM(OFFSET('2019研发费用 '!$H10,0,0,1,MONTH(封面!$G$13)))</f>
        <v>0</v>
      </c>
      <c r="K10" s="112">
        <f ca="1">SUM(OFFSET('2019预算研发费用 '!$H10,0,0,1,MONTH(封面!$G$13)))</f>
        <v>0</v>
      </c>
      <c r="L10" s="112">
        <f ca="1">SUM(OFFSET('2020实际研发费用 '!$H10,0,0,1,MONTH(封面!$G$13)))</f>
        <v>0</v>
      </c>
      <c r="M10" s="112">
        <f t="shared" ca="1" si="4"/>
        <v>0</v>
      </c>
      <c r="N10" s="112">
        <f t="shared" ca="1" si="5"/>
        <v>0</v>
      </c>
      <c r="O10" s="96" t="str">
        <f>IF('2020实际研发费用 '!U10="","",'2020实际研发费用 '!U10)</f>
        <v/>
      </c>
      <c r="P10" s="69"/>
      <c r="Q10" s="69"/>
      <c r="R10" s="69"/>
    </row>
    <row r="11" spans="1:18" s="15" customFormat="1" ht="17.25" customHeight="1">
      <c r="A11" s="155"/>
      <c r="B11" s="156"/>
      <c r="C11" s="45" t="s">
        <v>9</v>
      </c>
      <c r="D11" s="112">
        <f>'2019预算研发费用 '!T11</f>
        <v>0</v>
      </c>
      <c r="E11" s="112">
        <f ca="1">OFFSET('2019研发费用 '!$H11,0,MONTH(封面!$G$13)-1,)</f>
        <v>0</v>
      </c>
      <c r="F11" s="109">
        <f ca="1">OFFSET('2019预算研发费用 '!$H11,0,MONTH(封面!$G$13)-1,)</f>
        <v>0</v>
      </c>
      <c r="G11" s="109">
        <f ca="1">OFFSET('2020实际研发费用 '!$H11,0,MONTH(封面!$G$13)-1,)</f>
        <v>0</v>
      </c>
      <c r="H11" s="112">
        <f t="shared" ref="H11:H74" ca="1" si="6">G11-E11</f>
        <v>0</v>
      </c>
      <c r="I11" s="112">
        <f t="shared" ref="I11:I74" ca="1" si="7">G11-F11</f>
        <v>0</v>
      </c>
      <c r="J11" s="112">
        <f ca="1">SUM(OFFSET('2019研发费用 '!$H11,0,0,1,MONTH(封面!$G$13)))</f>
        <v>0</v>
      </c>
      <c r="K11" s="112">
        <f ca="1">SUM(OFFSET('2019预算研发费用 '!$H11,0,0,1,MONTH(封面!$G$13)))</f>
        <v>0</v>
      </c>
      <c r="L11" s="112">
        <f ca="1">SUM(OFFSET('2020实际研发费用 '!$H11,0,0,1,MONTH(封面!$G$13)))</f>
        <v>0</v>
      </c>
      <c r="M11" s="112">
        <f t="shared" ref="M11:M74" ca="1" si="8">L11-J11</f>
        <v>0</v>
      </c>
      <c r="N11" s="112">
        <f t="shared" ref="N11:N74" ca="1" si="9">L11-K11</f>
        <v>0</v>
      </c>
      <c r="O11" s="96" t="str">
        <f>IF('2020实际研发费用 '!U11="","",'2020实际研发费用 '!U11)</f>
        <v/>
      </c>
      <c r="P11" s="69"/>
      <c r="Q11" s="69"/>
      <c r="R11" s="69"/>
    </row>
    <row r="12" spans="1:18" s="15" customFormat="1" ht="17.25" customHeight="1">
      <c r="A12" s="155"/>
      <c r="B12" s="156"/>
      <c r="C12" s="45" t="s">
        <v>10</v>
      </c>
      <c r="D12" s="112">
        <f>'2019预算研发费用 '!T12</f>
        <v>0</v>
      </c>
      <c r="E12" s="112">
        <f ca="1">OFFSET('2019研发费用 '!$H12,0,MONTH(封面!$G$13)-1,)</f>
        <v>0</v>
      </c>
      <c r="F12" s="109">
        <f ca="1">OFFSET('2019预算研发费用 '!$H12,0,MONTH(封面!$G$13)-1,)</f>
        <v>0</v>
      </c>
      <c r="G12" s="109">
        <f ca="1">OFFSET('2020实际研发费用 '!$H12,0,MONTH(封面!$G$13)-1,)</f>
        <v>0</v>
      </c>
      <c r="H12" s="112">
        <f t="shared" ca="1" si="6"/>
        <v>0</v>
      </c>
      <c r="I12" s="112">
        <f t="shared" ca="1" si="7"/>
        <v>0</v>
      </c>
      <c r="J12" s="112">
        <f ca="1">SUM(OFFSET('2019研发费用 '!$H12,0,0,1,MONTH(封面!$G$13)))</f>
        <v>0</v>
      </c>
      <c r="K12" s="112">
        <f ca="1">SUM(OFFSET('2019预算研发费用 '!$H12,0,0,1,MONTH(封面!$G$13)))</f>
        <v>0</v>
      </c>
      <c r="L12" s="112">
        <f ca="1">SUM(OFFSET('2020实际研发费用 '!$H12,0,0,1,MONTH(封面!$G$13)))</f>
        <v>0</v>
      </c>
      <c r="M12" s="112">
        <f t="shared" ca="1" si="8"/>
        <v>0</v>
      </c>
      <c r="N12" s="112">
        <f t="shared" ca="1" si="9"/>
        <v>0</v>
      </c>
      <c r="O12" s="96" t="str">
        <f>IF('2020实际研发费用 '!U12="","",'2020实际研发费用 '!U12)</f>
        <v/>
      </c>
      <c r="P12" s="69"/>
      <c r="Q12" s="69"/>
      <c r="R12" s="69"/>
    </row>
    <row r="13" spans="1:18" s="15" customFormat="1" ht="17.25" customHeight="1">
      <c r="A13" s="155"/>
      <c r="B13" s="156"/>
      <c r="C13" s="45" t="s">
        <v>11</v>
      </c>
      <c r="D13" s="112">
        <f>'2019预算研发费用 '!T13</f>
        <v>0</v>
      </c>
      <c r="E13" s="112">
        <f ca="1">OFFSET('2019研发费用 '!$H13,0,MONTH(封面!$G$13)-1,)</f>
        <v>0</v>
      </c>
      <c r="F13" s="109">
        <f ca="1">OFFSET('2019预算研发费用 '!$H13,0,MONTH(封面!$G$13)-1,)</f>
        <v>0</v>
      </c>
      <c r="G13" s="109">
        <f ca="1">OFFSET('2020实际研发费用 '!$H13,0,MONTH(封面!$G$13)-1,)</f>
        <v>0</v>
      </c>
      <c r="H13" s="112">
        <f t="shared" ca="1" si="6"/>
        <v>0</v>
      </c>
      <c r="I13" s="112">
        <f t="shared" ca="1" si="7"/>
        <v>0</v>
      </c>
      <c r="J13" s="112">
        <f ca="1">SUM(OFFSET('2019研发费用 '!$H13,0,0,1,MONTH(封面!$G$13)))</f>
        <v>0</v>
      </c>
      <c r="K13" s="112">
        <f ca="1">SUM(OFFSET('2019预算研发费用 '!$H13,0,0,1,MONTH(封面!$G$13)))</f>
        <v>0</v>
      </c>
      <c r="L13" s="112">
        <f ca="1">SUM(OFFSET('2020实际研发费用 '!$H13,0,0,1,MONTH(封面!$G$13)))</f>
        <v>0</v>
      </c>
      <c r="M13" s="112">
        <f t="shared" ca="1" si="8"/>
        <v>0</v>
      </c>
      <c r="N13" s="112">
        <f t="shared" ca="1" si="9"/>
        <v>0</v>
      </c>
      <c r="O13" s="96" t="str">
        <f>IF('2020实际研发费用 '!U13="","",'2020实际研发费用 '!U13)</f>
        <v/>
      </c>
      <c r="P13" s="69"/>
      <c r="Q13" s="69"/>
      <c r="R13" s="69"/>
    </row>
    <row r="14" spans="1:18" s="15" customFormat="1" ht="17.25" customHeight="1">
      <c r="A14" s="155"/>
      <c r="B14" s="156"/>
      <c r="C14" s="45" t="s">
        <v>12</v>
      </c>
      <c r="D14" s="112">
        <f>'2019预算研发费用 '!T14</f>
        <v>0</v>
      </c>
      <c r="E14" s="112">
        <f ca="1">OFFSET('2019研发费用 '!$H14,0,MONTH(封面!$G$13)-1,)</f>
        <v>0</v>
      </c>
      <c r="F14" s="109">
        <f ca="1">OFFSET('2019预算研发费用 '!$H14,0,MONTH(封面!$G$13)-1,)</f>
        <v>0</v>
      </c>
      <c r="G14" s="109">
        <f ca="1">OFFSET('2020实际研发费用 '!$H14,0,MONTH(封面!$G$13)-1,)</f>
        <v>0</v>
      </c>
      <c r="H14" s="112">
        <f t="shared" ca="1" si="6"/>
        <v>0</v>
      </c>
      <c r="I14" s="112">
        <f t="shared" ca="1" si="7"/>
        <v>0</v>
      </c>
      <c r="J14" s="112">
        <f ca="1">SUM(OFFSET('2019研发费用 '!$H14,0,0,1,MONTH(封面!$G$13)))</f>
        <v>0</v>
      </c>
      <c r="K14" s="112">
        <f ca="1">SUM(OFFSET('2019预算研发费用 '!$H14,0,0,1,MONTH(封面!$G$13)))</f>
        <v>0</v>
      </c>
      <c r="L14" s="112">
        <f ca="1">SUM(OFFSET('2020实际研发费用 '!$H14,0,0,1,MONTH(封面!$G$13)))</f>
        <v>0</v>
      </c>
      <c r="M14" s="112">
        <f t="shared" ca="1" si="8"/>
        <v>0</v>
      </c>
      <c r="N14" s="112">
        <f t="shared" ca="1" si="9"/>
        <v>0</v>
      </c>
      <c r="O14" s="96" t="str">
        <f>IF('2020实际研发费用 '!U14="","",'2020实际研发费用 '!U14)</f>
        <v/>
      </c>
      <c r="P14" s="69"/>
      <c r="Q14" s="69"/>
      <c r="R14" s="69"/>
    </row>
    <row r="15" spans="1:18" s="15" customFormat="1" ht="17.25" customHeight="1">
      <c r="A15" s="155"/>
      <c r="B15" s="156"/>
      <c r="C15" s="45" t="s">
        <v>13</v>
      </c>
      <c r="D15" s="112">
        <f>'2019预算研发费用 '!T15</f>
        <v>0</v>
      </c>
      <c r="E15" s="112">
        <f ca="1">OFFSET('2019研发费用 '!$H15,0,MONTH(封面!$G$13)-1,)</f>
        <v>0</v>
      </c>
      <c r="F15" s="109">
        <f ca="1">OFFSET('2019预算研发费用 '!$H15,0,MONTH(封面!$G$13)-1,)</f>
        <v>0</v>
      </c>
      <c r="G15" s="109">
        <f ca="1">OFFSET('2020实际研发费用 '!$H15,0,MONTH(封面!$G$13)-1,)</f>
        <v>0</v>
      </c>
      <c r="H15" s="112">
        <f t="shared" ca="1" si="6"/>
        <v>0</v>
      </c>
      <c r="I15" s="112">
        <f t="shared" ca="1" si="7"/>
        <v>0</v>
      </c>
      <c r="J15" s="112">
        <f ca="1">SUM(OFFSET('2019研发费用 '!$H15,0,0,1,MONTH(封面!$G$13)))</f>
        <v>0</v>
      </c>
      <c r="K15" s="112">
        <f ca="1">SUM(OFFSET('2019预算研发费用 '!$H15,0,0,1,MONTH(封面!$G$13)))</f>
        <v>0</v>
      </c>
      <c r="L15" s="112">
        <f ca="1">SUM(OFFSET('2020实际研发费用 '!$H15,0,0,1,MONTH(封面!$G$13)))</f>
        <v>0</v>
      </c>
      <c r="M15" s="112">
        <f t="shared" ca="1" si="8"/>
        <v>0</v>
      </c>
      <c r="N15" s="112">
        <f t="shared" ca="1" si="9"/>
        <v>0</v>
      </c>
      <c r="O15" s="96" t="str">
        <f>IF('2020实际研发费用 '!U15="","",'2020实际研发费用 '!U15)</f>
        <v/>
      </c>
      <c r="P15" s="69"/>
      <c r="Q15" s="69"/>
      <c r="R15" s="69"/>
    </row>
    <row r="16" spans="1:18" s="15" customFormat="1" ht="17.25" customHeight="1">
      <c r="A16" s="155"/>
      <c r="B16" s="156"/>
      <c r="C16" s="45" t="s">
        <v>14</v>
      </c>
      <c r="D16" s="112">
        <f>'2019预算研发费用 '!T16</f>
        <v>0</v>
      </c>
      <c r="E16" s="112">
        <f ca="1">OFFSET('2019研发费用 '!$H16,0,MONTH(封面!$G$13)-1,)</f>
        <v>0</v>
      </c>
      <c r="F16" s="109">
        <f ca="1">OFFSET('2019预算研发费用 '!$H16,0,MONTH(封面!$G$13)-1,)</f>
        <v>0</v>
      </c>
      <c r="G16" s="109">
        <f ca="1">OFFSET('2020实际研发费用 '!$H16,0,MONTH(封面!$G$13)-1,)</f>
        <v>0</v>
      </c>
      <c r="H16" s="112">
        <f t="shared" ca="1" si="6"/>
        <v>0</v>
      </c>
      <c r="I16" s="112">
        <f t="shared" ca="1" si="7"/>
        <v>0</v>
      </c>
      <c r="J16" s="112">
        <f ca="1">SUM(OFFSET('2019研发费用 '!$H16,0,0,1,MONTH(封面!$G$13)))</f>
        <v>0</v>
      </c>
      <c r="K16" s="112">
        <f ca="1">SUM(OFFSET('2019预算研发费用 '!$H16,0,0,1,MONTH(封面!$G$13)))</f>
        <v>0</v>
      </c>
      <c r="L16" s="112">
        <f ca="1">SUM(OFFSET('2020实际研发费用 '!$H16,0,0,1,MONTH(封面!$G$13)))</f>
        <v>0</v>
      </c>
      <c r="M16" s="112">
        <f t="shared" ca="1" si="8"/>
        <v>0</v>
      </c>
      <c r="N16" s="112">
        <f t="shared" ca="1" si="9"/>
        <v>0</v>
      </c>
      <c r="O16" s="96" t="str">
        <f>IF('2020实际研发费用 '!U16="","",'2020实际研发费用 '!U16)</f>
        <v/>
      </c>
      <c r="P16" s="69"/>
      <c r="Q16" s="69"/>
      <c r="R16" s="69"/>
    </row>
    <row r="17" spans="1:18" s="15" customFormat="1" ht="17.25" customHeight="1">
      <c r="A17" s="155"/>
      <c r="B17" s="156"/>
      <c r="C17" s="45" t="s">
        <v>15</v>
      </c>
      <c r="D17" s="112">
        <f>'2019预算研发费用 '!T17</f>
        <v>0</v>
      </c>
      <c r="E17" s="112">
        <f ca="1">OFFSET('2019研发费用 '!$H17,0,MONTH(封面!$G$13)-1,)</f>
        <v>0</v>
      </c>
      <c r="F17" s="109">
        <f ca="1">OFFSET('2019预算研发费用 '!$H17,0,MONTH(封面!$G$13)-1,)</f>
        <v>0</v>
      </c>
      <c r="G17" s="109">
        <f ca="1">OFFSET('2020实际研发费用 '!$H17,0,MONTH(封面!$G$13)-1,)</f>
        <v>0</v>
      </c>
      <c r="H17" s="112">
        <f t="shared" ca="1" si="6"/>
        <v>0</v>
      </c>
      <c r="I17" s="112">
        <f t="shared" ca="1" si="7"/>
        <v>0</v>
      </c>
      <c r="J17" s="112">
        <f ca="1">SUM(OFFSET('2019研发费用 '!$H17,0,0,1,MONTH(封面!$G$13)))</f>
        <v>0</v>
      </c>
      <c r="K17" s="112">
        <f ca="1">SUM(OFFSET('2019预算研发费用 '!$H17,0,0,1,MONTH(封面!$G$13)))</f>
        <v>0</v>
      </c>
      <c r="L17" s="112">
        <f ca="1">SUM(OFFSET('2020实际研发费用 '!$H17,0,0,1,MONTH(封面!$G$13)))</f>
        <v>0</v>
      </c>
      <c r="M17" s="112">
        <f t="shared" ca="1" si="8"/>
        <v>0</v>
      </c>
      <c r="N17" s="112">
        <f t="shared" ca="1" si="9"/>
        <v>0</v>
      </c>
      <c r="O17" s="96" t="str">
        <f>IF('2020实际研发费用 '!U17="","",'2020实际研发费用 '!U17)</f>
        <v/>
      </c>
      <c r="P17" s="69"/>
      <c r="Q17" s="69"/>
      <c r="R17" s="69"/>
    </row>
    <row r="18" spans="1:18" s="15" customFormat="1" ht="17.25" customHeight="1">
      <c r="A18" s="155"/>
      <c r="B18" s="156"/>
      <c r="C18" s="45" t="s">
        <v>434</v>
      </c>
      <c r="D18" s="112">
        <f>'2019预算研发费用 '!T18</f>
        <v>0</v>
      </c>
      <c r="E18" s="112">
        <f ca="1">OFFSET('2019研发费用 '!$H18,0,MONTH(封面!$G$13)-1,)</f>
        <v>0</v>
      </c>
      <c r="F18" s="109">
        <f ca="1">OFFSET('2019预算研发费用 '!$H18,0,MONTH(封面!$G$13)-1,)</f>
        <v>0</v>
      </c>
      <c r="G18" s="109">
        <f ca="1">OFFSET('2020实际研发费用 '!$H18,0,MONTH(封面!$G$13)-1,)</f>
        <v>0</v>
      </c>
      <c r="H18" s="112">
        <f t="shared" ca="1" si="6"/>
        <v>0</v>
      </c>
      <c r="I18" s="112">
        <f t="shared" ca="1" si="7"/>
        <v>0</v>
      </c>
      <c r="J18" s="112">
        <f ca="1">SUM(OFFSET('2019研发费用 '!$H18,0,0,1,MONTH(封面!$G$13)))</f>
        <v>0</v>
      </c>
      <c r="K18" s="112">
        <f ca="1">SUM(OFFSET('2019预算研发费用 '!$H18,0,0,1,MONTH(封面!$G$13)))</f>
        <v>0</v>
      </c>
      <c r="L18" s="112">
        <f ca="1">SUM(OFFSET('2020实际研发费用 '!$H18,0,0,1,MONTH(封面!$G$13)))</f>
        <v>0</v>
      </c>
      <c r="M18" s="112">
        <f t="shared" ca="1" si="8"/>
        <v>0</v>
      </c>
      <c r="N18" s="112">
        <f t="shared" ca="1" si="9"/>
        <v>0</v>
      </c>
      <c r="O18" s="96" t="str">
        <f>IF('2020实际研发费用 '!U18="","",'2020实际研发费用 '!U18)</f>
        <v/>
      </c>
      <c r="P18" s="69"/>
      <c r="Q18" s="69"/>
      <c r="R18" s="69"/>
    </row>
    <row r="19" spans="1:18" s="15" customFormat="1" ht="17.25" customHeight="1">
      <c r="A19" s="155"/>
      <c r="B19" s="65" t="s">
        <v>153</v>
      </c>
      <c r="C19" s="45" t="s">
        <v>17</v>
      </c>
      <c r="D19" s="112">
        <f>'2019预算研发费用 '!T19</f>
        <v>0</v>
      </c>
      <c r="E19" s="112">
        <f ca="1">OFFSET('2019研发费用 '!$H19,0,MONTH(封面!$G$13)-1,)</f>
        <v>1071</v>
      </c>
      <c r="F19" s="109">
        <f ca="1">OFFSET('2019预算研发费用 '!$H19,0,MONTH(封面!$G$13)-1,)</f>
        <v>0</v>
      </c>
      <c r="G19" s="109">
        <f ca="1">OFFSET('2020实际研发费用 '!$H19,0,MONTH(封面!$G$13)-1,)</f>
        <v>0</v>
      </c>
      <c r="H19" s="112">
        <f t="shared" ca="1" si="6"/>
        <v>-1071</v>
      </c>
      <c r="I19" s="112">
        <f t="shared" ca="1" si="7"/>
        <v>0</v>
      </c>
      <c r="J19" s="112">
        <f ca="1">SUM(OFFSET('2019研发费用 '!$H19,0,0,1,MONTH(封面!$G$13)))</f>
        <v>4284</v>
      </c>
      <c r="K19" s="112">
        <f ca="1">SUM(OFFSET('2019预算研发费用 '!$H19,0,0,1,MONTH(封面!$G$13)))</f>
        <v>0</v>
      </c>
      <c r="L19" s="112">
        <f ca="1">SUM(OFFSET('2020实际研发费用 '!$H19,0,0,1,MONTH(封面!$G$13)))</f>
        <v>3826</v>
      </c>
      <c r="M19" s="112">
        <f t="shared" ca="1" si="8"/>
        <v>-458</v>
      </c>
      <c r="N19" s="112">
        <f t="shared" ca="1" si="9"/>
        <v>3826</v>
      </c>
      <c r="O19" s="96" t="str">
        <f>IF('2020实际研发费用 '!U19="","",'2020实际研发费用 '!U19)</f>
        <v/>
      </c>
      <c r="P19" s="69"/>
      <c r="Q19" s="69"/>
      <c r="R19" s="69"/>
    </row>
    <row r="20" spans="1:18" s="15" customFormat="1" ht="17.25" customHeight="1">
      <c r="A20" s="155"/>
      <c r="B20" s="65" t="s">
        <v>18</v>
      </c>
      <c r="C20" s="45" t="s">
        <v>19</v>
      </c>
      <c r="D20" s="112">
        <f>'2019预算研发费用 '!T20</f>
        <v>0</v>
      </c>
      <c r="E20" s="112">
        <f ca="1">OFFSET('2019研发费用 '!$H20,0,MONTH(封面!$G$13)-1,)</f>
        <v>0</v>
      </c>
      <c r="F20" s="109">
        <f ca="1">OFFSET('2019预算研发费用 '!$H20,0,MONTH(封面!$G$13)-1,)</f>
        <v>0</v>
      </c>
      <c r="G20" s="109">
        <f ca="1">OFFSET('2020实际研发费用 '!$H20,0,MONTH(封面!$G$13)-1,)</f>
        <v>0</v>
      </c>
      <c r="H20" s="112">
        <f t="shared" ca="1" si="6"/>
        <v>0</v>
      </c>
      <c r="I20" s="112">
        <f t="shared" ca="1" si="7"/>
        <v>0</v>
      </c>
      <c r="J20" s="112">
        <f ca="1">SUM(OFFSET('2019研发费用 '!$H20,0,0,1,MONTH(封面!$G$13)))</f>
        <v>0</v>
      </c>
      <c r="K20" s="112">
        <f ca="1">SUM(OFFSET('2019预算研发费用 '!$H20,0,0,1,MONTH(封面!$G$13)))</f>
        <v>0</v>
      </c>
      <c r="L20" s="112">
        <f ca="1">SUM(OFFSET('2020实际研发费用 '!$H20,0,0,1,MONTH(封面!$G$13)))</f>
        <v>0</v>
      </c>
      <c r="M20" s="112">
        <f t="shared" ca="1" si="8"/>
        <v>0</v>
      </c>
      <c r="N20" s="112">
        <f t="shared" ca="1" si="9"/>
        <v>0</v>
      </c>
      <c r="O20" s="96" t="str">
        <f>IF('2020实际研发费用 '!U20="","",'2020实际研发费用 '!U20)</f>
        <v/>
      </c>
      <c r="P20" s="69"/>
      <c r="Q20" s="69"/>
      <c r="R20" s="69"/>
    </row>
    <row r="21" spans="1:18" s="15" customFormat="1" ht="17.25" customHeight="1">
      <c r="A21" s="155"/>
      <c r="B21" s="65" t="s">
        <v>154</v>
      </c>
      <c r="C21" s="45" t="s">
        <v>20</v>
      </c>
      <c r="D21" s="112">
        <f>'2019预算研发费用 '!T21</f>
        <v>0</v>
      </c>
      <c r="E21" s="112">
        <f ca="1">OFFSET('2019研发费用 '!$H21,0,MONTH(封面!$G$13)-1,)</f>
        <v>0</v>
      </c>
      <c r="F21" s="109">
        <f ca="1">OFFSET('2019预算研发费用 '!$H21,0,MONTH(封面!$G$13)-1,)</f>
        <v>0</v>
      </c>
      <c r="G21" s="109">
        <f ca="1">OFFSET('2020实际研发费用 '!$H21,0,MONTH(封面!$G$13)-1,)</f>
        <v>0</v>
      </c>
      <c r="H21" s="112">
        <f t="shared" ca="1" si="6"/>
        <v>0</v>
      </c>
      <c r="I21" s="112">
        <f t="shared" ca="1" si="7"/>
        <v>0</v>
      </c>
      <c r="J21" s="112">
        <f ca="1">SUM(OFFSET('2019研发费用 '!$H21,0,0,1,MONTH(封面!$G$13)))</f>
        <v>0</v>
      </c>
      <c r="K21" s="112">
        <f ca="1">SUM(OFFSET('2019预算研发费用 '!$H21,0,0,1,MONTH(封面!$G$13)))</f>
        <v>0</v>
      </c>
      <c r="L21" s="112">
        <f ca="1">SUM(OFFSET('2020实际研发费用 '!$H21,0,0,1,MONTH(封面!$G$13)))</f>
        <v>0</v>
      </c>
      <c r="M21" s="112">
        <f t="shared" ca="1" si="8"/>
        <v>0</v>
      </c>
      <c r="N21" s="112">
        <f t="shared" ca="1" si="9"/>
        <v>0</v>
      </c>
      <c r="O21" s="96" t="str">
        <f>IF('2020实际研发费用 '!U21="","",'2020实际研发费用 '!U21)</f>
        <v/>
      </c>
      <c r="P21" s="69"/>
      <c r="Q21" s="69"/>
      <c r="R21" s="69"/>
    </row>
    <row r="22" spans="1:18" s="15" customFormat="1" ht="17.25" customHeight="1">
      <c r="A22" s="155"/>
      <c r="B22" s="156" t="s">
        <v>21</v>
      </c>
      <c r="C22" s="45" t="s">
        <v>22</v>
      </c>
      <c r="D22" s="112">
        <f>'2019预算研发费用 '!T22</f>
        <v>0</v>
      </c>
      <c r="E22" s="112">
        <f ca="1">OFFSET('2019研发费用 '!$H22,0,MONTH(封面!$G$13)-1,)</f>
        <v>7727.36</v>
      </c>
      <c r="F22" s="109">
        <f ca="1">OFFSET('2019预算研发费用 '!$H22,0,MONTH(封面!$G$13)-1,)</f>
        <v>0</v>
      </c>
      <c r="G22" s="109">
        <f ca="1">OFFSET('2020实际研发费用 '!$H22,0,MONTH(封面!$G$13)-1,)</f>
        <v>0</v>
      </c>
      <c r="H22" s="112">
        <f t="shared" ca="1" si="6"/>
        <v>-7727.36</v>
      </c>
      <c r="I22" s="112">
        <f t="shared" ca="1" si="7"/>
        <v>0</v>
      </c>
      <c r="J22" s="112">
        <f ca="1">SUM(OFFSET('2019研发费用 '!$H22,0,0,1,MONTH(封面!$G$13)))</f>
        <v>30909.439999999999</v>
      </c>
      <c r="K22" s="112">
        <f ca="1">SUM(OFFSET('2019预算研发费用 '!$H22,0,0,1,MONTH(封面!$G$13)))</f>
        <v>0</v>
      </c>
      <c r="L22" s="112">
        <f ca="1">SUM(OFFSET('2020实际研发费用 '!$H22,0,0,1,MONTH(封面!$G$13)))</f>
        <v>13335.68</v>
      </c>
      <c r="M22" s="112">
        <f t="shared" ca="1" si="8"/>
        <v>-17573.759999999998</v>
      </c>
      <c r="N22" s="112">
        <f t="shared" ca="1" si="9"/>
        <v>13335.68</v>
      </c>
      <c r="O22" s="96" t="str">
        <f>IF('2020实际研发费用 '!U22="","",'2020实际研发费用 '!U22)</f>
        <v/>
      </c>
      <c r="P22" s="69"/>
      <c r="Q22" s="69"/>
      <c r="R22" s="69"/>
    </row>
    <row r="23" spans="1:18" s="15" customFormat="1" ht="17.25" customHeight="1">
      <c r="A23" s="155"/>
      <c r="B23" s="156"/>
      <c r="C23" s="45" t="s">
        <v>23</v>
      </c>
      <c r="D23" s="112">
        <f>'2019预算研发费用 '!T23</f>
        <v>0</v>
      </c>
      <c r="E23" s="112">
        <f ca="1">OFFSET('2019研发费用 '!$H23,0,MONTH(封面!$G$13)-1,)</f>
        <v>203.35</v>
      </c>
      <c r="F23" s="109">
        <f ca="1">OFFSET('2019预算研发费用 '!$H23,0,MONTH(封面!$G$13)-1,)</f>
        <v>0</v>
      </c>
      <c r="G23" s="109">
        <f ca="1">OFFSET('2020实际研发费用 '!$H23,0,MONTH(封面!$G$13)-1,)</f>
        <v>0</v>
      </c>
      <c r="H23" s="112">
        <f t="shared" ca="1" si="6"/>
        <v>-203.35</v>
      </c>
      <c r="I23" s="112">
        <f t="shared" ca="1" si="7"/>
        <v>0</v>
      </c>
      <c r="J23" s="112">
        <f ca="1">SUM(OFFSET('2019研发费用 '!$H23,0,0,1,MONTH(封面!$G$13)))</f>
        <v>813.4</v>
      </c>
      <c r="K23" s="112">
        <f ca="1">SUM(OFFSET('2019预算研发费用 '!$H23,0,0,1,MONTH(封面!$G$13)))</f>
        <v>0</v>
      </c>
      <c r="L23" s="112">
        <f ca="1">SUM(OFFSET('2020实际研发费用 '!$H23,0,0,1,MONTH(封面!$G$13)))</f>
        <v>416.74</v>
      </c>
      <c r="M23" s="112">
        <f t="shared" ca="1" si="8"/>
        <v>-396.65999999999997</v>
      </c>
      <c r="N23" s="112">
        <f t="shared" ca="1" si="9"/>
        <v>416.74</v>
      </c>
      <c r="O23" s="96" t="str">
        <f>IF('2020实际研发费用 '!U23="","",'2020实际研发费用 '!U23)</f>
        <v/>
      </c>
      <c r="P23" s="69"/>
      <c r="Q23" s="69"/>
      <c r="R23" s="69"/>
    </row>
    <row r="24" spans="1:18" s="15" customFormat="1" ht="17.25" customHeight="1">
      <c r="A24" s="155"/>
      <c r="B24" s="156"/>
      <c r="C24" s="45" t="s">
        <v>24</v>
      </c>
      <c r="D24" s="112">
        <f>'2019预算研发费用 '!T24</f>
        <v>0</v>
      </c>
      <c r="E24" s="112">
        <f ca="1">OFFSET('2019研发费用 '!$H24,0,MONTH(封面!$G$13)-1,)</f>
        <v>264.36</v>
      </c>
      <c r="F24" s="109">
        <f ca="1">OFFSET('2019预算研发费用 '!$H24,0,MONTH(封面!$G$13)-1,)</f>
        <v>0</v>
      </c>
      <c r="G24" s="109">
        <f ca="1">OFFSET('2020实际研发费用 '!$H24,0,MONTH(封面!$G$13)-1,)</f>
        <v>0</v>
      </c>
      <c r="H24" s="112">
        <f t="shared" ca="1" si="6"/>
        <v>-264.36</v>
      </c>
      <c r="I24" s="112">
        <f t="shared" ca="1" si="7"/>
        <v>0</v>
      </c>
      <c r="J24" s="112">
        <f ca="1">SUM(OFFSET('2019研发费用 '!$H24,0,0,1,MONTH(封面!$G$13)))</f>
        <v>1057.44</v>
      </c>
      <c r="K24" s="112">
        <f ca="1">SUM(OFFSET('2019预算研发费用 '!$H24,0,0,1,MONTH(封面!$G$13)))</f>
        <v>0</v>
      </c>
      <c r="L24" s="112">
        <f ca="1">SUM(OFFSET('2020实际研发费用 '!$H24,0,0,1,MONTH(封面!$G$13)))</f>
        <v>541.76</v>
      </c>
      <c r="M24" s="112">
        <f t="shared" ca="1" si="8"/>
        <v>-515.68000000000006</v>
      </c>
      <c r="N24" s="112">
        <f t="shared" ca="1" si="9"/>
        <v>541.76</v>
      </c>
      <c r="O24" s="96" t="str">
        <f>IF('2020实际研发费用 '!U24="","",'2020实际研发费用 '!U24)</f>
        <v/>
      </c>
      <c r="P24" s="69"/>
      <c r="Q24" s="69"/>
      <c r="R24" s="69"/>
    </row>
    <row r="25" spans="1:18" s="15" customFormat="1" ht="17.25" customHeight="1">
      <c r="A25" s="155"/>
      <c r="B25" s="156"/>
      <c r="C25" s="45" t="s">
        <v>25</v>
      </c>
      <c r="D25" s="112">
        <f>'2019预算研发费用 '!T25</f>
        <v>0</v>
      </c>
      <c r="E25" s="112">
        <f ca="1">OFFSET('2019研发费用 '!$H25,0,MONTH(封面!$G$13)-1,)</f>
        <v>4067.03</v>
      </c>
      <c r="F25" s="109">
        <f ca="1">OFFSET('2019预算研发费用 '!$H25,0,MONTH(封面!$G$13)-1,)</f>
        <v>0</v>
      </c>
      <c r="G25" s="109">
        <f ca="1">OFFSET('2020实际研发费用 '!$H25,0,MONTH(封面!$G$13)-1,)</f>
        <v>0</v>
      </c>
      <c r="H25" s="112">
        <f t="shared" ca="1" si="6"/>
        <v>-4067.03</v>
      </c>
      <c r="I25" s="112">
        <f t="shared" ca="1" si="7"/>
        <v>0</v>
      </c>
      <c r="J25" s="112">
        <f ca="1">SUM(OFFSET('2019研发费用 '!$H25,0,0,1,MONTH(封面!$G$13)))</f>
        <v>16268.12</v>
      </c>
      <c r="K25" s="112">
        <f ca="1">SUM(OFFSET('2019预算研发费用 '!$H25,0,0,1,MONTH(封面!$G$13)))</f>
        <v>0</v>
      </c>
      <c r="L25" s="112">
        <f ca="1">SUM(OFFSET('2020实际研发费用 '!$H25,0,0,1,MONTH(封面!$G$13)))</f>
        <v>8334.7999999999993</v>
      </c>
      <c r="M25" s="112">
        <f t="shared" ca="1" si="8"/>
        <v>-7933.3200000000015</v>
      </c>
      <c r="N25" s="112">
        <f t="shared" ca="1" si="9"/>
        <v>8334.7999999999993</v>
      </c>
      <c r="O25" s="96" t="str">
        <f>IF('2020实际研发费用 '!U25="","",'2020实际研发费用 '!U25)</f>
        <v/>
      </c>
      <c r="P25" s="69"/>
      <c r="Q25" s="69"/>
      <c r="R25" s="69"/>
    </row>
    <row r="26" spans="1:18" s="15" customFormat="1" ht="17.25" customHeight="1">
      <c r="A26" s="155"/>
      <c r="B26" s="156"/>
      <c r="C26" s="45" t="s">
        <v>26</v>
      </c>
      <c r="D26" s="112">
        <f>'2019预算研发费用 '!T26</f>
        <v>0</v>
      </c>
      <c r="E26" s="112">
        <f ca="1">OFFSET('2019研发费用 '!$H26,0,MONTH(封面!$G$13)-1,)</f>
        <v>203.35</v>
      </c>
      <c r="F26" s="109">
        <f ca="1">OFFSET('2019预算研发费用 '!$H26,0,MONTH(封面!$G$13)-1,)</f>
        <v>0</v>
      </c>
      <c r="G26" s="109">
        <f ca="1">OFFSET('2020实际研发费用 '!$H26,0,MONTH(封面!$G$13)-1,)</f>
        <v>0</v>
      </c>
      <c r="H26" s="112">
        <f t="shared" ca="1" si="6"/>
        <v>-203.35</v>
      </c>
      <c r="I26" s="112">
        <f t="shared" ca="1" si="7"/>
        <v>0</v>
      </c>
      <c r="J26" s="112">
        <f ca="1">SUM(OFFSET('2019研发费用 '!$H26,0,0,1,MONTH(封面!$G$13)))</f>
        <v>813.4</v>
      </c>
      <c r="K26" s="112">
        <f ca="1">SUM(OFFSET('2019预算研发费用 '!$H26,0,0,1,MONTH(封面!$G$13)))</f>
        <v>0</v>
      </c>
      <c r="L26" s="112">
        <f ca="1">SUM(OFFSET('2020实际研发费用 '!$H26,0,0,1,MONTH(封面!$G$13)))</f>
        <v>416.74</v>
      </c>
      <c r="M26" s="112">
        <f t="shared" ca="1" si="8"/>
        <v>-396.65999999999997</v>
      </c>
      <c r="N26" s="112">
        <f t="shared" ca="1" si="9"/>
        <v>416.74</v>
      </c>
      <c r="O26" s="96" t="str">
        <f>IF('2020实际研发费用 '!U26="","",'2020实际研发费用 '!U26)</f>
        <v/>
      </c>
      <c r="P26" s="69"/>
      <c r="Q26" s="69"/>
      <c r="R26" s="69"/>
    </row>
    <row r="27" spans="1:18" s="15" customFormat="1" ht="17.25" customHeight="1">
      <c r="A27" s="155"/>
      <c r="B27" s="65" t="s">
        <v>27</v>
      </c>
      <c r="C27" s="45" t="s">
        <v>28</v>
      </c>
      <c r="D27" s="112">
        <f>'2019预算研发费用 '!T27</f>
        <v>0</v>
      </c>
      <c r="E27" s="112">
        <f ca="1">OFFSET('2019研发费用 '!$H27,0,MONTH(封面!$G$13)-1,)</f>
        <v>0</v>
      </c>
      <c r="F27" s="109">
        <f ca="1">OFFSET('2019预算研发费用 '!$H27,0,MONTH(封面!$G$13)-1,)</f>
        <v>0</v>
      </c>
      <c r="G27" s="109">
        <f ca="1">OFFSET('2020实际研发费用 '!$H27,0,MONTH(封面!$G$13)-1,)</f>
        <v>0</v>
      </c>
      <c r="H27" s="112">
        <f t="shared" ca="1" si="6"/>
        <v>0</v>
      </c>
      <c r="I27" s="112">
        <f t="shared" ca="1" si="7"/>
        <v>0</v>
      </c>
      <c r="J27" s="112">
        <f ca="1">SUM(OFFSET('2019研发费用 '!$H27,0,0,1,MONTH(封面!$G$13)))</f>
        <v>0</v>
      </c>
      <c r="K27" s="112">
        <f ca="1">SUM(OFFSET('2019预算研发费用 '!$H27,0,0,1,MONTH(封面!$G$13)))</f>
        <v>0</v>
      </c>
      <c r="L27" s="112">
        <f ca="1">SUM(OFFSET('2020实际研发费用 '!$H27,0,0,1,MONTH(封面!$G$13)))</f>
        <v>0</v>
      </c>
      <c r="M27" s="112">
        <f t="shared" ca="1" si="8"/>
        <v>0</v>
      </c>
      <c r="N27" s="112">
        <f t="shared" ca="1" si="9"/>
        <v>0</v>
      </c>
      <c r="O27" s="96" t="str">
        <f>IF('2020实际研发费用 '!U27="","",'2020实际研发费用 '!U27)</f>
        <v/>
      </c>
      <c r="P27" s="69"/>
      <c r="Q27" s="69"/>
      <c r="R27" s="69"/>
    </row>
    <row r="28" spans="1:18" s="15" customFormat="1" ht="17.25" customHeight="1">
      <c r="A28" s="161" t="s">
        <v>155</v>
      </c>
      <c r="B28" s="156" t="s">
        <v>29</v>
      </c>
      <c r="C28" s="45" t="s">
        <v>30</v>
      </c>
      <c r="D28" s="112">
        <f>'2019预算研发费用 '!T28</f>
        <v>0</v>
      </c>
      <c r="E28" s="112">
        <f ca="1">OFFSET('2019研发费用 '!$H28,0,MONTH(封面!$G$13)-1,)</f>
        <v>0</v>
      </c>
      <c r="F28" s="109">
        <f ca="1">OFFSET('2019预算研发费用 '!$H28,0,MONTH(封面!$G$13)-1,)</f>
        <v>0</v>
      </c>
      <c r="G28" s="109">
        <f ca="1">OFFSET('2020实际研发费用 '!$H28,0,MONTH(封面!$G$13)-1,)</f>
        <v>0</v>
      </c>
      <c r="H28" s="112">
        <f t="shared" ca="1" si="6"/>
        <v>0</v>
      </c>
      <c r="I28" s="112">
        <f t="shared" ca="1" si="7"/>
        <v>0</v>
      </c>
      <c r="J28" s="112">
        <f ca="1">SUM(OFFSET('2019研发费用 '!$H28,0,0,1,MONTH(封面!$G$13)))</f>
        <v>0</v>
      </c>
      <c r="K28" s="112">
        <f ca="1">SUM(OFFSET('2019预算研发费用 '!$H28,0,0,1,MONTH(封面!$G$13)))</f>
        <v>0</v>
      </c>
      <c r="L28" s="112">
        <f ca="1">SUM(OFFSET('2020实际研发费用 '!$H28,0,0,1,MONTH(封面!$G$13)))</f>
        <v>0</v>
      </c>
      <c r="M28" s="112">
        <f t="shared" ca="1" si="8"/>
        <v>0</v>
      </c>
      <c r="N28" s="112">
        <f t="shared" ca="1" si="9"/>
        <v>0</v>
      </c>
      <c r="O28" s="96" t="str">
        <f>IF('2020实际研发费用 '!U28="","",'2020实际研发费用 '!U28)</f>
        <v/>
      </c>
      <c r="P28" s="69"/>
      <c r="Q28" s="69"/>
      <c r="R28" s="69"/>
    </row>
    <row r="29" spans="1:18" s="15" customFormat="1" ht="17.25" customHeight="1">
      <c r="A29" s="161"/>
      <c r="B29" s="156"/>
      <c r="C29" s="45" t="s">
        <v>31</v>
      </c>
      <c r="D29" s="112">
        <f>'2019预算研发费用 '!T29</f>
        <v>0</v>
      </c>
      <c r="E29" s="112">
        <f ca="1">OFFSET('2019研发费用 '!$H29,0,MONTH(封面!$G$13)-1,)</f>
        <v>0</v>
      </c>
      <c r="F29" s="109">
        <f ca="1">OFFSET('2019预算研发费用 '!$H29,0,MONTH(封面!$G$13)-1,)</f>
        <v>0</v>
      </c>
      <c r="G29" s="109">
        <f ca="1">OFFSET('2020实际研发费用 '!$H29,0,MONTH(封面!$G$13)-1,)</f>
        <v>0</v>
      </c>
      <c r="H29" s="112">
        <f t="shared" ca="1" si="6"/>
        <v>0</v>
      </c>
      <c r="I29" s="112">
        <f t="shared" ca="1" si="7"/>
        <v>0</v>
      </c>
      <c r="J29" s="112">
        <f ca="1">SUM(OFFSET('2019研发费用 '!$H29,0,0,1,MONTH(封面!$G$13)))</f>
        <v>263.27999999999997</v>
      </c>
      <c r="K29" s="112">
        <f ca="1">SUM(OFFSET('2019预算研发费用 '!$H29,0,0,1,MONTH(封面!$G$13)))</f>
        <v>0</v>
      </c>
      <c r="L29" s="112">
        <f ca="1">SUM(OFFSET('2020实际研发费用 '!$H29,0,0,1,MONTH(封面!$G$13)))</f>
        <v>459.44</v>
      </c>
      <c r="M29" s="112">
        <f t="shared" ca="1" si="8"/>
        <v>196.16000000000003</v>
      </c>
      <c r="N29" s="112">
        <f t="shared" ca="1" si="9"/>
        <v>459.44</v>
      </c>
      <c r="O29" s="96" t="str">
        <f>IF('2020实际研发费用 '!U29="","",'2020实际研发费用 '!U29)</f>
        <v/>
      </c>
      <c r="P29" s="69"/>
      <c r="Q29" s="69"/>
      <c r="R29" s="69"/>
    </row>
    <row r="30" spans="1:18" s="15" customFormat="1" ht="17.25" customHeight="1">
      <c r="A30" s="161"/>
      <c r="B30" s="65" t="s">
        <v>32</v>
      </c>
      <c r="C30" s="45" t="s">
        <v>33</v>
      </c>
      <c r="D30" s="112">
        <f>'2019预算研发费用 '!T30</f>
        <v>0</v>
      </c>
      <c r="E30" s="112">
        <f ca="1">OFFSET('2019研发费用 '!$H30,0,MONTH(封面!$G$13)-1,)</f>
        <v>0</v>
      </c>
      <c r="F30" s="109">
        <f ca="1">OFFSET('2019预算研发费用 '!$H30,0,MONTH(封面!$G$13)-1,)</f>
        <v>0</v>
      </c>
      <c r="G30" s="109">
        <f ca="1">OFFSET('2020实际研发费用 '!$H30,0,MONTH(封面!$G$13)-1,)</f>
        <v>0</v>
      </c>
      <c r="H30" s="112">
        <f t="shared" ca="1" si="6"/>
        <v>0</v>
      </c>
      <c r="I30" s="112">
        <f t="shared" ca="1" si="7"/>
        <v>0</v>
      </c>
      <c r="J30" s="112">
        <f ca="1">SUM(OFFSET('2019研发费用 '!$H30,0,0,1,MONTH(封面!$G$13)))</f>
        <v>0</v>
      </c>
      <c r="K30" s="112">
        <f ca="1">SUM(OFFSET('2019预算研发费用 '!$H30,0,0,1,MONTH(封面!$G$13)))</f>
        <v>0</v>
      </c>
      <c r="L30" s="112">
        <f ca="1">SUM(OFFSET('2020实际研发费用 '!$H30,0,0,1,MONTH(封面!$G$13)))</f>
        <v>0</v>
      </c>
      <c r="M30" s="112">
        <f t="shared" ca="1" si="8"/>
        <v>0</v>
      </c>
      <c r="N30" s="112">
        <f t="shared" ca="1" si="9"/>
        <v>0</v>
      </c>
      <c r="O30" s="96" t="str">
        <f>IF('2020实际研发费用 '!U30="","",'2020实际研发费用 '!U30)</f>
        <v/>
      </c>
      <c r="P30" s="69"/>
      <c r="Q30" s="69"/>
      <c r="R30" s="69"/>
    </row>
    <row r="31" spans="1:18" s="15" customFormat="1" ht="17.25" customHeight="1">
      <c r="A31" s="161"/>
      <c r="B31" s="156" t="s">
        <v>156</v>
      </c>
      <c r="C31" s="45" t="s">
        <v>34</v>
      </c>
      <c r="D31" s="112">
        <f>'2019预算研发费用 '!T31</f>
        <v>0</v>
      </c>
      <c r="E31" s="112">
        <f ca="1">OFFSET('2019研发费用 '!$H31,0,MONTH(封面!$G$13)-1,)</f>
        <v>0</v>
      </c>
      <c r="F31" s="109">
        <f ca="1">OFFSET('2019预算研发费用 '!$H31,0,MONTH(封面!$G$13)-1,)</f>
        <v>0</v>
      </c>
      <c r="G31" s="109">
        <f ca="1">OFFSET('2020实际研发费用 '!$H31,0,MONTH(封面!$G$13)-1,)</f>
        <v>0</v>
      </c>
      <c r="H31" s="112">
        <f t="shared" ca="1" si="6"/>
        <v>0</v>
      </c>
      <c r="I31" s="112">
        <f t="shared" ca="1" si="7"/>
        <v>0</v>
      </c>
      <c r="J31" s="112">
        <f ca="1">SUM(OFFSET('2019研发费用 '!$H31,0,0,1,MONTH(封面!$G$13)))</f>
        <v>0</v>
      </c>
      <c r="K31" s="112">
        <f ca="1">SUM(OFFSET('2019预算研发费用 '!$H31,0,0,1,MONTH(封面!$G$13)))</f>
        <v>0</v>
      </c>
      <c r="L31" s="112">
        <f ca="1">SUM(OFFSET('2020实际研发费用 '!$H31,0,0,1,MONTH(封面!$G$13)))</f>
        <v>0</v>
      </c>
      <c r="M31" s="112">
        <f t="shared" ca="1" si="8"/>
        <v>0</v>
      </c>
      <c r="N31" s="112">
        <f t="shared" ca="1" si="9"/>
        <v>0</v>
      </c>
      <c r="O31" s="96" t="str">
        <f>IF('2020实际研发费用 '!U31="","",'2020实际研发费用 '!U31)</f>
        <v/>
      </c>
      <c r="P31" s="69"/>
      <c r="Q31" s="69"/>
      <c r="R31" s="69"/>
    </row>
    <row r="32" spans="1:18" s="15" customFormat="1" ht="17.25" customHeight="1">
      <c r="A32" s="161"/>
      <c r="B32" s="156"/>
      <c r="C32" s="45" t="s">
        <v>35</v>
      </c>
      <c r="D32" s="112">
        <f>'2019预算研发费用 '!T32</f>
        <v>0</v>
      </c>
      <c r="E32" s="112">
        <f ca="1">OFFSET('2019研发费用 '!$H32,0,MONTH(封面!$G$13)-1,)</f>
        <v>0</v>
      </c>
      <c r="F32" s="109">
        <f ca="1">OFFSET('2019预算研发费用 '!$H32,0,MONTH(封面!$G$13)-1,)</f>
        <v>0</v>
      </c>
      <c r="G32" s="109">
        <f ca="1">OFFSET('2020实际研发费用 '!$H32,0,MONTH(封面!$G$13)-1,)</f>
        <v>0</v>
      </c>
      <c r="H32" s="112">
        <f t="shared" ca="1" si="6"/>
        <v>0</v>
      </c>
      <c r="I32" s="112">
        <f t="shared" ca="1" si="7"/>
        <v>0</v>
      </c>
      <c r="J32" s="112">
        <f ca="1">SUM(OFFSET('2019研发费用 '!$H32,0,0,1,MONTH(封面!$G$13)))</f>
        <v>0</v>
      </c>
      <c r="K32" s="112">
        <f ca="1">SUM(OFFSET('2019预算研发费用 '!$H32,0,0,1,MONTH(封面!$G$13)))</f>
        <v>0</v>
      </c>
      <c r="L32" s="112">
        <f ca="1">SUM(OFFSET('2020实际研发费用 '!$H32,0,0,1,MONTH(封面!$G$13)))</f>
        <v>0</v>
      </c>
      <c r="M32" s="112">
        <f t="shared" ca="1" si="8"/>
        <v>0</v>
      </c>
      <c r="N32" s="112">
        <f t="shared" ca="1" si="9"/>
        <v>0</v>
      </c>
      <c r="O32" s="96" t="str">
        <f>IF('2020实际研发费用 '!U32="","",'2020实际研发费用 '!U32)</f>
        <v/>
      </c>
      <c r="P32" s="69"/>
      <c r="Q32" s="69"/>
      <c r="R32" s="69"/>
    </row>
    <row r="33" spans="1:18" s="15" customFormat="1" ht="17.25" customHeight="1">
      <c r="A33" s="161"/>
      <c r="B33" s="156"/>
      <c r="C33" s="45" t="s">
        <v>36</v>
      </c>
      <c r="D33" s="112">
        <f>'2019预算研发费用 '!T33</f>
        <v>0</v>
      </c>
      <c r="E33" s="112">
        <f ca="1">OFFSET('2019研发费用 '!$H33,0,MONTH(封面!$G$13)-1,)</f>
        <v>200</v>
      </c>
      <c r="F33" s="109">
        <f ca="1">OFFSET('2019预算研发费用 '!$H33,0,MONTH(封面!$G$13)-1,)</f>
        <v>0</v>
      </c>
      <c r="G33" s="109">
        <f ca="1">OFFSET('2020实际研发费用 '!$H33,0,MONTH(封面!$G$13)-1,)</f>
        <v>0</v>
      </c>
      <c r="H33" s="112">
        <f t="shared" ca="1" si="6"/>
        <v>-200</v>
      </c>
      <c r="I33" s="112">
        <f t="shared" ca="1" si="7"/>
        <v>0</v>
      </c>
      <c r="J33" s="112">
        <f ca="1">SUM(OFFSET('2019研发费用 '!$H33,0,0,1,MONTH(封面!$G$13)))</f>
        <v>400</v>
      </c>
      <c r="K33" s="112">
        <f ca="1">SUM(OFFSET('2019预算研发费用 '!$H33,0,0,1,MONTH(封面!$G$13)))</f>
        <v>0</v>
      </c>
      <c r="L33" s="112">
        <f ca="1">SUM(OFFSET('2020实际研发费用 '!$H33,0,0,1,MONTH(封面!$G$13)))</f>
        <v>100</v>
      </c>
      <c r="M33" s="112">
        <f t="shared" ca="1" si="8"/>
        <v>-300</v>
      </c>
      <c r="N33" s="112">
        <f t="shared" ca="1" si="9"/>
        <v>100</v>
      </c>
      <c r="O33" s="96" t="str">
        <f>IF('2020实际研发费用 '!U33="","",'2020实际研发费用 '!U33)</f>
        <v/>
      </c>
      <c r="P33" s="69"/>
      <c r="Q33" s="69"/>
      <c r="R33" s="69"/>
    </row>
    <row r="34" spans="1:18" s="15" customFormat="1" ht="17.25" customHeight="1">
      <c r="A34" s="161"/>
      <c r="B34" s="156" t="s">
        <v>37</v>
      </c>
      <c r="C34" s="45" t="s">
        <v>38</v>
      </c>
      <c r="D34" s="112">
        <f>'2019预算研发费用 '!T34</f>
        <v>0</v>
      </c>
      <c r="E34" s="112">
        <f ca="1">OFFSET('2019研发费用 '!$H34,0,MONTH(封面!$G$13)-1,)</f>
        <v>0</v>
      </c>
      <c r="F34" s="109">
        <f ca="1">OFFSET('2019预算研发费用 '!$H34,0,MONTH(封面!$G$13)-1,)</f>
        <v>0</v>
      </c>
      <c r="G34" s="109">
        <f ca="1">OFFSET('2020实际研发费用 '!$H34,0,MONTH(封面!$G$13)-1,)</f>
        <v>0</v>
      </c>
      <c r="H34" s="112">
        <f t="shared" ca="1" si="6"/>
        <v>0</v>
      </c>
      <c r="I34" s="112">
        <f t="shared" ca="1" si="7"/>
        <v>0</v>
      </c>
      <c r="J34" s="112">
        <f ca="1">SUM(OFFSET('2019研发费用 '!$H34,0,0,1,MONTH(封面!$G$13)))</f>
        <v>2711.64</v>
      </c>
      <c r="K34" s="112">
        <f ca="1">SUM(OFFSET('2019预算研发费用 '!$H34,0,0,1,MONTH(封面!$G$13)))</f>
        <v>0</v>
      </c>
      <c r="L34" s="112">
        <f ca="1">SUM(OFFSET('2020实际研发费用 '!$H34,0,0,1,MONTH(封面!$G$13)))</f>
        <v>-2640</v>
      </c>
      <c r="M34" s="112">
        <f t="shared" ca="1" si="8"/>
        <v>-5351.6399999999994</v>
      </c>
      <c r="N34" s="112">
        <f t="shared" ca="1" si="9"/>
        <v>-2640</v>
      </c>
      <c r="O34" s="96" t="str">
        <f>IF('2020实际研发费用 '!U34="","",'2020实际研发费用 '!U34)</f>
        <v/>
      </c>
      <c r="P34" s="69"/>
      <c r="Q34" s="69"/>
      <c r="R34" s="69"/>
    </row>
    <row r="35" spans="1:18" s="15" customFormat="1" ht="17.25" customHeight="1">
      <c r="A35" s="161"/>
      <c r="B35" s="156"/>
      <c r="C35" s="45" t="s">
        <v>39</v>
      </c>
      <c r="D35" s="112">
        <f>'2019预算研发费用 '!T35</f>
        <v>0</v>
      </c>
      <c r="E35" s="112">
        <f ca="1">OFFSET('2019研发费用 '!$H35,0,MONTH(封面!$G$13)-1,)</f>
        <v>0</v>
      </c>
      <c r="F35" s="109">
        <f ca="1">OFFSET('2019预算研发费用 '!$H35,0,MONTH(封面!$G$13)-1,)</f>
        <v>0</v>
      </c>
      <c r="G35" s="109">
        <f ca="1">OFFSET('2020实际研发费用 '!$H35,0,MONTH(封面!$G$13)-1,)</f>
        <v>0</v>
      </c>
      <c r="H35" s="112">
        <f t="shared" ca="1" si="6"/>
        <v>0</v>
      </c>
      <c r="I35" s="112">
        <f t="shared" ca="1" si="7"/>
        <v>0</v>
      </c>
      <c r="J35" s="112">
        <f ca="1">SUM(OFFSET('2019研发费用 '!$H35,0,0,1,MONTH(封面!$G$13)))</f>
        <v>6396.6</v>
      </c>
      <c r="K35" s="112">
        <f ca="1">SUM(OFFSET('2019预算研发费用 '!$H35,0,0,1,MONTH(封面!$G$13)))</f>
        <v>0</v>
      </c>
      <c r="L35" s="112">
        <f ca="1">SUM(OFFSET('2020实际研发费用 '!$H35,0,0,1,MONTH(封面!$G$13)))</f>
        <v>0</v>
      </c>
      <c r="M35" s="112">
        <f t="shared" ca="1" si="8"/>
        <v>-6396.6</v>
      </c>
      <c r="N35" s="112">
        <f t="shared" ca="1" si="9"/>
        <v>0</v>
      </c>
      <c r="O35" s="96" t="str">
        <f>IF('2020实际研发费用 '!U35="","",'2020实际研发费用 '!U35)</f>
        <v/>
      </c>
      <c r="P35" s="69"/>
      <c r="Q35" s="69"/>
      <c r="R35" s="69"/>
    </row>
    <row r="36" spans="1:18" s="15" customFormat="1" ht="17.25" customHeight="1">
      <c r="A36" s="161"/>
      <c r="B36" s="65" t="s">
        <v>157</v>
      </c>
      <c r="C36" s="45" t="s">
        <v>40</v>
      </c>
      <c r="D36" s="112">
        <f>'2019预算研发费用 '!T36</f>
        <v>0</v>
      </c>
      <c r="E36" s="112">
        <f ca="1">OFFSET('2019研发费用 '!$H36,0,MONTH(封面!$G$13)-1,)</f>
        <v>0</v>
      </c>
      <c r="F36" s="109">
        <f ca="1">OFFSET('2019预算研发费用 '!$H36,0,MONTH(封面!$G$13)-1,)</f>
        <v>0</v>
      </c>
      <c r="G36" s="109">
        <f ca="1">OFFSET('2020实际研发费用 '!$H36,0,MONTH(封面!$G$13)-1,)</f>
        <v>0</v>
      </c>
      <c r="H36" s="112">
        <f t="shared" ca="1" si="6"/>
        <v>0</v>
      </c>
      <c r="I36" s="112">
        <f t="shared" ca="1" si="7"/>
        <v>0</v>
      </c>
      <c r="J36" s="112">
        <f ca="1">SUM(OFFSET('2019研发费用 '!$H36,0,0,1,MONTH(封面!$G$13)))</f>
        <v>0</v>
      </c>
      <c r="K36" s="112">
        <f ca="1">SUM(OFFSET('2019预算研发费用 '!$H36,0,0,1,MONTH(封面!$G$13)))</f>
        <v>0</v>
      </c>
      <c r="L36" s="112">
        <f ca="1">SUM(OFFSET('2020实际研发费用 '!$H36,0,0,1,MONTH(封面!$G$13)))</f>
        <v>0</v>
      </c>
      <c r="M36" s="112">
        <f t="shared" ca="1" si="8"/>
        <v>0</v>
      </c>
      <c r="N36" s="112">
        <f t="shared" ca="1" si="9"/>
        <v>0</v>
      </c>
      <c r="O36" s="96" t="str">
        <f>IF('2020实际研发费用 '!U36="","",'2020实际研发费用 '!U36)</f>
        <v/>
      </c>
      <c r="P36" s="69"/>
      <c r="Q36" s="69"/>
      <c r="R36" s="69"/>
    </row>
    <row r="37" spans="1:18" s="15" customFormat="1" ht="17.25" customHeight="1">
      <c r="A37" s="161"/>
      <c r="B37" s="65" t="s">
        <v>41</v>
      </c>
      <c r="C37" s="45" t="s">
        <v>42</v>
      </c>
      <c r="D37" s="112">
        <f>'2019预算研发费用 '!T37</f>
        <v>0</v>
      </c>
      <c r="E37" s="112">
        <f ca="1">OFFSET('2019研发费用 '!$H37,0,MONTH(封面!$G$13)-1,)</f>
        <v>0</v>
      </c>
      <c r="F37" s="109">
        <f ca="1">OFFSET('2019预算研发费用 '!$H37,0,MONTH(封面!$G$13)-1,)</f>
        <v>0</v>
      </c>
      <c r="G37" s="109">
        <f ca="1">OFFSET('2020实际研发费用 '!$H37,0,MONTH(封面!$G$13)-1,)</f>
        <v>0</v>
      </c>
      <c r="H37" s="112">
        <f t="shared" ca="1" si="6"/>
        <v>0</v>
      </c>
      <c r="I37" s="112">
        <f t="shared" ca="1" si="7"/>
        <v>0</v>
      </c>
      <c r="J37" s="112">
        <f ca="1">SUM(OFFSET('2019研发费用 '!$H37,0,0,1,MONTH(封面!$G$13)))</f>
        <v>194</v>
      </c>
      <c r="K37" s="112">
        <f ca="1">SUM(OFFSET('2019预算研发费用 '!$H37,0,0,1,MONTH(封面!$G$13)))</f>
        <v>0</v>
      </c>
      <c r="L37" s="112">
        <f ca="1">SUM(OFFSET('2020实际研发费用 '!$H37,0,0,1,MONTH(封面!$G$13)))</f>
        <v>0</v>
      </c>
      <c r="M37" s="112">
        <f t="shared" ca="1" si="8"/>
        <v>-194</v>
      </c>
      <c r="N37" s="112">
        <f t="shared" ca="1" si="9"/>
        <v>0</v>
      </c>
      <c r="O37" s="96" t="str">
        <f>IF('2020实际研发费用 '!U37="","",'2020实际研发费用 '!U37)</f>
        <v/>
      </c>
      <c r="P37" s="69"/>
      <c r="Q37" s="69"/>
      <c r="R37" s="69"/>
    </row>
    <row r="38" spans="1:18" s="15" customFormat="1" ht="17.25" customHeight="1">
      <c r="A38" s="161"/>
      <c r="B38" s="156" t="s">
        <v>158</v>
      </c>
      <c r="C38" s="45" t="s">
        <v>43</v>
      </c>
      <c r="D38" s="112">
        <f>'2019预算研发费用 '!T38</f>
        <v>0</v>
      </c>
      <c r="E38" s="112">
        <f ca="1">OFFSET('2019研发费用 '!$H38,0,MONTH(封面!$G$13)-1,)</f>
        <v>0</v>
      </c>
      <c r="F38" s="109">
        <f ca="1">OFFSET('2019预算研发费用 '!$H38,0,MONTH(封面!$G$13)-1,)</f>
        <v>0</v>
      </c>
      <c r="G38" s="109">
        <f ca="1">OFFSET('2020实际研发费用 '!$H38,0,MONTH(封面!$G$13)-1,)</f>
        <v>0</v>
      </c>
      <c r="H38" s="112">
        <f t="shared" ca="1" si="6"/>
        <v>0</v>
      </c>
      <c r="I38" s="112">
        <f t="shared" ca="1" si="7"/>
        <v>0</v>
      </c>
      <c r="J38" s="112">
        <f ca="1">SUM(OFFSET('2019研发费用 '!$H38,0,0,1,MONTH(封面!$G$13)))</f>
        <v>0</v>
      </c>
      <c r="K38" s="112">
        <f ca="1">SUM(OFFSET('2019预算研发费用 '!$H38,0,0,1,MONTH(封面!$G$13)))</f>
        <v>0</v>
      </c>
      <c r="L38" s="112">
        <f ca="1">SUM(OFFSET('2020实际研发费用 '!$H38,0,0,1,MONTH(封面!$G$13)))</f>
        <v>0</v>
      </c>
      <c r="M38" s="112">
        <f t="shared" ca="1" si="8"/>
        <v>0</v>
      </c>
      <c r="N38" s="112">
        <f t="shared" ca="1" si="9"/>
        <v>0</v>
      </c>
      <c r="O38" s="96" t="str">
        <f>IF('2020实际研发费用 '!U38="","",'2020实际研发费用 '!U38)</f>
        <v/>
      </c>
      <c r="P38" s="69"/>
      <c r="Q38" s="69"/>
      <c r="R38" s="69"/>
    </row>
    <row r="39" spans="1:18" s="15" customFormat="1" ht="17.25" customHeight="1">
      <c r="A39" s="161"/>
      <c r="B39" s="156"/>
      <c r="C39" s="45" t="s">
        <v>44</v>
      </c>
      <c r="D39" s="112">
        <f>'2019预算研发费用 '!T39</f>
        <v>0</v>
      </c>
      <c r="E39" s="112">
        <f ca="1">OFFSET('2019研发费用 '!$H39,0,MONTH(封面!$G$13)-1,)</f>
        <v>0</v>
      </c>
      <c r="F39" s="109">
        <f ca="1">OFFSET('2019预算研发费用 '!$H39,0,MONTH(封面!$G$13)-1,)</f>
        <v>0</v>
      </c>
      <c r="G39" s="109">
        <f ca="1">OFFSET('2020实际研发费用 '!$H39,0,MONTH(封面!$G$13)-1,)</f>
        <v>0</v>
      </c>
      <c r="H39" s="112">
        <f t="shared" ca="1" si="6"/>
        <v>0</v>
      </c>
      <c r="I39" s="112">
        <f t="shared" ca="1" si="7"/>
        <v>0</v>
      </c>
      <c r="J39" s="112">
        <f ca="1">SUM(OFFSET('2019研发费用 '!$H39,0,0,1,MONTH(封面!$G$13)))</f>
        <v>0</v>
      </c>
      <c r="K39" s="112">
        <f ca="1">SUM(OFFSET('2019预算研发费用 '!$H39,0,0,1,MONTH(封面!$G$13)))</f>
        <v>0</v>
      </c>
      <c r="L39" s="112">
        <f ca="1">SUM(OFFSET('2020实际研发费用 '!$H39,0,0,1,MONTH(封面!$G$13)))</f>
        <v>0</v>
      </c>
      <c r="M39" s="112">
        <f t="shared" ca="1" si="8"/>
        <v>0</v>
      </c>
      <c r="N39" s="112">
        <f t="shared" ca="1" si="9"/>
        <v>0</v>
      </c>
      <c r="O39" s="96" t="str">
        <f>IF('2020实际研发费用 '!U39="","",'2020实际研发费用 '!U39)</f>
        <v/>
      </c>
      <c r="P39" s="69"/>
      <c r="Q39" s="69"/>
      <c r="R39" s="69"/>
    </row>
    <row r="40" spans="1:18" s="15" customFormat="1" ht="17.25" customHeight="1">
      <c r="A40" s="161"/>
      <c r="B40" s="65" t="s">
        <v>45</v>
      </c>
      <c r="C40" s="45" t="s">
        <v>46</v>
      </c>
      <c r="D40" s="112">
        <f>'2019预算研发费用 '!T40</f>
        <v>0</v>
      </c>
      <c r="E40" s="112">
        <f ca="1">OFFSET('2019研发费用 '!$H40,0,MONTH(封面!$G$13)-1,)</f>
        <v>0</v>
      </c>
      <c r="F40" s="109">
        <f ca="1">OFFSET('2019预算研发费用 '!$H40,0,MONTH(封面!$G$13)-1,)</f>
        <v>0</v>
      </c>
      <c r="G40" s="109">
        <f ca="1">OFFSET('2020实际研发费用 '!$H40,0,MONTH(封面!$G$13)-1,)</f>
        <v>0</v>
      </c>
      <c r="H40" s="112">
        <f t="shared" ca="1" si="6"/>
        <v>0</v>
      </c>
      <c r="I40" s="112">
        <f t="shared" ca="1" si="7"/>
        <v>0</v>
      </c>
      <c r="J40" s="112">
        <f ca="1">SUM(OFFSET('2019研发费用 '!$H40,0,0,1,MONTH(封面!$G$13)))</f>
        <v>0</v>
      </c>
      <c r="K40" s="112">
        <f ca="1">SUM(OFFSET('2019预算研发费用 '!$H40,0,0,1,MONTH(封面!$G$13)))</f>
        <v>0</v>
      </c>
      <c r="L40" s="112">
        <f ca="1">SUM(OFFSET('2020实际研发费用 '!$H40,0,0,1,MONTH(封面!$G$13)))</f>
        <v>0</v>
      </c>
      <c r="M40" s="112">
        <f t="shared" ca="1" si="8"/>
        <v>0</v>
      </c>
      <c r="N40" s="112">
        <f t="shared" ca="1" si="9"/>
        <v>0</v>
      </c>
      <c r="O40" s="96" t="str">
        <f>IF('2020实际研发费用 '!U40="","",'2020实际研发费用 '!U40)</f>
        <v/>
      </c>
      <c r="P40" s="69"/>
      <c r="Q40" s="69"/>
      <c r="R40" s="69"/>
    </row>
    <row r="41" spans="1:18" s="15" customFormat="1" ht="17.25" customHeight="1">
      <c r="A41" s="162" t="s">
        <v>47</v>
      </c>
      <c r="B41" s="47" t="s">
        <v>159</v>
      </c>
      <c r="C41" s="45" t="s">
        <v>435</v>
      </c>
      <c r="D41" s="112">
        <f>'2019预算研发费用 '!T41</f>
        <v>0</v>
      </c>
      <c r="E41" s="112">
        <f ca="1">OFFSET('2019研发费用 '!$H41,0,MONTH(封面!$G$13)-1,)</f>
        <v>0</v>
      </c>
      <c r="F41" s="109">
        <f ca="1">OFFSET('2019预算研发费用 '!$H41,0,MONTH(封面!$G$13)-1,)</f>
        <v>0</v>
      </c>
      <c r="G41" s="109">
        <f ca="1">OFFSET('2020实际研发费用 '!$H41,0,MONTH(封面!$G$13)-1,)</f>
        <v>0</v>
      </c>
      <c r="H41" s="112">
        <f t="shared" ca="1" si="6"/>
        <v>0</v>
      </c>
      <c r="I41" s="112">
        <f t="shared" ca="1" si="7"/>
        <v>0</v>
      </c>
      <c r="J41" s="112">
        <f ca="1">SUM(OFFSET('2019研发费用 '!$H41,0,0,1,MONTH(封面!$G$13)))</f>
        <v>56</v>
      </c>
      <c r="K41" s="112">
        <f ca="1">SUM(OFFSET('2019预算研发费用 '!$H41,0,0,1,MONTH(封面!$G$13)))</f>
        <v>0</v>
      </c>
      <c r="L41" s="112">
        <f ca="1">SUM(OFFSET('2020实际研发费用 '!$H41,0,0,1,MONTH(封面!$G$13)))</f>
        <v>-6000</v>
      </c>
      <c r="M41" s="112">
        <f t="shared" ca="1" si="8"/>
        <v>-6056</v>
      </c>
      <c r="N41" s="112">
        <f t="shared" ca="1" si="9"/>
        <v>-6000</v>
      </c>
      <c r="O41" s="96" t="str">
        <f>IF('2020实际研发费用 '!U41="","",'2020实际研发费用 '!U41)</f>
        <v/>
      </c>
      <c r="P41" s="69"/>
      <c r="Q41" s="69"/>
      <c r="R41" s="69"/>
    </row>
    <row r="42" spans="1:18" s="15" customFormat="1" ht="17.25" customHeight="1">
      <c r="A42" s="162"/>
      <c r="B42" s="65" t="s">
        <v>160</v>
      </c>
      <c r="C42" s="48" t="s">
        <v>436</v>
      </c>
      <c r="D42" s="112">
        <f>'2019预算研发费用 '!T42</f>
        <v>0</v>
      </c>
      <c r="E42" s="112">
        <f ca="1">OFFSET('2019研发费用 '!$H42,0,MONTH(封面!$G$13)-1,)</f>
        <v>135</v>
      </c>
      <c r="F42" s="109">
        <f ca="1">OFFSET('2019预算研发费用 '!$H42,0,MONTH(封面!$G$13)-1,)</f>
        <v>0</v>
      </c>
      <c r="G42" s="109">
        <f ca="1">OFFSET('2020实际研发费用 '!$H42,0,MONTH(封面!$G$13)-1,)</f>
        <v>0</v>
      </c>
      <c r="H42" s="112">
        <f t="shared" ca="1" si="6"/>
        <v>-135</v>
      </c>
      <c r="I42" s="112">
        <f t="shared" ca="1" si="7"/>
        <v>0</v>
      </c>
      <c r="J42" s="112">
        <f ca="1">SUM(OFFSET('2019研发费用 '!$H42,0,0,1,MONTH(封面!$G$13)))</f>
        <v>9562.1</v>
      </c>
      <c r="K42" s="112">
        <f ca="1">SUM(OFFSET('2019预算研发费用 '!$H42,0,0,1,MONTH(封面!$G$13)))</f>
        <v>0</v>
      </c>
      <c r="L42" s="112">
        <f ca="1">SUM(OFFSET('2020实际研发费用 '!$H42,0,0,1,MONTH(封面!$G$13)))</f>
        <v>-1000</v>
      </c>
      <c r="M42" s="112">
        <f t="shared" ca="1" si="8"/>
        <v>-10562.1</v>
      </c>
      <c r="N42" s="112">
        <f t="shared" ca="1" si="9"/>
        <v>-1000</v>
      </c>
      <c r="O42" s="96" t="str">
        <f>IF('2020实际研发费用 '!U42="","",'2020实际研发费用 '!U42)</f>
        <v/>
      </c>
      <c r="P42" s="69"/>
      <c r="Q42" s="69"/>
      <c r="R42" s="69"/>
    </row>
    <row r="43" spans="1:18" s="15" customFormat="1" ht="17.25" customHeight="1">
      <c r="A43" s="162"/>
      <c r="B43" s="65" t="s">
        <v>161</v>
      </c>
      <c r="C43" s="48" t="s">
        <v>48</v>
      </c>
      <c r="D43" s="112">
        <f>'2019预算研发费用 '!T43</f>
        <v>0</v>
      </c>
      <c r="E43" s="112">
        <f ca="1">OFFSET('2019研发费用 '!$H43,0,MONTH(封面!$G$13)-1,)</f>
        <v>0</v>
      </c>
      <c r="F43" s="109">
        <f ca="1">OFFSET('2019预算研发费用 '!$H43,0,MONTH(封面!$G$13)-1,)</f>
        <v>0</v>
      </c>
      <c r="G43" s="109">
        <f ca="1">OFFSET('2020实际研发费用 '!$H43,0,MONTH(封面!$G$13)-1,)</f>
        <v>0</v>
      </c>
      <c r="H43" s="112">
        <f t="shared" ca="1" si="6"/>
        <v>0</v>
      </c>
      <c r="I43" s="112">
        <f t="shared" ca="1" si="7"/>
        <v>0</v>
      </c>
      <c r="J43" s="112">
        <f ca="1">SUM(OFFSET('2019研发费用 '!$H43,0,0,1,MONTH(封面!$G$13)))</f>
        <v>0</v>
      </c>
      <c r="K43" s="112">
        <f ca="1">SUM(OFFSET('2019预算研发费用 '!$H43,0,0,1,MONTH(封面!$G$13)))</f>
        <v>0</v>
      </c>
      <c r="L43" s="112">
        <f ca="1">SUM(OFFSET('2020实际研发费用 '!$H43,0,0,1,MONTH(封面!$G$13)))</f>
        <v>0</v>
      </c>
      <c r="M43" s="112">
        <f t="shared" ca="1" si="8"/>
        <v>0</v>
      </c>
      <c r="N43" s="112">
        <f t="shared" ca="1" si="9"/>
        <v>0</v>
      </c>
      <c r="O43" s="96" t="str">
        <f>IF('2020实际研发费用 '!U43="","",'2020实际研发费用 '!U43)</f>
        <v/>
      </c>
      <c r="P43" s="69"/>
      <c r="Q43" s="69"/>
      <c r="R43" s="69"/>
    </row>
    <row r="44" spans="1:18" s="15" customFormat="1" ht="17.25" customHeight="1">
      <c r="A44" s="162"/>
      <c r="B44" s="156" t="s">
        <v>49</v>
      </c>
      <c r="C44" s="48" t="s">
        <v>50</v>
      </c>
      <c r="D44" s="112">
        <f>'2019预算研发费用 '!T44</f>
        <v>0</v>
      </c>
      <c r="E44" s="112">
        <f ca="1">OFFSET('2019研发费用 '!$H44,0,MONTH(封面!$G$13)-1,)</f>
        <v>0</v>
      </c>
      <c r="F44" s="109">
        <f ca="1">OFFSET('2019预算研发费用 '!$H44,0,MONTH(封面!$G$13)-1,)</f>
        <v>0</v>
      </c>
      <c r="G44" s="109">
        <f ca="1">OFFSET('2020实际研发费用 '!$H44,0,MONTH(封面!$G$13)-1,)</f>
        <v>0</v>
      </c>
      <c r="H44" s="112">
        <f t="shared" ca="1" si="6"/>
        <v>0</v>
      </c>
      <c r="I44" s="112">
        <f t="shared" ca="1" si="7"/>
        <v>0</v>
      </c>
      <c r="J44" s="112">
        <f ca="1">SUM(OFFSET('2019研发费用 '!$H44,0,0,1,MONTH(封面!$G$13)))</f>
        <v>0</v>
      </c>
      <c r="K44" s="112">
        <f ca="1">SUM(OFFSET('2019预算研发费用 '!$H44,0,0,1,MONTH(封面!$G$13)))</f>
        <v>0</v>
      </c>
      <c r="L44" s="112">
        <f ca="1">SUM(OFFSET('2020实际研发费用 '!$H44,0,0,1,MONTH(封面!$G$13)))</f>
        <v>0</v>
      </c>
      <c r="M44" s="112">
        <f t="shared" ca="1" si="8"/>
        <v>0</v>
      </c>
      <c r="N44" s="112">
        <f t="shared" ca="1" si="9"/>
        <v>0</v>
      </c>
      <c r="O44" s="96" t="str">
        <f>IF('2020实际研发费用 '!U44="","",'2020实际研发费用 '!U44)</f>
        <v/>
      </c>
      <c r="P44" s="69"/>
      <c r="Q44" s="69"/>
      <c r="R44" s="69"/>
    </row>
    <row r="45" spans="1:18" s="15" customFormat="1" ht="17.25" customHeight="1">
      <c r="A45" s="162"/>
      <c r="B45" s="156"/>
      <c r="C45" s="48" t="s">
        <v>437</v>
      </c>
      <c r="D45" s="112">
        <f>'2019预算研发费用 '!T45</f>
        <v>0</v>
      </c>
      <c r="E45" s="112">
        <f ca="1">OFFSET('2019研发费用 '!$H45,0,MONTH(封面!$G$13)-1,)</f>
        <v>0</v>
      </c>
      <c r="F45" s="109">
        <f ca="1">OFFSET('2019预算研发费用 '!$H45,0,MONTH(封面!$G$13)-1,)</f>
        <v>0</v>
      </c>
      <c r="G45" s="109">
        <f ca="1">OFFSET('2020实际研发费用 '!$H45,0,MONTH(封面!$G$13)-1,)</f>
        <v>0</v>
      </c>
      <c r="H45" s="112">
        <f t="shared" ca="1" si="6"/>
        <v>0</v>
      </c>
      <c r="I45" s="112">
        <f t="shared" ca="1" si="7"/>
        <v>0</v>
      </c>
      <c r="J45" s="112">
        <f ca="1">SUM(OFFSET('2019研发费用 '!$H45,0,0,1,MONTH(封面!$G$13)))</f>
        <v>0</v>
      </c>
      <c r="K45" s="112">
        <f ca="1">SUM(OFFSET('2019预算研发费用 '!$H45,0,0,1,MONTH(封面!$G$13)))</f>
        <v>0</v>
      </c>
      <c r="L45" s="112">
        <f ca="1">SUM(OFFSET('2020实际研发费用 '!$H45,0,0,1,MONTH(封面!$G$13)))</f>
        <v>0</v>
      </c>
      <c r="M45" s="112">
        <f t="shared" ca="1" si="8"/>
        <v>0</v>
      </c>
      <c r="N45" s="112">
        <f t="shared" ca="1" si="9"/>
        <v>0</v>
      </c>
      <c r="O45" s="96" t="str">
        <f>IF('2020实际研发费用 '!U45="","",'2020实际研发费用 '!U45)</f>
        <v/>
      </c>
      <c r="P45" s="69"/>
      <c r="Q45" s="69"/>
      <c r="R45" s="69"/>
    </row>
    <row r="46" spans="1:18" s="15" customFormat="1" ht="17.25" customHeight="1">
      <c r="A46" s="162"/>
      <c r="B46" s="65" t="s">
        <v>51</v>
      </c>
      <c r="C46" s="48" t="s">
        <v>52</v>
      </c>
      <c r="D46" s="112">
        <f>'2019预算研发费用 '!T46</f>
        <v>0</v>
      </c>
      <c r="E46" s="112">
        <f ca="1">OFFSET('2019研发费用 '!$H46,0,MONTH(封面!$G$13)-1,)</f>
        <v>8787.4699999999993</v>
      </c>
      <c r="F46" s="109">
        <f ca="1">OFFSET('2019预算研发费用 '!$H46,0,MONTH(封面!$G$13)-1,)</f>
        <v>0</v>
      </c>
      <c r="G46" s="109">
        <f ca="1">OFFSET('2020实际研发费用 '!$H46,0,MONTH(封面!$G$13)-1,)</f>
        <v>0</v>
      </c>
      <c r="H46" s="112">
        <f t="shared" ca="1" si="6"/>
        <v>-8787.4699999999993</v>
      </c>
      <c r="I46" s="112">
        <f t="shared" ca="1" si="7"/>
        <v>0</v>
      </c>
      <c r="J46" s="112">
        <f ca="1">SUM(OFFSET('2019研发费用 '!$H46,0,0,1,MONTH(封面!$G$13)))</f>
        <v>36359.93</v>
      </c>
      <c r="K46" s="112">
        <f ca="1">SUM(OFFSET('2019预算研发费用 '!$H46,0,0,1,MONTH(封面!$G$13)))</f>
        <v>0</v>
      </c>
      <c r="L46" s="112">
        <f ca="1">SUM(OFFSET('2020实际研发费用 '!$H46,0,0,1,MONTH(封面!$G$13)))</f>
        <v>14040</v>
      </c>
      <c r="M46" s="112">
        <f t="shared" ca="1" si="8"/>
        <v>-22319.93</v>
      </c>
      <c r="N46" s="112">
        <f t="shared" ca="1" si="9"/>
        <v>14040</v>
      </c>
      <c r="O46" s="96" t="str">
        <f>IF('2020实际研发费用 '!U46="","",'2020实际研发费用 '!U46)</f>
        <v/>
      </c>
      <c r="P46" s="69"/>
      <c r="Q46" s="69"/>
      <c r="R46" s="69"/>
    </row>
    <row r="47" spans="1:18" s="15" customFormat="1" ht="17.25" customHeight="1">
      <c r="A47" s="162"/>
      <c r="B47" s="65" t="s">
        <v>162</v>
      </c>
      <c r="C47" s="48" t="s">
        <v>53</v>
      </c>
      <c r="D47" s="112">
        <f>'2019预算研发费用 '!T47</f>
        <v>0</v>
      </c>
      <c r="E47" s="112">
        <f ca="1">OFFSET('2019研发费用 '!$H47,0,MONTH(封面!$G$13)-1,)</f>
        <v>0</v>
      </c>
      <c r="F47" s="109">
        <f ca="1">OFFSET('2019预算研发费用 '!$H47,0,MONTH(封面!$G$13)-1,)</f>
        <v>0</v>
      </c>
      <c r="G47" s="109">
        <f ca="1">OFFSET('2020实际研发费用 '!$H47,0,MONTH(封面!$G$13)-1,)</f>
        <v>0</v>
      </c>
      <c r="H47" s="112">
        <f t="shared" ca="1" si="6"/>
        <v>0</v>
      </c>
      <c r="I47" s="112">
        <f t="shared" ca="1" si="7"/>
        <v>0</v>
      </c>
      <c r="J47" s="112">
        <f ca="1">SUM(OFFSET('2019研发费用 '!$H47,0,0,1,MONTH(封面!$G$13)))</f>
        <v>0</v>
      </c>
      <c r="K47" s="112">
        <f ca="1">SUM(OFFSET('2019预算研发费用 '!$H47,0,0,1,MONTH(封面!$G$13)))</f>
        <v>0</v>
      </c>
      <c r="L47" s="112">
        <f ca="1">SUM(OFFSET('2020实际研发费用 '!$H47,0,0,1,MONTH(封面!$G$13)))</f>
        <v>0</v>
      </c>
      <c r="M47" s="112">
        <f t="shared" ca="1" si="8"/>
        <v>0</v>
      </c>
      <c r="N47" s="112">
        <f t="shared" ca="1" si="9"/>
        <v>0</v>
      </c>
      <c r="O47" s="96" t="str">
        <f>IF('2020实际研发费用 '!U47="","",'2020实际研发费用 '!U47)</f>
        <v/>
      </c>
      <c r="P47" s="69"/>
      <c r="Q47" s="69"/>
      <c r="R47" s="69"/>
    </row>
    <row r="48" spans="1:18" s="15" customFormat="1" ht="17.25" customHeight="1">
      <c r="A48" s="162"/>
      <c r="B48" s="65" t="s">
        <v>54</v>
      </c>
      <c r="C48" s="48" t="s">
        <v>55</v>
      </c>
      <c r="D48" s="112">
        <f>'2019预算研发费用 '!T48</f>
        <v>0</v>
      </c>
      <c r="E48" s="112">
        <f ca="1">OFFSET('2019研发费用 '!$H48,0,MONTH(封面!$G$13)-1,)</f>
        <v>0</v>
      </c>
      <c r="F48" s="109">
        <f ca="1">OFFSET('2019预算研发费用 '!$H48,0,MONTH(封面!$G$13)-1,)</f>
        <v>0</v>
      </c>
      <c r="G48" s="109">
        <f ca="1">OFFSET('2020实际研发费用 '!$H48,0,MONTH(封面!$G$13)-1,)</f>
        <v>0</v>
      </c>
      <c r="H48" s="112">
        <f t="shared" ca="1" si="6"/>
        <v>0</v>
      </c>
      <c r="I48" s="112">
        <f t="shared" ca="1" si="7"/>
        <v>0</v>
      </c>
      <c r="J48" s="112">
        <f ca="1">SUM(OFFSET('2019研发费用 '!$H48,0,0,1,MONTH(封面!$G$13)))</f>
        <v>0</v>
      </c>
      <c r="K48" s="112">
        <f ca="1">SUM(OFFSET('2019预算研发费用 '!$H48,0,0,1,MONTH(封面!$G$13)))</f>
        <v>0</v>
      </c>
      <c r="L48" s="112">
        <f ca="1">SUM(OFFSET('2020实际研发费用 '!$H48,0,0,1,MONTH(封面!$G$13)))</f>
        <v>0</v>
      </c>
      <c r="M48" s="112">
        <f t="shared" ca="1" si="8"/>
        <v>0</v>
      </c>
      <c r="N48" s="112">
        <f t="shared" ca="1" si="9"/>
        <v>0</v>
      </c>
      <c r="O48" s="96" t="str">
        <f>IF('2020实际研发费用 '!U48="","",'2020实际研发费用 '!U48)</f>
        <v/>
      </c>
      <c r="P48" s="69"/>
      <c r="Q48" s="69"/>
      <c r="R48" s="69"/>
    </row>
    <row r="49" spans="1:18" s="15" customFormat="1" ht="17.25" customHeight="1">
      <c r="A49" s="163" t="s">
        <v>164</v>
      </c>
      <c r="B49" s="160" t="s">
        <v>165</v>
      </c>
      <c r="C49" s="48" t="s">
        <v>56</v>
      </c>
      <c r="D49" s="112">
        <f>'2019预算研发费用 '!T49</f>
        <v>0</v>
      </c>
      <c r="E49" s="112">
        <f ca="1">OFFSET('2019研发费用 '!$H49,0,MONTH(封面!$G$13)-1,)</f>
        <v>115421.3</v>
      </c>
      <c r="F49" s="109">
        <f ca="1">OFFSET('2019预算研发费用 '!$H49,0,MONTH(封面!$G$13)-1,)</f>
        <v>0</v>
      </c>
      <c r="G49" s="109">
        <f ca="1">OFFSET('2020实际研发费用 '!$H49,0,MONTH(封面!$G$13)-1,)</f>
        <v>0</v>
      </c>
      <c r="H49" s="112">
        <f t="shared" ca="1" si="6"/>
        <v>-115421.3</v>
      </c>
      <c r="I49" s="112">
        <f t="shared" ca="1" si="7"/>
        <v>0</v>
      </c>
      <c r="J49" s="112">
        <f ca="1">SUM(OFFSET('2019研发费用 '!$H49,0,0,1,MONTH(封面!$G$13)))</f>
        <v>179391.17</v>
      </c>
      <c r="K49" s="112">
        <f ca="1">SUM(OFFSET('2019预算研发费用 '!$H49,0,0,1,MONTH(封面!$G$13)))</f>
        <v>0</v>
      </c>
      <c r="L49" s="112">
        <f ca="1">SUM(OFFSET('2020实际研发费用 '!$H49,0,0,1,MONTH(封面!$G$13)))</f>
        <v>61288.91</v>
      </c>
      <c r="M49" s="112">
        <f t="shared" ca="1" si="8"/>
        <v>-118102.26000000001</v>
      </c>
      <c r="N49" s="112">
        <f t="shared" ca="1" si="9"/>
        <v>61288.91</v>
      </c>
      <c r="O49" s="96" t="str">
        <f>IF('2020实际研发费用 '!U49="","",'2020实际研发费用 '!U49)</f>
        <v/>
      </c>
      <c r="P49" s="69"/>
      <c r="Q49" s="69"/>
      <c r="R49" s="69"/>
    </row>
    <row r="50" spans="1:18" s="15" customFormat="1" ht="17.25" customHeight="1">
      <c r="A50" s="163"/>
      <c r="B50" s="160"/>
      <c r="C50" s="48" t="s">
        <v>57</v>
      </c>
      <c r="D50" s="112">
        <f>'2019预算研发费用 '!T50</f>
        <v>0</v>
      </c>
      <c r="E50" s="112">
        <f ca="1">OFFSET('2019研发费用 '!$H50,0,MONTH(封面!$G$13)-1,)</f>
        <v>0</v>
      </c>
      <c r="F50" s="109">
        <f ca="1">OFFSET('2019预算研发费用 '!$H50,0,MONTH(封面!$G$13)-1,)</f>
        <v>0</v>
      </c>
      <c r="G50" s="109">
        <f ca="1">OFFSET('2020实际研发费用 '!$H50,0,MONTH(封面!$G$13)-1,)</f>
        <v>0</v>
      </c>
      <c r="H50" s="112">
        <f t="shared" ca="1" si="6"/>
        <v>0</v>
      </c>
      <c r="I50" s="112">
        <f t="shared" ca="1" si="7"/>
        <v>0</v>
      </c>
      <c r="J50" s="112">
        <f ca="1">SUM(OFFSET('2019研发费用 '!$H50,0,0,1,MONTH(封面!$G$13)))</f>
        <v>0</v>
      </c>
      <c r="K50" s="112">
        <f ca="1">SUM(OFFSET('2019预算研发费用 '!$H50,0,0,1,MONTH(封面!$G$13)))</f>
        <v>0</v>
      </c>
      <c r="L50" s="112">
        <f ca="1">SUM(OFFSET('2020实际研发费用 '!$H50,0,0,1,MONTH(封面!$G$13)))</f>
        <v>0</v>
      </c>
      <c r="M50" s="112">
        <f t="shared" ca="1" si="8"/>
        <v>0</v>
      </c>
      <c r="N50" s="112">
        <f t="shared" ca="1" si="9"/>
        <v>0</v>
      </c>
      <c r="O50" s="96" t="str">
        <f>IF('2020实际研发费用 '!U50="","",'2020实际研发费用 '!U50)</f>
        <v/>
      </c>
      <c r="P50" s="69"/>
      <c r="Q50" s="69"/>
      <c r="R50" s="69"/>
    </row>
    <row r="51" spans="1:18" s="15" customFormat="1" ht="17.25" customHeight="1">
      <c r="A51" s="163"/>
      <c r="B51" s="160"/>
      <c r="C51" s="48" t="s">
        <v>438</v>
      </c>
      <c r="D51" s="112">
        <f>'2019预算研发费用 '!T51</f>
        <v>0</v>
      </c>
      <c r="E51" s="112">
        <f ca="1">OFFSET('2019研发费用 '!$H51,0,MONTH(封面!$G$13)-1,)</f>
        <v>0</v>
      </c>
      <c r="F51" s="109">
        <f ca="1">OFFSET('2019预算研发费用 '!$H51,0,MONTH(封面!$G$13)-1,)</f>
        <v>0</v>
      </c>
      <c r="G51" s="109">
        <f ca="1">OFFSET('2020实际研发费用 '!$H51,0,MONTH(封面!$G$13)-1,)</f>
        <v>0</v>
      </c>
      <c r="H51" s="112">
        <f t="shared" ca="1" si="6"/>
        <v>0</v>
      </c>
      <c r="I51" s="112">
        <f t="shared" ca="1" si="7"/>
        <v>0</v>
      </c>
      <c r="J51" s="112">
        <f ca="1">SUM(OFFSET('2019研发费用 '!$H51,0,0,1,MONTH(封面!$G$13)))</f>
        <v>0</v>
      </c>
      <c r="K51" s="112">
        <f ca="1">SUM(OFFSET('2019预算研发费用 '!$H51,0,0,1,MONTH(封面!$G$13)))</f>
        <v>0</v>
      </c>
      <c r="L51" s="112">
        <f ca="1">SUM(OFFSET('2020实际研发费用 '!$H51,0,0,1,MONTH(封面!$G$13)))</f>
        <v>0</v>
      </c>
      <c r="M51" s="112">
        <f t="shared" ca="1" si="8"/>
        <v>0</v>
      </c>
      <c r="N51" s="112">
        <f t="shared" ca="1" si="9"/>
        <v>0</v>
      </c>
      <c r="O51" s="96" t="str">
        <f>IF('2020实际研发费用 '!U51="","",'2020实际研发费用 '!U51)</f>
        <v/>
      </c>
      <c r="P51" s="69"/>
      <c r="Q51" s="69"/>
      <c r="R51" s="69"/>
    </row>
    <row r="52" spans="1:18" s="15" customFormat="1" ht="17.25" customHeight="1">
      <c r="A52" s="163"/>
      <c r="B52" s="156" t="s">
        <v>58</v>
      </c>
      <c r="C52" s="48" t="s">
        <v>59</v>
      </c>
      <c r="D52" s="112">
        <f>'2019预算研发费用 '!T52</f>
        <v>0</v>
      </c>
      <c r="E52" s="112">
        <f ca="1">OFFSET('2019研发费用 '!$H52,0,MONTH(封面!$G$13)-1,)</f>
        <v>0</v>
      </c>
      <c r="F52" s="109">
        <f ca="1">OFFSET('2019预算研发费用 '!$H52,0,MONTH(封面!$G$13)-1,)</f>
        <v>0</v>
      </c>
      <c r="G52" s="109">
        <f ca="1">OFFSET('2020实际研发费用 '!$H52,0,MONTH(封面!$G$13)-1,)</f>
        <v>0</v>
      </c>
      <c r="H52" s="112">
        <f t="shared" ca="1" si="6"/>
        <v>0</v>
      </c>
      <c r="I52" s="112">
        <f t="shared" ca="1" si="7"/>
        <v>0</v>
      </c>
      <c r="J52" s="112">
        <f ca="1">SUM(OFFSET('2019研发费用 '!$H52,0,0,1,MONTH(封面!$G$13)))</f>
        <v>0</v>
      </c>
      <c r="K52" s="112">
        <f ca="1">SUM(OFFSET('2019预算研发费用 '!$H52,0,0,1,MONTH(封面!$G$13)))</f>
        <v>0</v>
      </c>
      <c r="L52" s="112">
        <f ca="1">SUM(OFFSET('2020实际研发费用 '!$H52,0,0,1,MONTH(封面!$G$13)))</f>
        <v>0</v>
      </c>
      <c r="M52" s="112">
        <f t="shared" ca="1" si="8"/>
        <v>0</v>
      </c>
      <c r="N52" s="112">
        <f t="shared" ca="1" si="9"/>
        <v>0</v>
      </c>
      <c r="O52" s="96" t="str">
        <f>IF('2020实际研发费用 '!U52="","",'2020实际研发费用 '!U52)</f>
        <v/>
      </c>
      <c r="P52" s="69"/>
      <c r="Q52" s="69"/>
      <c r="R52" s="69"/>
    </row>
    <row r="53" spans="1:18" s="15" customFormat="1" ht="17.25" customHeight="1">
      <c r="A53" s="163"/>
      <c r="B53" s="156"/>
      <c r="C53" s="48" t="s">
        <v>60</v>
      </c>
      <c r="D53" s="112">
        <f>'2019预算研发费用 '!T53</f>
        <v>0</v>
      </c>
      <c r="E53" s="112">
        <f ca="1">OFFSET('2019研发费用 '!$H53,0,MONTH(封面!$G$13)-1,)</f>
        <v>0</v>
      </c>
      <c r="F53" s="109">
        <f ca="1">OFFSET('2019预算研发费用 '!$H53,0,MONTH(封面!$G$13)-1,)</f>
        <v>0</v>
      </c>
      <c r="G53" s="109">
        <f ca="1">OFFSET('2020实际研发费用 '!$H53,0,MONTH(封面!$G$13)-1,)</f>
        <v>0</v>
      </c>
      <c r="H53" s="112">
        <f t="shared" ca="1" si="6"/>
        <v>0</v>
      </c>
      <c r="I53" s="112">
        <f t="shared" ca="1" si="7"/>
        <v>0</v>
      </c>
      <c r="J53" s="112">
        <f ca="1">SUM(OFFSET('2019研发费用 '!$H53,0,0,1,MONTH(封面!$G$13)))</f>
        <v>0</v>
      </c>
      <c r="K53" s="112">
        <f ca="1">SUM(OFFSET('2019预算研发费用 '!$H53,0,0,1,MONTH(封面!$G$13)))</f>
        <v>0</v>
      </c>
      <c r="L53" s="112">
        <f ca="1">SUM(OFFSET('2020实际研发费用 '!$H53,0,0,1,MONTH(封面!$G$13)))</f>
        <v>0</v>
      </c>
      <c r="M53" s="112">
        <f t="shared" ca="1" si="8"/>
        <v>0</v>
      </c>
      <c r="N53" s="112">
        <f t="shared" ca="1" si="9"/>
        <v>0</v>
      </c>
      <c r="O53" s="96" t="str">
        <f>IF('2020实际研发费用 '!U53="","",'2020实际研发费用 '!U53)</f>
        <v/>
      </c>
      <c r="P53" s="69"/>
      <c r="Q53" s="69"/>
      <c r="R53" s="69"/>
    </row>
    <row r="54" spans="1:18" s="15" customFormat="1" ht="17.25" customHeight="1">
      <c r="A54" s="163"/>
      <c r="B54" s="156"/>
      <c r="C54" s="48" t="s">
        <v>439</v>
      </c>
      <c r="D54" s="112">
        <f>'2019预算研发费用 '!T54</f>
        <v>0</v>
      </c>
      <c r="E54" s="112">
        <f ca="1">OFFSET('2019研发费用 '!$H54,0,MONTH(封面!$G$13)-1,)</f>
        <v>0</v>
      </c>
      <c r="F54" s="109">
        <f ca="1">OFFSET('2019预算研发费用 '!$H54,0,MONTH(封面!$G$13)-1,)</f>
        <v>0</v>
      </c>
      <c r="G54" s="109">
        <f ca="1">OFFSET('2020实际研发费用 '!$H54,0,MONTH(封面!$G$13)-1,)</f>
        <v>0</v>
      </c>
      <c r="H54" s="112">
        <f t="shared" ca="1" si="6"/>
        <v>0</v>
      </c>
      <c r="I54" s="112">
        <f t="shared" ca="1" si="7"/>
        <v>0</v>
      </c>
      <c r="J54" s="112">
        <f ca="1">SUM(OFFSET('2019研发费用 '!$H54,0,0,1,MONTH(封面!$G$13)))</f>
        <v>0</v>
      </c>
      <c r="K54" s="112">
        <f ca="1">SUM(OFFSET('2019预算研发费用 '!$H54,0,0,1,MONTH(封面!$G$13)))</f>
        <v>0</v>
      </c>
      <c r="L54" s="112">
        <f ca="1">SUM(OFFSET('2020实际研发费用 '!$H54,0,0,1,MONTH(封面!$G$13)))</f>
        <v>0</v>
      </c>
      <c r="M54" s="112">
        <f t="shared" ca="1" si="8"/>
        <v>0</v>
      </c>
      <c r="N54" s="112">
        <f t="shared" ca="1" si="9"/>
        <v>0</v>
      </c>
      <c r="O54" s="96" t="str">
        <f>IF('2020实际研发费用 '!U54="","",'2020实际研发费用 '!U54)</f>
        <v/>
      </c>
      <c r="P54" s="69"/>
      <c r="Q54" s="69"/>
      <c r="R54" s="69"/>
    </row>
    <row r="55" spans="1:18" s="15" customFormat="1" ht="17.25" customHeight="1">
      <c r="A55" s="163"/>
      <c r="B55" s="64" t="s">
        <v>61</v>
      </c>
      <c r="C55" s="48" t="s">
        <v>62</v>
      </c>
      <c r="D55" s="112">
        <f>'2019预算研发费用 '!T55</f>
        <v>0</v>
      </c>
      <c r="E55" s="112">
        <f ca="1">OFFSET('2019研发费用 '!$H55,0,MONTH(封面!$G$13)-1,)</f>
        <v>0</v>
      </c>
      <c r="F55" s="109">
        <f ca="1">OFFSET('2019预算研发费用 '!$H55,0,MONTH(封面!$G$13)-1,)</f>
        <v>0</v>
      </c>
      <c r="G55" s="109">
        <f ca="1">OFFSET('2020实际研发费用 '!$H55,0,MONTH(封面!$G$13)-1,)</f>
        <v>0</v>
      </c>
      <c r="H55" s="112">
        <f t="shared" ca="1" si="6"/>
        <v>0</v>
      </c>
      <c r="I55" s="112">
        <f t="shared" ca="1" si="7"/>
        <v>0</v>
      </c>
      <c r="J55" s="112">
        <f ca="1">SUM(OFFSET('2019研发费用 '!$H55,0,0,1,MONTH(封面!$G$13)))</f>
        <v>0</v>
      </c>
      <c r="K55" s="112">
        <f ca="1">SUM(OFFSET('2019预算研发费用 '!$H55,0,0,1,MONTH(封面!$G$13)))</f>
        <v>0</v>
      </c>
      <c r="L55" s="112">
        <f ca="1">SUM(OFFSET('2020实际研发费用 '!$H55,0,0,1,MONTH(封面!$G$13)))</f>
        <v>0</v>
      </c>
      <c r="M55" s="112">
        <f t="shared" ca="1" si="8"/>
        <v>0</v>
      </c>
      <c r="N55" s="112">
        <f t="shared" ca="1" si="9"/>
        <v>0</v>
      </c>
      <c r="O55" s="96" t="str">
        <f>IF('2020实际研发费用 '!U55="","",'2020实际研发费用 '!U55)</f>
        <v/>
      </c>
      <c r="P55" s="69"/>
      <c r="Q55" s="69"/>
      <c r="R55" s="69"/>
    </row>
    <row r="56" spans="1:18" s="15" customFormat="1" ht="17.25" customHeight="1">
      <c r="A56" s="163"/>
      <c r="B56" s="64" t="s">
        <v>168</v>
      </c>
      <c r="C56" s="48" t="s">
        <v>63</v>
      </c>
      <c r="D56" s="112">
        <f>'2019预算研发费用 '!T56</f>
        <v>0</v>
      </c>
      <c r="E56" s="112">
        <f ca="1">OFFSET('2019研发费用 '!$H56,0,MONTH(封面!$G$13)-1,)</f>
        <v>0</v>
      </c>
      <c r="F56" s="109">
        <f ca="1">OFFSET('2019预算研发费用 '!$H56,0,MONTH(封面!$G$13)-1,)</f>
        <v>0</v>
      </c>
      <c r="G56" s="109">
        <f ca="1">OFFSET('2020实际研发费用 '!$H56,0,MONTH(封面!$G$13)-1,)</f>
        <v>0</v>
      </c>
      <c r="H56" s="112">
        <f t="shared" ca="1" si="6"/>
        <v>0</v>
      </c>
      <c r="I56" s="112">
        <f t="shared" ca="1" si="7"/>
        <v>0</v>
      </c>
      <c r="J56" s="112">
        <f ca="1">SUM(OFFSET('2019研发费用 '!$H56,0,0,1,MONTH(封面!$G$13)))</f>
        <v>0</v>
      </c>
      <c r="K56" s="112">
        <f ca="1">SUM(OFFSET('2019预算研发费用 '!$H56,0,0,1,MONTH(封面!$G$13)))</f>
        <v>0</v>
      </c>
      <c r="L56" s="112">
        <f ca="1">SUM(OFFSET('2020实际研发费用 '!$H56,0,0,1,MONTH(封面!$G$13)))</f>
        <v>0</v>
      </c>
      <c r="M56" s="112">
        <f t="shared" ca="1" si="8"/>
        <v>0</v>
      </c>
      <c r="N56" s="112">
        <f t="shared" ca="1" si="9"/>
        <v>0</v>
      </c>
      <c r="O56" s="96" t="str">
        <f>IF('2020实际研发费用 '!U56="","",'2020实际研发费用 '!U56)</f>
        <v/>
      </c>
      <c r="P56" s="69"/>
      <c r="Q56" s="69"/>
      <c r="R56" s="69"/>
    </row>
    <row r="57" spans="1:18" s="15" customFormat="1" ht="17.25" customHeight="1">
      <c r="A57" s="164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OFFSET('2019研发费用 '!$H57,0,MONTH(封面!$G$13)-1,)</f>
        <v>0</v>
      </c>
      <c r="F57" s="109">
        <f ca="1">OFFSET('2019预算研发费用 '!$H57,0,MONTH(封面!$G$13)-1,)</f>
        <v>0</v>
      </c>
      <c r="G57" s="109">
        <f ca="1">OFFSET('2020实际研发费用 '!$H57,0,MONTH(封面!$G$13)-1,)</f>
        <v>0</v>
      </c>
      <c r="H57" s="112">
        <f t="shared" ca="1" si="6"/>
        <v>0</v>
      </c>
      <c r="I57" s="112">
        <f t="shared" ca="1" si="7"/>
        <v>0</v>
      </c>
      <c r="J57" s="112">
        <f ca="1">SUM(OFFSET('2019研发费用 '!$H57,0,0,1,MONTH(封面!$G$13)))</f>
        <v>0</v>
      </c>
      <c r="K57" s="112">
        <f ca="1">SUM(OFFSET('2019预算研发费用 '!$H57,0,0,1,MONTH(封面!$G$13)))</f>
        <v>0</v>
      </c>
      <c r="L57" s="112">
        <f ca="1">SUM(OFFSET('2020实际研发费用 '!$H57,0,0,1,MONTH(封面!$G$13)))</f>
        <v>0</v>
      </c>
      <c r="M57" s="112">
        <f t="shared" ca="1" si="8"/>
        <v>0</v>
      </c>
      <c r="N57" s="112">
        <f t="shared" ca="1" si="9"/>
        <v>0</v>
      </c>
      <c r="O57" s="96" t="str">
        <f>IF('2020实际研发费用 '!U57="","",'2020实际研发费用 '!U57)</f>
        <v/>
      </c>
      <c r="P57" s="69"/>
      <c r="Q57" s="69"/>
      <c r="R57" s="69"/>
    </row>
    <row r="58" spans="1:18" s="15" customFormat="1" ht="17.25" customHeight="1">
      <c r="A58" s="164"/>
      <c r="B58" s="64" t="s">
        <v>171</v>
      </c>
      <c r="C58" s="48" t="s">
        <v>67</v>
      </c>
      <c r="D58" s="112">
        <f>'2019预算研发费用 '!T58</f>
        <v>0</v>
      </c>
      <c r="E58" s="112">
        <f ca="1">OFFSET('2019研发费用 '!$H58,0,MONTH(封面!$G$13)-1,)</f>
        <v>0</v>
      </c>
      <c r="F58" s="109">
        <f ca="1">OFFSET('2019预算研发费用 '!$H58,0,MONTH(封面!$G$13)-1,)</f>
        <v>0</v>
      </c>
      <c r="G58" s="109">
        <f ca="1">OFFSET('2020实际研发费用 '!$H58,0,MONTH(封面!$G$13)-1,)</f>
        <v>0</v>
      </c>
      <c r="H58" s="112">
        <f t="shared" ca="1" si="6"/>
        <v>0</v>
      </c>
      <c r="I58" s="112">
        <f t="shared" ca="1" si="7"/>
        <v>0</v>
      </c>
      <c r="J58" s="112">
        <f ca="1">SUM(OFFSET('2019研发费用 '!$H58,0,0,1,MONTH(封面!$G$13)))</f>
        <v>0</v>
      </c>
      <c r="K58" s="112">
        <f ca="1">SUM(OFFSET('2019预算研发费用 '!$H58,0,0,1,MONTH(封面!$G$13)))</f>
        <v>0</v>
      </c>
      <c r="L58" s="112">
        <f ca="1">SUM(OFFSET('2020实际研发费用 '!$H58,0,0,1,MONTH(封面!$G$13)))</f>
        <v>0</v>
      </c>
      <c r="M58" s="112">
        <f t="shared" ca="1" si="8"/>
        <v>0</v>
      </c>
      <c r="N58" s="112">
        <f t="shared" ca="1" si="9"/>
        <v>0</v>
      </c>
      <c r="O58" s="96" t="str">
        <f>IF('2020实际研发费用 '!U58="","",'2020实际研发费用 '!U58)</f>
        <v/>
      </c>
      <c r="P58" s="69"/>
      <c r="Q58" s="69"/>
      <c r="R58" s="69"/>
    </row>
    <row r="59" spans="1:18" s="15" customFormat="1" ht="17.25" customHeight="1">
      <c r="A59" s="164"/>
      <c r="B59" s="160" t="s">
        <v>172</v>
      </c>
      <c r="C59" s="48" t="s">
        <v>68</v>
      </c>
      <c r="D59" s="112">
        <f>'2019预算研发费用 '!T59</f>
        <v>0</v>
      </c>
      <c r="E59" s="112">
        <f ca="1">OFFSET('2019研发费用 '!$H59,0,MONTH(封面!$G$13)-1,)</f>
        <v>0</v>
      </c>
      <c r="F59" s="109">
        <f ca="1">OFFSET('2019预算研发费用 '!$H59,0,MONTH(封面!$G$13)-1,)</f>
        <v>0</v>
      </c>
      <c r="G59" s="109">
        <f ca="1">OFFSET('2020实际研发费用 '!$H59,0,MONTH(封面!$G$13)-1,)</f>
        <v>0</v>
      </c>
      <c r="H59" s="112">
        <f t="shared" ca="1" si="6"/>
        <v>0</v>
      </c>
      <c r="I59" s="112">
        <f t="shared" ca="1" si="7"/>
        <v>0</v>
      </c>
      <c r="J59" s="112">
        <f ca="1">SUM(OFFSET('2019研发费用 '!$H59,0,0,1,MONTH(封面!$G$13)))</f>
        <v>0</v>
      </c>
      <c r="K59" s="112">
        <f ca="1">SUM(OFFSET('2019预算研发费用 '!$H59,0,0,1,MONTH(封面!$G$13)))</f>
        <v>0</v>
      </c>
      <c r="L59" s="112">
        <f ca="1">SUM(OFFSET('2020实际研发费用 '!$H59,0,0,1,MONTH(封面!$G$13)))</f>
        <v>0</v>
      </c>
      <c r="M59" s="112">
        <f t="shared" ca="1" si="8"/>
        <v>0</v>
      </c>
      <c r="N59" s="112">
        <f t="shared" ca="1" si="9"/>
        <v>0</v>
      </c>
      <c r="O59" s="96" t="str">
        <f>IF('2020实际研发费用 '!U59="","",'2020实际研发费用 '!U59)</f>
        <v/>
      </c>
      <c r="P59" s="69"/>
      <c r="Q59" s="69"/>
      <c r="R59" s="69"/>
    </row>
    <row r="60" spans="1:18" s="15" customFormat="1" ht="17.25" customHeight="1">
      <c r="A60" s="164"/>
      <c r="B60" s="160"/>
      <c r="C60" s="48" t="s">
        <v>440</v>
      </c>
      <c r="D60" s="112">
        <f>'2019预算研发费用 '!T60</f>
        <v>0</v>
      </c>
      <c r="E60" s="112">
        <f ca="1">OFFSET('2019研发费用 '!$H60,0,MONTH(封面!$G$13)-1,)</f>
        <v>0</v>
      </c>
      <c r="F60" s="109">
        <f ca="1">OFFSET('2019预算研发费用 '!$H60,0,MONTH(封面!$G$13)-1,)</f>
        <v>0</v>
      </c>
      <c r="G60" s="109">
        <f ca="1">OFFSET('2020实际研发费用 '!$H60,0,MONTH(封面!$G$13)-1,)</f>
        <v>0</v>
      </c>
      <c r="H60" s="112">
        <f t="shared" ca="1" si="6"/>
        <v>0</v>
      </c>
      <c r="I60" s="112">
        <f t="shared" ca="1" si="7"/>
        <v>0</v>
      </c>
      <c r="J60" s="112">
        <f ca="1">SUM(OFFSET('2019研发费用 '!$H60,0,0,1,MONTH(封面!$G$13)))</f>
        <v>0</v>
      </c>
      <c r="K60" s="112">
        <f ca="1">SUM(OFFSET('2019预算研发费用 '!$H60,0,0,1,MONTH(封面!$G$13)))</f>
        <v>0</v>
      </c>
      <c r="L60" s="112">
        <f ca="1">SUM(OFFSET('2020实际研发费用 '!$H60,0,0,1,MONTH(封面!$G$13)))</f>
        <v>0</v>
      </c>
      <c r="M60" s="112">
        <f t="shared" ca="1" si="8"/>
        <v>0</v>
      </c>
      <c r="N60" s="112">
        <f t="shared" ca="1" si="9"/>
        <v>0</v>
      </c>
      <c r="O60" s="96" t="str">
        <f>IF('2020实际研发费用 '!U60="","",'2020实际研发费用 '!U60)</f>
        <v/>
      </c>
      <c r="P60" s="69"/>
      <c r="Q60" s="69"/>
      <c r="R60" s="69"/>
    </row>
    <row r="61" spans="1:18" s="15" customFormat="1" ht="17.25" customHeight="1">
      <c r="A61" s="164"/>
      <c r="B61" s="64" t="s">
        <v>173</v>
      </c>
      <c r="C61" s="48" t="s">
        <v>69</v>
      </c>
      <c r="D61" s="112">
        <f>'2019预算研发费用 '!T61</f>
        <v>0</v>
      </c>
      <c r="E61" s="112">
        <f ca="1">OFFSET('2019研发费用 '!$H61,0,MONTH(封面!$G$13)-1,)</f>
        <v>0</v>
      </c>
      <c r="F61" s="109">
        <f ca="1">OFFSET('2019预算研发费用 '!$H61,0,MONTH(封面!$G$13)-1,)</f>
        <v>0</v>
      </c>
      <c r="G61" s="109">
        <f ca="1">OFFSET('2020实际研发费用 '!$H61,0,MONTH(封面!$G$13)-1,)</f>
        <v>0</v>
      </c>
      <c r="H61" s="112">
        <f t="shared" ca="1" si="6"/>
        <v>0</v>
      </c>
      <c r="I61" s="112">
        <f t="shared" ca="1" si="7"/>
        <v>0</v>
      </c>
      <c r="J61" s="112">
        <f ca="1">SUM(OFFSET('2019研发费用 '!$H61,0,0,1,MONTH(封面!$G$13)))</f>
        <v>0</v>
      </c>
      <c r="K61" s="112">
        <f ca="1">SUM(OFFSET('2019预算研发费用 '!$H61,0,0,1,MONTH(封面!$G$13)))</f>
        <v>0</v>
      </c>
      <c r="L61" s="112">
        <f ca="1">SUM(OFFSET('2020实际研发费用 '!$H61,0,0,1,MONTH(封面!$G$13)))</f>
        <v>0</v>
      </c>
      <c r="M61" s="112">
        <f t="shared" ca="1" si="8"/>
        <v>0</v>
      </c>
      <c r="N61" s="112">
        <f t="shared" ca="1" si="9"/>
        <v>0</v>
      </c>
      <c r="O61" s="96" t="str">
        <f>IF('2020实际研发费用 '!U61="","",'2020实际研发费用 '!U61)</f>
        <v/>
      </c>
      <c r="P61" s="69"/>
      <c r="Q61" s="69"/>
      <c r="R61" s="69"/>
    </row>
    <row r="62" spans="1:18" s="15" customFormat="1" ht="17.25" customHeight="1">
      <c r="A62" s="164"/>
      <c r="B62" s="65" t="s">
        <v>70</v>
      </c>
      <c r="C62" s="48" t="s">
        <v>71</v>
      </c>
      <c r="D62" s="112">
        <f>'2019预算研发费用 '!T62</f>
        <v>0</v>
      </c>
      <c r="E62" s="112">
        <f ca="1">OFFSET('2019研发费用 '!$H62,0,MONTH(封面!$G$13)-1,)</f>
        <v>0</v>
      </c>
      <c r="F62" s="109">
        <f ca="1">OFFSET('2019预算研发费用 '!$H62,0,MONTH(封面!$G$13)-1,)</f>
        <v>0</v>
      </c>
      <c r="G62" s="109">
        <f ca="1">OFFSET('2020实际研发费用 '!$H62,0,MONTH(封面!$G$13)-1,)</f>
        <v>0</v>
      </c>
      <c r="H62" s="112">
        <f t="shared" ca="1" si="6"/>
        <v>0</v>
      </c>
      <c r="I62" s="112">
        <f t="shared" ca="1" si="7"/>
        <v>0</v>
      </c>
      <c r="J62" s="112">
        <f ca="1">SUM(OFFSET('2019研发费用 '!$H62,0,0,1,MONTH(封面!$G$13)))</f>
        <v>0</v>
      </c>
      <c r="K62" s="112">
        <f ca="1">SUM(OFFSET('2019预算研发费用 '!$H62,0,0,1,MONTH(封面!$G$13)))</f>
        <v>0</v>
      </c>
      <c r="L62" s="112">
        <f ca="1">SUM(OFFSET('2020实际研发费用 '!$H62,0,0,1,MONTH(封面!$G$13)))</f>
        <v>0</v>
      </c>
      <c r="M62" s="112">
        <f t="shared" ca="1" si="8"/>
        <v>0</v>
      </c>
      <c r="N62" s="112">
        <f t="shared" ca="1" si="9"/>
        <v>0</v>
      </c>
      <c r="O62" s="96" t="str">
        <f>IF('2020实际研发费用 '!U62="","",'2020实际研发费用 '!U62)</f>
        <v/>
      </c>
      <c r="P62" s="69"/>
      <c r="Q62" s="69"/>
      <c r="R62" s="69"/>
    </row>
    <row r="63" spans="1:18" s="15" customFormat="1" ht="17.25" customHeight="1">
      <c r="A63" s="159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OFFSET('2019研发费用 '!$H63,0,MONTH(封面!$G$13)-1,)</f>
        <v>0</v>
      </c>
      <c r="F63" s="109">
        <f ca="1">OFFSET('2019预算研发费用 '!$H63,0,MONTH(封面!$G$13)-1,)</f>
        <v>0</v>
      </c>
      <c r="G63" s="109">
        <f ca="1">OFFSET('2020实际研发费用 '!$H63,0,MONTH(封面!$G$13)-1,)</f>
        <v>0</v>
      </c>
      <c r="H63" s="112">
        <f t="shared" ca="1" si="6"/>
        <v>0</v>
      </c>
      <c r="I63" s="112">
        <f t="shared" ca="1" si="7"/>
        <v>0</v>
      </c>
      <c r="J63" s="112">
        <f ca="1">SUM(OFFSET('2019研发费用 '!$H63,0,0,1,MONTH(封面!$G$13)))</f>
        <v>0</v>
      </c>
      <c r="K63" s="112">
        <f ca="1">SUM(OFFSET('2019预算研发费用 '!$H63,0,0,1,MONTH(封面!$G$13)))</f>
        <v>0</v>
      </c>
      <c r="L63" s="112">
        <f ca="1">SUM(OFFSET('2020实际研发费用 '!$H63,0,0,1,MONTH(封面!$G$13)))</f>
        <v>0</v>
      </c>
      <c r="M63" s="112">
        <f t="shared" ca="1" si="8"/>
        <v>0</v>
      </c>
      <c r="N63" s="112">
        <f t="shared" ca="1" si="9"/>
        <v>0</v>
      </c>
      <c r="O63" s="96" t="str">
        <f>IF('2020实际研发费用 '!U63="","",'2020实际研发费用 '!U63)</f>
        <v/>
      </c>
      <c r="P63" s="69"/>
      <c r="Q63" s="69"/>
      <c r="R63" s="69"/>
    </row>
    <row r="64" spans="1:18" s="15" customFormat="1" ht="17.25" customHeight="1">
      <c r="A64" s="159"/>
      <c r="B64" s="47" t="s">
        <v>177</v>
      </c>
      <c r="C64" s="48" t="s">
        <v>75</v>
      </c>
      <c r="D64" s="112">
        <f>'2019预算研发费用 '!T64</f>
        <v>0</v>
      </c>
      <c r="E64" s="112">
        <f ca="1">OFFSET('2019研发费用 '!$H64,0,MONTH(封面!$G$13)-1,)</f>
        <v>0</v>
      </c>
      <c r="F64" s="109">
        <f ca="1">OFFSET('2019预算研发费用 '!$H64,0,MONTH(封面!$G$13)-1,)</f>
        <v>0</v>
      </c>
      <c r="G64" s="109">
        <f ca="1">OFFSET('2020实际研发费用 '!$H64,0,MONTH(封面!$G$13)-1,)</f>
        <v>0</v>
      </c>
      <c r="H64" s="112">
        <f t="shared" ca="1" si="6"/>
        <v>0</v>
      </c>
      <c r="I64" s="112">
        <f t="shared" ca="1" si="7"/>
        <v>0</v>
      </c>
      <c r="J64" s="112">
        <f ca="1">SUM(OFFSET('2019研发费用 '!$H64,0,0,1,MONTH(封面!$G$13)))</f>
        <v>0</v>
      </c>
      <c r="K64" s="112">
        <f ca="1">SUM(OFFSET('2019预算研发费用 '!$H64,0,0,1,MONTH(封面!$G$13)))</f>
        <v>0</v>
      </c>
      <c r="L64" s="112">
        <f ca="1">SUM(OFFSET('2020实际研发费用 '!$H64,0,0,1,MONTH(封面!$G$13)))</f>
        <v>0</v>
      </c>
      <c r="M64" s="112">
        <f t="shared" ca="1" si="8"/>
        <v>0</v>
      </c>
      <c r="N64" s="112">
        <f t="shared" ca="1" si="9"/>
        <v>0</v>
      </c>
      <c r="O64" s="96" t="str">
        <f>IF('2020实际研发费用 '!U64="","",'2020实际研发费用 '!U64)</f>
        <v/>
      </c>
      <c r="P64" s="69"/>
      <c r="Q64" s="69"/>
      <c r="R64" s="69"/>
    </row>
    <row r="65" spans="1:18" s="15" customFormat="1" ht="17.25" customHeight="1">
      <c r="A65" s="159"/>
      <c r="B65" s="47" t="s">
        <v>178</v>
      </c>
      <c r="C65" s="48" t="s">
        <v>76</v>
      </c>
      <c r="D65" s="112">
        <f>'2019预算研发费用 '!T65</f>
        <v>0</v>
      </c>
      <c r="E65" s="112">
        <f ca="1">OFFSET('2019研发费用 '!$H65,0,MONTH(封面!$G$13)-1,)</f>
        <v>18030.13</v>
      </c>
      <c r="F65" s="109">
        <f ca="1">OFFSET('2019预算研发费用 '!$H65,0,MONTH(封面!$G$13)-1,)</f>
        <v>0</v>
      </c>
      <c r="G65" s="109">
        <f ca="1">OFFSET('2020实际研发费用 '!$H65,0,MONTH(封面!$G$13)-1,)</f>
        <v>0</v>
      </c>
      <c r="H65" s="112">
        <f t="shared" ca="1" si="6"/>
        <v>-18030.13</v>
      </c>
      <c r="I65" s="112">
        <f t="shared" ca="1" si="7"/>
        <v>0</v>
      </c>
      <c r="J65" s="112">
        <f ca="1">SUM(OFFSET('2019研发费用 '!$H65,0,0,1,MONTH(封面!$G$13)))</f>
        <v>69892.03</v>
      </c>
      <c r="K65" s="112">
        <f ca="1">SUM(OFFSET('2019预算研发费用 '!$H65,0,0,1,MONTH(封面!$G$13)))</f>
        <v>0</v>
      </c>
      <c r="L65" s="112">
        <f ca="1">SUM(OFFSET('2020实际研发费用 '!$H65,0,0,1,MONTH(封面!$G$13)))</f>
        <v>34109.980000000003</v>
      </c>
      <c r="M65" s="112">
        <f t="shared" ca="1" si="8"/>
        <v>-35782.049999999996</v>
      </c>
      <c r="N65" s="112">
        <f t="shared" ca="1" si="9"/>
        <v>34109.980000000003</v>
      </c>
      <c r="O65" s="96" t="str">
        <f>IF('2020实际研发费用 '!U65="","",'2020实际研发费用 '!U65)</f>
        <v/>
      </c>
      <c r="P65" s="69"/>
      <c r="Q65" s="69"/>
      <c r="R65" s="69"/>
    </row>
    <row r="66" spans="1:18" s="15" customFormat="1" ht="17.25" customHeight="1">
      <c r="A66" s="159"/>
      <c r="B66" s="47" t="s">
        <v>77</v>
      </c>
      <c r="C66" s="48" t="s">
        <v>78</v>
      </c>
      <c r="D66" s="112">
        <f>'2019预算研发费用 '!T66</f>
        <v>0</v>
      </c>
      <c r="E66" s="112">
        <f ca="1">OFFSET('2019研发费用 '!$H66,0,MONTH(封面!$G$13)-1,)</f>
        <v>0</v>
      </c>
      <c r="F66" s="109">
        <f ca="1">OFFSET('2019预算研发费用 '!$H66,0,MONTH(封面!$G$13)-1,)</f>
        <v>0</v>
      </c>
      <c r="G66" s="109">
        <f ca="1">OFFSET('2020实际研发费用 '!$H66,0,MONTH(封面!$G$13)-1,)</f>
        <v>0</v>
      </c>
      <c r="H66" s="112">
        <f t="shared" ca="1" si="6"/>
        <v>0</v>
      </c>
      <c r="I66" s="112">
        <f t="shared" ca="1" si="7"/>
        <v>0</v>
      </c>
      <c r="J66" s="112">
        <f ca="1">SUM(OFFSET('2019研发费用 '!$H66,0,0,1,MONTH(封面!$G$13)))</f>
        <v>0</v>
      </c>
      <c r="K66" s="112">
        <f ca="1">SUM(OFFSET('2019预算研发费用 '!$H66,0,0,1,MONTH(封面!$G$13)))</f>
        <v>0</v>
      </c>
      <c r="L66" s="112">
        <f ca="1">SUM(OFFSET('2020实际研发费用 '!$H66,0,0,1,MONTH(封面!$G$13)))</f>
        <v>0</v>
      </c>
      <c r="M66" s="112">
        <f t="shared" ca="1" si="8"/>
        <v>0</v>
      </c>
      <c r="N66" s="112">
        <f t="shared" ca="1" si="9"/>
        <v>0</v>
      </c>
      <c r="O66" s="96" t="str">
        <f>IF('2020实际研发费用 '!U66="","",'2020实际研发费用 '!U66)</f>
        <v/>
      </c>
      <c r="P66" s="69"/>
      <c r="Q66" s="69"/>
      <c r="R66" s="69"/>
    </row>
    <row r="67" spans="1:18" s="15" customFormat="1" ht="17.25" customHeight="1">
      <c r="A67" s="159"/>
      <c r="B67" s="47" t="s">
        <v>180</v>
      </c>
      <c r="C67" s="48" t="s">
        <v>79</v>
      </c>
      <c r="D67" s="112">
        <f>'2019预算研发费用 '!T67</f>
        <v>0</v>
      </c>
      <c r="E67" s="112">
        <f ca="1">OFFSET('2019研发费用 '!$H67,0,MONTH(封面!$G$13)-1,)</f>
        <v>0</v>
      </c>
      <c r="F67" s="109">
        <f ca="1">OFFSET('2019预算研发费用 '!$H67,0,MONTH(封面!$G$13)-1,)</f>
        <v>0</v>
      </c>
      <c r="G67" s="109">
        <f ca="1">OFFSET('2020实际研发费用 '!$H67,0,MONTH(封面!$G$13)-1,)</f>
        <v>0</v>
      </c>
      <c r="H67" s="112">
        <f t="shared" ca="1" si="6"/>
        <v>0</v>
      </c>
      <c r="I67" s="112">
        <f t="shared" ca="1" si="7"/>
        <v>0</v>
      </c>
      <c r="J67" s="112">
        <f ca="1">SUM(OFFSET('2019研发费用 '!$H67,0,0,1,MONTH(封面!$G$13)))</f>
        <v>0</v>
      </c>
      <c r="K67" s="112">
        <f ca="1">SUM(OFFSET('2019预算研发费用 '!$H67,0,0,1,MONTH(封面!$G$13)))</f>
        <v>0</v>
      </c>
      <c r="L67" s="112">
        <f ca="1">SUM(OFFSET('2020实际研发费用 '!$H67,0,0,1,MONTH(封面!$G$13)))</f>
        <v>0</v>
      </c>
      <c r="M67" s="112">
        <f t="shared" ca="1" si="8"/>
        <v>0</v>
      </c>
      <c r="N67" s="112">
        <f t="shared" ca="1" si="9"/>
        <v>0</v>
      </c>
      <c r="O67" s="96" t="str">
        <f>IF('2020实际研发费用 '!U67="","",'2020实际研发费用 '!U67)</f>
        <v/>
      </c>
      <c r="P67" s="69"/>
      <c r="Q67" s="69"/>
      <c r="R67" s="69"/>
    </row>
    <row r="68" spans="1:18" s="15" customFormat="1" ht="17.25" customHeight="1">
      <c r="A68" s="159"/>
      <c r="B68" s="160" t="s">
        <v>80</v>
      </c>
      <c r="C68" s="48" t="s">
        <v>81</v>
      </c>
      <c r="D68" s="112">
        <f>'2019预算研发费用 '!T68</f>
        <v>0</v>
      </c>
      <c r="E68" s="112">
        <f ca="1">OFFSET('2019研发费用 '!$H68,0,MONTH(封面!$G$13)-1,)</f>
        <v>0</v>
      </c>
      <c r="F68" s="109">
        <f ca="1">OFFSET('2019预算研发费用 '!$H68,0,MONTH(封面!$G$13)-1,)</f>
        <v>0</v>
      </c>
      <c r="G68" s="109">
        <f ca="1">OFFSET('2020实际研发费用 '!$H68,0,MONTH(封面!$G$13)-1,)</f>
        <v>0</v>
      </c>
      <c r="H68" s="112">
        <f t="shared" ca="1" si="6"/>
        <v>0</v>
      </c>
      <c r="I68" s="112">
        <f t="shared" ca="1" si="7"/>
        <v>0</v>
      </c>
      <c r="J68" s="112">
        <f ca="1">SUM(OFFSET('2019研发费用 '!$H68,0,0,1,MONTH(封面!$G$13)))</f>
        <v>0</v>
      </c>
      <c r="K68" s="112">
        <f ca="1">SUM(OFFSET('2019预算研发费用 '!$H68,0,0,1,MONTH(封面!$G$13)))</f>
        <v>0</v>
      </c>
      <c r="L68" s="112">
        <f ca="1">SUM(OFFSET('2020实际研发费用 '!$H68,0,0,1,MONTH(封面!$G$13)))</f>
        <v>0</v>
      </c>
      <c r="M68" s="112">
        <f t="shared" ca="1" si="8"/>
        <v>0</v>
      </c>
      <c r="N68" s="112">
        <f t="shared" ca="1" si="9"/>
        <v>0</v>
      </c>
      <c r="O68" s="96" t="str">
        <f>IF('2020实际研发费用 '!U68="","",'2020实际研发费用 '!U68)</f>
        <v/>
      </c>
      <c r="P68" s="69"/>
      <c r="Q68" s="69"/>
      <c r="R68" s="69"/>
    </row>
    <row r="69" spans="1:18" s="15" customFormat="1" ht="17.25" customHeight="1">
      <c r="A69" s="159"/>
      <c r="B69" s="160"/>
      <c r="C69" s="48" t="s">
        <v>82</v>
      </c>
      <c r="D69" s="112">
        <f>'2019预算研发费用 '!T69</f>
        <v>0</v>
      </c>
      <c r="E69" s="112">
        <f ca="1">OFFSET('2019研发费用 '!$H69,0,MONTH(封面!$G$13)-1,)</f>
        <v>0</v>
      </c>
      <c r="F69" s="109">
        <f ca="1">OFFSET('2019预算研发费用 '!$H69,0,MONTH(封面!$G$13)-1,)</f>
        <v>0</v>
      </c>
      <c r="G69" s="109">
        <f ca="1">OFFSET('2020实际研发费用 '!$H69,0,MONTH(封面!$G$13)-1,)</f>
        <v>0</v>
      </c>
      <c r="H69" s="112">
        <f t="shared" ca="1" si="6"/>
        <v>0</v>
      </c>
      <c r="I69" s="112">
        <f t="shared" ca="1" si="7"/>
        <v>0</v>
      </c>
      <c r="J69" s="112">
        <f ca="1">SUM(OFFSET('2019研发费用 '!$H69,0,0,1,MONTH(封面!$G$13)))</f>
        <v>0</v>
      </c>
      <c r="K69" s="112">
        <f ca="1">SUM(OFFSET('2019预算研发费用 '!$H69,0,0,1,MONTH(封面!$G$13)))</f>
        <v>0</v>
      </c>
      <c r="L69" s="112">
        <f ca="1">SUM(OFFSET('2020实际研发费用 '!$H69,0,0,1,MONTH(封面!$G$13)))</f>
        <v>0</v>
      </c>
      <c r="M69" s="112">
        <f t="shared" ca="1" si="8"/>
        <v>0</v>
      </c>
      <c r="N69" s="112">
        <f t="shared" ca="1" si="9"/>
        <v>0</v>
      </c>
      <c r="O69" s="96" t="str">
        <f>IF('2020实际研发费用 '!U69="","",'2020实际研发费用 '!U69)</f>
        <v/>
      </c>
      <c r="P69" s="69"/>
      <c r="Q69" s="69"/>
      <c r="R69" s="69"/>
    </row>
    <row r="70" spans="1:18" s="15" customFormat="1" ht="17.25" customHeight="1">
      <c r="A70" s="159"/>
      <c r="B70" s="64" t="s">
        <v>83</v>
      </c>
      <c r="C70" s="48" t="s">
        <v>84</v>
      </c>
      <c r="D70" s="112">
        <f>'2019预算研发费用 '!T70</f>
        <v>0</v>
      </c>
      <c r="E70" s="112">
        <f ca="1">OFFSET('2019研发费用 '!$H70,0,MONTH(封面!$G$13)-1,)</f>
        <v>0</v>
      </c>
      <c r="F70" s="109">
        <f ca="1">OFFSET('2019预算研发费用 '!$H70,0,MONTH(封面!$G$13)-1,)</f>
        <v>0</v>
      </c>
      <c r="G70" s="109">
        <f ca="1">OFFSET('2020实际研发费用 '!$H70,0,MONTH(封面!$G$13)-1,)</f>
        <v>0</v>
      </c>
      <c r="H70" s="112">
        <f t="shared" ca="1" si="6"/>
        <v>0</v>
      </c>
      <c r="I70" s="112">
        <f t="shared" ca="1" si="7"/>
        <v>0</v>
      </c>
      <c r="J70" s="112">
        <f ca="1">SUM(OFFSET('2019研发费用 '!$H70,0,0,1,MONTH(封面!$G$13)))</f>
        <v>-2300</v>
      </c>
      <c r="K70" s="112">
        <f ca="1">SUM(OFFSET('2019预算研发费用 '!$H70,0,0,1,MONTH(封面!$G$13)))</f>
        <v>0</v>
      </c>
      <c r="L70" s="112">
        <f ca="1">SUM(OFFSET('2020实际研发费用 '!$H70,0,0,1,MONTH(封面!$G$13)))</f>
        <v>0</v>
      </c>
      <c r="M70" s="112">
        <f t="shared" ca="1" si="8"/>
        <v>2300</v>
      </c>
      <c r="N70" s="112">
        <f t="shared" ca="1" si="9"/>
        <v>0</v>
      </c>
      <c r="O70" s="96" t="str">
        <f>IF('2020实际研发费用 '!U70="","",'2020实际研发费用 '!U70)</f>
        <v/>
      </c>
      <c r="P70" s="69"/>
      <c r="Q70" s="69"/>
      <c r="R70" s="69"/>
    </row>
    <row r="71" spans="1:18" s="15" customFormat="1" ht="17.25" customHeight="1">
      <c r="A71" s="159"/>
      <c r="B71" s="64" t="s">
        <v>183</v>
      </c>
      <c r="C71" s="48" t="s">
        <v>85</v>
      </c>
      <c r="D71" s="112">
        <f>'2019预算研发费用 '!T71</f>
        <v>0</v>
      </c>
      <c r="E71" s="112">
        <f ca="1">OFFSET('2019研发费用 '!$H71,0,MONTH(封面!$G$13)-1,)</f>
        <v>0</v>
      </c>
      <c r="F71" s="109">
        <f ca="1">OFFSET('2019预算研发费用 '!$H71,0,MONTH(封面!$G$13)-1,)</f>
        <v>0</v>
      </c>
      <c r="G71" s="109">
        <f ca="1">OFFSET('2020实际研发费用 '!$H71,0,MONTH(封面!$G$13)-1,)</f>
        <v>0</v>
      </c>
      <c r="H71" s="112">
        <f t="shared" ca="1" si="6"/>
        <v>0</v>
      </c>
      <c r="I71" s="112">
        <f t="shared" ca="1" si="7"/>
        <v>0</v>
      </c>
      <c r="J71" s="112">
        <f ca="1">SUM(OFFSET('2019研发费用 '!$H71,0,0,1,MONTH(封面!$G$13)))</f>
        <v>0</v>
      </c>
      <c r="K71" s="112">
        <f ca="1">SUM(OFFSET('2019预算研发费用 '!$H71,0,0,1,MONTH(封面!$G$13)))</f>
        <v>0</v>
      </c>
      <c r="L71" s="112">
        <f ca="1">SUM(OFFSET('2020实际研发费用 '!$H71,0,0,1,MONTH(封面!$G$13)))</f>
        <v>0</v>
      </c>
      <c r="M71" s="112">
        <f t="shared" ca="1" si="8"/>
        <v>0</v>
      </c>
      <c r="N71" s="112">
        <f t="shared" ca="1" si="9"/>
        <v>0</v>
      </c>
      <c r="O71" s="96" t="str">
        <f>IF('2020实际研发费用 '!U71="","",'2020实际研发费用 '!U71)</f>
        <v/>
      </c>
      <c r="P71" s="69"/>
      <c r="Q71" s="69"/>
      <c r="R71" s="69"/>
    </row>
    <row r="72" spans="1:18" s="15" customFormat="1" ht="17.25" customHeight="1">
      <c r="A72" s="159"/>
      <c r="B72" s="64" t="s">
        <v>184</v>
      </c>
      <c r="C72" s="48" t="s">
        <v>86</v>
      </c>
      <c r="D72" s="112">
        <f>'2019预算研发费用 '!T72</f>
        <v>0</v>
      </c>
      <c r="E72" s="112">
        <f ca="1">OFFSET('2019研发费用 '!$H72,0,MONTH(封面!$G$13)-1,)</f>
        <v>0</v>
      </c>
      <c r="F72" s="109">
        <f ca="1">OFFSET('2019预算研发费用 '!$H72,0,MONTH(封面!$G$13)-1,)</f>
        <v>0</v>
      </c>
      <c r="G72" s="109">
        <f ca="1">OFFSET('2020实际研发费用 '!$H72,0,MONTH(封面!$G$13)-1,)</f>
        <v>0</v>
      </c>
      <c r="H72" s="112">
        <f t="shared" ca="1" si="6"/>
        <v>0</v>
      </c>
      <c r="I72" s="112">
        <f t="shared" ca="1" si="7"/>
        <v>0</v>
      </c>
      <c r="J72" s="112">
        <f ca="1">SUM(OFFSET('2019研发费用 '!$H72,0,0,1,MONTH(封面!$G$13)))</f>
        <v>0</v>
      </c>
      <c r="K72" s="112">
        <f ca="1">SUM(OFFSET('2019预算研发费用 '!$H72,0,0,1,MONTH(封面!$G$13)))</f>
        <v>0</v>
      </c>
      <c r="L72" s="112">
        <f ca="1">SUM(OFFSET('2020实际研发费用 '!$H72,0,0,1,MONTH(封面!$G$13)))</f>
        <v>0</v>
      </c>
      <c r="M72" s="112">
        <f t="shared" ca="1" si="8"/>
        <v>0</v>
      </c>
      <c r="N72" s="112">
        <f t="shared" ca="1" si="9"/>
        <v>0</v>
      </c>
      <c r="O72" s="96" t="str">
        <f>IF('2020实际研发费用 '!U72="","",'2020实际研发费用 '!U72)</f>
        <v/>
      </c>
      <c r="P72" s="69"/>
      <c r="Q72" s="69"/>
      <c r="R72" s="69"/>
    </row>
    <row r="73" spans="1:18" s="15" customFormat="1" ht="17.25" customHeight="1">
      <c r="A73" s="159"/>
      <c r="B73" s="160" t="s">
        <v>87</v>
      </c>
      <c r="C73" s="48" t="s">
        <v>88</v>
      </c>
      <c r="D73" s="112">
        <f>'2019预算研发费用 '!T73</f>
        <v>0</v>
      </c>
      <c r="E73" s="112">
        <f ca="1">OFFSET('2019研发费用 '!$H73,0,MONTH(封面!$G$13)-1,)</f>
        <v>0</v>
      </c>
      <c r="F73" s="109">
        <f ca="1">OFFSET('2019预算研发费用 '!$H73,0,MONTH(封面!$G$13)-1,)</f>
        <v>0</v>
      </c>
      <c r="G73" s="109">
        <f ca="1">OFFSET('2020实际研发费用 '!$H73,0,MONTH(封面!$G$13)-1,)</f>
        <v>0</v>
      </c>
      <c r="H73" s="112">
        <f t="shared" ca="1" si="6"/>
        <v>0</v>
      </c>
      <c r="I73" s="112">
        <f t="shared" ca="1" si="7"/>
        <v>0</v>
      </c>
      <c r="J73" s="112">
        <f ca="1">SUM(OFFSET('2019研发费用 '!$H73,0,0,1,MONTH(封面!$G$13)))</f>
        <v>0</v>
      </c>
      <c r="K73" s="112">
        <f ca="1">SUM(OFFSET('2019预算研发费用 '!$H73,0,0,1,MONTH(封面!$G$13)))</f>
        <v>0</v>
      </c>
      <c r="L73" s="112">
        <f ca="1">SUM(OFFSET('2020实际研发费用 '!$H73,0,0,1,MONTH(封面!$G$13)))</f>
        <v>0</v>
      </c>
      <c r="M73" s="112">
        <f t="shared" ca="1" si="8"/>
        <v>0</v>
      </c>
      <c r="N73" s="112">
        <f t="shared" ca="1" si="9"/>
        <v>0</v>
      </c>
      <c r="O73" s="96" t="str">
        <f>IF('2020实际研发费用 '!U73="","",'2020实际研发费用 '!U73)</f>
        <v/>
      </c>
      <c r="P73" s="69"/>
      <c r="Q73" s="69"/>
      <c r="R73" s="69"/>
    </row>
    <row r="74" spans="1:18" s="15" customFormat="1" ht="17.25" customHeight="1">
      <c r="A74" s="159"/>
      <c r="B74" s="160"/>
      <c r="C74" s="50" t="s">
        <v>89</v>
      </c>
      <c r="D74" s="112">
        <f>'2019预算研发费用 '!T74</f>
        <v>0</v>
      </c>
      <c r="E74" s="112">
        <f ca="1">OFFSET('2019研发费用 '!$H74,0,MONTH(封面!$G$13)-1,)</f>
        <v>0</v>
      </c>
      <c r="F74" s="109">
        <f ca="1">OFFSET('2019预算研发费用 '!$H74,0,MONTH(封面!$G$13)-1,)</f>
        <v>0</v>
      </c>
      <c r="G74" s="109">
        <f ca="1">OFFSET('2020实际研发费用 '!$H74,0,MONTH(封面!$G$13)-1,)</f>
        <v>0</v>
      </c>
      <c r="H74" s="112">
        <f t="shared" ca="1" si="6"/>
        <v>0</v>
      </c>
      <c r="I74" s="112">
        <f t="shared" ca="1" si="7"/>
        <v>0</v>
      </c>
      <c r="J74" s="112">
        <f ca="1">SUM(OFFSET('2019研发费用 '!$H74,0,0,1,MONTH(封面!$G$13)))</f>
        <v>0</v>
      </c>
      <c r="K74" s="112">
        <f ca="1">SUM(OFFSET('2019预算研发费用 '!$H74,0,0,1,MONTH(封面!$G$13)))</f>
        <v>0</v>
      </c>
      <c r="L74" s="112">
        <f ca="1">SUM(OFFSET('2020实际研发费用 '!$H74,0,0,1,MONTH(封面!$G$13)))</f>
        <v>0</v>
      </c>
      <c r="M74" s="112">
        <f t="shared" ca="1" si="8"/>
        <v>0</v>
      </c>
      <c r="N74" s="112">
        <f t="shared" ca="1" si="9"/>
        <v>0</v>
      </c>
      <c r="O74" s="96" t="str">
        <f>IF('2020实际研发费用 '!U74="","",'2020实际研发费用 '!U74)</f>
        <v/>
      </c>
      <c r="P74" s="69"/>
      <c r="Q74" s="69"/>
      <c r="R74" s="69"/>
    </row>
    <row r="75" spans="1:18" s="15" customFormat="1" ht="17.25" customHeight="1">
      <c r="A75" s="159"/>
      <c r="B75" s="64" t="s">
        <v>90</v>
      </c>
      <c r="C75" s="48" t="s">
        <v>91</v>
      </c>
      <c r="D75" s="112">
        <f>'2019预算研发费用 '!T75</f>
        <v>0</v>
      </c>
      <c r="E75" s="112">
        <f ca="1">OFFSET('2019研发费用 '!$H75,0,MONTH(封面!$G$13)-1,)</f>
        <v>0</v>
      </c>
      <c r="F75" s="109">
        <f ca="1">OFFSET('2019预算研发费用 '!$H75,0,MONTH(封面!$G$13)-1,)</f>
        <v>0</v>
      </c>
      <c r="G75" s="109">
        <f ca="1">OFFSET('2020实际研发费用 '!$H75,0,MONTH(封面!$G$13)-1,)</f>
        <v>0</v>
      </c>
      <c r="H75" s="112">
        <f t="shared" ref="H75:H92" ca="1" si="10">G75-E75</f>
        <v>0</v>
      </c>
      <c r="I75" s="112">
        <f t="shared" ref="I75:I92" ca="1" si="11">G75-F75</f>
        <v>0</v>
      </c>
      <c r="J75" s="112">
        <f ca="1">SUM(OFFSET('2019研发费用 '!$H75,0,0,1,MONTH(封面!$G$13)))</f>
        <v>0</v>
      </c>
      <c r="K75" s="112">
        <f ca="1">SUM(OFFSET('2019预算研发费用 '!$H75,0,0,1,MONTH(封面!$G$13)))</f>
        <v>0</v>
      </c>
      <c r="L75" s="112">
        <f ca="1">SUM(OFFSET('2020实际研发费用 '!$H75,0,0,1,MONTH(封面!$G$13)))</f>
        <v>0</v>
      </c>
      <c r="M75" s="112">
        <f t="shared" ref="M75:M92" ca="1" si="12">L75-J75</f>
        <v>0</v>
      </c>
      <c r="N75" s="112">
        <f t="shared" ref="N75:N92" ca="1" si="13">L75-K75</f>
        <v>0</v>
      </c>
      <c r="O75" s="96" t="str">
        <f>IF('2020实际研发费用 '!U75="","",'2020实际研发费用 '!U75)</f>
        <v/>
      </c>
      <c r="P75" s="69"/>
      <c r="Q75" s="69"/>
      <c r="R75" s="69"/>
    </row>
    <row r="76" spans="1:18" s="15" customFormat="1" ht="17.25" customHeight="1">
      <c r="A76" s="166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OFFSET('2019研发费用 '!$H76,0,MONTH(封面!$G$13)-1,)</f>
        <v>0</v>
      </c>
      <c r="F76" s="109">
        <f ca="1">OFFSET('2019预算研发费用 '!$H76,0,MONTH(封面!$G$13)-1,)</f>
        <v>0</v>
      </c>
      <c r="G76" s="109">
        <f ca="1">OFFSET('2020实际研发费用 '!$H76,0,MONTH(封面!$G$13)-1,)</f>
        <v>0</v>
      </c>
      <c r="H76" s="112">
        <f t="shared" ca="1" si="10"/>
        <v>0</v>
      </c>
      <c r="I76" s="112">
        <f t="shared" ca="1" si="11"/>
        <v>0</v>
      </c>
      <c r="J76" s="112">
        <f ca="1">SUM(OFFSET('2019研发费用 '!$H76,0,0,1,MONTH(封面!$G$13)))</f>
        <v>0</v>
      </c>
      <c r="K76" s="112">
        <f ca="1">SUM(OFFSET('2019预算研发费用 '!$H76,0,0,1,MONTH(封面!$G$13)))</f>
        <v>0</v>
      </c>
      <c r="L76" s="112">
        <f ca="1">SUM(OFFSET('2020实际研发费用 '!$H76,0,0,1,MONTH(封面!$G$13)))</f>
        <v>0</v>
      </c>
      <c r="M76" s="112">
        <f t="shared" ca="1" si="12"/>
        <v>0</v>
      </c>
      <c r="N76" s="112">
        <f t="shared" ca="1" si="13"/>
        <v>0</v>
      </c>
      <c r="O76" s="96" t="str">
        <f>IF('2020实际研发费用 '!U76="","",'2020实际研发费用 '!U76)</f>
        <v/>
      </c>
      <c r="P76" s="69"/>
      <c r="Q76" s="69"/>
      <c r="R76" s="69"/>
    </row>
    <row r="77" spans="1:18" s="15" customFormat="1" ht="17.25" customHeight="1">
      <c r="A77" s="166"/>
      <c r="B77" s="156" t="s">
        <v>94</v>
      </c>
      <c r="C77" s="48" t="s">
        <v>95</v>
      </c>
      <c r="D77" s="112">
        <f>'2019预算研发费用 '!T77</f>
        <v>0</v>
      </c>
      <c r="E77" s="112">
        <f ca="1">OFFSET('2019研发费用 '!$H77,0,MONTH(封面!$G$13)-1,)</f>
        <v>0</v>
      </c>
      <c r="F77" s="109">
        <f ca="1">OFFSET('2019预算研发费用 '!$H77,0,MONTH(封面!$G$13)-1,)</f>
        <v>0</v>
      </c>
      <c r="G77" s="109">
        <f ca="1">OFFSET('2020实际研发费用 '!$H77,0,MONTH(封面!$G$13)-1,)</f>
        <v>0</v>
      </c>
      <c r="H77" s="112">
        <f t="shared" ca="1" si="10"/>
        <v>0</v>
      </c>
      <c r="I77" s="112">
        <f t="shared" ca="1" si="11"/>
        <v>0</v>
      </c>
      <c r="J77" s="112">
        <f ca="1">SUM(OFFSET('2019研发费用 '!$H77,0,0,1,MONTH(封面!$G$13)))</f>
        <v>0</v>
      </c>
      <c r="K77" s="112">
        <f ca="1">SUM(OFFSET('2019预算研发费用 '!$H77,0,0,1,MONTH(封面!$G$13)))</f>
        <v>0</v>
      </c>
      <c r="L77" s="112">
        <f ca="1">SUM(OFFSET('2020实际研发费用 '!$H77,0,0,1,MONTH(封面!$G$13)))</f>
        <v>0</v>
      </c>
      <c r="M77" s="112">
        <f t="shared" ca="1" si="12"/>
        <v>0</v>
      </c>
      <c r="N77" s="112">
        <f t="shared" ca="1" si="13"/>
        <v>0</v>
      </c>
      <c r="O77" s="96" t="str">
        <f>IF('2020实际研发费用 '!U77="","",'2020实际研发费用 '!U77)</f>
        <v/>
      </c>
      <c r="P77" s="69"/>
      <c r="Q77" s="69"/>
      <c r="R77" s="69"/>
    </row>
    <row r="78" spans="1:18" s="15" customFormat="1" ht="17.25" customHeight="1">
      <c r="A78" s="166"/>
      <c r="B78" s="156"/>
      <c r="C78" s="50" t="s">
        <v>96</v>
      </c>
      <c r="D78" s="112">
        <f>'2019预算研发费用 '!T78</f>
        <v>0</v>
      </c>
      <c r="E78" s="112">
        <f ca="1">OFFSET('2019研发费用 '!$H78,0,MONTH(封面!$G$13)-1,)</f>
        <v>0</v>
      </c>
      <c r="F78" s="109">
        <f ca="1">OFFSET('2019预算研发费用 '!$H78,0,MONTH(封面!$G$13)-1,)</f>
        <v>0</v>
      </c>
      <c r="G78" s="109">
        <f ca="1">OFFSET('2020实际研发费用 '!$H78,0,MONTH(封面!$G$13)-1,)</f>
        <v>0</v>
      </c>
      <c r="H78" s="112">
        <f t="shared" ca="1" si="10"/>
        <v>0</v>
      </c>
      <c r="I78" s="112">
        <f t="shared" ca="1" si="11"/>
        <v>0</v>
      </c>
      <c r="J78" s="112">
        <f ca="1">SUM(OFFSET('2019研发费用 '!$H78,0,0,1,MONTH(封面!$G$13)))</f>
        <v>0</v>
      </c>
      <c r="K78" s="112">
        <f ca="1">SUM(OFFSET('2019预算研发费用 '!$H78,0,0,1,MONTH(封面!$G$13)))</f>
        <v>0</v>
      </c>
      <c r="L78" s="112">
        <f ca="1">SUM(OFFSET('2020实际研发费用 '!$H78,0,0,1,MONTH(封面!$G$13)))</f>
        <v>0</v>
      </c>
      <c r="M78" s="112">
        <f t="shared" ca="1" si="12"/>
        <v>0</v>
      </c>
      <c r="N78" s="112">
        <f t="shared" ca="1" si="13"/>
        <v>0</v>
      </c>
      <c r="O78" s="96" t="str">
        <f>IF('2020实际研发费用 '!U78="","",'2020实际研发费用 '!U78)</f>
        <v/>
      </c>
      <c r="P78" s="69"/>
      <c r="Q78" s="69"/>
      <c r="R78" s="69"/>
    </row>
    <row r="79" spans="1:18" s="15" customFormat="1" ht="17.25" customHeight="1">
      <c r="A79" s="166"/>
      <c r="B79" s="65" t="s">
        <v>190</v>
      </c>
      <c r="C79" s="48" t="s">
        <v>97</v>
      </c>
      <c r="D79" s="112">
        <f>'2019预算研发费用 '!T79</f>
        <v>0</v>
      </c>
      <c r="E79" s="112">
        <f ca="1">OFFSET('2019研发费用 '!$H79,0,MONTH(封面!$G$13)-1,)</f>
        <v>0</v>
      </c>
      <c r="F79" s="109">
        <f ca="1">OFFSET('2019预算研发费用 '!$H79,0,MONTH(封面!$G$13)-1,)</f>
        <v>0</v>
      </c>
      <c r="G79" s="109">
        <f ca="1">OFFSET('2020实际研发费用 '!$H79,0,MONTH(封面!$G$13)-1,)</f>
        <v>0</v>
      </c>
      <c r="H79" s="112">
        <f t="shared" ca="1" si="10"/>
        <v>0</v>
      </c>
      <c r="I79" s="112">
        <f t="shared" ca="1" si="11"/>
        <v>0</v>
      </c>
      <c r="J79" s="112">
        <f ca="1">SUM(OFFSET('2019研发费用 '!$H79,0,0,1,MONTH(封面!$G$13)))</f>
        <v>0</v>
      </c>
      <c r="K79" s="112">
        <f ca="1">SUM(OFFSET('2019预算研发费用 '!$H79,0,0,1,MONTH(封面!$G$13)))</f>
        <v>0</v>
      </c>
      <c r="L79" s="112">
        <f ca="1">SUM(OFFSET('2020实际研发费用 '!$H79,0,0,1,MONTH(封面!$G$13)))</f>
        <v>0</v>
      </c>
      <c r="M79" s="112">
        <f t="shared" ca="1" si="12"/>
        <v>0</v>
      </c>
      <c r="N79" s="112">
        <f t="shared" ca="1" si="13"/>
        <v>0</v>
      </c>
      <c r="O79" s="96" t="str">
        <f>IF('2020实际研发费用 '!U79="","",'2020实际研发费用 '!U79)</f>
        <v/>
      </c>
      <c r="P79" s="69"/>
      <c r="Q79" s="69"/>
      <c r="R79" s="69"/>
    </row>
    <row r="80" spans="1:18" s="15" customFormat="1" ht="17.25" customHeight="1">
      <c r="A80" s="167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OFFSET('2019研发费用 '!$H80,0,MONTH(封面!$G$13)-1,)</f>
        <v>0</v>
      </c>
      <c r="F80" s="109">
        <f ca="1">OFFSET('2019预算研发费用 '!$H80,0,MONTH(封面!$G$13)-1,)</f>
        <v>0</v>
      </c>
      <c r="G80" s="109">
        <f ca="1">OFFSET('2020实际研发费用 '!$H80,0,MONTH(封面!$G$13)-1,)</f>
        <v>0</v>
      </c>
      <c r="H80" s="112">
        <f t="shared" ca="1" si="10"/>
        <v>0</v>
      </c>
      <c r="I80" s="112">
        <f t="shared" ca="1" si="11"/>
        <v>0</v>
      </c>
      <c r="J80" s="112">
        <f ca="1">SUM(OFFSET('2019研发费用 '!$H80,0,0,1,MONTH(封面!$G$13)))</f>
        <v>0</v>
      </c>
      <c r="K80" s="112">
        <f ca="1">SUM(OFFSET('2019预算研发费用 '!$H80,0,0,1,MONTH(封面!$G$13)))</f>
        <v>0</v>
      </c>
      <c r="L80" s="112">
        <f ca="1">SUM(OFFSET('2020实际研发费用 '!$H80,0,0,1,MONTH(封面!$G$13)))</f>
        <v>0</v>
      </c>
      <c r="M80" s="112">
        <f t="shared" ca="1" si="12"/>
        <v>0</v>
      </c>
      <c r="N80" s="112">
        <f t="shared" ca="1" si="13"/>
        <v>0</v>
      </c>
      <c r="O80" s="96" t="str">
        <f>IF('2020实际研发费用 '!U80="","",'2020实际研发费用 '!U80)</f>
        <v/>
      </c>
      <c r="P80" s="69"/>
      <c r="Q80" s="69"/>
      <c r="R80" s="69"/>
    </row>
    <row r="81" spans="1:18" s="15" customFormat="1" ht="17.25" customHeight="1">
      <c r="A81" s="167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OFFSET('2019研发费用 '!$H81,0,MONTH(封面!$G$13)-1,)</f>
        <v>0</v>
      </c>
      <c r="F81" s="109">
        <f ca="1">OFFSET('2019预算研发费用 '!$H81,0,MONTH(封面!$G$13)-1,)</f>
        <v>0</v>
      </c>
      <c r="G81" s="109">
        <f ca="1">OFFSET('2020实际研发费用 '!$H81,0,MONTH(封面!$G$13)-1,)</f>
        <v>0</v>
      </c>
      <c r="H81" s="112">
        <f t="shared" ca="1" si="10"/>
        <v>0</v>
      </c>
      <c r="I81" s="112">
        <f t="shared" ca="1" si="11"/>
        <v>0</v>
      </c>
      <c r="J81" s="112">
        <f ca="1">SUM(OFFSET('2019研发费用 '!$H81,0,0,1,MONTH(封面!$G$13)))</f>
        <v>0</v>
      </c>
      <c r="K81" s="112">
        <f ca="1">SUM(OFFSET('2019预算研发费用 '!$H81,0,0,1,MONTH(封面!$G$13)))</f>
        <v>0</v>
      </c>
      <c r="L81" s="112">
        <f ca="1">SUM(OFFSET('2020实际研发费用 '!$H81,0,0,1,MONTH(封面!$G$13)))</f>
        <v>0</v>
      </c>
      <c r="M81" s="112">
        <f t="shared" ca="1" si="12"/>
        <v>0</v>
      </c>
      <c r="N81" s="112">
        <f t="shared" ca="1" si="13"/>
        <v>0</v>
      </c>
      <c r="O81" s="96" t="str">
        <f>IF('2020实际研发费用 '!U81="","",'2020实际研发费用 '!U81)</f>
        <v/>
      </c>
      <c r="P81" s="69"/>
      <c r="Q81" s="69"/>
      <c r="R81" s="69"/>
    </row>
    <row r="82" spans="1:18" s="15" customFormat="1" ht="17.25" customHeight="1">
      <c r="A82" s="167"/>
      <c r="B82" s="156" t="s">
        <v>102</v>
      </c>
      <c r="C82" s="45" t="s">
        <v>103</v>
      </c>
      <c r="D82" s="112">
        <f>'2019预算研发费用 '!T82</f>
        <v>0</v>
      </c>
      <c r="E82" s="112">
        <f ca="1">OFFSET('2019研发费用 '!$H82,0,MONTH(封面!$G$13)-1,)</f>
        <v>0</v>
      </c>
      <c r="F82" s="109">
        <f ca="1">OFFSET('2019预算研发费用 '!$H82,0,MONTH(封面!$G$13)-1,)</f>
        <v>0</v>
      </c>
      <c r="G82" s="109">
        <f ca="1">OFFSET('2020实际研发费用 '!$H82,0,MONTH(封面!$G$13)-1,)</f>
        <v>0</v>
      </c>
      <c r="H82" s="112">
        <f t="shared" ca="1" si="10"/>
        <v>0</v>
      </c>
      <c r="I82" s="112">
        <f t="shared" ca="1" si="11"/>
        <v>0</v>
      </c>
      <c r="J82" s="112">
        <f ca="1">SUM(OFFSET('2019研发费用 '!$H82,0,0,1,MONTH(封面!$G$13)))</f>
        <v>0</v>
      </c>
      <c r="K82" s="112">
        <f ca="1">SUM(OFFSET('2019预算研发费用 '!$H82,0,0,1,MONTH(封面!$G$13)))</f>
        <v>0</v>
      </c>
      <c r="L82" s="112">
        <f ca="1">SUM(OFFSET('2020实际研发费用 '!$H82,0,0,1,MONTH(封面!$G$13)))</f>
        <v>0</v>
      </c>
      <c r="M82" s="112">
        <f t="shared" ca="1" si="12"/>
        <v>0</v>
      </c>
      <c r="N82" s="112">
        <f t="shared" ca="1" si="13"/>
        <v>0</v>
      </c>
      <c r="O82" s="96" t="str">
        <f>IF('2020实际研发费用 '!U82="","",'2020实际研发费用 '!U82)</f>
        <v/>
      </c>
      <c r="P82" s="69"/>
      <c r="Q82" s="69"/>
      <c r="R82" s="69"/>
    </row>
    <row r="83" spans="1:18" s="15" customFormat="1" ht="17.25" customHeight="1">
      <c r="A83" s="167"/>
      <c r="B83" s="156"/>
      <c r="C83" s="45" t="s">
        <v>104</v>
      </c>
      <c r="D83" s="112">
        <f>'2019预算研发费用 '!T83</f>
        <v>0</v>
      </c>
      <c r="E83" s="112">
        <f ca="1">OFFSET('2019研发费用 '!$H83,0,MONTH(封面!$G$13)-1,)</f>
        <v>0</v>
      </c>
      <c r="F83" s="109">
        <f ca="1">OFFSET('2019预算研发费用 '!$H83,0,MONTH(封面!$G$13)-1,)</f>
        <v>0</v>
      </c>
      <c r="G83" s="109">
        <f ca="1">OFFSET('2020实际研发费用 '!$H83,0,MONTH(封面!$G$13)-1,)</f>
        <v>0</v>
      </c>
      <c r="H83" s="112">
        <f t="shared" ca="1" si="10"/>
        <v>0</v>
      </c>
      <c r="I83" s="112">
        <f t="shared" ca="1" si="11"/>
        <v>0</v>
      </c>
      <c r="J83" s="112">
        <f ca="1">SUM(OFFSET('2019研发费用 '!$H83,0,0,1,MONTH(封面!$G$13)))</f>
        <v>0</v>
      </c>
      <c r="K83" s="112">
        <f ca="1">SUM(OFFSET('2019预算研发费用 '!$H83,0,0,1,MONTH(封面!$G$13)))</f>
        <v>0</v>
      </c>
      <c r="L83" s="112">
        <f ca="1">SUM(OFFSET('2020实际研发费用 '!$H83,0,0,1,MONTH(封面!$G$13)))</f>
        <v>0</v>
      </c>
      <c r="M83" s="112">
        <f t="shared" ca="1" si="12"/>
        <v>0</v>
      </c>
      <c r="N83" s="112">
        <f t="shared" ca="1" si="13"/>
        <v>0</v>
      </c>
      <c r="O83" s="96" t="str">
        <f>IF('2020实际研发费用 '!U83="","",'2020实际研发费用 '!U83)</f>
        <v/>
      </c>
      <c r="P83" s="69"/>
      <c r="Q83" s="69"/>
      <c r="R83" s="69"/>
    </row>
    <row r="84" spans="1:18" s="15" customFormat="1" ht="17.25" customHeight="1">
      <c r="A84" s="167"/>
      <c r="B84" s="156"/>
      <c r="C84" s="45" t="s">
        <v>105</v>
      </c>
      <c r="D84" s="112">
        <f>'2019预算研发费用 '!T84</f>
        <v>0</v>
      </c>
      <c r="E84" s="112">
        <f ca="1">OFFSET('2019研发费用 '!$H84,0,MONTH(封面!$G$13)-1,)</f>
        <v>0</v>
      </c>
      <c r="F84" s="109">
        <f ca="1">OFFSET('2019预算研发费用 '!$H84,0,MONTH(封面!$G$13)-1,)</f>
        <v>0</v>
      </c>
      <c r="G84" s="109">
        <f ca="1">OFFSET('2020实际研发费用 '!$H84,0,MONTH(封面!$G$13)-1,)</f>
        <v>0</v>
      </c>
      <c r="H84" s="112">
        <f t="shared" ca="1" si="10"/>
        <v>0</v>
      </c>
      <c r="I84" s="112">
        <f t="shared" ca="1" si="11"/>
        <v>0</v>
      </c>
      <c r="J84" s="112">
        <f ca="1">SUM(OFFSET('2019研发费用 '!$H84,0,0,1,MONTH(封面!$G$13)))</f>
        <v>0</v>
      </c>
      <c r="K84" s="112">
        <f ca="1">SUM(OFFSET('2019预算研发费用 '!$H84,0,0,1,MONTH(封面!$G$13)))</f>
        <v>0</v>
      </c>
      <c r="L84" s="112">
        <f ca="1">SUM(OFFSET('2020实际研发费用 '!$H84,0,0,1,MONTH(封面!$G$13)))</f>
        <v>0</v>
      </c>
      <c r="M84" s="112">
        <f t="shared" ca="1" si="12"/>
        <v>0</v>
      </c>
      <c r="N84" s="112">
        <f t="shared" ca="1" si="13"/>
        <v>0</v>
      </c>
      <c r="O84" s="96" t="str">
        <f>IF('2020实际研发费用 '!U84="","",'2020实际研发费用 '!U84)</f>
        <v/>
      </c>
      <c r="P84" s="69"/>
      <c r="Q84" s="69"/>
      <c r="R84" s="69"/>
    </row>
    <row r="85" spans="1:18" s="15" customFormat="1" ht="17.25" customHeight="1">
      <c r="A85" s="167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OFFSET('2019研发费用 '!$H85,0,MONTH(封面!$G$13)-1,)</f>
        <v>0</v>
      </c>
      <c r="F85" s="109">
        <f ca="1">OFFSET('2019预算研发费用 '!$H85,0,MONTH(封面!$G$13)-1,)</f>
        <v>0</v>
      </c>
      <c r="G85" s="109">
        <f ca="1">OFFSET('2020实际研发费用 '!$H85,0,MONTH(封面!$G$13)-1,)</f>
        <v>0</v>
      </c>
      <c r="H85" s="112">
        <f t="shared" ca="1" si="10"/>
        <v>0</v>
      </c>
      <c r="I85" s="112">
        <f t="shared" ca="1" si="11"/>
        <v>0</v>
      </c>
      <c r="J85" s="112">
        <f ca="1">SUM(OFFSET('2019研发费用 '!$H85,0,0,1,MONTH(封面!$G$13)))</f>
        <v>0</v>
      </c>
      <c r="K85" s="112">
        <f ca="1">SUM(OFFSET('2019预算研发费用 '!$H85,0,0,1,MONTH(封面!$G$13)))</f>
        <v>0</v>
      </c>
      <c r="L85" s="112">
        <f ca="1">SUM(OFFSET('2020实际研发费用 '!$H85,0,0,1,MONTH(封面!$G$13)))</f>
        <v>0</v>
      </c>
      <c r="M85" s="112">
        <f t="shared" ca="1" si="12"/>
        <v>0</v>
      </c>
      <c r="N85" s="112">
        <f t="shared" ca="1" si="13"/>
        <v>0</v>
      </c>
      <c r="O85" s="96" t="str">
        <f>IF('2020实际研发费用 '!U85="","",'2020实际研发费用 '!U85)</f>
        <v/>
      </c>
      <c r="P85" s="69"/>
      <c r="Q85" s="69"/>
      <c r="R85" s="69"/>
    </row>
    <row r="86" spans="1:18" s="15" customFormat="1" ht="17.25" customHeight="1">
      <c r="A86" s="168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OFFSET('2019研发费用 '!$H86,0,MONTH(封面!$G$13)-1,)</f>
        <v>0</v>
      </c>
      <c r="F86" s="109">
        <f ca="1">OFFSET('2019预算研发费用 '!$H86,0,MONTH(封面!$G$13)-1,)</f>
        <v>0</v>
      </c>
      <c r="G86" s="109">
        <f ca="1">OFFSET('2020实际研发费用 '!$H86,0,MONTH(封面!$G$13)-1,)</f>
        <v>0</v>
      </c>
      <c r="H86" s="112">
        <f t="shared" ca="1" si="10"/>
        <v>0</v>
      </c>
      <c r="I86" s="112">
        <f t="shared" ca="1" si="11"/>
        <v>0</v>
      </c>
      <c r="J86" s="112">
        <f ca="1">SUM(OFFSET('2019研发费用 '!$H86,0,0,1,MONTH(封面!$G$13)))</f>
        <v>0</v>
      </c>
      <c r="K86" s="112">
        <f ca="1">SUM(OFFSET('2019预算研发费用 '!$H86,0,0,1,MONTH(封面!$G$13)))</f>
        <v>0</v>
      </c>
      <c r="L86" s="112">
        <f ca="1">SUM(OFFSET('2020实际研发费用 '!$H86,0,0,1,MONTH(封面!$G$13)))</f>
        <v>0</v>
      </c>
      <c r="M86" s="112">
        <f t="shared" ca="1" si="12"/>
        <v>0</v>
      </c>
      <c r="N86" s="112">
        <f t="shared" ca="1" si="13"/>
        <v>0</v>
      </c>
      <c r="O86" s="96" t="str">
        <f>IF('2020实际研发费用 '!U86="","",'2020实际研发费用 '!U86)</f>
        <v/>
      </c>
      <c r="P86" s="69"/>
      <c r="Q86" s="69"/>
      <c r="R86" s="69"/>
    </row>
    <row r="87" spans="1:18" s="15" customFormat="1" ht="17.25" customHeight="1">
      <c r="A87" s="168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OFFSET('2019研发费用 '!$H87,0,MONTH(封面!$G$13)-1,)</f>
        <v>0</v>
      </c>
      <c r="F87" s="109">
        <f ca="1">OFFSET('2019预算研发费用 '!$H87,0,MONTH(封面!$G$13)-1,)</f>
        <v>0</v>
      </c>
      <c r="G87" s="109">
        <f ca="1">OFFSET('2020实际研发费用 '!$H87,0,MONTH(封面!$G$13)-1,)</f>
        <v>0</v>
      </c>
      <c r="H87" s="112">
        <f t="shared" ca="1" si="10"/>
        <v>0</v>
      </c>
      <c r="I87" s="112">
        <f t="shared" ca="1" si="11"/>
        <v>0</v>
      </c>
      <c r="J87" s="112">
        <f ca="1">SUM(OFFSET('2019研发费用 '!$H87,0,0,1,MONTH(封面!$G$13)))</f>
        <v>0</v>
      </c>
      <c r="K87" s="112">
        <f ca="1">SUM(OFFSET('2019预算研发费用 '!$H87,0,0,1,MONTH(封面!$G$13)))</f>
        <v>0</v>
      </c>
      <c r="L87" s="112">
        <f ca="1">SUM(OFFSET('2020实际研发费用 '!$H87,0,0,1,MONTH(封面!$G$13)))</f>
        <v>0</v>
      </c>
      <c r="M87" s="112">
        <f t="shared" ca="1" si="12"/>
        <v>0</v>
      </c>
      <c r="N87" s="112">
        <f t="shared" ca="1" si="13"/>
        <v>0</v>
      </c>
      <c r="O87" s="96" t="str">
        <f>IF('2020实际研发费用 '!U87="","",'2020实际研发费用 '!U87)</f>
        <v/>
      </c>
      <c r="P87" s="69"/>
      <c r="Q87" s="69"/>
      <c r="R87" s="69"/>
    </row>
    <row r="88" spans="1:18" s="15" customFormat="1" ht="17.25" customHeight="1">
      <c r="A88" s="168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OFFSET('2019研发费用 '!$H88,0,MONTH(封面!$G$13)-1,)</f>
        <v>0</v>
      </c>
      <c r="F88" s="109">
        <f ca="1">OFFSET('2019预算研发费用 '!$H88,0,MONTH(封面!$G$13)-1,)</f>
        <v>0</v>
      </c>
      <c r="G88" s="109">
        <f ca="1">OFFSET('2020实际研发费用 '!$H88,0,MONTH(封面!$G$13)-1,)</f>
        <v>0</v>
      </c>
      <c r="H88" s="112">
        <f t="shared" ca="1" si="10"/>
        <v>0</v>
      </c>
      <c r="I88" s="112">
        <f t="shared" ca="1" si="11"/>
        <v>0</v>
      </c>
      <c r="J88" s="112">
        <f ca="1">SUM(OFFSET('2019研发费用 '!$H88,0,0,1,MONTH(封面!$G$13)))</f>
        <v>0</v>
      </c>
      <c r="K88" s="112">
        <f ca="1">SUM(OFFSET('2019预算研发费用 '!$H88,0,0,1,MONTH(封面!$G$13)))</f>
        <v>0</v>
      </c>
      <c r="L88" s="112">
        <f ca="1">SUM(OFFSET('2020实际研发费用 '!$H88,0,0,1,MONTH(封面!$G$13)))</f>
        <v>0</v>
      </c>
      <c r="M88" s="112">
        <f t="shared" ca="1" si="12"/>
        <v>0</v>
      </c>
      <c r="N88" s="112">
        <f t="shared" ca="1" si="13"/>
        <v>0</v>
      </c>
      <c r="O88" s="96" t="str">
        <f>IF('2020实际研发费用 '!U88="","",'2020实际研发费用 '!U88)</f>
        <v/>
      </c>
      <c r="P88" s="69"/>
      <c r="Q88" s="69"/>
      <c r="R88" s="69"/>
    </row>
    <row r="89" spans="1:18" s="15" customFormat="1" ht="17.25" customHeight="1">
      <c r="A89" s="168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OFFSET('2019研发费用 '!$H89,0,MONTH(封面!$G$13)-1,)</f>
        <v>0</v>
      </c>
      <c r="F89" s="109">
        <f ca="1">OFFSET('2019预算研发费用 '!$H89,0,MONTH(封面!$G$13)-1,)</f>
        <v>0</v>
      </c>
      <c r="G89" s="109">
        <f ca="1">OFFSET('2020实际研发费用 '!$H89,0,MONTH(封面!$G$13)-1,)</f>
        <v>0</v>
      </c>
      <c r="H89" s="112">
        <f t="shared" ca="1" si="10"/>
        <v>0</v>
      </c>
      <c r="I89" s="112">
        <f t="shared" ca="1" si="11"/>
        <v>0</v>
      </c>
      <c r="J89" s="112">
        <f ca="1">SUM(OFFSET('2019研发费用 '!$H89,0,0,1,MONTH(封面!$G$13)))</f>
        <v>0</v>
      </c>
      <c r="K89" s="112">
        <f ca="1">SUM(OFFSET('2019预算研发费用 '!$H89,0,0,1,MONTH(封面!$G$13)))</f>
        <v>0</v>
      </c>
      <c r="L89" s="112">
        <f ca="1">SUM(OFFSET('2020实际研发费用 '!$H89,0,0,1,MONTH(封面!$G$13)))</f>
        <v>0</v>
      </c>
      <c r="M89" s="112">
        <f t="shared" ca="1" si="12"/>
        <v>0</v>
      </c>
      <c r="N89" s="112">
        <f t="shared" ca="1" si="13"/>
        <v>0</v>
      </c>
      <c r="O89" s="96" t="str">
        <f>IF('2020实际研发费用 '!U89="","",'2020实际研发费用 '!U89)</f>
        <v/>
      </c>
      <c r="P89" s="69"/>
      <c r="Q89" s="69"/>
      <c r="R89" s="69"/>
    </row>
    <row r="90" spans="1:18" s="15" customFormat="1" ht="17.25" customHeight="1">
      <c r="A90" s="169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OFFSET('2019研发费用 '!$H90,0,MONTH(封面!$G$13)-1,)</f>
        <v>0</v>
      </c>
      <c r="F90" s="109">
        <f ca="1">OFFSET('2019预算研发费用 '!$H90,0,MONTH(封面!$G$13)-1,)</f>
        <v>0</v>
      </c>
      <c r="G90" s="109">
        <f ca="1">OFFSET('2020实际研发费用 '!$H90,0,MONTH(封面!$G$13)-1,)</f>
        <v>0</v>
      </c>
      <c r="H90" s="112">
        <f t="shared" ca="1" si="10"/>
        <v>0</v>
      </c>
      <c r="I90" s="112">
        <f t="shared" ca="1" si="11"/>
        <v>0</v>
      </c>
      <c r="J90" s="112">
        <f ca="1">SUM(OFFSET('2019研发费用 '!$H90,0,0,1,MONTH(封面!$G$13)))</f>
        <v>0</v>
      </c>
      <c r="K90" s="112">
        <f ca="1">SUM(OFFSET('2019预算研发费用 '!$H90,0,0,1,MONTH(封面!$G$13)))</f>
        <v>0</v>
      </c>
      <c r="L90" s="112">
        <f ca="1">SUM(OFFSET('2020实际研发费用 '!$H90,0,0,1,MONTH(封面!$G$13)))</f>
        <v>0</v>
      </c>
      <c r="M90" s="112">
        <f t="shared" ca="1" si="12"/>
        <v>0</v>
      </c>
      <c r="N90" s="112">
        <f t="shared" ca="1" si="13"/>
        <v>0</v>
      </c>
      <c r="O90" s="96" t="str">
        <f>IF('2020实际研发费用 '!U90="","",'2020实际研发费用 '!U90)</f>
        <v/>
      </c>
      <c r="P90" s="69"/>
      <c r="Q90" s="69"/>
      <c r="R90" s="69"/>
    </row>
    <row r="91" spans="1:18" s="15" customFormat="1" ht="17.25" customHeight="1">
      <c r="A91" s="169"/>
      <c r="B91" s="65" t="s">
        <v>203</v>
      </c>
      <c r="C91" s="48" t="s">
        <v>441</v>
      </c>
      <c r="D91" s="112">
        <f>'2019预算研发费用 '!T91</f>
        <v>0</v>
      </c>
      <c r="E91" s="112">
        <f ca="1">OFFSET('2019研发费用 '!$H91,0,MONTH(封面!$G$13)-1,)</f>
        <v>0</v>
      </c>
      <c r="F91" s="109">
        <f ca="1">OFFSET('2019预算研发费用 '!$H91,0,MONTH(封面!$G$13)-1,)</f>
        <v>0</v>
      </c>
      <c r="G91" s="109">
        <f ca="1">OFFSET('2020实际研发费用 '!$H91,0,MONTH(封面!$G$13)-1,)</f>
        <v>0</v>
      </c>
      <c r="H91" s="112">
        <f t="shared" ca="1" si="10"/>
        <v>0</v>
      </c>
      <c r="I91" s="112">
        <f t="shared" ca="1" si="11"/>
        <v>0</v>
      </c>
      <c r="J91" s="112">
        <f ca="1">SUM(OFFSET('2019研发费用 '!$H91,0,0,1,MONTH(封面!$G$13)))</f>
        <v>0</v>
      </c>
      <c r="K91" s="112">
        <f ca="1">SUM(OFFSET('2019预算研发费用 '!$H91,0,0,1,MONTH(封面!$G$13)))</f>
        <v>0</v>
      </c>
      <c r="L91" s="112">
        <f ca="1">SUM(OFFSET('2020实际研发费用 '!$H91,0,0,1,MONTH(封面!$G$13)))</f>
        <v>0</v>
      </c>
      <c r="M91" s="112">
        <f t="shared" ca="1" si="12"/>
        <v>0</v>
      </c>
      <c r="N91" s="112">
        <f t="shared" ca="1" si="13"/>
        <v>0</v>
      </c>
      <c r="O91" s="96" t="str">
        <f>IF('2020实际研发费用 '!U91="","",'2020实际研发费用 '!U91)</f>
        <v/>
      </c>
      <c r="P91" s="69"/>
      <c r="Q91" s="69"/>
      <c r="R91" s="69"/>
    </row>
    <row r="92" spans="1:18" s="15" customFormat="1" ht="17.25" customHeight="1">
      <c r="A92" s="169"/>
      <c r="B92" s="65" t="s">
        <v>118</v>
      </c>
      <c r="C92" s="48" t="s">
        <v>16</v>
      </c>
      <c r="D92" s="112">
        <f>'2019预算研发费用 '!T92</f>
        <v>0</v>
      </c>
      <c r="E92" s="112">
        <f ca="1">OFFSET('2019研发费用 '!$H92,0,MONTH(封面!$G$13)-1,)</f>
        <v>0</v>
      </c>
      <c r="F92" s="109">
        <f ca="1">OFFSET('2019预算研发费用 '!$H92,0,MONTH(封面!$G$13)-1,)</f>
        <v>0</v>
      </c>
      <c r="G92" s="109">
        <f ca="1">OFFSET('2020实际研发费用 '!$H92,0,MONTH(封面!$G$13)-1,)</f>
        <v>0</v>
      </c>
      <c r="H92" s="112">
        <f t="shared" ca="1" si="10"/>
        <v>0</v>
      </c>
      <c r="I92" s="112">
        <f t="shared" ca="1" si="11"/>
        <v>0</v>
      </c>
      <c r="J92" s="112">
        <f ca="1">SUM(OFFSET('2019研发费用 '!$H92,0,0,1,MONTH(封面!$G$13)))</f>
        <v>0</v>
      </c>
      <c r="K92" s="112">
        <f ca="1">SUM(OFFSET('2019预算研发费用 '!$H92,0,0,1,MONTH(封面!$G$13)))</f>
        <v>0</v>
      </c>
      <c r="L92" s="112">
        <f ca="1">SUM(OFFSET('2020实际研发费用 '!$H92,0,0,1,MONTH(封面!$G$13)))</f>
        <v>0</v>
      </c>
      <c r="M92" s="112">
        <f t="shared" ca="1" si="12"/>
        <v>0</v>
      </c>
      <c r="N92" s="112">
        <f t="shared" ca="1" si="13"/>
        <v>0</v>
      </c>
      <c r="O92" s="96" t="str">
        <f>IF('2020实际研发费用 '!U92="","",'2020实际研发费用 '!U92)</f>
        <v/>
      </c>
      <c r="P92" s="69"/>
      <c r="Q92" s="69"/>
      <c r="R92" s="69"/>
    </row>
    <row r="93" spans="1:18" s="31" customFormat="1" ht="15" customHeight="1">
      <c r="A93" s="204" t="s">
        <v>119</v>
      </c>
      <c r="B93" s="205"/>
      <c r="C93" s="206"/>
      <c r="D93" s="110">
        <f>SUM(D6:D92)</f>
        <v>0</v>
      </c>
      <c r="E93" s="110">
        <f ca="1">SUM(E6:E92)</f>
        <v>221788.40000000002</v>
      </c>
      <c r="F93" s="110">
        <f t="shared" ref="F93:N93" ca="1" si="14">SUM(F6:F92)</f>
        <v>0</v>
      </c>
      <c r="G93" s="110">
        <f t="shared" ca="1" si="14"/>
        <v>0</v>
      </c>
      <c r="H93" s="110">
        <f t="shared" ca="1" si="14"/>
        <v>-221788.40000000002</v>
      </c>
      <c r="I93" s="110">
        <f t="shared" ca="1" si="14"/>
        <v>0</v>
      </c>
      <c r="J93" s="110">
        <f t="shared" ca="1" si="14"/>
        <v>590451.53</v>
      </c>
      <c r="K93" s="110">
        <f t="shared" ca="1" si="14"/>
        <v>0</v>
      </c>
      <c r="L93" s="110">
        <f t="shared" ca="1" si="14"/>
        <v>247110.77</v>
      </c>
      <c r="M93" s="110">
        <f t="shared" ca="1" si="14"/>
        <v>-343340.76</v>
      </c>
      <c r="N93" s="110">
        <f t="shared" ca="1" si="14"/>
        <v>247110.77</v>
      </c>
      <c r="O93" s="96" t="str">
        <f>IF('2020实际研发费用 '!U93="","",'2020实际研发费用 '!U93)</f>
        <v/>
      </c>
      <c r="P93" s="69"/>
      <c r="Q93" s="69"/>
      <c r="R93" s="69"/>
    </row>
    <row r="94" spans="1:18" s="32" customFormat="1" ht="15" customHeight="1">
      <c r="A94" s="207" t="s">
        <v>261</v>
      </c>
      <c r="B94" s="208"/>
      <c r="C94" s="209"/>
      <c r="D94" s="110"/>
      <c r="E94" s="112">
        <f ca="1">OFFSET('2019研发费用 '!$H94,0,MONTH(封面!$G$13)-1,)</f>
        <v>0</v>
      </c>
      <c r="F94" s="109"/>
      <c r="G94" s="109">
        <f ca="1">OFFSET('2020实际研发费用 '!$H94,0,MONTH(封面!$G$13)-1,)</f>
        <v>0</v>
      </c>
      <c r="H94" s="112">
        <f t="shared" ref="H94:H96" ca="1" si="15">G94-E94</f>
        <v>0</v>
      </c>
      <c r="I94" s="112"/>
      <c r="J94" s="112">
        <f ca="1">SUM(OFFSET('2019研发费用 '!$H94,0,0,1,MONTH(封面!$G$13)))</f>
        <v>0</v>
      </c>
      <c r="K94" s="112"/>
      <c r="L94" s="112">
        <f ca="1">SUM(OFFSET('2020实际研发费用 '!$H94,0,0,1,MONTH(封面!$G$13)))</f>
        <v>0</v>
      </c>
      <c r="M94" s="112">
        <f t="shared" ref="M94:M96" ca="1" si="16">L94-J94</f>
        <v>0</v>
      </c>
      <c r="N94" s="112"/>
      <c r="O94" s="96" t="str">
        <f>IF('2020实际研发费用 '!U94="","",'2020实际研发费用 '!U94)</f>
        <v/>
      </c>
      <c r="P94" s="69"/>
      <c r="Q94" s="69"/>
      <c r="R94" s="69"/>
    </row>
    <row r="95" spans="1:18" s="32" customFormat="1" ht="15" customHeight="1">
      <c r="A95" s="207" t="s">
        <v>262</v>
      </c>
      <c r="B95" s="208"/>
      <c r="C95" s="209"/>
      <c r="D95" s="110"/>
      <c r="E95" s="112">
        <f ca="1">OFFSET('2019研发费用 '!$H95,0,MONTH(封面!$G$13)-1,)</f>
        <v>221788.40000000002</v>
      </c>
      <c r="F95" s="109"/>
      <c r="G95" s="109">
        <f ca="1">OFFSET('2020实际研发费用 '!$H95,0,MONTH(封面!$G$13)-1,)</f>
        <v>0</v>
      </c>
      <c r="H95" s="112">
        <f t="shared" ca="1" si="15"/>
        <v>-221788.40000000002</v>
      </c>
      <c r="I95" s="112"/>
      <c r="J95" s="112">
        <f ca="1">SUM(OFFSET('2019研发费用 '!$H95,0,0,1,MONTH(封面!$G$13)))</f>
        <v>590451.53</v>
      </c>
      <c r="K95" s="112"/>
      <c r="L95" s="112">
        <f ca="1">SUM(OFFSET('2020实际研发费用 '!$H95,0,0,1,MONTH(封面!$G$13)))</f>
        <v>247110.77000000002</v>
      </c>
      <c r="M95" s="112">
        <f t="shared" ca="1" si="16"/>
        <v>-343340.76</v>
      </c>
      <c r="N95" s="112"/>
      <c r="O95" s="96" t="str">
        <f>IF('2020实际研发费用 '!U95="","",'2020实际研发费用 '!U95)</f>
        <v/>
      </c>
      <c r="P95" s="69"/>
      <c r="Q95" s="69"/>
      <c r="R95" s="69"/>
    </row>
    <row r="96" spans="1:18" s="32" customFormat="1" ht="15" customHeight="1">
      <c r="A96" s="195" t="s">
        <v>431</v>
      </c>
      <c r="B96" s="195"/>
      <c r="C96" s="195"/>
      <c r="D96" s="110"/>
      <c r="E96" s="112">
        <f ca="1">OFFSET('2019研发费用 '!$H96,0,MONTH(封面!$G$13)-1,)</f>
        <v>0</v>
      </c>
      <c r="F96" s="109"/>
      <c r="G96" s="109">
        <f ca="1">OFFSET('2020实际研发费用 '!$H96,0,MONTH(封面!$G$13)-1,)</f>
        <v>0</v>
      </c>
      <c r="H96" s="112">
        <f t="shared" ca="1" si="15"/>
        <v>0</v>
      </c>
      <c r="I96" s="112"/>
      <c r="J96" s="112">
        <f ca="1">SUM(OFFSET('2019研发费用 '!$H96,0,0,1,MONTH(封面!$G$13)))</f>
        <v>0</v>
      </c>
      <c r="K96" s="112"/>
      <c r="L96" s="112">
        <f ca="1">SUM(OFFSET('2020实际研发费用 '!$H96,0,0,1,MONTH(封面!$G$13)))</f>
        <v>0</v>
      </c>
      <c r="M96" s="112">
        <f t="shared" ca="1" si="16"/>
        <v>0</v>
      </c>
      <c r="N96" s="112"/>
      <c r="O96" s="96" t="str">
        <f>IF('2020实际研发费用 '!U96="","",'2020实际研发费用 '!U96)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0">
        <f ca="1">E93-SUM(E94:E96)</f>
        <v>0</v>
      </c>
      <c r="F97" s="53"/>
      <c r="G97" s="90">
        <f ca="1">G93-SUM(G94:G96)</f>
        <v>0</v>
      </c>
      <c r="H97" s="90">
        <f ca="1">H93-SUM(H94:H96)</f>
        <v>0</v>
      </c>
      <c r="J97" s="90">
        <f ca="1">J93-SUM(J94:J96)</f>
        <v>0</v>
      </c>
      <c r="K97" s="90">
        <f t="shared" ref="K97:M97" ca="1" si="17">K93-SUM(K94:K96)</f>
        <v>0</v>
      </c>
      <c r="L97" s="90">
        <f ca="1">L93-SUM(L94:L96)</f>
        <v>0</v>
      </c>
      <c r="M97" s="90">
        <f t="shared" ca="1" si="17"/>
        <v>0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A27792F8-7640-416B-AC24-5F35457394E7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20DEA1C3-F870-4325-A947-DF01307179C4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5F046216-F62E-4A95-B8BD-6D2AB894BA3D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32F6004C-FCD8-4606-8BB7-0BE0BE0666BF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50C6B4FE-3059-4DA5-BCA6-E2B9EEC70A61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A37983A8-BC51-4154-8FEA-C3D4561882CC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D4D59768-72E0-4FAB-974B-C4290D2FAC8F}" showAutoFilter="1" state="hidden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8309B07A-FC01-4476-88AB-A9C1650B1DDA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</customSheetViews>
  <mergeCells count="36"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A90:A92"/>
    <mergeCell ref="A93:C93"/>
    <mergeCell ref="A94:C94"/>
    <mergeCell ref="A95:C95"/>
  </mergeCells>
  <phoneticPr fontId="10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5" activePane="bottomRight" state="frozen"/>
      <selection pane="topRight" activeCell="H1" sqref="H1"/>
      <selection pane="bottomLeft" activeCell="A6" sqref="A6"/>
      <selection pane="bottomRight" activeCell="N105" sqref="N10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448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5"/>
      <c r="B7" s="15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5"/>
      <c r="B18" s="15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5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61"/>
      <c r="B29" s="15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61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61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62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62"/>
      <c r="B45" s="15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62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62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63"/>
      <c r="B51" s="160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63"/>
      <c r="B53" s="15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63"/>
      <c r="B54" s="15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63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64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64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64"/>
      <c r="B59" s="160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64"/>
      <c r="B60" s="160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64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64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9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9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9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9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9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9"/>
      <c r="B68" s="160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9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9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9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9"/>
      <c r="B73" s="160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9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6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66"/>
      <c r="B77" s="15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6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6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6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67"/>
      <c r="B82" s="15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6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6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69"/>
      <c r="B91" s="65" t="s">
        <v>203</v>
      </c>
      <c r="C91" s="48" t="s">
        <v>203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69"/>
      <c r="B92" s="65" t="s">
        <v>118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204" t="s">
        <v>119</v>
      </c>
      <c r="B93" s="205"/>
      <c r="C93" s="206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261</v>
      </c>
      <c r="B94" s="208"/>
      <c r="C94" s="209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262</v>
      </c>
      <c r="B95" s="208"/>
      <c r="C95" s="209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F046216-F62E-4A95-B8BD-6D2AB894BA3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2F6004C-FCD8-4606-8BB7-0BE0BE0666BF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0C6B4FE-3059-4DA5-BCA6-E2B9EEC70A61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A37983A8-BC51-4154-8FEA-C3D4561882CC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</customSheetViews>
  <mergeCells count="37">
    <mergeCell ref="H4:S4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B20" sqref="B20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5" t="s">
        <v>421</v>
      </c>
      <c r="B1" s="145"/>
      <c r="C1" s="145"/>
    </row>
    <row r="2" spans="1:4" ht="26.25" customHeight="1">
      <c r="A2" s="102" t="s">
        <v>422</v>
      </c>
      <c r="B2" s="103" t="s">
        <v>423</v>
      </c>
      <c r="C2" s="103" t="s">
        <v>424</v>
      </c>
      <c r="D2" s="103" t="s">
        <v>430</v>
      </c>
    </row>
    <row r="3" spans="1:4" ht="24.75" customHeight="1">
      <c r="A3" s="104">
        <v>1</v>
      </c>
      <c r="B3" s="105" t="s">
        <v>449</v>
      </c>
      <c r="C3" s="104" t="s">
        <v>452</v>
      </c>
      <c r="D3" s="104" t="s">
        <v>450</v>
      </c>
    </row>
    <row r="4" spans="1:4" ht="24.75" customHeight="1">
      <c r="A4" s="104">
        <f>A3+1</f>
        <v>2</v>
      </c>
      <c r="B4" s="105" t="s">
        <v>425</v>
      </c>
      <c r="C4" s="104" t="s">
        <v>452</v>
      </c>
      <c r="D4" s="104" t="s">
        <v>450</v>
      </c>
    </row>
    <row r="5" spans="1:4" ht="24.75" customHeight="1">
      <c r="A5" s="104">
        <f t="shared" ref="A5:A12" si="0">A4+1</f>
        <v>3</v>
      </c>
      <c r="B5" s="105" t="s">
        <v>456</v>
      </c>
      <c r="C5" s="104" t="s">
        <v>452</v>
      </c>
      <c r="D5" s="104" t="s">
        <v>450</v>
      </c>
    </row>
    <row r="6" spans="1:4" ht="24.75" customHeight="1">
      <c r="A6" s="104">
        <f t="shared" si="0"/>
        <v>4</v>
      </c>
      <c r="B6" s="105" t="s">
        <v>426</v>
      </c>
      <c r="C6" s="104" t="s">
        <v>452</v>
      </c>
      <c r="D6" s="104" t="s">
        <v>450</v>
      </c>
    </row>
    <row r="7" spans="1:4" ht="24.75" customHeight="1">
      <c r="A7" s="104">
        <f t="shared" si="0"/>
        <v>5</v>
      </c>
      <c r="B7" s="105" t="s">
        <v>457</v>
      </c>
      <c r="C7" s="104" t="s">
        <v>452</v>
      </c>
      <c r="D7" s="104" t="s">
        <v>450</v>
      </c>
    </row>
    <row r="8" spans="1:4" ht="24.75" customHeight="1">
      <c r="A8" s="104">
        <f t="shared" si="0"/>
        <v>6</v>
      </c>
      <c r="B8" s="105" t="s">
        <v>427</v>
      </c>
      <c r="C8" s="104" t="s">
        <v>452</v>
      </c>
      <c r="D8" s="104" t="s">
        <v>450</v>
      </c>
    </row>
    <row r="9" spans="1:4" ht="24.75" customHeight="1">
      <c r="A9" s="104">
        <f t="shared" si="0"/>
        <v>7</v>
      </c>
      <c r="B9" s="105" t="s">
        <v>458</v>
      </c>
      <c r="C9" s="104" t="s">
        <v>452</v>
      </c>
      <c r="D9" s="104" t="s">
        <v>450</v>
      </c>
    </row>
    <row r="10" spans="1:4" ht="24.75" customHeight="1">
      <c r="A10" s="104">
        <f t="shared" si="0"/>
        <v>8</v>
      </c>
      <c r="B10" s="105" t="s">
        <v>428</v>
      </c>
      <c r="C10" s="104" t="s">
        <v>452</v>
      </c>
      <c r="D10" s="104" t="s">
        <v>450</v>
      </c>
    </row>
    <row r="11" spans="1:4" ht="24.75" customHeight="1">
      <c r="A11" s="104">
        <f t="shared" si="0"/>
        <v>9</v>
      </c>
      <c r="B11" s="105" t="s">
        <v>459</v>
      </c>
      <c r="C11" s="104" t="s">
        <v>452</v>
      </c>
      <c r="D11" s="104" t="s">
        <v>450</v>
      </c>
    </row>
    <row r="12" spans="1:4" ht="24.75" customHeight="1">
      <c r="A12" s="104">
        <f t="shared" si="0"/>
        <v>10</v>
      </c>
      <c r="B12" s="105" t="s">
        <v>429</v>
      </c>
      <c r="C12" s="104" t="s">
        <v>452</v>
      </c>
      <c r="D12" s="104" t="s">
        <v>450</v>
      </c>
    </row>
    <row r="13" spans="1:4" ht="24.75" customHeight="1">
      <c r="A13" s="104"/>
      <c r="B13" s="105"/>
      <c r="C13" s="106"/>
      <c r="D13" s="106"/>
    </row>
  </sheetData>
  <customSheetViews>
    <customSheetView guid="{A27792F8-7640-416B-AC24-5F35457394E7}">
      <selection activeCell="B5" sqref="B5"/>
      <pageMargins left="0.7" right="0.7" top="0.75" bottom="0.75" header="0.3" footer="0.3"/>
    </customSheetView>
    <customSheetView guid="{20DEA1C3-F870-4325-A947-DF01307179C4}">
      <selection activeCell="B4" sqref="B4"/>
      <pageMargins left="0.7" right="0.7" top="0.75" bottom="0.75" header="0.3" footer="0.3"/>
    </customSheetView>
    <customSheetView guid="{5F046216-F62E-4A95-B8BD-6D2AB894BA3D}">
      <selection activeCell="B9" sqref="B9"/>
      <pageMargins left="0.7" right="0.7" top="0.75" bottom="0.75" header="0.3" footer="0.3"/>
    </customSheetView>
    <customSheetView guid="{32F6004C-FCD8-4606-8BB7-0BE0BE0666BF}">
      <selection activeCell="B4" sqref="B4"/>
      <pageMargins left="0.7" right="0.7" top="0.75" bottom="0.75" header="0.3" footer="0.3"/>
    </customSheetView>
    <customSheetView guid="{35971C6B-DC11-492B-B782-2EF173FCC689}">
      <selection activeCell="C12" sqref="C12"/>
      <pageMargins left="0.7" right="0.7" top="0.75" bottom="0.75" header="0.3" footer="0.3"/>
    </customSheetView>
    <customSheetView guid="{4948553E-BE76-402B-BAA8-3966B343194D}">
      <selection activeCell="B4" sqref="B4"/>
      <pageMargins left="0.7" right="0.7" top="0.75" bottom="0.75" header="0.3" footer="0.3"/>
    </customSheetView>
    <customSheetView guid="{50C6B4FE-3059-4DA5-BCA6-E2B9EEC70A61}">
      <selection activeCell="B4" sqref="B4"/>
      <pageMargins left="0.7" right="0.7" top="0.75" bottom="0.75" header="0.3" footer="0.3"/>
    </customSheetView>
    <customSheetView guid="{A37983A8-BC51-4154-8FEA-C3D4561882CC}">
      <selection activeCell="B4" sqref="B4"/>
      <pageMargins left="0.7" right="0.7" top="0.75" bottom="0.75" header="0.3" footer="0.3"/>
    </customSheetView>
    <customSheetView guid="{D4D59768-72E0-4FAB-974B-C4290D2FAC8F}">
      <selection activeCell="B5" sqref="B5"/>
      <pageMargins left="0.7" right="0.7" top="0.75" bottom="0.75" header="0.3" footer="0.3"/>
    </customSheetView>
    <customSheetView guid="{8309B07A-FC01-4476-88AB-A9C1650B1DDA}">
      <selection activeCell="B9" sqref="B9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4" display="制造费用明细表"/>
    <hyperlink ref="B6" display="管理费用明细表"/>
    <hyperlink ref="B8" display="营业费用明细表"/>
    <hyperlink ref="B10" display="研发费用明细表"/>
    <hyperlink ref="B12" display="财务费用明细表"/>
    <hyperlink ref="B3" display="宁德总体费用!A1"/>
    <hyperlink ref="B5" location="'2019实际制造费用'!A1" display="2019实际制造费用'!A1"/>
    <hyperlink ref="B7" location="'2019实际管理费用'!A1" display="2019实际管理费用'!A1"/>
    <hyperlink ref="B9" location="'2019实际营业费用'!A1" display="2019实际营业费用'!A1"/>
    <hyperlink ref="B11" location="'2019实际财务费用'!A1" display="2019实际财务费用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75" activePane="bottomRight" state="frozen"/>
      <selection pane="topRight" activeCell="H1" sqref="H1"/>
      <selection pane="bottomLeft" activeCell="A6" sqref="A6"/>
      <selection pane="bottomRight" activeCell="AA91" sqref="AA91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2.25" style="7" bestFit="1" customWidth="1"/>
    <col min="9" max="9" width="14" style="7" customWidth="1"/>
    <col min="10" max="10" width="11.875" style="55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466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2"/>
      <c r="U5" s="154"/>
    </row>
    <row r="6" spans="1:21" s="15" customFormat="1" ht="14.25" customHeight="1">
      <c r="A6" s="155" t="s">
        <v>286</v>
      </c>
      <c r="B6" s="156" t="s">
        <v>287</v>
      </c>
      <c r="C6" s="45" t="s">
        <v>432</v>
      </c>
      <c r="D6" s="81"/>
      <c r="E6" s="81"/>
      <c r="F6" s="81"/>
      <c r="G6" s="81"/>
      <c r="H6" s="127">
        <v>35825.51</v>
      </c>
      <c r="I6" s="127">
        <v>28399.57</v>
      </c>
      <c r="J6" s="127">
        <v>26809.31</v>
      </c>
      <c r="K6" s="127">
        <v>59457.61</v>
      </c>
      <c r="L6" s="127">
        <v>33496.620000000003</v>
      </c>
      <c r="M6" s="127">
        <v>36645.519999999997</v>
      </c>
      <c r="N6" s="127">
        <v>32394.44</v>
      </c>
      <c r="O6" s="127">
        <v>38679.599999999999</v>
      </c>
      <c r="P6" s="127">
        <v>41181.82</v>
      </c>
      <c r="Q6" s="127">
        <v>24448.99</v>
      </c>
      <c r="R6" s="127">
        <v>41485.74</v>
      </c>
      <c r="S6" s="127">
        <v>31841.46</v>
      </c>
      <c r="T6" s="117">
        <f>SUM(H6:S6)</f>
        <v>430666.19</v>
      </c>
      <c r="U6" s="88"/>
    </row>
    <row r="7" spans="1:21" s="15" customFormat="1">
      <c r="A7" s="155"/>
      <c r="B7" s="156"/>
      <c r="C7" s="45" t="s">
        <v>433</v>
      </c>
      <c r="D7" s="81"/>
      <c r="E7" s="81"/>
      <c r="F7" s="81"/>
      <c r="G7" s="81"/>
      <c r="H7" s="127">
        <v>67162.33</v>
      </c>
      <c r="I7" s="127">
        <v>4525.8100000000004</v>
      </c>
      <c r="J7" s="127">
        <v>4978.3999999999996</v>
      </c>
      <c r="K7" s="127">
        <v>6220.44</v>
      </c>
      <c r="L7" s="127">
        <v>6998.01</v>
      </c>
      <c r="M7" s="127">
        <v>7997.72</v>
      </c>
      <c r="N7" s="127">
        <v>4665.34</v>
      </c>
      <c r="O7" s="127">
        <v>4665.34</v>
      </c>
      <c r="P7" s="127">
        <v>5161.84</v>
      </c>
      <c r="Q7" s="127">
        <v>4665.34</v>
      </c>
      <c r="R7" s="127">
        <v>4665.34</v>
      </c>
      <c r="S7" s="127">
        <v>4665.34</v>
      </c>
      <c r="T7" s="117">
        <f t="shared" ref="T7:T70" si="0">SUM(H7:S7)</f>
        <v>126371.24999999997</v>
      </c>
      <c r="U7" s="88"/>
    </row>
    <row r="8" spans="1:21" s="15" customFormat="1">
      <c r="A8" s="155"/>
      <c r="B8" s="65" t="s">
        <v>289</v>
      </c>
      <c r="C8" s="45" t="s">
        <v>5</v>
      </c>
      <c r="D8" s="81"/>
      <c r="E8" s="81"/>
      <c r="F8" s="81"/>
      <c r="G8" s="81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>
      <c r="A9" s="155"/>
      <c r="B9" s="65" t="s">
        <v>290</v>
      </c>
      <c r="C9" s="45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51088.34</v>
      </c>
      <c r="T9" s="117">
        <f t="shared" si="0"/>
        <v>51088.34</v>
      </c>
      <c r="U9" s="88"/>
    </row>
    <row r="10" spans="1:21" s="15" customFormat="1">
      <c r="A10" s="155"/>
      <c r="B10" s="156" t="s">
        <v>291</v>
      </c>
      <c r="C10" s="45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>
      <c r="A11" s="155"/>
      <c r="B11" s="156"/>
      <c r="C11" s="45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>
      <c r="A12" s="155"/>
      <c r="B12" s="156"/>
      <c r="C12" s="45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0</v>
      </c>
      <c r="U12" s="88"/>
    </row>
    <row r="13" spans="1:21" s="15" customFormat="1">
      <c r="A13" s="155"/>
      <c r="B13" s="156"/>
      <c r="C13" s="45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>
      <c r="A14" s="155"/>
      <c r="B14" s="156"/>
      <c r="C14" s="45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0</v>
      </c>
      <c r="U14" s="88"/>
    </row>
    <row r="15" spans="1:21" s="15" customFormat="1">
      <c r="A15" s="155"/>
      <c r="B15" s="156"/>
      <c r="C15" s="45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>
      <c r="A18" s="155"/>
      <c r="B18" s="156"/>
      <c r="C18" s="45" t="s">
        <v>434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25.5">
      <c r="A19" s="155"/>
      <c r="B19" s="65" t="s">
        <v>292</v>
      </c>
      <c r="C19" s="45" t="s">
        <v>17</v>
      </c>
      <c r="D19" s="81"/>
      <c r="E19" s="81"/>
      <c r="F19" s="81"/>
      <c r="G19" s="81"/>
      <c r="H19" s="127">
        <v>1071</v>
      </c>
      <c r="I19" s="127">
        <v>1071</v>
      </c>
      <c r="J19" s="127">
        <v>1071</v>
      </c>
      <c r="K19" s="127">
        <v>1071</v>
      </c>
      <c r="L19" s="127">
        <v>1071</v>
      </c>
      <c r="M19" s="127">
        <v>1071</v>
      </c>
      <c r="N19" s="127">
        <v>1071</v>
      </c>
      <c r="O19" s="127">
        <v>1913</v>
      </c>
      <c r="P19" s="127">
        <v>1913</v>
      </c>
      <c r="Q19" s="127">
        <v>1913</v>
      </c>
      <c r="R19" s="127">
        <v>1913</v>
      </c>
      <c r="S19" s="127">
        <v>1913</v>
      </c>
      <c r="T19" s="117">
        <f t="shared" si="0"/>
        <v>17062</v>
      </c>
      <c r="U19" s="88"/>
    </row>
    <row r="20" spans="1:21" s="15" customFormat="1">
      <c r="A20" s="155"/>
      <c r="B20" s="65" t="s">
        <v>293</v>
      </c>
      <c r="C20" s="45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>
      <c r="A21" s="155"/>
      <c r="B21" s="65" t="s">
        <v>294</v>
      </c>
      <c r="C21" s="45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4.25" customHeight="1">
      <c r="A22" s="155"/>
      <c r="B22" s="156" t="s">
        <v>295</v>
      </c>
      <c r="C22" s="45" t="s">
        <v>22</v>
      </c>
      <c r="D22" s="81"/>
      <c r="E22" s="81"/>
      <c r="F22" s="81"/>
      <c r="G22" s="81"/>
      <c r="H22" s="127">
        <v>7727.36</v>
      </c>
      <c r="I22" s="127">
        <v>7727.36</v>
      </c>
      <c r="J22" s="127">
        <v>7727.36</v>
      </c>
      <c r="K22" s="127">
        <v>7727.36</v>
      </c>
      <c r="L22" s="127">
        <v>6507.25</v>
      </c>
      <c r="M22" s="127">
        <v>6507.25</v>
      </c>
      <c r="N22" s="127">
        <v>6634.7</v>
      </c>
      <c r="O22" s="127">
        <v>6633.97</v>
      </c>
      <c r="P22" s="127">
        <v>6633.97</v>
      </c>
      <c r="Q22" s="127">
        <v>6633.97</v>
      </c>
      <c r="R22" s="127">
        <v>6633.97</v>
      </c>
      <c r="S22" s="127">
        <v>6633.97</v>
      </c>
      <c r="T22" s="117">
        <f t="shared" si="0"/>
        <v>83728.490000000005</v>
      </c>
      <c r="U22" s="88"/>
    </row>
    <row r="23" spans="1:21" s="15" customFormat="1">
      <c r="A23" s="155"/>
      <c r="B23" s="156"/>
      <c r="C23" s="45" t="s">
        <v>23</v>
      </c>
      <c r="D23" s="81"/>
      <c r="E23" s="81"/>
      <c r="F23" s="81"/>
      <c r="G23" s="81"/>
      <c r="H23" s="127">
        <v>203.35</v>
      </c>
      <c r="I23" s="127">
        <v>203.35</v>
      </c>
      <c r="J23" s="127">
        <v>203.35</v>
      </c>
      <c r="K23" s="127">
        <v>203.35</v>
      </c>
      <c r="L23" s="127">
        <v>203.35</v>
      </c>
      <c r="M23" s="127">
        <v>203.35</v>
      </c>
      <c r="N23" s="127">
        <v>207.31</v>
      </c>
      <c r="O23" s="127">
        <v>207.31</v>
      </c>
      <c r="P23" s="127">
        <v>207.31</v>
      </c>
      <c r="Q23" s="127">
        <v>207.31</v>
      </c>
      <c r="R23" s="127">
        <v>207.31</v>
      </c>
      <c r="S23" s="127">
        <v>207.31</v>
      </c>
      <c r="T23" s="117">
        <f t="shared" si="0"/>
        <v>2463.9599999999996</v>
      </c>
      <c r="U23" s="88"/>
    </row>
    <row r="24" spans="1:21" s="15" customFormat="1">
      <c r="A24" s="155"/>
      <c r="B24" s="156"/>
      <c r="C24" s="45" t="s">
        <v>24</v>
      </c>
      <c r="D24" s="81"/>
      <c r="E24" s="81"/>
      <c r="F24" s="81"/>
      <c r="G24" s="81"/>
      <c r="H24" s="127">
        <v>264.36</v>
      </c>
      <c r="I24" s="127">
        <v>264.36</v>
      </c>
      <c r="J24" s="127">
        <v>264.36</v>
      </c>
      <c r="K24" s="127">
        <v>264.36</v>
      </c>
      <c r="L24" s="127">
        <v>264.36</v>
      </c>
      <c r="M24" s="127">
        <v>264.36</v>
      </c>
      <c r="N24" s="127">
        <v>269.5</v>
      </c>
      <c r="O24" s="127">
        <v>269.5</v>
      </c>
      <c r="P24" s="127">
        <v>269.5</v>
      </c>
      <c r="Q24" s="127">
        <v>269.5</v>
      </c>
      <c r="R24" s="127">
        <v>269.5</v>
      </c>
      <c r="S24" s="127">
        <v>269.5</v>
      </c>
      <c r="T24" s="117">
        <f t="shared" si="0"/>
        <v>3203.1600000000003</v>
      </c>
      <c r="U24" s="88"/>
    </row>
    <row r="25" spans="1:21" s="15" customFormat="1">
      <c r="A25" s="155"/>
      <c r="B25" s="156"/>
      <c r="C25" s="45" t="s">
        <v>25</v>
      </c>
      <c r="D25" s="81"/>
      <c r="E25" s="81"/>
      <c r="F25" s="81"/>
      <c r="G25" s="81"/>
      <c r="H25" s="127">
        <v>4067.03</v>
      </c>
      <c r="I25" s="127">
        <v>4067.03</v>
      </c>
      <c r="J25" s="127">
        <v>4067.03</v>
      </c>
      <c r="K25" s="127">
        <v>4067.03</v>
      </c>
      <c r="L25" s="127">
        <v>4067.03</v>
      </c>
      <c r="M25" s="127">
        <v>4067.03</v>
      </c>
      <c r="N25" s="127">
        <v>4146.2299999999996</v>
      </c>
      <c r="O25" s="127">
        <v>4146.2299999999996</v>
      </c>
      <c r="P25" s="127">
        <v>4146.2299999999996</v>
      </c>
      <c r="Q25" s="127">
        <v>4146.2299999999996</v>
      </c>
      <c r="R25" s="127">
        <v>4146.2299999999996</v>
      </c>
      <c r="S25" s="127">
        <v>4146.2299999999996</v>
      </c>
      <c r="T25" s="117">
        <f t="shared" si="0"/>
        <v>49279.559999999983</v>
      </c>
      <c r="U25" s="88"/>
    </row>
    <row r="26" spans="1:21" s="15" customFormat="1">
      <c r="A26" s="155"/>
      <c r="B26" s="156"/>
      <c r="C26" s="45" t="s">
        <v>26</v>
      </c>
      <c r="D26" s="81"/>
      <c r="E26" s="81"/>
      <c r="F26" s="81"/>
      <c r="G26" s="81"/>
      <c r="H26" s="127">
        <v>203.35</v>
      </c>
      <c r="I26" s="127">
        <v>203.35</v>
      </c>
      <c r="J26" s="127">
        <v>203.35</v>
      </c>
      <c r="K26" s="127">
        <v>203.35</v>
      </c>
      <c r="L26" s="127">
        <v>203.35</v>
      </c>
      <c r="M26" s="127">
        <v>203.35</v>
      </c>
      <c r="N26" s="127">
        <v>207.31</v>
      </c>
      <c r="O26" s="127">
        <v>207.31</v>
      </c>
      <c r="P26" s="127">
        <v>207.31</v>
      </c>
      <c r="Q26" s="127">
        <v>207.31</v>
      </c>
      <c r="R26" s="127">
        <v>207.31</v>
      </c>
      <c r="S26" s="127">
        <v>207.31</v>
      </c>
      <c r="T26" s="117">
        <f t="shared" si="0"/>
        <v>2463.9599999999996</v>
      </c>
      <c r="U26" s="88"/>
    </row>
    <row r="27" spans="1:21" s="15" customFormat="1">
      <c r="A27" s="155"/>
      <c r="B27" s="65" t="s">
        <v>296</v>
      </c>
      <c r="C27" s="45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4.25" customHeight="1">
      <c r="A28" s="161" t="s">
        <v>297</v>
      </c>
      <c r="B28" s="156" t="s">
        <v>298</v>
      </c>
      <c r="C28" s="45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25.5">
      <c r="A29" s="161"/>
      <c r="B29" s="156"/>
      <c r="C29" s="45" t="s">
        <v>31</v>
      </c>
      <c r="D29" s="81"/>
      <c r="E29" s="81"/>
      <c r="F29" s="81"/>
      <c r="G29" s="81"/>
      <c r="H29" s="127"/>
      <c r="I29" s="127"/>
      <c r="J29" s="127">
        <v>263.27999999999997</v>
      </c>
      <c r="K29" s="127"/>
      <c r="L29" s="127">
        <v>1627.5</v>
      </c>
      <c r="M29" s="127"/>
      <c r="N29" s="127">
        <v>289.47000000000003</v>
      </c>
      <c r="O29" s="127"/>
      <c r="P29" s="127"/>
      <c r="Q29" s="127">
        <v>264.5</v>
      </c>
      <c r="R29" s="127"/>
      <c r="S29" s="127">
        <v>247.5</v>
      </c>
      <c r="T29" s="117">
        <f t="shared" si="0"/>
        <v>2692.25</v>
      </c>
      <c r="U29" s="88"/>
    </row>
    <row r="30" spans="1:21" s="15" customFormat="1">
      <c r="A30" s="161"/>
      <c r="B30" s="65" t="s">
        <v>299</v>
      </c>
      <c r="C30" s="45" t="s">
        <v>33</v>
      </c>
      <c r="D30" s="81"/>
      <c r="E30" s="81"/>
      <c r="F30" s="81"/>
      <c r="G30" s="81"/>
      <c r="H30" s="127"/>
      <c r="I30" s="127"/>
      <c r="J30" s="127"/>
      <c r="K30" s="127"/>
      <c r="L30" s="127">
        <v>480</v>
      </c>
      <c r="M30" s="127"/>
      <c r="N30" s="127"/>
      <c r="O30" s="127"/>
      <c r="P30" s="127"/>
      <c r="Q30" s="127"/>
      <c r="R30" s="127"/>
      <c r="S30" s="127"/>
      <c r="T30" s="117">
        <f t="shared" si="0"/>
        <v>480</v>
      </c>
      <c r="U30" s="88"/>
    </row>
    <row r="31" spans="1:21" s="15" customFormat="1">
      <c r="A31" s="161"/>
      <c r="B31" s="156" t="s">
        <v>300</v>
      </c>
      <c r="C31" s="45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>
      <c r="A32" s="161"/>
      <c r="B32" s="156"/>
      <c r="C32" s="45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>
      <c r="A33" s="161"/>
      <c r="B33" s="156"/>
      <c r="C33" s="45" t="s">
        <v>36</v>
      </c>
      <c r="D33" s="81"/>
      <c r="E33" s="81"/>
      <c r="F33" s="81"/>
      <c r="G33" s="81"/>
      <c r="H33" s="127"/>
      <c r="I33" s="127"/>
      <c r="J33" s="127">
        <v>200</v>
      </c>
      <c r="K33" s="127">
        <v>200</v>
      </c>
      <c r="L33" s="127"/>
      <c r="M33" s="127">
        <v>200</v>
      </c>
      <c r="N33" s="127"/>
      <c r="O33" s="127">
        <v>200</v>
      </c>
      <c r="P33" s="127"/>
      <c r="Q33" s="127">
        <v>200</v>
      </c>
      <c r="R33" s="127"/>
      <c r="S33" s="127">
        <v>200</v>
      </c>
      <c r="T33" s="117">
        <f t="shared" si="0"/>
        <v>1200</v>
      </c>
      <c r="U33" s="88"/>
    </row>
    <row r="34" spans="1:21" s="15" customFormat="1">
      <c r="A34" s="161"/>
      <c r="B34" s="156" t="s">
        <v>301</v>
      </c>
      <c r="C34" s="45" t="s">
        <v>38</v>
      </c>
      <c r="D34" s="81"/>
      <c r="E34" s="81"/>
      <c r="F34" s="81"/>
      <c r="G34" s="81"/>
      <c r="H34" s="127"/>
      <c r="I34" s="127"/>
      <c r="J34" s="127">
        <v>2711.64</v>
      </c>
      <c r="K34" s="127"/>
      <c r="L34" s="127"/>
      <c r="M34" s="127"/>
      <c r="N34" s="127"/>
      <c r="O34" s="127"/>
      <c r="P34" s="127"/>
      <c r="Q34" s="127"/>
      <c r="R34" s="127"/>
      <c r="S34" s="127">
        <v>3337.92</v>
      </c>
      <c r="T34" s="117">
        <f t="shared" si="0"/>
        <v>6049.5599999999995</v>
      </c>
      <c r="U34" s="88"/>
    </row>
    <row r="35" spans="1:21" s="15" customFormat="1">
      <c r="A35" s="161"/>
      <c r="B35" s="156"/>
      <c r="C35" s="45" t="s">
        <v>39</v>
      </c>
      <c r="D35" s="81"/>
      <c r="E35" s="81"/>
      <c r="F35" s="81"/>
      <c r="G35" s="81"/>
      <c r="H35" s="127">
        <v>5598.6</v>
      </c>
      <c r="I35" s="127">
        <v>798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6396.6</v>
      </c>
      <c r="U35" s="88"/>
    </row>
    <row r="36" spans="1:21" s="15" customFormat="1">
      <c r="A36" s="161"/>
      <c r="B36" s="65" t="s">
        <v>302</v>
      </c>
      <c r="C36" s="45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25.5">
      <c r="A37" s="161"/>
      <c r="B37" s="65" t="s">
        <v>303</v>
      </c>
      <c r="C37" s="45" t="s">
        <v>42</v>
      </c>
      <c r="D37" s="81"/>
      <c r="E37" s="81"/>
      <c r="F37" s="81"/>
      <c r="G37" s="81"/>
      <c r="H37" s="127"/>
      <c r="I37" s="127"/>
      <c r="J37" s="127">
        <v>194</v>
      </c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194</v>
      </c>
      <c r="U37" s="88"/>
    </row>
    <row r="38" spans="1:21" s="15" customFormat="1" ht="14.25" customHeight="1">
      <c r="A38" s="161"/>
      <c r="B38" s="156" t="s">
        <v>304</v>
      </c>
      <c r="C38" s="45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25.5">
      <c r="A40" s="161"/>
      <c r="B40" s="65" t="s">
        <v>367</v>
      </c>
      <c r="C40" s="45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4.25" customHeight="1">
      <c r="A41" s="162" t="s">
        <v>368</v>
      </c>
      <c r="B41" s="47" t="s">
        <v>305</v>
      </c>
      <c r="C41" s="45" t="s">
        <v>435</v>
      </c>
      <c r="D41" s="81"/>
      <c r="E41" s="81"/>
      <c r="F41" s="81"/>
      <c r="G41" s="81"/>
      <c r="H41" s="127"/>
      <c r="I41" s="127"/>
      <c r="J41" s="127">
        <v>56</v>
      </c>
      <c r="K41" s="127"/>
      <c r="L41" s="127"/>
      <c r="M41" s="127"/>
      <c r="N41" s="127">
        <v>5654.84</v>
      </c>
      <c r="O41" s="127"/>
      <c r="P41" s="127"/>
      <c r="Q41" s="127"/>
      <c r="R41" s="127"/>
      <c r="S41" s="127">
        <v>6399.96</v>
      </c>
      <c r="T41" s="117">
        <f t="shared" si="0"/>
        <v>12110.8</v>
      </c>
      <c r="U41" s="88"/>
    </row>
    <row r="42" spans="1:21" s="15" customFormat="1" ht="25.5">
      <c r="A42" s="162"/>
      <c r="B42" s="65" t="s">
        <v>306</v>
      </c>
      <c r="C42" s="48" t="s">
        <v>436</v>
      </c>
      <c r="D42" s="81"/>
      <c r="E42" s="81"/>
      <c r="F42" s="81"/>
      <c r="G42" s="81"/>
      <c r="H42" s="127"/>
      <c r="I42" s="127"/>
      <c r="J42" s="127">
        <v>9427.1</v>
      </c>
      <c r="K42" s="127">
        <v>135</v>
      </c>
      <c r="L42" s="127"/>
      <c r="M42" s="127">
        <v>469.03</v>
      </c>
      <c r="N42" s="127"/>
      <c r="O42" s="127">
        <v>994.97</v>
      </c>
      <c r="P42" s="127">
        <v>2015.55</v>
      </c>
      <c r="Q42" s="127">
        <v>730</v>
      </c>
      <c r="R42" s="127">
        <v>477.88</v>
      </c>
      <c r="S42" s="127">
        <v>1897.28</v>
      </c>
      <c r="T42" s="117">
        <f t="shared" si="0"/>
        <v>16146.81</v>
      </c>
      <c r="U42" s="88"/>
    </row>
    <row r="43" spans="1:21" s="15" customFormat="1">
      <c r="A43" s="162"/>
      <c r="B43" s="65" t="s">
        <v>307</v>
      </c>
      <c r="C43" s="48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>
      <c r="A44" s="162"/>
      <c r="B44" s="156" t="s">
        <v>308</v>
      </c>
      <c r="C44" s="48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>
      <c r="A45" s="162"/>
      <c r="B45" s="156"/>
      <c r="C45" s="48" t="s">
        <v>437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25.5">
      <c r="A46" s="162"/>
      <c r="B46" s="65" t="s">
        <v>310</v>
      </c>
      <c r="C46" s="48" t="s">
        <v>52</v>
      </c>
      <c r="D46" s="81"/>
      <c r="E46" s="81"/>
      <c r="F46" s="81"/>
      <c r="G46" s="81"/>
      <c r="H46" s="127">
        <v>9938.4599999999991</v>
      </c>
      <c r="I46" s="127">
        <v>8846.48</v>
      </c>
      <c r="J46" s="127">
        <v>8787.52</v>
      </c>
      <c r="K46" s="127">
        <v>8787.4699999999993</v>
      </c>
      <c r="L46" s="127">
        <v>8787.52</v>
      </c>
      <c r="M46" s="127">
        <v>8787.4699999999993</v>
      </c>
      <c r="N46" s="127">
        <v>8787.52</v>
      </c>
      <c r="O46" s="127">
        <v>9185.5400000000009</v>
      </c>
      <c r="P46" s="127">
        <v>9185.59</v>
      </c>
      <c r="Q46" s="127">
        <v>7244.41</v>
      </c>
      <c r="R46" s="127">
        <v>7244.48</v>
      </c>
      <c r="S46" s="127">
        <v>7281.62</v>
      </c>
      <c r="T46" s="117">
        <f t="shared" si="0"/>
        <v>102864.08</v>
      </c>
      <c r="U46" s="88"/>
    </row>
    <row r="47" spans="1:21" s="15" customFormat="1" ht="25.5">
      <c r="A47" s="162"/>
      <c r="B47" s="65" t="s">
        <v>311</v>
      </c>
      <c r="C47" s="48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>
      <c r="A48" s="162"/>
      <c r="B48" s="65" t="s">
        <v>312</v>
      </c>
      <c r="C48" s="48" t="s">
        <v>55</v>
      </c>
      <c r="D48" s="81"/>
      <c r="E48" s="81"/>
      <c r="F48" s="81"/>
      <c r="G48" s="81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4.25" customHeight="1">
      <c r="A49" s="163" t="s">
        <v>313</v>
      </c>
      <c r="B49" s="160" t="s">
        <v>314</v>
      </c>
      <c r="C49" s="48" t="s">
        <v>56</v>
      </c>
      <c r="D49" s="81"/>
      <c r="E49" s="81"/>
      <c r="F49" s="81"/>
      <c r="G49" s="81"/>
      <c r="H49" s="127">
        <v>15647.04</v>
      </c>
      <c r="I49" s="127">
        <v>9648.58</v>
      </c>
      <c r="J49" s="127">
        <v>38674.25</v>
      </c>
      <c r="K49" s="127">
        <v>115421.3</v>
      </c>
      <c r="L49" s="127">
        <v>60361.93</v>
      </c>
      <c r="M49" s="127">
        <v>76408.100000000006</v>
      </c>
      <c r="N49" s="127">
        <v>42580.68</v>
      </c>
      <c r="O49" s="127">
        <v>60426.01</v>
      </c>
      <c r="P49" s="127">
        <v>61590.2</v>
      </c>
      <c r="Q49" s="127">
        <v>58844.09</v>
      </c>
      <c r="R49" s="127">
        <v>43365.2</v>
      </c>
      <c r="S49" s="127">
        <v>111289.12</v>
      </c>
      <c r="T49" s="117">
        <f t="shared" si="0"/>
        <v>694256.5</v>
      </c>
      <c r="U49" s="88"/>
    </row>
    <row r="50" spans="1:21" s="15" customFormat="1">
      <c r="A50" s="163"/>
      <c r="B50" s="160"/>
      <c r="C50" s="48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25.5">
      <c r="A51" s="163"/>
      <c r="B51" s="160"/>
      <c r="C51" s="48" t="s">
        <v>438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4.25" customHeight="1">
      <c r="A52" s="163"/>
      <c r="B52" s="156" t="s">
        <v>315</v>
      </c>
      <c r="C52" s="48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25.5">
      <c r="A53" s="163"/>
      <c r="B53" s="156"/>
      <c r="C53" s="48" t="s">
        <v>60</v>
      </c>
      <c r="D53" s="81"/>
      <c r="E53" s="81"/>
      <c r="F53" s="81"/>
      <c r="G53" s="81"/>
      <c r="H53" s="127"/>
      <c r="I53" s="127"/>
      <c r="J53" s="127"/>
      <c r="K53" s="127"/>
      <c r="L53" s="127"/>
      <c r="M53" s="127"/>
      <c r="N53" s="127">
        <v>3207.55</v>
      </c>
      <c r="O53" s="127"/>
      <c r="P53" s="127"/>
      <c r="Q53" s="127"/>
      <c r="R53" s="127"/>
      <c r="S53" s="127"/>
      <c r="T53" s="117">
        <f t="shared" si="0"/>
        <v>3207.55</v>
      </c>
      <c r="U53" s="88"/>
    </row>
    <row r="54" spans="1:21" s="15" customFormat="1">
      <c r="A54" s="163"/>
      <c r="B54" s="156"/>
      <c r="C54" s="48" t="s">
        <v>439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>
      <c r="A55" s="163"/>
      <c r="B55" s="64" t="s">
        <v>316</v>
      </c>
      <c r="C55" s="48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>
      <c r="A56" s="163"/>
      <c r="B56" s="64" t="s">
        <v>369</v>
      </c>
      <c r="C56" s="48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>
        <v>180</v>
      </c>
      <c r="N56" s="127"/>
      <c r="O56" s="127"/>
      <c r="P56" s="127"/>
      <c r="Q56" s="127"/>
      <c r="R56" s="127"/>
      <c r="S56" s="127"/>
      <c r="T56" s="117">
        <f t="shared" si="0"/>
        <v>180</v>
      </c>
      <c r="U56" s="88"/>
    </row>
    <row r="57" spans="1:21" s="15" customFormat="1" ht="14.25" customHeight="1">
      <c r="A57" s="164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25.5">
      <c r="A58" s="164"/>
      <c r="B58" s="64" t="s">
        <v>372</v>
      </c>
      <c r="C58" s="48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>
      <c r="A59" s="164"/>
      <c r="B59" s="160" t="s">
        <v>373</v>
      </c>
      <c r="C59" s="48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>
      <c r="A60" s="164"/>
      <c r="B60" s="160"/>
      <c r="C60" s="48" t="s">
        <v>440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25.5">
      <c r="A61" s="164"/>
      <c r="B61" s="64" t="s">
        <v>374</v>
      </c>
      <c r="C61" s="48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25.5">
      <c r="A62" s="164"/>
      <c r="B62" s="65" t="s">
        <v>375</v>
      </c>
      <c r="C62" s="48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4.25" customHeight="1">
      <c r="A63" s="159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>
      <c r="A64" s="159"/>
      <c r="B64" s="47" t="s">
        <v>378</v>
      </c>
      <c r="C64" s="48" t="s">
        <v>75</v>
      </c>
      <c r="D64" s="81"/>
      <c r="E64" s="81"/>
      <c r="F64" s="81"/>
      <c r="G64" s="81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>
      <c r="A65" s="159"/>
      <c r="B65" s="47" t="s">
        <v>379</v>
      </c>
      <c r="C65" s="48" t="s">
        <v>76</v>
      </c>
      <c r="D65" s="81"/>
      <c r="E65" s="81"/>
      <c r="F65" s="81"/>
      <c r="G65" s="81"/>
      <c r="H65" s="127">
        <v>16964.32</v>
      </c>
      <c r="I65" s="127">
        <v>16897.759999999998</v>
      </c>
      <c r="J65" s="127">
        <v>17999.82</v>
      </c>
      <c r="K65" s="127">
        <v>18030.13</v>
      </c>
      <c r="L65" s="127">
        <v>17213.009999999998</v>
      </c>
      <c r="M65" s="127">
        <v>15517.49</v>
      </c>
      <c r="N65" s="127">
        <v>15594.79</v>
      </c>
      <c r="O65" s="127">
        <v>15222.67</v>
      </c>
      <c r="P65" s="127">
        <v>15526.53</v>
      </c>
      <c r="Q65" s="127">
        <v>16792.21</v>
      </c>
      <c r="R65" s="127">
        <v>16773.009999999998</v>
      </c>
      <c r="S65" s="127">
        <v>16494.7</v>
      </c>
      <c r="T65" s="117">
        <f t="shared" si="0"/>
        <v>199026.44000000003</v>
      </c>
      <c r="U65" s="88"/>
    </row>
    <row r="66" spans="1:21" s="15" customFormat="1" ht="25.5">
      <c r="A66" s="159"/>
      <c r="B66" s="47" t="s">
        <v>380</v>
      </c>
      <c r="C66" s="48" t="s">
        <v>78</v>
      </c>
      <c r="D66" s="81"/>
      <c r="E66" s="81"/>
      <c r="F66" s="81"/>
      <c r="G66" s="81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0</v>
      </c>
      <c r="U66" s="88"/>
    </row>
    <row r="67" spans="1:21" s="15" customFormat="1">
      <c r="A67" s="159"/>
      <c r="B67" s="47" t="s">
        <v>381</v>
      </c>
      <c r="C67" s="48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>
      <c r="A68" s="159"/>
      <c r="B68" s="160" t="s">
        <v>382</v>
      </c>
      <c r="C68" s="48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81"/>
      <c r="E69" s="81"/>
      <c r="F69" s="81"/>
      <c r="G69" s="81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>
      <c r="A70" s="159"/>
      <c r="B70" s="64" t="s">
        <v>383</v>
      </c>
      <c r="C70" s="48" t="s">
        <v>84</v>
      </c>
      <c r="D70" s="81"/>
      <c r="E70" s="81"/>
      <c r="F70" s="81"/>
      <c r="G70" s="81"/>
      <c r="H70" s="127">
        <v>-2384</v>
      </c>
      <c r="I70" s="127"/>
      <c r="J70" s="127">
        <v>84</v>
      </c>
      <c r="K70" s="127"/>
      <c r="L70" s="127"/>
      <c r="M70" s="127">
        <v>50</v>
      </c>
      <c r="N70" s="127"/>
      <c r="O70" s="127"/>
      <c r="P70" s="127"/>
      <c r="Q70" s="127"/>
      <c r="R70" s="127"/>
      <c r="S70" s="127"/>
      <c r="T70" s="117">
        <f t="shared" si="0"/>
        <v>-2250</v>
      </c>
      <c r="U70" s="88"/>
    </row>
    <row r="71" spans="1:21" s="15" customFormat="1" ht="25.5">
      <c r="A71" s="159"/>
      <c r="B71" s="64" t="s">
        <v>384</v>
      </c>
      <c r="C71" s="48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ref="T71:T96" si="1">SUM(H71:S71)</f>
        <v>0</v>
      </c>
      <c r="U71" s="88"/>
    </row>
    <row r="72" spans="1:21" s="15" customFormat="1" ht="25.5">
      <c r="A72" s="159"/>
      <c r="B72" s="64" t="s">
        <v>385</v>
      </c>
      <c r="C72" s="48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>
      <c r="A73" s="159"/>
      <c r="B73" s="160" t="s">
        <v>386</v>
      </c>
      <c r="C73" s="48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25.5">
      <c r="A75" s="159"/>
      <c r="B75" s="64" t="s">
        <v>387</v>
      </c>
      <c r="C75" s="48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4.25" customHeight="1">
      <c r="A76" s="16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>
      <c r="A77" s="166"/>
      <c r="B77" s="156" t="s">
        <v>390</v>
      </c>
      <c r="C77" s="48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>
      <c r="A79" s="166"/>
      <c r="B79" s="65" t="s">
        <v>391</v>
      </c>
      <c r="C79" s="48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4.25" customHeight="1">
      <c r="A80" s="16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67"/>
      <c r="B81" s="65" t="s">
        <v>394</v>
      </c>
      <c r="C81" s="45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67"/>
      <c r="B82" s="156" t="s">
        <v>395</v>
      </c>
      <c r="C82" s="45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67"/>
      <c r="B85" s="65" t="s">
        <v>396</v>
      </c>
      <c r="C85" s="48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6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68"/>
      <c r="B87" s="65" t="s">
        <v>399</v>
      </c>
      <c r="C87" s="48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68"/>
      <c r="B88" s="65" t="s">
        <v>400</v>
      </c>
      <c r="C88" s="48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68"/>
      <c r="B89" s="65" t="s">
        <v>401</v>
      </c>
      <c r="C89" s="48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6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69"/>
      <c r="B91" s="65" t="s">
        <v>403</v>
      </c>
      <c r="C91" s="48" t="s">
        <v>441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69"/>
      <c r="B92" s="65" t="s">
        <v>404</v>
      </c>
      <c r="C92" s="48" t="s">
        <v>16</v>
      </c>
      <c r="D92" s="81"/>
      <c r="E92" s="81"/>
      <c r="F92" s="81"/>
      <c r="G92" s="81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34" customFormat="1" ht="15" customHeight="1">
      <c r="A93" s="204" t="s">
        <v>405</v>
      </c>
      <c r="B93" s="205"/>
      <c r="C93" s="206"/>
      <c r="D93" s="89"/>
      <c r="E93" s="89"/>
      <c r="F93" s="89"/>
      <c r="G93" s="89"/>
      <c r="H93" s="117">
        <f>SUM(H6:H92)</f>
        <v>162288.71000000002</v>
      </c>
      <c r="I93" s="117">
        <f t="shared" ref="I93:S93" si="2">SUM(I6:I92)</f>
        <v>82652.649999999994</v>
      </c>
      <c r="J93" s="117">
        <f t="shared" si="2"/>
        <v>123721.76999999999</v>
      </c>
      <c r="K93" s="117">
        <f t="shared" si="2"/>
        <v>221788.40000000002</v>
      </c>
      <c r="L93" s="117">
        <f t="shared" si="2"/>
        <v>141280.93000000002</v>
      </c>
      <c r="M93" s="117">
        <f t="shared" si="2"/>
        <v>158571.66999999998</v>
      </c>
      <c r="N93" s="117">
        <f t="shared" si="2"/>
        <v>125710.68</v>
      </c>
      <c r="O93" s="117">
        <f t="shared" si="2"/>
        <v>142751.45000000001</v>
      </c>
      <c r="P93" s="117">
        <f t="shared" si="2"/>
        <v>148038.85</v>
      </c>
      <c r="Q93" s="117">
        <f t="shared" si="2"/>
        <v>126566.85999999999</v>
      </c>
      <c r="R93" s="117">
        <f t="shared" si="2"/>
        <v>127388.96999999999</v>
      </c>
      <c r="S93" s="117">
        <f t="shared" si="2"/>
        <v>248120.56</v>
      </c>
      <c r="T93" s="117">
        <f t="shared" si="1"/>
        <v>1808881.5000000002</v>
      </c>
      <c r="U93" s="88"/>
      <c r="V93" s="15">
        <v>1808881.5</v>
      </c>
      <c r="W93" s="137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419</v>
      </c>
      <c r="B94" s="208"/>
      <c r="C94" s="209"/>
      <c r="D94" s="81"/>
      <c r="E94" s="81"/>
      <c r="F94" s="81"/>
      <c r="G94" s="81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7">
        <f>SUM(H94:S94)</f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420</v>
      </c>
      <c r="B95" s="208"/>
      <c r="C95" s="209"/>
      <c r="D95" s="81"/>
      <c r="E95" s="81"/>
      <c r="F95" s="81"/>
      <c r="G95" s="81"/>
      <c r="H95" s="116">
        <v>162288.71000000002</v>
      </c>
      <c r="I95" s="127">
        <v>82652.649999999994</v>
      </c>
      <c r="J95" s="127">
        <v>123721.77000000002</v>
      </c>
      <c r="K95" s="127">
        <v>221788.40000000002</v>
      </c>
      <c r="L95" s="127">
        <v>141280.93000000002</v>
      </c>
      <c r="M95" s="127">
        <v>158571.66999999998</v>
      </c>
      <c r="N95" s="127">
        <v>125710.68</v>
      </c>
      <c r="O95" s="127">
        <v>142751.45000000001</v>
      </c>
      <c r="P95" s="127">
        <v>148038.85</v>
      </c>
      <c r="Q95" s="127">
        <v>126566.85999999999</v>
      </c>
      <c r="R95" s="127">
        <v>127388.96999999999</v>
      </c>
      <c r="S95" s="127">
        <v>248120.56</v>
      </c>
      <c r="T95" s="117">
        <f>SUM(H95:S95)</f>
        <v>1808881.5000000002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431</v>
      </c>
      <c r="B96" s="208"/>
      <c r="C96" s="209"/>
      <c r="D96" s="81"/>
      <c r="E96" s="81"/>
      <c r="F96" s="81"/>
      <c r="G96" s="81"/>
      <c r="H96" s="116">
        <v>0</v>
      </c>
      <c r="I96" s="116">
        <v>0</v>
      </c>
      <c r="J96" s="116">
        <v>0</v>
      </c>
      <c r="K96" s="116"/>
      <c r="L96" s="116"/>
      <c r="M96" s="116"/>
      <c r="N96" s="116"/>
      <c r="O96" s="116"/>
      <c r="P96" s="116"/>
      <c r="Q96" s="116"/>
      <c r="R96" s="116"/>
      <c r="S96" s="116"/>
      <c r="T96" s="117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0">
        <f>H93-SUM(H94:H96)</f>
        <v>0</v>
      </c>
      <c r="I97" s="90">
        <f t="shared" ref="I97:R97" si="3">I93-SUM(I94:I96)</f>
        <v>0</v>
      </c>
      <c r="J97" s="90">
        <f t="shared" si="3"/>
        <v>0</v>
      </c>
      <c r="K97" s="90">
        <f t="shared" si="3"/>
        <v>0</v>
      </c>
      <c r="L97" s="90">
        <f>L93-SUM(L94:L96)</f>
        <v>0</v>
      </c>
      <c r="M97" s="90">
        <f t="shared" si="3"/>
        <v>0</v>
      </c>
      <c r="N97" s="90">
        <f t="shared" si="3"/>
        <v>0</v>
      </c>
      <c r="O97" s="90">
        <f t="shared" si="3"/>
        <v>0</v>
      </c>
      <c r="P97" s="90">
        <f t="shared" si="3"/>
        <v>0</v>
      </c>
      <c r="Q97" s="90">
        <f t="shared" si="3"/>
        <v>0</v>
      </c>
      <c r="R97" s="90">
        <f t="shared" si="3"/>
        <v>0</v>
      </c>
      <c r="S97" s="90">
        <f>S93-SUM(S94:S96)</f>
        <v>0</v>
      </c>
      <c r="T97" s="90">
        <f>T93-SUM(T94:T96)</f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A27792F8-7640-416B-AC24-5F35457394E7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20DEA1C3-F870-4325-A947-DF01307179C4}" hiddenColumns="1">
      <pane xSplit="6" ySplit="5" topLeftCell="H78" activePane="bottomRight" state="frozen"/>
      <selection pane="bottomRight" activeCell="L80" sqref="L80"/>
      <pageMargins left="0.7" right="0.7" top="0.75" bottom="0.75" header="0.3" footer="0.3"/>
    </customSheetView>
    <customSheetView guid="{5F046216-F62E-4A95-B8BD-6D2AB894BA3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32F6004C-FCD8-4606-8BB7-0BE0BE0666BF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4948553E-BE76-402B-BAA8-3966B343194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50C6B4FE-3059-4DA5-BCA6-E2B9EEC70A61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S94" sqref="S94:S95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8309B07A-FC01-4476-88AB-A9C1650B1DDA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</customSheetViews>
  <mergeCells count="38"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3" sqref="H13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3" customFormat="1" ht="28.5" customHeight="1">
      <c r="A1" s="217" t="s">
        <v>264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92"/>
      <c r="P1" s="92"/>
    </row>
    <row r="2" spans="1:17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20" t="s">
        <v>144</v>
      </c>
      <c r="B4" s="221" t="s">
        <v>145</v>
      </c>
      <c r="C4" s="222" t="s">
        <v>146</v>
      </c>
      <c r="D4" s="224" t="s">
        <v>147</v>
      </c>
      <c r="E4" s="225"/>
      <c r="F4" s="225"/>
      <c r="G4" s="225"/>
      <c r="H4" s="226"/>
      <c r="I4" s="227" t="s">
        <v>0</v>
      </c>
      <c r="J4" s="228"/>
      <c r="K4" s="228"/>
      <c r="L4" s="228"/>
      <c r="M4" s="229"/>
      <c r="N4" s="218" t="s">
        <v>148</v>
      </c>
      <c r="O4" s="58"/>
      <c r="P4" s="7"/>
      <c r="Q4" s="7"/>
    </row>
    <row r="5" spans="1:17" s="15" customFormat="1">
      <c r="A5" s="220"/>
      <c r="B5" s="221"/>
      <c r="C5" s="223"/>
      <c r="D5" s="98" t="s">
        <v>1</v>
      </c>
      <c r="E5" s="99" t="s">
        <v>146</v>
      </c>
      <c r="F5" s="99" t="s">
        <v>2</v>
      </c>
      <c r="G5" s="98" t="s">
        <v>3</v>
      </c>
      <c r="H5" s="98" t="s">
        <v>149</v>
      </c>
      <c r="I5" s="100" t="s">
        <v>1</v>
      </c>
      <c r="J5" s="101" t="s">
        <v>146</v>
      </c>
      <c r="K5" s="101" t="s">
        <v>2</v>
      </c>
      <c r="L5" s="98" t="s">
        <v>3</v>
      </c>
      <c r="M5" s="98" t="s">
        <v>149</v>
      </c>
      <c r="N5" s="219"/>
      <c r="O5" s="14"/>
      <c r="P5" s="14"/>
      <c r="Q5" s="14"/>
    </row>
    <row r="6" spans="1:17" s="15" customFormat="1" ht="17.25" customHeight="1">
      <c r="A6" s="214" t="s">
        <v>267</v>
      </c>
      <c r="B6" s="94" t="s">
        <v>268</v>
      </c>
      <c r="C6" s="112">
        <f>'2019预算财务费用 '!S6</f>
        <v>0</v>
      </c>
      <c r="D6" s="112">
        <f ca="1">OFFSET('2019财务费用 '!$G6,0,MONTH(封面!$G$13)-1,)</f>
        <v>0</v>
      </c>
      <c r="E6" s="109">
        <f ca="1">OFFSET('2019预算财务费用 '!$G6,0,MONTH(封面!$G$13)-1,)</f>
        <v>0</v>
      </c>
      <c r="F6" s="109">
        <f ca="1">OFFSET('2020实际财务费用'!$G6,0,MONTH(封面!$G$13)-1,)</f>
        <v>0</v>
      </c>
      <c r="G6" s="112">
        <f t="shared" ref="G6" ca="1" si="0">F6-D6</f>
        <v>0</v>
      </c>
      <c r="H6" s="112">
        <f t="shared" ref="H6" ca="1" si="1">F6-E6</f>
        <v>0</v>
      </c>
      <c r="I6" s="112">
        <f ca="1">SUM(OFFSET('2019财务费用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0</v>
      </c>
      <c r="L6" s="112">
        <f ca="1">K6-I6</f>
        <v>0</v>
      </c>
      <c r="M6" s="112">
        <f ca="1">K6-J6</f>
        <v>0</v>
      </c>
      <c r="N6" s="91" t="str">
        <f>IF('2020实际财务费用'!T6="","",'2020实际财务费用'!T6)</f>
        <v/>
      </c>
      <c r="O6" s="69"/>
      <c r="P6" s="69"/>
      <c r="Q6" s="69"/>
    </row>
    <row r="7" spans="1:17" s="15" customFormat="1" ht="17.25" customHeight="1">
      <c r="A7" s="214"/>
      <c r="B7" s="94" t="s">
        <v>269</v>
      </c>
      <c r="C7" s="112">
        <f>'2019预算财务费用 '!S7</f>
        <v>0</v>
      </c>
      <c r="D7" s="112">
        <f ca="1">OFFSET('2019财务费用 '!$G7,0,MONTH(封面!$G$13)-1,)</f>
        <v>0</v>
      </c>
      <c r="E7" s="109">
        <f ca="1">OFFSET('2019预算财务费用 '!$G7,0,MONTH(封面!$G$13)-1,)</f>
        <v>0</v>
      </c>
      <c r="F7" s="109">
        <f ca="1">OFFSET('2020实际财务费用'!$G7,0,MONTH(封面!$G$13)-1,)</f>
        <v>0</v>
      </c>
      <c r="G7" s="112">
        <f t="shared" ref="G7:G12" ca="1" si="2">F7-D7</f>
        <v>0</v>
      </c>
      <c r="H7" s="112">
        <f t="shared" ref="H7:H12" ca="1" si="3">F7-E7</f>
        <v>0</v>
      </c>
      <c r="I7" s="112">
        <f ca="1">SUM(OFFSET('2019财务费用 '!$G7,0,0,1,MONTH(封面!$G$13)))</f>
        <v>-3074.84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-1205.8900000000001</v>
      </c>
      <c r="L7" s="112">
        <f t="shared" ref="L7:L12" ca="1" si="4">K7-I7</f>
        <v>1868.95</v>
      </c>
      <c r="M7" s="112">
        <f t="shared" ref="M7:M12" ca="1" si="5">K7-J7</f>
        <v>-1205.8900000000001</v>
      </c>
      <c r="N7" s="91" t="str">
        <f>IF('2020实际财务费用'!T7="","",'2020实际财务费用'!T7)</f>
        <v/>
      </c>
      <c r="O7" s="69"/>
      <c r="P7" s="69"/>
      <c r="Q7" s="69"/>
    </row>
    <row r="8" spans="1:17" s="15" customFormat="1" ht="17.25" customHeight="1">
      <c r="A8" s="95" t="s">
        <v>270</v>
      </c>
      <c r="B8" s="94" t="s">
        <v>270</v>
      </c>
      <c r="C8" s="112">
        <f>'2019预算财务费用 '!S8</f>
        <v>0</v>
      </c>
      <c r="D8" s="112">
        <f ca="1">OFFSET('2019财务费用 '!$G8,0,MONTH(封面!$G$13)-1,)</f>
        <v>0</v>
      </c>
      <c r="E8" s="109">
        <f ca="1">OFFSET('2019预算财务费用 '!$G8,0,MONTH(封面!$G$13)-1,)</f>
        <v>0</v>
      </c>
      <c r="F8" s="109">
        <f ca="1">OFFSET('2020实际财务费用'!$G8,0,MONTH(封面!$G$13)-1,)</f>
        <v>0</v>
      </c>
      <c r="G8" s="112">
        <f t="shared" ca="1" si="2"/>
        <v>0</v>
      </c>
      <c r="H8" s="112">
        <f t="shared" ca="1" si="3"/>
        <v>0</v>
      </c>
      <c r="I8" s="112">
        <f ca="1">SUM(OFFSET('2019财务费用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4"/>
        <v>0</v>
      </c>
      <c r="M8" s="112">
        <f t="shared" ca="1" si="5"/>
        <v>0</v>
      </c>
      <c r="N8" s="91" t="str">
        <f>IF('2020实际财务费用'!T8="","",'2020实际财务费用'!T8)</f>
        <v/>
      </c>
      <c r="O8" s="69"/>
      <c r="P8" s="69"/>
      <c r="Q8" s="69"/>
    </row>
    <row r="9" spans="1:17" s="15" customFormat="1" ht="17.25" customHeight="1">
      <c r="A9" s="95" t="s">
        <v>271</v>
      </c>
      <c r="B9" s="94" t="s">
        <v>271</v>
      </c>
      <c r="C9" s="112">
        <f>'2019预算财务费用 '!S9</f>
        <v>0</v>
      </c>
      <c r="D9" s="112">
        <f ca="1">OFFSET('2019财务费用 '!$G9,0,MONTH(封面!$G$13)-1,)</f>
        <v>45</v>
      </c>
      <c r="E9" s="109">
        <f ca="1">OFFSET('2019预算财务费用 '!$G9,0,MONTH(封面!$G$13)-1,)</f>
        <v>0</v>
      </c>
      <c r="F9" s="109">
        <f ca="1">OFFSET('2020实际财务费用'!$G9,0,MONTH(封面!$G$13)-1,)</f>
        <v>364</v>
      </c>
      <c r="G9" s="112">
        <f t="shared" ca="1" si="2"/>
        <v>319</v>
      </c>
      <c r="H9" s="112">
        <f t="shared" ca="1" si="3"/>
        <v>364</v>
      </c>
      <c r="I9" s="112">
        <f ca="1">SUM(OFFSET('2019财务费用 '!$G9,0,0,1,MONTH(封面!$G$13)))</f>
        <v>2919.1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2116</v>
      </c>
      <c r="L9" s="112">
        <f t="shared" ca="1" si="4"/>
        <v>-803.09999999999991</v>
      </c>
      <c r="M9" s="112">
        <f t="shared" ca="1" si="5"/>
        <v>2116</v>
      </c>
      <c r="N9" s="91" t="str">
        <f>IF('2020实际财务费用'!T9="","",'2020实际财务费用'!T9)</f>
        <v/>
      </c>
      <c r="O9" s="69"/>
      <c r="P9" s="69"/>
      <c r="Q9" s="69"/>
    </row>
    <row r="10" spans="1:17" s="15" customFormat="1" ht="17.25" customHeight="1">
      <c r="A10" s="214" t="s">
        <v>272</v>
      </c>
      <c r="B10" s="94" t="s">
        <v>273</v>
      </c>
      <c r="C10" s="112">
        <f>'2019预算财务费用 '!S10</f>
        <v>0</v>
      </c>
      <c r="D10" s="112">
        <f ca="1">OFFSET('2019财务费用 '!$G10,0,MONTH(封面!$G$13)-1,)</f>
        <v>0</v>
      </c>
      <c r="E10" s="109">
        <f ca="1">OFFSET('2019预算财务费用 '!$G10,0,MONTH(封面!$G$13)-1,)</f>
        <v>0</v>
      </c>
      <c r="F10" s="109">
        <f ca="1">OFFSET('2020实际财务费用'!$G10,0,MONTH(封面!$G$13)-1,)</f>
        <v>0</v>
      </c>
      <c r="G10" s="112">
        <f t="shared" ca="1" si="2"/>
        <v>0</v>
      </c>
      <c r="H10" s="112">
        <f t="shared" ca="1" si="3"/>
        <v>0</v>
      </c>
      <c r="I10" s="112">
        <f ca="1">SUM(OFFSET('2019财务费用 '!$G10,0,0,1,MONTH(封面!$G$13)))</f>
        <v>0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0</v>
      </c>
      <c r="L10" s="112">
        <f t="shared" ca="1" si="4"/>
        <v>0</v>
      </c>
      <c r="M10" s="112">
        <f t="shared" ca="1" si="5"/>
        <v>0</v>
      </c>
      <c r="N10" s="91" t="str">
        <f>IF('2020实际财务费用'!T10="","",'2020实际财务费用'!T10)</f>
        <v/>
      </c>
      <c r="O10" s="69"/>
      <c r="P10" s="69"/>
      <c r="Q10" s="69"/>
    </row>
    <row r="11" spans="1:17" s="15" customFormat="1" ht="17.25" customHeight="1">
      <c r="A11" s="214"/>
      <c r="B11" s="94" t="s">
        <v>274</v>
      </c>
      <c r="C11" s="112">
        <f>'2019预算财务费用 '!S11</f>
        <v>0</v>
      </c>
      <c r="D11" s="112">
        <f ca="1">OFFSET('2019财务费用 '!$G11,0,MONTH(封面!$G$13)-1,)</f>
        <v>0</v>
      </c>
      <c r="E11" s="109">
        <f ca="1">OFFSET('2019预算财务费用 '!$G11,0,MONTH(封面!$G$13)-1,)</f>
        <v>0</v>
      </c>
      <c r="F11" s="109">
        <f ca="1">OFFSET('2020实际财务费用'!$G11,0,MONTH(封面!$G$13)-1,)</f>
        <v>0</v>
      </c>
      <c r="G11" s="112">
        <f t="shared" ca="1" si="2"/>
        <v>0</v>
      </c>
      <c r="H11" s="112">
        <f t="shared" ca="1" si="3"/>
        <v>0</v>
      </c>
      <c r="I11" s="112">
        <f ca="1">SUM(OFFSET('2019财务费用 '!$G11,0,0,1,MONTH(封面!$G$13)))</f>
        <v>0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4"/>
        <v>0</v>
      </c>
      <c r="M11" s="112">
        <f t="shared" ca="1" si="5"/>
        <v>0</v>
      </c>
      <c r="N11" s="91" t="str">
        <f>IF('2020实际财务费用'!T11="","",'2020实际财务费用'!T11)</f>
        <v/>
      </c>
      <c r="O11" s="69"/>
      <c r="P11" s="69"/>
      <c r="Q11" s="69"/>
    </row>
    <row r="12" spans="1:17" s="31" customFormat="1">
      <c r="A12" s="95" t="s">
        <v>275</v>
      </c>
      <c r="B12" s="94" t="s">
        <v>275</v>
      </c>
      <c r="C12" s="112">
        <f>'2019预算财务费用 '!S12</f>
        <v>0</v>
      </c>
      <c r="D12" s="112">
        <f ca="1">OFFSET('2019财务费用 '!$G12,0,MONTH(封面!$G$13)-1,)</f>
        <v>0</v>
      </c>
      <c r="E12" s="109">
        <f ca="1">OFFSET('2019预算财务费用 '!$G12,0,MONTH(封面!$G$13)-1,)</f>
        <v>0</v>
      </c>
      <c r="F12" s="109">
        <f ca="1">OFFSET('2020实际财务费用'!$G12,0,MONTH(封面!$G$13)-1,)</f>
        <v>0</v>
      </c>
      <c r="G12" s="112">
        <f t="shared" ca="1" si="2"/>
        <v>0</v>
      </c>
      <c r="H12" s="112">
        <f t="shared" ca="1" si="3"/>
        <v>0</v>
      </c>
      <c r="I12" s="112">
        <f ca="1">SUM(OFFSET('2019财务费用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4"/>
        <v>0</v>
      </c>
      <c r="M12" s="112">
        <f t="shared" ca="1" si="5"/>
        <v>0</v>
      </c>
      <c r="N12" s="91" t="str">
        <f>IF('2020实际财务费用'!T12="","",'2020实际财务费用'!T12)</f>
        <v/>
      </c>
      <c r="O12" s="53"/>
    </row>
    <row r="13" spans="1:17" ht="20.25" customHeight="1">
      <c r="A13" s="212" t="s">
        <v>266</v>
      </c>
      <c r="B13" s="213"/>
      <c r="C13" s="110">
        <f>SUM(C6:C12)</f>
        <v>0</v>
      </c>
      <c r="D13" s="110">
        <f t="shared" ref="D13:M13" ca="1" si="6">SUM(D6:D12)</f>
        <v>45</v>
      </c>
      <c r="E13" s="110">
        <f t="shared" ca="1" si="6"/>
        <v>0</v>
      </c>
      <c r="F13" s="110">
        <f t="shared" ca="1" si="6"/>
        <v>364</v>
      </c>
      <c r="G13" s="110">
        <f t="shared" ca="1" si="6"/>
        <v>319</v>
      </c>
      <c r="H13" s="110">
        <f t="shared" ca="1" si="6"/>
        <v>364</v>
      </c>
      <c r="I13" s="110">
        <f t="shared" ca="1" si="6"/>
        <v>-155.74000000000024</v>
      </c>
      <c r="J13" s="110">
        <f t="shared" ca="1" si="6"/>
        <v>0</v>
      </c>
      <c r="K13" s="110">
        <f t="shared" ca="1" si="6"/>
        <v>910.1099999999999</v>
      </c>
      <c r="L13" s="110">
        <f t="shared" ca="1" si="6"/>
        <v>1065.8500000000001</v>
      </c>
      <c r="M13" s="110">
        <f t="shared" ca="1" si="6"/>
        <v>910.1099999999999</v>
      </c>
      <c r="N13" s="91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53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39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  <row r="18" spans="3:16" s="31" customFormat="1" ht="12">
      <c r="C18" s="53"/>
      <c r="D18" s="53"/>
      <c r="E18" s="53"/>
      <c r="F18" s="53"/>
      <c r="G18" s="53"/>
      <c r="J18" s="53"/>
      <c r="K18" s="53"/>
      <c r="L18" s="53"/>
      <c r="M18" s="53"/>
      <c r="N18" s="53"/>
      <c r="O18" s="53"/>
      <c r="P18" s="53"/>
    </row>
  </sheetData>
  <autoFilter ref="A5:Q11"/>
  <customSheetViews>
    <customSheetView guid="{A27792F8-7640-416B-AC24-5F35457394E7}" showAutoFilter="1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20DEA1C3-F870-4325-A947-DF01307179C4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5F046216-F62E-4A95-B8BD-6D2AB894BA3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32F6004C-FCD8-4606-8BB7-0BE0BE0666BF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50C6B4FE-3059-4DA5-BCA6-E2B9EEC70A61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A37983A8-BC51-4154-8FEA-C3D4561882CC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D4D59768-72E0-4FAB-974B-C4290D2FAC8F}" showAutoFilter="1" state="hidden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8309B07A-FC01-4476-88AB-A9C1650B1D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S18" sqref="S18"/>
      <selection pane="topRight" activeCell="S18" sqref="S18"/>
      <selection pane="bottomLeft" activeCell="S18" sqref="S18"/>
      <selection pane="bottomRight" activeCell="P28" sqref="P28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129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47" t="s">
        <v>277</v>
      </c>
      <c r="B4" s="148" t="s">
        <v>278</v>
      </c>
      <c r="C4" s="149" t="s">
        <v>279</v>
      </c>
      <c r="D4" s="150"/>
      <c r="E4" s="151" t="s">
        <v>280</v>
      </c>
      <c r="F4" s="151"/>
      <c r="G4" s="152" t="s">
        <v>444</v>
      </c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 t="s">
        <v>281</v>
      </c>
      <c r="T4" s="153"/>
    </row>
    <row r="5" spans="1:20" s="15" customFormat="1">
      <c r="A5" s="147"/>
      <c r="B5" s="148"/>
      <c r="C5" s="79" t="s">
        <v>409</v>
      </c>
      <c r="D5" s="79" t="s">
        <v>410</v>
      </c>
      <c r="E5" s="79" t="s">
        <v>409</v>
      </c>
      <c r="F5" s="79" t="s">
        <v>410</v>
      </c>
      <c r="G5" s="80" t="s">
        <v>284</v>
      </c>
      <c r="H5" s="80" t="s">
        <v>285</v>
      </c>
      <c r="I5" s="80" t="s">
        <v>242</v>
      </c>
      <c r="J5" s="80" t="s">
        <v>243</v>
      </c>
      <c r="K5" s="80" t="s">
        <v>244</v>
      </c>
      <c r="L5" s="80" t="s">
        <v>245</v>
      </c>
      <c r="M5" s="80" t="s">
        <v>246</v>
      </c>
      <c r="N5" s="80" t="s">
        <v>247</v>
      </c>
      <c r="O5" s="80" t="s">
        <v>248</v>
      </c>
      <c r="P5" s="80" t="s">
        <v>249</v>
      </c>
      <c r="Q5" s="80" t="s">
        <v>250</v>
      </c>
      <c r="R5" s="80" t="s">
        <v>251</v>
      </c>
      <c r="S5" s="152"/>
      <c r="T5" s="154"/>
    </row>
    <row r="6" spans="1:20" s="15" customFormat="1" ht="17.25" customHeight="1">
      <c r="A6" s="214" t="s">
        <v>267</v>
      </c>
      <c r="B6" s="94" t="s">
        <v>268</v>
      </c>
      <c r="C6" s="81"/>
      <c r="D6" s="81"/>
      <c r="E6" s="81"/>
      <c r="F6" s="81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>
        <f>SUM(G6:R6)</f>
        <v>0</v>
      </c>
      <c r="T6" s="88"/>
    </row>
    <row r="7" spans="1:20" s="15" customFormat="1" ht="17.25" customHeight="1">
      <c r="A7" s="214"/>
      <c r="B7" s="94" t="s">
        <v>269</v>
      </c>
      <c r="C7" s="81"/>
      <c r="D7" s="81"/>
      <c r="E7" s="81"/>
      <c r="F7" s="81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>
        <f t="shared" ref="S7:S13" si="0">SUM(G7:R7)</f>
        <v>0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>
        <f t="shared" si="0"/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>
        <f t="shared" si="0"/>
        <v>0</v>
      </c>
      <c r="T9" s="88"/>
    </row>
    <row r="10" spans="1:20" s="15" customFormat="1" ht="17.25" customHeight="1">
      <c r="A10" s="214" t="s">
        <v>272</v>
      </c>
      <c r="B10" s="94" t="s">
        <v>273</v>
      </c>
      <c r="C10" s="81"/>
      <c r="D10" s="81"/>
      <c r="E10" s="81"/>
      <c r="F10" s="81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>
        <f t="shared" si="0"/>
        <v>0</v>
      </c>
      <c r="T10" s="88"/>
    </row>
    <row r="11" spans="1:20" s="15" customFormat="1" ht="17.25" customHeight="1">
      <c r="A11" s="214"/>
      <c r="B11" s="94" t="s">
        <v>274</v>
      </c>
      <c r="C11" s="81"/>
      <c r="D11" s="81"/>
      <c r="E11" s="81"/>
      <c r="F11" s="81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>
        <f t="shared" si="0"/>
        <v>0</v>
      </c>
      <c r="T12" s="88"/>
    </row>
    <row r="13" spans="1:20" ht="22.5" customHeight="1">
      <c r="A13" s="212" t="s">
        <v>266</v>
      </c>
      <c r="B13" s="213"/>
      <c r="C13" s="89"/>
      <c r="D13" s="89"/>
      <c r="E13" s="89"/>
      <c r="F13" s="89"/>
      <c r="G13" s="110">
        <f>SUM(G6:G12)</f>
        <v>0</v>
      </c>
      <c r="H13" s="110">
        <f t="shared" ref="H13:R13" si="1">SUM(H6:H12)</f>
        <v>0</v>
      </c>
      <c r="I13" s="110">
        <f t="shared" si="1"/>
        <v>0</v>
      </c>
      <c r="J13" s="110">
        <f t="shared" si="1"/>
        <v>0</v>
      </c>
      <c r="K13" s="110">
        <f t="shared" si="1"/>
        <v>0</v>
      </c>
      <c r="L13" s="110">
        <f t="shared" si="1"/>
        <v>0</v>
      </c>
      <c r="M13" s="110">
        <f t="shared" si="1"/>
        <v>0</v>
      </c>
      <c r="N13" s="110">
        <f t="shared" si="1"/>
        <v>0</v>
      </c>
      <c r="O13" s="110">
        <f t="shared" si="1"/>
        <v>0</v>
      </c>
      <c r="P13" s="110">
        <f t="shared" si="1"/>
        <v>0</v>
      </c>
      <c r="Q13" s="110">
        <f t="shared" si="1"/>
        <v>0</v>
      </c>
      <c r="R13" s="110">
        <f t="shared" si="1"/>
        <v>0</v>
      </c>
      <c r="S13" s="110">
        <f t="shared" si="0"/>
        <v>0</v>
      </c>
      <c r="T13" s="89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A27792F8-7640-416B-AC24-5F35457394E7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20DEA1C3-F870-4325-A947-DF01307179C4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5F046216-F62E-4A95-B8BD-6D2AB894BA3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2F6004C-FCD8-4606-8BB7-0BE0BE0666BF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50C6B4FE-3059-4DA5-BCA6-E2B9EEC70A61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A37983A8-BC51-4154-8FEA-C3D4561882CC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D4D59768-72E0-4FAB-974B-C4290D2FAC8F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8309B07A-FC01-4476-88AB-A9C1650B1DDA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V17"/>
  <sheetViews>
    <sheetView workbookViewId="0">
      <pane xSplit="6" ySplit="5" topLeftCell="G6" activePane="bottomRight" state="frozen"/>
      <selection activeCell="N100" sqref="N100"/>
      <selection pane="topRight" activeCell="N100" sqref="N100"/>
      <selection pane="bottomLeft" activeCell="N100" sqref="N100"/>
      <selection pane="bottomRight" activeCell="H19" sqref="H19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2" s="2" customFormat="1" ht="28.5" customHeight="1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2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2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2" s="8" customFormat="1" ht="14.25" customHeight="1">
      <c r="A4" s="147" t="s">
        <v>277</v>
      </c>
      <c r="B4" s="148" t="s">
        <v>278</v>
      </c>
      <c r="C4" s="149" t="s">
        <v>279</v>
      </c>
      <c r="D4" s="150"/>
      <c r="E4" s="151" t="s">
        <v>280</v>
      </c>
      <c r="F4" s="151"/>
      <c r="G4" s="152" t="s">
        <v>465</v>
      </c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 t="s">
        <v>281</v>
      </c>
      <c r="T4" s="153"/>
    </row>
    <row r="5" spans="1:22" s="15" customFormat="1">
      <c r="A5" s="147"/>
      <c r="B5" s="148"/>
      <c r="C5" s="79" t="s">
        <v>282</v>
      </c>
      <c r="D5" s="79" t="s">
        <v>283</v>
      </c>
      <c r="E5" s="79" t="s">
        <v>282</v>
      </c>
      <c r="F5" s="79" t="s">
        <v>283</v>
      </c>
      <c r="G5" s="80" t="s">
        <v>284</v>
      </c>
      <c r="H5" s="80" t="s">
        <v>285</v>
      </c>
      <c r="I5" s="80" t="s">
        <v>357</v>
      </c>
      <c r="J5" s="80" t="s">
        <v>358</v>
      </c>
      <c r="K5" s="80" t="s">
        <v>244</v>
      </c>
      <c r="L5" s="80" t="s">
        <v>245</v>
      </c>
      <c r="M5" s="80" t="s">
        <v>361</v>
      </c>
      <c r="N5" s="80" t="s">
        <v>362</v>
      </c>
      <c r="O5" s="80" t="s">
        <v>363</v>
      </c>
      <c r="P5" s="80" t="s">
        <v>364</v>
      </c>
      <c r="Q5" s="80" t="s">
        <v>365</v>
      </c>
      <c r="R5" s="80" t="s">
        <v>366</v>
      </c>
      <c r="S5" s="152"/>
      <c r="T5" s="154"/>
    </row>
    <row r="6" spans="1:22" s="15" customFormat="1" ht="17.25" customHeight="1">
      <c r="A6" s="214" t="s">
        <v>267</v>
      </c>
      <c r="B6" s="94" t="s">
        <v>268</v>
      </c>
      <c r="C6" s="81"/>
      <c r="D6" s="81"/>
      <c r="E6" s="81"/>
      <c r="F6" s="81"/>
      <c r="G6" s="127"/>
      <c r="H6" s="127"/>
      <c r="I6" s="127"/>
      <c r="J6" s="127"/>
      <c r="K6" s="127"/>
      <c r="L6" s="127"/>
      <c r="M6" s="127"/>
      <c r="N6" s="127"/>
      <c r="P6" s="127"/>
      <c r="Q6" s="127"/>
      <c r="R6" s="127"/>
      <c r="S6" s="117">
        <f>SUM(G6:R6)</f>
        <v>0</v>
      </c>
      <c r="T6" s="88"/>
    </row>
    <row r="7" spans="1:22" s="15" customFormat="1" ht="17.25" customHeight="1">
      <c r="A7" s="214"/>
      <c r="B7" s="94" t="s">
        <v>269</v>
      </c>
      <c r="C7" s="81"/>
      <c r="D7" s="81"/>
      <c r="E7" s="81"/>
      <c r="F7" s="81"/>
      <c r="G7" s="127"/>
      <c r="H7" s="127"/>
      <c r="I7" s="127">
        <v>-3074.84</v>
      </c>
      <c r="J7" s="127"/>
      <c r="K7" s="127"/>
      <c r="L7" s="127">
        <v>-1587.6</v>
      </c>
      <c r="M7" s="127"/>
      <c r="N7" s="127"/>
      <c r="O7" s="127">
        <v>-623.75</v>
      </c>
      <c r="P7" s="127"/>
      <c r="Q7" s="127"/>
      <c r="R7" s="127">
        <v>-1370.6</v>
      </c>
      <c r="S7" s="117">
        <f>SUM(G7:R7)</f>
        <v>-6656.7900000000009</v>
      </c>
      <c r="T7" s="88"/>
    </row>
    <row r="8" spans="1:22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17">
        <f>SUM(G8:R8)</f>
        <v>0</v>
      </c>
      <c r="T8" s="88"/>
    </row>
    <row r="9" spans="1:22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27">
        <v>650.1</v>
      </c>
      <c r="H9" s="127">
        <v>1199</v>
      </c>
      <c r="I9" s="127">
        <v>1025</v>
      </c>
      <c r="J9" s="127">
        <v>45</v>
      </c>
      <c r="K9" s="127">
        <v>65</v>
      </c>
      <c r="L9" s="127">
        <v>47</v>
      </c>
      <c r="M9" s="127">
        <v>68</v>
      </c>
      <c r="N9" s="127">
        <v>602</v>
      </c>
      <c r="O9" s="127">
        <v>692</v>
      </c>
      <c r="P9" s="127">
        <v>581</v>
      </c>
      <c r="Q9" s="127">
        <v>415</v>
      </c>
      <c r="R9" s="127">
        <v>388</v>
      </c>
      <c r="S9" s="117">
        <f t="shared" ref="S9:S12" si="0">SUM(G9:R9)</f>
        <v>5777.1</v>
      </c>
      <c r="T9" s="88"/>
    </row>
    <row r="10" spans="1:22" s="15" customFormat="1" ht="17.25" customHeight="1">
      <c r="A10" s="214" t="s">
        <v>272</v>
      </c>
      <c r="B10" s="94" t="s">
        <v>273</v>
      </c>
      <c r="C10" s="81"/>
      <c r="D10" s="81"/>
      <c r="E10" s="81"/>
      <c r="F10" s="81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17">
        <f t="shared" si="0"/>
        <v>0</v>
      </c>
      <c r="T10" s="88"/>
    </row>
    <row r="11" spans="1:22" s="15" customFormat="1" ht="17.25" customHeight="1">
      <c r="A11" s="214"/>
      <c r="B11" s="94" t="s">
        <v>274</v>
      </c>
      <c r="C11" s="81"/>
      <c r="D11" s="81"/>
      <c r="E11" s="81"/>
      <c r="F11" s="81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17">
        <f t="shared" si="0"/>
        <v>0</v>
      </c>
      <c r="T11" s="88"/>
    </row>
    <row r="12" spans="1:22">
      <c r="A12" s="95" t="s">
        <v>275</v>
      </c>
      <c r="B12" s="94" t="s">
        <v>275</v>
      </c>
      <c r="C12" s="81"/>
      <c r="D12" s="81"/>
      <c r="E12" s="81"/>
      <c r="F12" s="81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17">
        <f t="shared" si="0"/>
        <v>0</v>
      </c>
      <c r="T12" s="88"/>
    </row>
    <row r="13" spans="1:22" ht="22.5" customHeight="1">
      <c r="A13" s="212" t="s">
        <v>266</v>
      </c>
      <c r="B13" s="213"/>
      <c r="C13" s="89"/>
      <c r="D13" s="89"/>
      <c r="E13" s="89"/>
      <c r="F13" s="89"/>
      <c r="G13" s="117">
        <f>SUM(G6:G12)</f>
        <v>650.1</v>
      </c>
      <c r="H13" s="117">
        <f t="shared" ref="H13:R13" si="1">SUM(H6:H12)</f>
        <v>1199</v>
      </c>
      <c r="I13" s="117">
        <f>SUM(I6:I12)</f>
        <v>-2049.84</v>
      </c>
      <c r="J13" s="117">
        <f>SUM(J6:J12)</f>
        <v>45</v>
      </c>
      <c r="K13" s="117">
        <f t="shared" si="1"/>
        <v>65</v>
      </c>
      <c r="L13" s="117">
        <f t="shared" si="1"/>
        <v>-1540.6</v>
      </c>
      <c r="M13" s="117">
        <f t="shared" si="1"/>
        <v>68</v>
      </c>
      <c r="N13" s="117">
        <f t="shared" si="1"/>
        <v>602</v>
      </c>
      <c r="O13" s="117">
        <f t="shared" si="1"/>
        <v>68.25</v>
      </c>
      <c r="P13" s="117">
        <f t="shared" si="1"/>
        <v>581</v>
      </c>
      <c r="Q13" s="117">
        <f t="shared" si="1"/>
        <v>415</v>
      </c>
      <c r="R13" s="117">
        <f t="shared" si="1"/>
        <v>-982.59999999999991</v>
      </c>
      <c r="S13" s="117">
        <f>SUM(G13:R13)</f>
        <v>-879.69</v>
      </c>
      <c r="T13" s="89"/>
      <c r="U13" s="7">
        <v>-879.69</v>
      </c>
      <c r="V13" s="33">
        <f>+U13-S13</f>
        <v>0</v>
      </c>
    </row>
    <row r="14" spans="1:22">
      <c r="A14" s="31"/>
      <c r="G14" s="124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2">
      <c r="A15" s="31"/>
      <c r="G15" s="124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2">
      <c r="A16" s="31"/>
      <c r="G16" s="35"/>
    </row>
    <row r="17" spans="1:1">
      <c r="A17" s="31"/>
    </row>
  </sheetData>
  <customSheetViews>
    <customSheetView guid="{A27792F8-7640-416B-AC24-5F35457394E7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"/>
    </customSheetView>
    <customSheetView guid="{20DEA1C3-F870-4325-A947-DF01307179C4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2"/>
    </customSheetView>
    <customSheetView guid="{5F046216-F62E-4A95-B8BD-6D2AB894BA3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3"/>
    </customSheetView>
    <customSheetView guid="{32F6004C-FCD8-4606-8BB7-0BE0BE0666BF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4"/>
    </customSheetView>
    <customSheetView guid="{35971C6B-DC11-492B-B782-2EF173FCC689}" hiddenColumns="1">
      <pane xSplit="5" ySplit="5" topLeftCell="G6" activePane="bottomRight" state="frozen"/>
      <selection pane="bottomRight" activeCell="M19" sqref="M19"/>
      <pageMargins left="0.7" right="0.7" top="0.75" bottom="0.75" header="0.3" footer="0.3"/>
      <pageSetup paperSize="9" orientation="portrait" verticalDpi="0" r:id="rId5"/>
    </customSheetView>
    <customSheetView guid="{4948553E-BE76-402B-BAA8-3966B343194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6"/>
    </customSheetView>
    <customSheetView guid="{50C6B4FE-3059-4DA5-BCA6-E2B9EEC70A61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7"/>
    </customSheetView>
    <customSheetView guid="{A37983A8-BC51-4154-8FEA-C3D4561882CC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8"/>
    </customSheetView>
    <customSheetView guid="{D4D59768-72E0-4FAB-974B-C4290D2FAC8F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9"/>
    </customSheetView>
    <customSheetView guid="{8309B07A-FC01-4476-88AB-A9C1650B1DDA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0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0" type="noConversion"/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C27" sqref="A27:XFD27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1.375" style="55" bestFit="1" customWidth="1"/>
    <col min="5" max="11" width="11.625" style="55" customWidth="1"/>
    <col min="12" max="12" width="11.75" style="55" customWidth="1"/>
    <col min="13" max="13" width="11.125" style="55" customWidth="1"/>
    <col min="14" max="14" width="11" style="55" customWidth="1"/>
    <col min="15" max="15" width="10.375" style="55" customWidth="1"/>
    <col min="16" max="16" width="11" style="7" customWidth="1"/>
    <col min="17" max="17" width="10.875" style="7" customWidth="1"/>
    <col min="18" max="18" width="11.625" style="7" customWidth="1"/>
    <col min="19" max="19" width="11.375" style="7" customWidth="1"/>
    <col min="20" max="20" width="11.625" style="7" customWidth="1"/>
    <col min="21" max="21" width="12" style="7" customWidth="1"/>
    <col min="22" max="16384" width="9" style="7"/>
  </cols>
  <sheetData>
    <row r="1" spans="1:21" s="2" customFormat="1" ht="25.5">
      <c r="A1" s="146" t="s">
        <v>259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</row>
    <row r="4" spans="1:21" s="8" customFormat="1">
      <c r="A4" s="147" t="s">
        <v>143</v>
      </c>
      <c r="B4" s="147" t="s">
        <v>144</v>
      </c>
      <c r="C4" s="148" t="s">
        <v>145</v>
      </c>
      <c r="D4" s="149" t="s">
        <v>253</v>
      </c>
      <c r="E4" s="150"/>
      <c r="F4" s="151" t="s">
        <v>254</v>
      </c>
      <c r="G4" s="151"/>
      <c r="H4" s="152" t="s">
        <v>460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255</v>
      </c>
      <c r="U4" s="153" t="s">
        <v>148</v>
      </c>
    </row>
    <row r="5" spans="1:21" s="15" customFormat="1">
      <c r="A5" s="147"/>
      <c r="B5" s="147"/>
      <c r="C5" s="148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2"/>
      <c r="U5" s="154"/>
    </row>
    <row r="6" spans="1:21" s="15" customFormat="1">
      <c r="A6" s="155" t="s">
        <v>4</v>
      </c>
      <c r="B6" s="156" t="s">
        <v>150</v>
      </c>
      <c r="C6" s="45" t="s">
        <v>432</v>
      </c>
      <c r="D6" s="116">
        <f ca="1">SUM('2020实际制造费用'!D6,'2020实际管理费用'!D6,'2020实际营业费用'!D6)</f>
        <v>23894.610000000008</v>
      </c>
      <c r="E6" s="116">
        <f ca="1">SUM('2020实际制造费用'!E6,'2020实际管理费用'!E6,'2020实际营业费用'!E6)</f>
        <v>291589.88</v>
      </c>
      <c r="F6" s="116">
        <f ca="1">SUM('2020实际制造费用'!F6,'2020实际管理费用'!F6,'2020实际营业费用'!F6)</f>
        <v>133476.75999999995</v>
      </c>
      <c r="G6" s="116">
        <f ca="1">SUM('2020实际制造费用'!G6,'2020实际管理费用'!G6,'2020实际营业费用'!G6)</f>
        <v>954331.99</v>
      </c>
      <c r="H6" s="116">
        <f>SUM('2020实际制造费用'!H6,'2020实际管理费用'!H6,'2020实际营业费用'!H6)</f>
        <v>291852.58999999997</v>
      </c>
      <c r="I6" s="116">
        <f>SUM('2020实际制造费用'!I6,'2020实际管理费用'!I6,'2020实际营业费用'!I6)</f>
        <v>194529.94</v>
      </c>
      <c r="J6" s="116">
        <f>SUM('2020实际制造费用'!J6,'2020实际管理费用'!J6,'2020实际营业费用'!J6)</f>
        <v>176359.58</v>
      </c>
      <c r="K6" s="116">
        <f>SUM('2020实际制造费用'!K6,'2020实际管理费用'!K6,'2020实际营业费用'!K6)</f>
        <v>291589.88</v>
      </c>
      <c r="L6" s="116">
        <f>SUM('2020实际制造费用'!L6,'2020实际管理费用'!L6,'2020实际营业费用'!L6)</f>
        <v>0</v>
      </c>
      <c r="M6" s="116">
        <f>SUM('2020实际制造费用'!M6,'2020实际管理费用'!M6,'2020实际营业费用'!M6)</f>
        <v>0</v>
      </c>
      <c r="N6" s="116">
        <f>SUM('2020实际制造费用'!N6,'2020实际管理费用'!N6,'2020实际营业费用'!N6)</f>
        <v>0</v>
      </c>
      <c r="O6" s="116">
        <f>SUM('2020实际制造费用'!O6,'2020实际管理费用'!O6,'2020实际营业费用'!O6)</f>
        <v>0</v>
      </c>
      <c r="P6" s="116">
        <f>SUM('2020实际制造费用'!P6,'2020实际管理费用'!P6,'2020实际营业费用'!P6)</f>
        <v>0</v>
      </c>
      <c r="Q6" s="116">
        <f>SUM('2020实际制造费用'!Q6,'2020实际管理费用'!Q6,'2020实际营业费用'!Q6)</f>
        <v>0</v>
      </c>
      <c r="R6" s="116">
        <f>SUM('2020实际制造费用'!R6,'2020实际管理费用'!R6,'2020实际营业费用'!R6)</f>
        <v>0</v>
      </c>
      <c r="S6" s="116">
        <f>SUM('2020实际制造费用'!S6,'2020实际管理费用'!S6,'2020实际营业费用'!S6)</f>
        <v>0</v>
      </c>
      <c r="T6" s="117">
        <f>SUM(H6:S6)</f>
        <v>954331.99</v>
      </c>
      <c r="U6" s="88"/>
    </row>
    <row r="7" spans="1:21" s="15" customFormat="1">
      <c r="A7" s="155"/>
      <c r="B7" s="156"/>
      <c r="C7" s="45" t="s">
        <v>433</v>
      </c>
      <c r="D7" s="116">
        <f ca="1">SUM('2020实际制造费用'!D7,'2020实际管理费用'!D7,'2020实际营业费用'!D7)</f>
        <v>10071.91</v>
      </c>
      <c r="E7" s="116">
        <f ca="1">SUM('2020实际制造费用'!E7,'2020实际管理费用'!E7,'2020实际营业费用'!E7)</f>
        <v>33413</v>
      </c>
      <c r="F7" s="116">
        <f ca="1">SUM('2020实际制造费用'!F7,'2020实际管理费用'!F7,'2020实际营业费用'!F7)</f>
        <v>208637.5</v>
      </c>
      <c r="G7" s="116">
        <f ca="1">SUM('2020实际制造费用'!G7,'2020实际管理费用'!G7,'2020实际营业费用'!G7)</f>
        <v>247044.55</v>
      </c>
      <c r="H7" s="116">
        <f>SUM('2020实际制造费用'!H7,'2020实际管理费用'!H7,'2020实际营业费用'!H7)</f>
        <v>152535.54999999999</v>
      </c>
      <c r="I7" s="116">
        <f>SUM('2020实际制造费用'!I7,'2020实际管理费用'!I7,'2020实际营业费用'!I7)</f>
        <v>27841</v>
      </c>
      <c r="J7" s="116">
        <f>SUM('2020实际制造费用'!J7,'2020实际管理费用'!J7,'2020实际营业费用'!J7)</f>
        <v>33255</v>
      </c>
      <c r="K7" s="116">
        <f>SUM('2020实际制造费用'!K7,'2020实际管理费用'!K7,'2020实际营业费用'!K7)</f>
        <v>33413</v>
      </c>
      <c r="L7" s="116">
        <f>SUM('2020实际制造费用'!L7,'2020实际管理费用'!L7,'2020实际营业费用'!L7)</f>
        <v>0</v>
      </c>
      <c r="M7" s="116">
        <f>SUM('2020实际制造费用'!M7,'2020实际管理费用'!M7,'2020实际营业费用'!M7)</f>
        <v>0</v>
      </c>
      <c r="N7" s="116">
        <f>SUM('2020实际制造费用'!N7,'2020实际管理费用'!N7,'2020实际营业费用'!N7)</f>
        <v>0</v>
      </c>
      <c r="O7" s="116">
        <f>SUM('2020实际制造费用'!O7,'2020实际管理费用'!O7,'2020实际营业费用'!O7)</f>
        <v>0</v>
      </c>
      <c r="P7" s="116">
        <f>SUM('2020实际制造费用'!P7,'2020实际管理费用'!P7,'2020实际营业费用'!P7)</f>
        <v>0</v>
      </c>
      <c r="Q7" s="116">
        <f>SUM('2020实际制造费用'!Q7,'2020实际管理费用'!Q7,'2020实际营业费用'!Q7)</f>
        <v>0</v>
      </c>
      <c r="R7" s="116">
        <f>SUM('2020实际制造费用'!R7,'2020实际管理费用'!R7,'2020实际营业费用'!R7)</f>
        <v>0</v>
      </c>
      <c r="S7" s="116">
        <f>SUM('2020实际制造费用'!S7,'2020实际管理费用'!S7,'2020实际营业费用'!S7)</f>
        <v>0</v>
      </c>
      <c r="T7" s="117">
        <f t="shared" ref="T7:T70" si="0">SUM(H7:S7)</f>
        <v>247044.55</v>
      </c>
      <c r="U7" s="88"/>
    </row>
    <row r="8" spans="1:21" s="15" customFormat="1">
      <c r="A8" s="155"/>
      <c r="B8" s="46" t="s">
        <v>151</v>
      </c>
      <c r="C8" s="45" t="s">
        <v>5</v>
      </c>
      <c r="D8" s="116">
        <f ca="1">SUM('2020实际制造费用'!D8,'2020实际管理费用'!D8,'2020实际营业费用'!D8)</f>
        <v>-8939.6</v>
      </c>
      <c r="E8" s="116">
        <f ca="1">SUM('2020实际制造费用'!E8,'2020实际管理费用'!E8,'2020实际营业费用'!E8)</f>
        <v>39527.9</v>
      </c>
      <c r="F8" s="116">
        <f ca="1">SUM('2020实际制造费用'!F8,'2020实际管理费用'!F8,'2020实际营业费用'!F8)</f>
        <v>-20964.900000000001</v>
      </c>
      <c r="G8" s="116">
        <f ca="1">SUM('2020实际制造费用'!G8,'2020实际管理费用'!G8,'2020实际营业费用'!G8)</f>
        <v>132762.79999999999</v>
      </c>
      <c r="H8" s="116">
        <f>SUM('2020实际制造费用'!H8,'2020实际管理费用'!H8,'2020实际营业费用'!H8)</f>
        <v>28064.6</v>
      </c>
      <c r="I8" s="116">
        <f>SUM('2020实际制造费用'!I8,'2020实际管理费用'!I8,'2020实际营业费用'!I8)</f>
        <v>0</v>
      </c>
      <c r="J8" s="116">
        <f>SUM('2020实际制造费用'!J8,'2020实际管理费用'!J8,'2020实际营业费用'!J8)</f>
        <v>65170.3</v>
      </c>
      <c r="K8" s="116">
        <f>SUM('2020实际制造费用'!K8,'2020实际管理费用'!K8,'2020实际营业费用'!K8)</f>
        <v>39527.9</v>
      </c>
      <c r="L8" s="116">
        <f>SUM('2020实际制造费用'!L8,'2020实际管理费用'!L8,'2020实际营业费用'!L8)</f>
        <v>0</v>
      </c>
      <c r="M8" s="116">
        <f>SUM('2020实际制造费用'!M8,'2020实际管理费用'!M8,'2020实际营业费用'!M8)</f>
        <v>0</v>
      </c>
      <c r="N8" s="116">
        <f>SUM('2020实际制造费用'!N8,'2020实际管理费用'!N8,'2020实际营业费用'!N8)</f>
        <v>0</v>
      </c>
      <c r="O8" s="116">
        <f>SUM('2020实际制造费用'!O8,'2020实际管理费用'!O8,'2020实际营业费用'!O8)</f>
        <v>0</v>
      </c>
      <c r="P8" s="116">
        <f>SUM('2020实际制造费用'!P8,'2020实际管理费用'!P8,'2020实际营业费用'!P8)</f>
        <v>0</v>
      </c>
      <c r="Q8" s="116">
        <f>SUM('2020实际制造费用'!Q8,'2020实际管理费用'!Q8,'2020实际营业费用'!Q8)</f>
        <v>0</v>
      </c>
      <c r="R8" s="116">
        <f>SUM('2020实际制造费用'!R8,'2020实际管理费用'!R8,'2020实际营业费用'!R8)</f>
        <v>0</v>
      </c>
      <c r="S8" s="116">
        <f>SUM('2020实际制造费用'!S8,'2020实际管理费用'!S8,'2020实际营业费用'!S8)</f>
        <v>0</v>
      </c>
      <c r="T8" s="117">
        <f t="shared" si="0"/>
        <v>132762.79999999999</v>
      </c>
      <c r="U8" s="88"/>
    </row>
    <row r="9" spans="1:21" s="15" customFormat="1">
      <c r="A9" s="155"/>
      <c r="B9" s="46" t="s">
        <v>6</v>
      </c>
      <c r="C9" s="45" t="s">
        <v>7</v>
      </c>
      <c r="D9" s="116">
        <f ca="1">SUM('2020实际制造费用'!D9,'2020实际管理费用'!D9,'2020实际营业费用'!D9)</f>
        <v>0</v>
      </c>
      <c r="E9" s="116">
        <f ca="1">SUM('2020实际制造费用'!E9,'2020实际管理费用'!E9,'2020实际营业费用'!E9)</f>
        <v>0</v>
      </c>
      <c r="F9" s="116">
        <f ca="1">SUM('2020实际制造费用'!F9,'2020实际管理费用'!F9,'2020实际营业费用'!F9)</f>
        <v>0</v>
      </c>
      <c r="G9" s="116">
        <f ca="1">SUM('2020实际制造费用'!G9,'2020实际管理费用'!G9,'2020实际营业费用'!G9)</f>
        <v>0</v>
      </c>
      <c r="H9" s="116">
        <f>SUM('2020实际制造费用'!H9,'2020实际管理费用'!H9,'2020实际营业费用'!H9)</f>
        <v>0</v>
      </c>
      <c r="I9" s="116">
        <f>SUM('2020实际制造费用'!I9,'2020实际管理费用'!I9,'2020实际营业费用'!I9)</f>
        <v>0</v>
      </c>
      <c r="J9" s="116">
        <f>SUM('2020实际制造费用'!J9,'2020实际管理费用'!J9,'2020实际营业费用'!J9)</f>
        <v>0</v>
      </c>
      <c r="K9" s="116">
        <f>SUM('2020实际制造费用'!K9,'2020实际管理费用'!K9,'2020实际营业费用'!K9)</f>
        <v>0</v>
      </c>
      <c r="L9" s="116">
        <f>SUM('2020实际制造费用'!L9,'2020实际管理费用'!L9,'2020实际营业费用'!L9)</f>
        <v>0</v>
      </c>
      <c r="M9" s="116">
        <f>SUM('2020实际制造费用'!M9,'2020实际管理费用'!M9,'2020实际营业费用'!M9)</f>
        <v>0</v>
      </c>
      <c r="N9" s="116">
        <f>SUM('2020实际制造费用'!N9,'2020实际管理费用'!N9,'2020实际营业费用'!N9)</f>
        <v>0</v>
      </c>
      <c r="O9" s="116">
        <f>SUM('2020实际制造费用'!O9,'2020实际管理费用'!O9,'2020实际营业费用'!O9)</f>
        <v>0</v>
      </c>
      <c r="P9" s="116">
        <f>SUM('2020实际制造费用'!P9,'2020实际管理费用'!P9,'2020实际营业费用'!P9)</f>
        <v>0</v>
      </c>
      <c r="Q9" s="116">
        <f>SUM('2020实际制造费用'!Q9,'2020实际管理费用'!Q9,'2020实际营业费用'!Q9)</f>
        <v>0</v>
      </c>
      <c r="R9" s="116">
        <f>SUM('2020实际制造费用'!R9,'2020实际管理费用'!R9,'2020实际营业费用'!R9)</f>
        <v>0</v>
      </c>
      <c r="S9" s="116">
        <f>SUM('2020实际制造费用'!S9,'2020实际管理费用'!S9,'2020实际营业费用'!S9)</f>
        <v>0</v>
      </c>
      <c r="T9" s="117">
        <f t="shared" si="0"/>
        <v>0</v>
      </c>
      <c r="U9" s="88"/>
    </row>
    <row r="10" spans="1:21" s="15" customFormat="1">
      <c r="A10" s="155"/>
      <c r="B10" s="156" t="s">
        <v>152</v>
      </c>
      <c r="C10" s="45" t="s">
        <v>8</v>
      </c>
      <c r="D10" s="116">
        <f ca="1">SUM('2020实际制造费用'!D10,'2020实际管理费用'!D10,'2020实际营业费用'!D10)</f>
        <v>13157.2</v>
      </c>
      <c r="E10" s="116">
        <f ca="1">SUM('2020实际制造费用'!E10,'2020实际管理费用'!E10,'2020实际营业费用'!E10)</f>
        <v>13157.2</v>
      </c>
      <c r="F10" s="116">
        <f ca="1">SUM('2020实际制造费用'!F10,'2020实际管理费用'!F10,'2020实际营业费用'!F10)</f>
        <v>13053.8</v>
      </c>
      <c r="G10" s="116">
        <f ca="1">SUM('2020实际制造费用'!G10,'2020实际管理费用'!G10,'2020实际营业费用'!G10)</f>
        <v>18019.7</v>
      </c>
      <c r="H10" s="116">
        <f>SUM('2020实际制造费用'!H10,'2020实际管理费用'!H10,'2020实际营业费用'!H10)</f>
        <v>22</v>
      </c>
      <c r="I10" s="116">
        <f>SUM('2020实际制造费用'!I10,'2020实际管理费用'!I10,'2020实际营业费用'!I10)</f>
        <v>0</v>
      </c>
      <c r="J10" s="116">
        <f>SUM('2020实际制造费用'!J10,'2020实际管理费用'!J10,'2020实际营业费用'!J10)</f>
        <v>4840.5</v>
      </c>
      <c r="K10" s="116">
        <f>SUM('2020实际制造费用'!K10,'2020实际管理费用'!K10,'2020实际营业费用'!K10)</f>
        <v>13157.2</v>
      </c>
      <c r="L10" s="116">
        <f>SUM('2020实际制造费用'!L10,'2020实际管理费用'!L10,'2020实际营业费用'!L10)</f>
        <v>0</v>
      </c>
      <c r="M10" s="116">
        <f>SUM('2020实际制造费用'!M10,'2020实际管理费用'!M10,'2020实际营业费用'!M10)</f>
        <v>0</v>
      </c>
      <c r="N10" s="116">
        <f>SUM('2020实际制造费用'!N10,'2020实际管理费用'!N10,'2020实际营业费用'!N10)</f>
        <v>0</v>
      </c>
      <c r="O10" s="116">
        <f>SUM('2020实际制造费用'!O10,'2020实际管理费用'!O10,'2020实际营业费用'!O10)</f>
        <v>0</v>
      </c>
      <c r="P10" s="116">
        <f>SUM('2020实际制造费用'!P10,'2020实际管理费用'!P10,'2020实际营业费用'!P10)</f>
        <v>0</v>
      </c>
      <c r="Q10" s="116">
        <f>SUM('2020实际制造费用'!Q10,'2020实际管理费用'!Q10,'2020实际营业费用'!Q10)</f>
        <v>0</v>
      </c>
      <c r="R10" s="116">
        <f>SUM('2020实际制造费用'!R10,'2020实际管理费用'!R10,'2020实际营业费用'!R10)</f>
        <v>0</v>
      </c>
      <c r="S10" s="116">
        <f>SUM('2020实际制造费用'!S10,'2020实际管理费用'!S10,'2020实际营业费用'!S10)</f>
        <v>0</v>
      </c>
      <c r="T10" s="117">
        <f t="shared" si="0"/>
        <v>18019.7</v>
      </c>
      <c r="U10" s="88"/>
    </row>
    <row r="11" spans="1:21" s="15" customFormat="1">
      <c r="A11" s="155"/>
      <c r="B11" s="156"/>
      <c r="C11" s="45" t="s">
        <v>9</v>
      </c>
      <c r="D11" s="116">
        <f ca="1">SUM('2020实际制造费用'!D11,'2020实际管理费用'!D11,'2020实际营业费用'!D11)</f>
        <v>701</v>
      </c>
      <c r="E11" s="116">
        <f ca="1">SUM('2020实际制造费用'!E11,'2020实际管理费用'!E11,'2020实际营业费用'!E11)</f>
        <v>701</v>
      </c>
      <c r="F11" s="116">
        <f ca="1">SUM('2020实际制造费用'!F11,'2020实际管理费用'!F11,'2020实际营业费用'!F11)</f>
        <v>6840</v>
      </c>
      <c r="G11" s="116">
        <f ca="1">SUM('2020实际制造费用'!G11,'2020实际管理费用'!G11,'2020实际营业费用'!G11)</f>
        <v>24690</v>
      </c>
      <c r="H11" s="116">
        <f>SUM('2020实际制造费用'!H11,'2020实际管理费用'!H11,'2020实际营业费用'!H11)</f>
        <v>0</v>
      </c>
      <c r="I11" s="116">
        <f>SUM('2020实际制造费用'!I11,'2020实际管理费用'!I11,'2020实际营业费用'!I11)</f>
        <v>0</v>
      </c>
      <c r="J11" s="116">
        <f>SUM('2020实际制造费用'!J11,'2020实际管理费用'!J11,'2020实际营业费用'!J11)</f>
        <v>23989</v>
      </c>
      <c r="K11" s="116">
        <f>SUM('2020实际制造费用'!K11,'2020实际管理费用'!K11,'2020实际营业费用'!K11)</f>
        <v>701</v>
      </c>
      <c r="L11" s="116">
        <f>SUM('2020实际制造费用'!L11,'2020实际管理费用'!L11,'2020实际营业费用'!L11)</f>
        <v>0</v>
      </c>
      <c r="M11" s="116">
        <f>SUM('2020实际制造费用'!M11,'2020实际管理费用'!M11,'2020实际营业费用'!M11)</f>
        <v>0</v>
      </c>
      <c r="N11" s="116">
        <f>SUM('2020实际制造费用'!N11,'2020实际管理费用'!N11,'2020实际营业费用'!N11)</f>
        <v>0</v>
      </c>
      <c r="O11" s="116">
        <f>SUM('2020实际制造费用'!O11,'2020实际管理费用'!O11,'2020实际营业费用'!O11)</f>
        <v>0</v>
      </c>
      <c r="P11" s="116">
        <f>SUM('2020实际制造费用'!P11,'2020实际管理费用'!P11,'2020实际营业费用'!P11)</f>
        <v>0</v>
      </c>
      <c r="Q11" s="116">
        <f>SUM('2020实际制造费用'!Q11,'2020实际管理费用'!Q11,'2020实际营业费用'!Q11)</f>
        <v>0</v>
      </c>
      <c r="R11" s="116">
        <f>SUM('2020实际制造费用'!R11,'2020实际管理费用'!R11,'2020实际营业费用'!R11)</f>
        <v>0</v>
      </c>
      <c r="S11" s="116">
        <f>SUM('2020实际制造费用'!S11,'2020实际管理费用'!S11,'2020实际营业费用'!S11)</f>
        <v>0</v>
      </c>
      <c r="T11" s="117">
        <f t="shared" si="0"/>
        <v>24690</v>
      </c>
      <c r="U11" s="88"/>
    </row>
    <row r="12" spans="1:21" s="15" customFormat="1">
      <c r="A12" s="155"/>
      <c r="B12" s="156"/>
      <c r="C12" s="45" t="s">
        <v>467</v>
      </c>
      <c r="D12" s="116">
        <f ca="1">SUM('2020实际制造费用'!D12,'2020实际管理费用'!D12,'2020实际营业费用'!D12)</f>
        <v>15990</v>
      </c>
      <c r="E12" s="116">
        <f ca="1">SUM('2020实际制造费用'!E12,'2020实际管理费用'!E12,'2020实际营业费用'!E12)</f>
        <v>15990</v>
      </c>
      <c r="F12" s="116">
        <f ca="1">SUM('2020实际制造费用'!F12,'2020实际管理费用'!F12,'2020实际营业费用'!F12)</f>
        <v>45975</v>
      </c>
      <c r="G12" s="116">
        <f ca="1">SUM('2020实际制造费用'!G12,'2020实际管理费用'!G12,'2020实际营业费用'!G12)</f>
        <v>45975</v>
      </c>
      <c r="H12" s="116">
        <f>SUM('2020实际制造费用'!H12,'2020实际管理费用'!H12,'2020实际营业费用'!H12)</f>
        <v>0</v>
      </c>
      <c r="I12" s="116">
        <f>SUM('2020实际制造费用'!I12,'2020实际管理费用'!I12,'2020实际营业费用'!I12)</f>
        <v>0</v>
      </c>
      <c r="J12" s="116">
        <f>SUM('2020实际制造费用'!J12,'2020实际管理费用'!J12,'2020实际营业费用'!J12)</f>
        <v>29985</v>
      </c>
      <c r="K12" s="116">
        <f>SUM('2020实际制造费用'!K12,'2020实际管理费用'!K12,'2020实际营业费用'!K12)</f>
        <v>15990</v>
      </c>
      <c r="L12" s="116">
        <f>SUM('2020实际制造费用'!L12,'2020实际管理费用'!L12,'2020实际营业费用'!L12)</f>
        <v>0</v>
      </c>
      <c r="M12" s="116">
        <f>SUM('2020实际制造费用'!M12,'2020实际管理费用'!M12,'2020实际营业费用'!M12)</f>
        <v>0</v>
      </c>
      <c r="N12" s="116">
        <f>SUM('2020实际制造费用'!N12,'2020实际管理费用'!N12,'2020实际营业费用'!N12)</f>
        <v>0</v>
      </c>
      <c r="O12" s="116">
        <f>SUM('2020实际制造费用'!O12,'2020实际管理费用'!O12,'2020实际营业费用'!O12)</f>
        <v>0</v>
      </c>
      <c r="P12" s="116">
        <f>SUM('2020实际制造费用'!P12,'2020实际管理费用'!P12,'2020实际营业费用'!P12)</f>
        <v>0</v>
      </c>
      <c r="Q12" s="116">
        <f>SUM('2020实际制造费用'!Q12,'2020实际管理费用'!Q12,'2020实际营业费用'!Q12)</f>
        <v>0</v>
      </c>
      <c r="R12" s="116">
        <f>SUM('2020实际制造费用'!R12,'2020实际管理费用'!R12,'2020实际营业费用'!R12)</f>
        <v>0</v>
      </c>
      <c r="S12" s="116">
        <f>SUM('2020实际制造费用'!S12,'2020实际管理费用'!S12,'2020实际营业费用'!S12)</f>
        <v>0</v>
      </c>
      <c r="T12" s="117">
        <f t="shared" si="0"/>
        <v>45975</v>
      </c>
      <c r="U12" s="88"/>
    </row>
    <row r="13" spans="1:21" s="15" customFormat="1">
      <c r="A13" s="155"/>
      <c r="B13" s="156"/>
      <c r="C13" s="45" t="s">
        <v>11</v>
      </c>
      <c r="D13" s="116">
        <f ca="1">SUM('2020实际制造费用'!D13,'2020实际管理费用'!D13,'2020实际营业费用'!D13)</f>
        <v>0</v>
      </c>
      <c r="E13" s="116">
        <f ca="1">SUM('2020实际制造费用'!E13,'2020实际管理费用'!E13,'2020实际营业费用'!E13)</f>
        <v>0</v>
      </c>
      <c r="F13" s="116">
        <f ca="1">SUM('2020实际制造费用'!F13,'2020实际管理费用'!F13,'2020实际营业费用'!F13)</f>
        <v>0</v>
      </c>
      <c r="G13" s="116">
        <f ca="1">SUM('2020实际制造费用'!G13,'2020实际管理费用'!G13,'2020实际营业费用'!G13)</f>
        <v>0</v>
      </c>
      <c r="H13" s="116">
        <f>SUM('2020实际制造费用'!H13,'2020实际管理费用'!H13,'2020实际营业费用'!H13)</f>
        <v>0</v>
      </c>
      <c r="I13" s="116">
        <f>SUM('2020实际制造费用'!I13,'2020实际管理费用'!I13,'2020实际营业费用'!I13)</f>
        <v>0</v>
      </c>
      <c r="J13" s="116">
        <f>SUM('2020实际制造费用'!J13,'2020实际管理费用'!J13,'2020实际营业费用'!J13)</f>
        <v>0</v>
      </c>
      <c r="K13" s="116">
        <f>SUM('2020实际制造费用'!K13,'2020实际管理费用'!K13,'2020实际营业费用'!K13)</f>
        <v>0</v>
      </c>
      <c r="L13" s="116">
        <f>SUM('2020实际制造费用'!L13,'2020实际管理费用'!L13,'2020实际营业费用'!L13)</f>
        <v>0</v>
      </c>
      <c r="M13" s="116">
        <f>SUM('2020实际制造费用'!M13,'2020实际管理费用'!M13,'2020实际营业费用'!M13)</f>
        <v>0</v>
      </c>
      <c r="N13" s="116">
        <f>SUM('2020实际制造费用'!N13,'2020实际管理费用'!N13,'2020实际营业费用'!N13)</f>
        <v>0</v>
      </c>
      <c r="O13" s="116">
        <f>SUM('2020实际制造费用'!O13,'2020实际管理费用'!O13,'2020实际营业费用'!O13)</f>
        <v>0</v>
      </c>
      <c r="P13" s="116">
        <f>SUM('2020实际制造费用'!P13,'2020实际管理费用'!P13,'2020实际营业费用'!P13)</f>
        <v>0</v>
      </c>
      <c r="Q13" s="116">
        <f>SUM('2020实际制造费用'!Q13,'2020实际管理费用'!Q13,'2020实际营业费用'!Q13)</f>
        <v>0</v>
      </c>
      <c r="R13" s="116">
        <f>SUM('2020实际制造费用'!R13,'2020实际管理费用'!R13,'2020实际营业费用'!R13)</f>
        <v>0</v>
      </c>
      <c r="S13" s="116">
        <f>SUM('2020实际制造费用'!S13,'2020实际管理费用'!S13,'2020实际营业费用'!S13)</f>
        <v>0</v>
      </c>
      <c r="T13" s="117">
        <f t="shared" si="0"/>
        <v>0</v>
      </c>
      <c r="U13" s="88"/>
    </row>
    <row r="14" spans="1:21" s="15" customFormat="1">
      <c r="A14" s="155"/>
      <c r="B14" s="156"/>
      <c r="C14" s="45" t="s">
        <v>12</v>
      </c>
      <c r="D14" s="116">
        <f ca="1">SUM('2020实际制造费用'!D14,'2020实际管理费用'!D14,'2020实际营业费用'!D14)</f>
        <v>200</v>
      </c>
      <c r="E14" s="116">
        <f ca="1">SUM('2020实际制造费用'!E14,'2020实际管理费用'!E14,'2020实际营业费用'!E14)</f>
        <v>200</v>
      </c>
      <c r="F14" s="116">
        <f ca="1">SUM('2020实际制造费用'!F14,'2020实际管理费用'!F14,'2020实际营业费用'!F14)</f>
        <v>1000</v>
      </c>
      <c r="G14" s="116">
        <f ca="1">SUM('2020实际制造费用'!G14,'2020实际管理费用'!G14,'2020实际营业费用'!G14)</f>
        <v>1000</v>
      </c>
      <c r="H14" s="116">
        <f>SUM('2020实际制造费用'!H14,'2020实际管理费用'!H14,'2020实际营业费用'!H14)</f>
        <v>0</v>
      </c>
      <c r="I14" s="116">
        <f>SUM('2020实际制造费用'!I14,'2020实际管理费用'!I14,'2020实际营业费用'!I14)</f>
        <v>0</v>
      </c>
      <c r="J14" s="116">
        <f>SUM('2020实际制造费用'!J14,'2020实际管理费用'!J14,'2020实际营业费用'!J14)</f>
        <v>800</v>
      </c>
      <c r="K14" s="116">
        <f>SUM('2020实际制造费用'!K14,'2020实际管理费用'!K14,'2020实际营业费用'!K14)</f>
        <v>200</v>
      </c>
      <c r="L14" s="116">
        <f>SUM('2020实际制造费用'!L14,'2020实际管理费用'!L14,'2020实际营业费用'!L14)</f>
        <v>0</v>
      </c>
      <c r="M14" s="116">
        <f>SUM('2020实际制造费用'!M14,'2020实际管理费用'!M14,'2020实际营业费用'!M14)</f>
        <v>0</v>
      </c>
      <c r="N14" s="116">
        <f>SUM('2020实际制造费用'!N14,'2020实际管理费用'!N14,'2020实际营业费用'!N14)</f>
        <v>0</v>
      </c>
      <c r="O14" s="116">
        <f>SUM('2020实际制造费用'!O14,'2020实际管理费用'!O14,'2020实际营业费用'!O14)</f>
        <v>0</v>
      </c>
      <c r="P14" s="116">
        <f>SUM('2020实际制造费用'!P14,'2020实际管理费用'!P14,'2020实际营业费用'!P14)</f>
        <v>0</v>
      </c>
      <c r="Q14" s="116">
        <f>SUM('2020实际制造费用'!Q14,'2020实际管理费用'!Q14,'2020实际营业费用'!Q14)</f>
        <v>0</v>
      </c>
      <c r="R14" s="116">
        <f>SUM('2020实际制造费用'!R14,'2020实际管理费用'!R14,'2020实际营业费用'!R14)</f>
        <v>0</v>
      </c>
      <c r="S14" s="116">
        <f>SUM('2020实际制造费用'!S14,'2020实际管理费用'!S14,'2020实际营业费用'!S14)</f>
        <v>0</v>
      </c>
      <c r="T14" s="117">
        <f t="shared" si="0"/>
        <v>1000</v>
      </c>
      <c r="U14" s="88"/>
    </row>
    <row r="15" spans="1:21" s="15" customFormat="1">
      <c r="A15" s="155"/>
      <c r="B15" s="156"/>
      <c r="C15" s="45" t="s">
        <v>13</v>
      </c>
      <c r="D15" s="116">
        <f ca="1">SUM('2020实际制造费用'!D15,'2020实际管理费用'!D15,'2020实际营业费用'!D15)</f>
        <v>0</v>
      </c>
      <c r="E15" s="116">
        <f ca="1">SUM('2020实际制造费用'!E15,'2020实际管理费用'!E15,'2020实际营业费用'!E15)</f>
        <v>0</v>
      </c>
      <c r="F15" s="116">
        <f ca="1">SUM('2020实际制造费用'!F15,'2020实际管理费用'!F15,'2020实际营业费用'!F15)</f>
        <v>0</v>
      </c>
      <c r="G15" s="116">
        <f ca="1">SUM('2020实际制造费用'!G15,'2020实际管理费用'!G15,'2020实际营业费用'!G15)</f>
        <v>0</v>
      </c>
      <c r="H15" s="116">
        <f>SUM('2020实际制造费用'!H15,'2020实际管理费用'!H15,'2020实际营业费用'!H15)</f>
        <v>0</v>
      </c>
      <c r="I15" s="116">
        <f>SUM('2020实际制造费用'!I15,'2020实际管理费用'!I15,'2020实际营业费用'!I15)</f>
        <v>0</v>
      </c>
      <c r="J15" s="116">
        <f>SUM('2020实际制造费用'!J15,'2020实际管理费用'!J15,'2020实际营业费用'!J15)</f>
        <v>0</v>
      </c>
      <c r="K15" s="116">
        <f>SUM('2020实际制造费用'!K15,'2020实际管理费用'!K15,'2020实际营业费用'!K15)</f>
        <v>0</v>
      </c>
      <c r="L15" s="116">
        <f>SUM('2020实际制造费用'!L15,'2020实际管理费用'!L15,'2020实际营业费用'!L15)</f>
        <v>0</v>
      </c>
      <c r="M15" s="116">
        <f>SUM('2020实际制造费用'!M15,'2020实际管理费用'!M15,'2020实际营业费用'!M15)</f>
        <v>0</v>
      </c>
      <c r="N15" s="116">
        <f>SUM('2020实际制造费用'!N15,'2020实际管理费用'!N15,'2020实际营业费用'!N15)</f>
        <v>0</v>
      </c>
      <c r="O15" s="116">
        <f>SUM('2020实际制造费用'!O15,'2020实际管理费用'!O15,'2020实际营业费用'!O15)</f>
        <v>0</v>
      </c>
      <c r="P15" s="116">
        <f>SUM('2020实际制造费用'!P15,'2020实际管理费用'!P15,'2020实际营业费用'!P15)</f>
        <v>0</v>
      </c>
      <c r="Q15" s="116">
        <f>SUM('2020实际制造费用'!Q15,'2020实际管理费用'!Q15,'2020实际营业费用'!Q15)</f>
        <v>0</v>
      </c>
      <c r="R15" s="116">
        <f>SUM('2020实际制造费用'!R15,'2020实际管理费用'!R15,'2020实际营业费用'!R15)</f>
        <v>0</v>
      </c>
      <c r="S15" s="116">
        <f>SUM('2020实际制造费用'!S15,'2020实际管理费用'!S15,'2020实际营业费用'!S15)</f>
        <v>0</v>
      </c>
      <c r="T15" s="117">
        <f t="shared" si="0"/>
        <v>0</v>
      </c>
      <c r="U15" s="88"/>
    </row>
    <row r="16" spans="1:21" s="15" customFormat="1">
      <c r="A16" s="155"/>
      <c r="B16" s="156"/>
      <c r="C16" s="45" t="s">
        <v>14</v>
      </c>
      <c r="D16" s="116">
        <f ca="1">SUM('2020实际制造费用'!D16,'2020实际管理费用'!D16,'2020实际营业费用'!D16)</f>
        <v>0</v>
      </c>
      <c r="E16" s="116">
        <f ca="1">SUM('2020实际制造费用'!E16,'2020实际管理费用'!E16,'2020实际营业费用'!E16)</f>
        <v>0</v>
      </c>
      <c r="F16" s="116">
        <f ca="1">SUM('2020实际制造费用'!F16,'2020实际管理费用'!F16,'2020实际营业费用'!F16)</f>
        <v>0</v>
      </c>
      <c r="G16" s="116">
        <f ca="1">SUM('2020实际制造费用'!G16,'2020实际管理费用'!G16,'2020实际营业费用'!G16)</f>
        <v>0</v>
      </c>
      <c r="H16" s="116">
        <f>SUM('2020实际制造费用'!H16,'2020实际管理费用'!H16,'2020实际营业费用'!H16)</f>
        <v>0</v>
      </c>
      <c r="I16" s="116">
        <f>SUM('2020实际制造费用'!I16,'2020实际管理费用'!I16,'2020实际营业费用'!I16)</f>
        <v>0</v>
      </c>
      <c r="J16" s="116">
        <f>SUM('2020实际制造费用'!J16,'2020实际管理费用'!J16,'2020实际营业费用'!J16)</f>
        <v>0</v>
      </c>
      <c r="K16" s="116">
        <f>SUM('2020实际制造费用'!K16,'2020实际管理费用'!K16,'2020实际营业费用'!K16)</f>
        <v>0</v>
      </c>
      <c r="L16" s="116">
        <f>SUM('2020实际制造费用'!L16,'2020实际管理费用'!L16,'2020实际营业费用'!L16)</f>
        <v>0</v>
      </c>
      <c r="M16" s="116">
        <f>SUM('2020实际制造费用'!M16,'2020实际管理费用'!M16,'2020实际营业费用'!M16)</f>
        <v>0</v>
      </c>
      <c r="N16" s="116">
        <f>SUM('2020实际制造费用'!N16,'2020实际管理费用'!N16,'2020实际营业费用'!N16)</f>
        <v>0</v>
      </c>
      <c r="O16" s="116">
        <f>SUM('2020实际制造费用'!O16,'2020实际管理费用'!O16,'2020实际营业费用'!O16)</f>
        <v>0</v>
      </c>
      <c r="P16" s="116">
        <f>SUM('2020实际制造费用'!P16,'2020实际管理费用'!P16,'2020实际营业费用'!P16)</f>
        <v>0</v>
      </c>
      <c r="Q16" s="116">
        <f>SUM('2020实际制造费用'!Q16,'2020实际管理费用'!Q16,'2020实际营业费用'!Q16)</f>
        <v>0</v>
      </c>
      <c r="R16" s="116">
        <f>SUM('2020实际制造费用'!R16,'2020实际管理费用'!R16,'2020实际营业费用'!R16)</f>
        <v>0</v>
      </c>
      <c r="S16" s="116">
        <f>SUM('2020实际制造费用'!S16,'2020实际管理费用'!S16,'2020实际营业费用'!S16)</f>
        <v>0</v>
      </c>
      <c r="T16" s="117">
        <f t="shared" si="0"/>
        <v>0</v>
      </c>
      <c r="U16" s="88"/>
    </row>
    <row r="17" spans="1:21" s="15" customFormat="1">
      <c r="A17" s="155"/>
      <c r="B17" s="156"/>
      <c r="C17" s="45" t="s">
        <v>15</v>
      </c>
      <c r="D17" s="116">
        <f ca="1">SUM('2020实际制造费用'!D17,'2020实际管理费用'!D17,'2020实际营业费用'!D17)</f>
        <v>0</v>
      </c>
      <c r="E17" s="116">
        <f ca="1">SUM('2020实际制造费用'!E17,'2020实际管理费用'!E17,'2020实际营业费用'!E17)</f>
        <v>0</v>
      </c>
      <c r="F17" s="116">
        <f ca="1">SUM('2020实际制造费用'!F17,'2020实际管理费用'!F17,'2020实际营业费用'!F17)</f>
        <v>0</v>
      </c>
      <c r="G17" s="116">
        <f ca="1">SUM('2020实际制造费用'!G17,'2020实际管理费用'!G17,'2020实际营业费用'!G17)</f>
        <v>0</v>
      </c>
      <c r="H17" s="116">
        <f>SUM('2020实际制造费用'!H17,'2020实际管理费用'!H17,'2020实际营业费用'!H17)</f>
        <v>0</v>
      </c>
      <c r="I17" s="116">
        <f>SUM('2020实际制造费用'!I17,'2020实际管理费用'!I17,'2020实际营业费用'!I17)</f>
        <v>0</v>
      </c>
      <c r="J17" s="116">
        <f>SUM('2020实际制造费用'!J17,'2020实际管理费用'!J17,'2020实际营业费用'!J17)</f>
        <v>0</v>
      </c>
      <c r="K17" s="116">
        <f>SUM('2020实际制造费用'!K17,'2020实际管理费用'!K17,'2020实际营业费用'!K17)</f>
        <v>0</v>
      </c>
      <c r="L17" s="116">
        <f>SUM('2020实际制造费用'!L17,'2020实际管理费用'!L17,'2020实际营业费用'!L17)</f>
        <v>0</v>
      </c>
      <c r="M17" s="116">
        <f>SUM('2020实际制造费用'!M17,'2020实际管理费用'!M17,'2020实际营业费用'!M17)</f>
        <v>0</v>
      </c>
      <c r="N17" s="116">
        <f>SUM('2020实际制造费用'!N17,'2020实际管理费用'!N17,'2020实际营业费用'!N17)</f>
        <v>0</v>
      </c>
      <c r="O17" s="116">
        <f>SUM('2020实际制造费用'!O17,'2020实际管理费用'!O17,'2020实际营业费用'!O17)</f>
        <v>0</v>
      </c>
      <c r="P17" s="116">
        <f>SUM('2020实际制造费用'!P17,'2020实际管理费用'!P17,'2020实际营业费用'!P17)</f>
        <v>0</v>
      </c>
      <c r="Q17" s="116">
        <f>SUM('2020实际制造费用'!Q17,'2020实际管理费用'!Q17,'2020实际营业费用'!Q17)</f>
        <v>0</v>
      </c>
      <c r="R17" s="116">
        <f>SUM('2020实际制造费用'!R17,'2020实际管理费用'!R17,'2020实际营业费用'!R17)</f>
        <v>0</v>
      </c>
      <c r="S17" s="116">
        <f>SUM('2020实际制造费用'!S17,'2020实际管理费用'!S17,'2020实际营业费用'!S17)</f>
        <v>0</v>
      </c>
      <c r="T17" s="117">
        <f t="shared" si="0"/>
        <v>0</v>
      </c>
      <c r="U17" s="88"/>
    </row>
    <row r="18" spans="1:21" s="15" customFormat="1">
      <c r="A18" s="155"/>
      <c r="B18" s="156"/>
      <c r="C18" s="45" t="s">
        <v>434</v>
      </c>
      <c r="D18" s="116">
        <f ca="1">SUM('2020实际制造费用'!D18,'2020实际管理费用'!D18,'2020实际营业费用'!D18)</f>
        <v>-1526</v>
      </c>
      <c r="E18" s="116">
        <f ca="1">SUM('2020实际制造费用'!E18,'2020实际管理费用'!E18,'2020实际营业费用'!E18)</f>
        <v>3724</v>
      </c>
      <c r="F18" s="116">
        <f ca="1">SUM('2020实际制造费用'!F18,'2020实际管理费用'!F18,'2020实际营业费用'!F18)</f>
        <v>9236.6</v>
      </c>
      <c r="G18" s="116">
        <f ca="1">SUM('2020实际制造费用'!G18,'2020实际管理费用'!G18,'2020实际营业费用'!G18)</f>
        <v>14486.6</v>
      </c>
      <c r="H18" s="116">
        <f>SUM('2020实际制造费用'!H18,'2020实际管理费用'!H18,'2020实际营业费用'!H18)</f>
        <v>-245</v>
      </c>
      <c r="I18" s="116">
        <f>SUM('2020实际制造费用'!I18,'2020实际管理费用'!I18,'2020实际营业费用'!I18)</f>
        <v>0</v>
      </c>
      <c r="J18" s="116">
        <f>SUM('2020实际制造费用'!J18,'2020实际管理费用'!J18,'2020实际营业费用'!J18)</f>
        <v>11007.6</v>
      </c>
      <c r="K18" s="116">
        <f>SUM('2020实际制造费用'!K18,'2020实际管理费用'!K18,'2020实际营业费用'!K18)</f>
        <v>3724</v>
      </c>
      <c r="L18" s="116">
        <f>SUM('2020实际制造费用'!L18,'2020实际管理费用'!L18,'2020实际营业费用'!L18)</f>
        <v>0</v>
      </c>
      <c r="M18" s="116">
        <f>SUM('2020实际制造费用'!M18,'2020实际管理费用'!M18,'2020实际营业费用'!M18)</f>
        <v>0</v>
      </c>
      <c r="N18" s="116">
        <f>SUM('2020实际制造费用'!N18,'2020实际管理费用'!N18,'2020实际营业费用'!N18)</f>
        <v>0</v>
      </c>
      <c r="O18" s="116">
        <f>SUM('2020实际制造费用'!O18,'2020实际管理费用'!O18,'2020实际营业费用'!O18)</f>
        <v>0</v>
      </c>
      <c r="P18" s="116">
        <f>SUM('2020实际制造费用'!P18,'2020实际管理费用'!P18,'2020实际营业费用'!P18)</f>
        <v>0</v>
      </c>
      <c r="Q18" s="116">
        <f>SUM('2020实际制造费用'!Q18,'2020实际管理费用'!Q18,'2020实际营业费用'!Q18)</f>
        <v>0</v>
      </c>
      <c r="R18" s="116">
        <f>SUM('2020实际制造费用'!R18,'2020实际管理费用'!R18,'2020实际营业费用'!R18)</f>
        <v>0</v>
      </c>
      <c r="S18" s="116">
        <f>SUM('2020实际制造费用'!S18,'2020实际管理费用'!S18,'2020实际营业费用'!S18)</f>
        <v>0</v>
      </c>
      <c r="T18" s="117">
        <f t="shared" si="0"/>
        <v>14486.6</v>
      </c>
      <c r="U18" s="88"/>
    </row>
    <row r="19" spans="1:21" s="15" customFormat="1">
      <c r="A19" s="155"/>
      <c r="B19" s="46" t="s">
        <v>153</v>
      </c>
      <c r="C19" s="45" t="s">
        <v>17</v>
      </c>
      <c r="D19" s="116">
        <f ca="1">SUM('2020实际制造费用'!D19,'2020实际管理费用'!D19,'2020实际营业费用'!D19)</f>
        <v>4073</v>
      </c>
      <c r="E19" s="116">
        <f ca="1">SUM('2020实际制造费用'!E19,'2020实际管理费用'!E19,'2020实际营业费用'!E19)</f>
        <v>11362</v>
      </c>
      <c r="F19" s="116">
        <f ca="1">SUM('2020实际制造费用'!F19,'2020实际管理费用'!F19,'2020实际营业费用'!F19)</f>
        <v>9655</v>
      </c>
      <c r="G19" s="116">
        <f ca="1">SUM('2020实际制造费用'!G19,'2020实际管理费用'!G19,'2020实际营业费用'!G19)</f>
        <v>41622</v>
      </c>
      <c r="H19" s="116">
        <f>SUM('2020实际制造费用'!H19,'2020实际管理费用'!H19,'2020实际营业费用'!H19)</f>
        <v>9449</v>
      </c>
      <c r="I19" s="116">
        <f>SUM('2020实际制造费用'!I19,'2020实际管理费用'!I19,'2020实际营业费用'!I19)</f>
        <v>9449</v>
      </c>
      <c r="J19" s="116">
        <f>SUM('2020实际制造费用'!J19,'2020实际管理费用'!J19,'2020实际营业费用'!J19)</f>
        <v>11362</v>
      </c>
      <c r="K19" s="116">
        <f>SUM('2020实际制造费用'!K19,'2020实际管理费用'!K19,'2020实际营业费用'!K19)</f>
        <v>11362</v>
      </c>
      <c r="L19" s="116">
        <f>SUM('2020实际制造费用'!L19,'2020实际管理费用'!L19,'2020实际营业费用'!L19)</f>
        <v>0</v>
      </c>
      <c r="M19" s="116">
        <f>SUM('2020实际制造费用'!M19,'2020实际管理费用'!M19,'2020实际营业费用'!M19)</f>
        <v>0</v>
      </c>
      <c r="N19" s="116">
        <f>SUM('2020实际制造费用'!N19,'2020实际管理费用'!N19,'2020实际营业费用'!N19)</f>
        <v>0</v>
      </c>
      <c r="O19" s="116">
        <f>SUM('2020实际制造费用'!O19,'2020实际管理费用'!O19,'2020实际营业费用'!O19)</f>
        <v>0</v>
      </c>
      <c r="P19" s="116">
        <f>SUM('2020实际制造费用'!P19,'2020实际管理费用'!P19,'2020实际营业费用'!P19)</f>
        <v>0</v>
      </c>
      <c r="Q19" s="116">
        <f>SUM('2020实际制造费用'!Q19,'2020实际管理费用'!Q19,'2020实际营业费用'!Q19)</f>
        <v>0</v>
      </c>
      <c r="R19" s="116">
        <f>SUM('2020实际制造费用'!R19,'2020实际管理费用'!R19,'2020实际营业费用'!R19)</f>
        <v>0</v>
      </c>
      <c r="S19" s="116">
        <f>SUM('2020实际制造费用'!S19,'2020实际管理费用'!S19,'2020实际营业费用'!S19)</f>
        <v>0</v>
      </c>
      <c r="T19" s="117">
        <f t="shared" si="0"/>
        <v>41622</v>
      </c>
      <c r="U19" s="88"/>
    </row>
    <row r="20" spans="1:21" s="15" customFormat="1">
      <c r="A20" s="155"/>
      <c r="B20" s="46" t="s">
        <v>18</v>
      </c>
      <c r="C20" s="45" t="s">
        <v>19</v>
      </c>
      <c r="D20" s="116">
        <f ca="1">SUM('2020实际制造费用'!D20,'2020实际管理费用'!D20,'2020实际营业费用'!D20)</f>
        <v>0</v>
      </c>
      <c r="E20" s="116">
        <f ca="1">SUM('2020实际制造费用'!E20,'2020实际管理费用'!E20,'2020实际营业费用'!E20)</f>
        <v>0</v>
      </c>
      <c r="F20" s="116">
        <f ca="1">SUM('2020实际制造费用'!F20,'2020实际管理费用'!F20,'2020实际营业费用'!F20)</f>
        <v>0</v>
      </c>
      <c r="G20" s="116">
        <f ca="1">SUM('2020实际制造费用'!G20,'2020实际管理费用'!G20,'2020实际营业费用'!G20)</f>
        <v>0</v>
      </c>
      <c r="H20" s="116">
        <f>SUM('2020实际制造费用'!H20,'2020实际管理费用'!H20,'2020实际营业费用'!H20)</f>
        <v>0</v>
      </c>
      <c r="I20" s="116">
        <f>SUM('2020实际制造费用'!I20,'2020实际管理费用'!I20,'2020实际营业费用'!I20)</f>
        <v>0</v>
      </c>
      <c r="J20" s="116">
        <f>SUM('2020实际制造费用'!J20,'2020实际管理费用'!J20,'2020实际营业费用'!J20)</f>
        <v>0</v>
      </c>
      <c r="K20" s="116">
        <f>SUM('2020实际制造费用'!K20,'2020实际管理费用'!K20,'2020实际营业费用'!K20)</f>
        <v>0</v>
      </c>
      <c r="L20" s="116">
        <f>SUM('2020实际制造费用'!L20,'2020实际管理费用'!L20,'2020实际营业费用'!L20)</f>
        <v>0</v>
      </c>
      <c r="M20" s="116">
        <f>SUM('2020实际制造费用'!M20,'2020实际管理费用'!M20,'2020实际营业费用'!M20)</f>
        <v>0</v>
      </c>
      <c r="N20" s="116">
        <f>SUM('2020实际制造费用'!N20,'2020实际管理费用'!N20,'2020实际营业费用'!N20)</f>
        <v>0</v>
      </c>
      <c r="O20" s="116">
        <f>SUM('2020实际制造费用'!O20,'2020实际管理费用'!O20,'2020实际营业费用'!O20)</f>
        <v>0</v>
      </c>
      <c r="P20" s="116">
        <f>SUM('2020实际制造费用'!P20,'2020实际管理费用'!P20,'2020实际营业费用'!P20)</f>
        <v>0</v>
      </c>
      <c r="Q20" s="116">
        <f>SUM('2020实际制造费用'!Q20,'2020实际管理费用'!Q20,'2020实际营业费用'!Q20)</f>
        <v>0</v>
      </c>
      <c r="R20" s="116">
        <f>SUM('2020实际制造费用'!R20,'2020实际管理费用'!R20,'2020实际营业费用'!R20)</f>
        <v>0</v>
      </c>
      <c r="S20" s="116">
        <f>SUM('2020实际制造费用'!S20,'2020实际管理费用'!S20,'2020实际营业费用'!S20)</f>
        <v>0</v>
      </c>
      <c r="T20" s="117">
        <f t="shared" si="0"/>
        <v>0</v>
      </c>
      <c r="U20" s="88"/>
    </row>
    <row r="21" spans="1:21" s="15" customFormat="1">
      <c r="A21" s="155"/>
      <c r="B21" s="46" t="s">
        <v>154</v>
      </c>
      <c r="C21" s="45" t="s">
        <v>20</v>
      </c>
      <c r="D21" s="116">
        <f ca="1">SUM('2020实际制造费用'!D21,'2020实际管理费用'!D21,'2020实际营业费用'!D21)</f>
        <v>-135</v>
      </c>
      <c r="E21" s="116">
        <f ca="1">SUM('2020实际制造费用'!E21,'2020实际管理费用'!E21,'2020实际营业费用'!E21)</f>
        <v>0</v>
      </c>
      <c r="F21" s="116">
        <f ca="1">SUM('2020实际制造费用'!F21,'2020实际管理费用'!F21,'2020实际营业费用'!F21)</f>
        <v>-704.33999999999992</v>
      </c>
      <c r="G21" s="116">
        <f ca="1">SUM('2020实际制造费用'!G21,'2020实际管理费用'!G21,'2020实际营业费用'!G21)</f>
        <v>560</v>
      </c>
      <c r="H21" s="116">
        <f>SUM('2020实际制造费用'!H21,'2020实际管理费用'!H21,'2020实际营业费用'!H21)</f>
        <v>560</v>
      </c>
      <c r="I21" s="116">
        <f>SUM('2020实际制造费用'!I21,'2020实际管理费用'!I21,'2020实际营业费用'!I21)</f>
        <v>0</v>
      </c>
      <c r="J21" s="116">
        <f>SUM('2020实际制造费用'!J21,'2020实际管理费用'!J21,'2020实际营业费用'!J21)</f>
        <v>0</v>
      </c>
      <c r="K21" s="116">
        <f>SUM('2020实际制造费用'!K21,'2020实际管理费用'!K21,'2020实际营业费用'!K21)</f>
        <v>0</v>
      </c>
      <c r="L21" s="116">
        <f>SUM('2020实际制造费用'!L21,'2020实际管理费用'!L21,'2020实际营业费用'!L21)</f>
        <v>0</v>
      </c>
      <c r="M21" s="116">
        <f>SUM('2020实际制造费用'!M21,'2020实际管理费用'!M21,'2020实际营业费用'!M21)</f>
        <v>0</v>
      </c>
      <c r="N21" s="116">
        <f>SUM('2020实际制造费用'!N21,'2020实际管理费用'!N21,'2020实际营业费用'!N21)</f>
        <v>0</v>
      </c>
      <c r="O21" s="116">
        <f>SUM('2020实际制造费用'!O21,'2020实际管理费用'!O21,'2020实际营业费用'!O21)</f>
        <v>0</v>
      </c>
      <c r="P21" s="116">
        <f>SUM('2020实际制造费用'!P21,'2020实际管理费用'!P21,'2020实际营业费用'!P21)</f>
        <v>0</v>
      </c>
      <c r="Q21" s="116">
        <f>SUM('2020实际制造费用'!Q21,'2020实际管理费用'!Q21,'2020实际营业费用'!Q21)</f>
        <v>0</v>
      </c>
      <c r="R21" s="116">
        <f>SUM('2020实际制造费用'!R21,'2020实际管理费用'!R21,'2020实际营业费用'!R21)</f>
        <v>0</v>
      </c>
      <c r="S21" s="116">
        <f>SUM('2020实际制造费用'!S21,'2020实际管理费用'!S21,'2020实际营业费用'!S21)</f>
        <v>0</v>
      </c>
      <c r="T21" s="117">
        <f t="shared" si="0"/>
        <v>560</v>
      </c>
      <c r="U21" s="88"/>
    </row>
    <row r="22" spans="1:21" s="15" customFormat="1">
      <c r="A22" s="155"/>
      <c r="B22" s="157" t="s">
        <v>21</v>
      </c>
      <c r="C22" s="45" t="s">
        <v>22</v>
      </c>
      <c r="D22" s="116">
        <f ca="1">SUM('2020实际制造费用'!D22,'2020实际管理费用'!D22,'2020实际营业费用'!D22)</f>
        <v>-40952.639999999999</v>
      </c>
      <c r="E22" s="116">
        <f ca="1">SUM('2020实际制造费用'!E22,'2020实际管理费用'!E22,'2020实际营业费用'!E22)</f>
        <v>0</v>
      </c>
      <c r="F22" s="116">
        <f ca="1">SUM('2020实际制造费用'!F22,'2020实际管理费用'!F22,'2020实际营业费用'!F22)</f>
        <v>-120750.75</v>
      </c>
      <c r="G22" s="116">
        <f ca="1">SUM('2020实际制造费用'!G22,'2020实际管理费用'!G22,'2020实际营业费用'!G22)</f>
        <v>33146.78</v>
      </c>
      <c r="H22" s="116">
        <f>SUM('2020实际制造费用'!H22,'2020实际管理费用'!H22,'2020实际营业费用'!H22)</f>
        <v>39814.270000000004</v>
      </c>
      <c r="I22" s="116">
        <f>SUM('2020实际制造费用'!I22,'2020实际管理费用'!I22,'2020实际营业费用'!I22)</f>
        <v>39814.270000000004</v>
      </c>
      <c r="J22" s="116">
        <f>SUM('2020实际制造费用'!J22,'2020实际管理费用'!J22,'2020实际营业费用'!J22)</f>
        <v>-46481.759999999995</v>
      </c>
      <c r="K22" s="116">
        <f>SUM('2020实际制造费用'!K22,'2020实际管理费用'!K22,'2020实际营业费用'!K22)</f>
        <v>0</v>
      </c>
      <c r="L22" s="116">
        <f>SUM('2020实际制造费用'!L22,'2020实际管理费用'!L22,'2020实际营业费用'!L22)</f>
        <v>0</v>
      </c>
      <c r="M22" s="116">
        <f>SUM('2020实际制造费用'!M22,'2020实际管理费用'!M22,'2020实际营业费用'!M22)</f>
        <v>0</v>
      </c>
      <c r="N22" s="116">
        <f>SUM('2020实际制造费用'!N22,'2020实际管理费用'!N22,'2020实际营业费用'!N22)</f>
        <v>0</v>
      </c>
      <c r="O22" s="116">
        <f>SUM('2020实际制造费用'!O22,'2020实际管理费用'!O22,'2020实际营业费用'!O22)</f>
        <v>0</v>
      </c>
      <c r="P22" s="116">
        <f>SUM('2020实际制造费用'!P22,'2020实际管理费用'!P22,'2020实际营业费用'!P22)</f>
        <v>0</v>
      </c>
      <c r="Q22" s="116">
        <f>SUM('2020实际制造费用'!Q22,'2020实际管理费用'!Q22,'2020实际营业费用'!Q22)</f>
        <v>0</v>
      </c>
      <c r="R22" s="116">
        <f>SUM('2020实际制造费用'!R22,'2020实际管理费用'!R22,'2020实际营业费用'!R22)</f>
        <v>0</v>
      </c>
      <c r="S22" s="116">
        <f>SUM('2020实际制造费用'!S22,'2020实际管理费用'!S22,'2020实际营业费用'!S22)</f>
        <v>0</v>
      </c>
      <c r="T22" s="117">
        <f t="shared" si="0"/>
        <v>33146.780000000013</v>
      </c>
      <c r="U22" s="88"/>
    </row>
    <row r="23" spans="1:21" s="15" customFormat="1">
      <c r="A23" s="155"/>
      <c r="B23" s="158"/>
      <c r="C23" s="45" t="s">
        <v>23</v>
      </c>
      <c r="D23" s="116">
        <f ca="1">SUM('2020实际制造费用'!D23,'2020实际管理费用'!D23,'2020实际营业费用'!D23)</f>
        <v>-1077.6099999999999</v>
      </c>
      <c r="E23" s="116">
        <f ca="1">SUM('2020实际制造费用'!E23,'2020实际管理费用'!E23,'2020实际营业费用'!E23)</f>
        <v>0</v>
      </c>
      <c r="F23" s="116">
        <f ca="1">SUM('2020实际制造费用'!F23,'2020实际管理费用'!F23,'2020实际营业费用'!F23)</f>
        <v>-3014.08</v>
      </c>
      <c r="G23" s="116">
        <f ca="1">SUM('2020实际制造费用'!G23,'2020实际管理费用'!G23,'2020实际营业费用'!G23)</f>
        <v>1035.73</v>
      </c>
      <c r="H23" s="116">
        <f>SUM('2020实际制造费用'!H23,'2020实际管理费用'!H23,'2020实际营业费用'!H23)</f>
        <v>1244.2</v>
      </c>
      <c r="I23" s="116">
        <f>SUM('2020实际制造费用'!I23,'2020实际管理费用'!I23,'2020实际营业费用'!I23)</f>
        <v>1244.2</v>
      </c>
      <c r="J23" s="116">
        <f>SUM('2020实际制造费用'!J23,'2020实际管理费用'!J23,'2020实际营业费用'!J23)</f>
        <v>-1452.6699999999998</v>
      </c>
      <c r="K23" s="116">
        <f>SUM('2020实际制造费用'!K23,'2020实际管理费用'!K23,'2020实际营业费用'!K23)</f>
        <v>0</v>
      </c>
      <c r="L23" s="116">
        <f>SUM('2020实际制造费用'!L23,'2020实际管理费用'!L23,'2020实际营业费用'!L23)</f>
        <v>0</v>
      </c>
      <c r="M23" s="116">
        <f>SUM('2020实际制造费用'!M23,'2020实际管理费用'!M23,'2020实际营业费用'!M23)</f>
        <v>0</v>
      </c>
      <c r="N23" s="116">
        <f>SUM('2020实际制造费用'!N23,'2020实际管理费用'!N23,'2020实际营业费用'!N23)</f>
        <v>0</v>
      </c>
      <c r="O23" s="116">
        <f>SUM('2020实际制造费用'!O23,'2020实际管理费用'!O23,'2020实际营业费用'!O23)</f>
        <v>0</v>
      </c>
      <c r="P23" s="116">
        <f>SUM('2020实际制造费用'!P23,'2020实际管理费用'!P23,'2020实际营业费用'!P23)</f>
        <v>0</v>
      </c>
      <c r="Q23" s="116">
        <f>SUM('2020实际制造费用'!Q23,'2020实际管理费用'!Q23,'2020实际营业费用'!Q23)</f>
        <v>0</v>
      </c>
      <c r="R23" s="116">
        <f>SUM('2020实际制造费用'!R23,'2020实际管理费用'!R23,'2020实际营业费用'!R23)</f>
        <v>0</v>
      </c>
      <c r="S23" s="116">
        <f>SUM('2020实际制造费用'!S23,'2020实际管理费用'!S23,'2020实际营业费用'!S23)</f>
        <v>0</v>
      </c>
      <c r="T23" s="117">
        <f t="shared" si="0"/>
        <v>1035.7300000000002</v>
      </c>
      <c r="U23" s="88"/>
    </row>
    <row r="24" spans="1:21" s="15" customFormat="1">
      <c r="A24" s="155"/>
      <c r="B24" s="158"/>
      <c r="C24" s="45" t="s">
        <v>24</v>
      </c>
      <c r="D24" s="116">
        <f ca="1">SUM('2020实际制造费用'!D24,'2020实际管理费用'!D24,'2020实际营业费用'!D24)</f>
        <v>-1400.8899999999999</v>
      </c>
      <c r="E24" s="116">
        <f ca="1">SUM('2020实际制造费用'!E24,'2020实际管理费用'!E24,'2020实际营业费用'!E24)</f>
        <v>0</v>
      </c>
      <c r="F24" s="116">
        <f ca="1">SUM('2020实际制造费用'!F24,'2020实际管理费用'!F24,'2020实际营业费用'!F24)</f>
        <v>-3918.17</v>
      </c>
      <c r="G24" s="116">
        <f ca="1">SUM('2020实际制造费用'!G24,'2020实际管理费用'!G24,'2020实际营业费用'!G24)</f>
        <v>1346.5</v>
      </c>
      <c r="H24" s="116">
        <f>SUM('2020实际制造费用'!H24,'2020实际管理费用'!H24,'2020实际营业费用'!H24)</f>
        <v>1617.42</v>
      </c>
      <c r="I24" s="116">
        <f>SUM('2020实际制造费用'!I24,'2020实际管理费用'!I24,'2020实际营业费用'!I24)</f>
        <v>1617.42</v>
      </c>
      <c r="J24" s="116">
        <f>SUM('2020实际制造费用'!J24,'2020实际管理费用'!J24,'2020实际营业费用'!J24)</f>
        <v>-1888.34</v>
      </c>
      <c r="K24" s="116">
        <f>SUM('2020实际制造费用'!K24,'2020实际管理费用'!K24,'2020实际营业费用'!K24)</f>
        <v>0</v>
      </c>
      <c r="L24" s="116">
        <f>SUM('2020实际制造费用'!L24,'2020实际管理费用'!L24,'2020实际营业费用'!L24)</f>
        <v>0</v>
      </c>
      <c r="M24" s="116">
        <f>SUM('2020实际制造费用'!M24,'2020实际管理费用'!M24,'2020实际营业费用'!M24)</f>
        <v>0</v>
      </c>
      <c r="N24" s="116">
        <f>SUM('2020实际制造费用'!N24,'2020实际管理费用'!N24,'2020实际营业费用'!N24)</f>
        <v>0</v>
      </c>
      <c r="O24" s="116">
        <f>SUM('2020实际制造费用'!O24,'2020实际管理费用'!O24,'2020实际营业费用'!O24)</f>
        <v>0</v>
      </c>
      <c r="P24" s="116">
        <f>SUM('2020实际制造费用'!P24,'2020实际管理费用'!P24,'2020实际营业费用'!P24)</f>
        <v>0</v>
      </c>
      <c r="Q24" s="116">
        <f>SUM('2020实际制造费用'!Q24,'2020实际管理费用'!Q24,'2020实际营业费用'!Q24)</f>
        <v>0</v>
      </c>
      <c r="R24" s="116">
        <f>SUM('2020实际制造费用'!R24,'2020实际管理费用'!R24,'2020实际营业费用'!R24)</f>
        <v>0</v>
      </c>
      <c r="S24" s="116">
        <f>SUM('2020实际制造费用'!S24,'2020实际管理费用'!S24,'2020实际营业费用'!S24)</f>
        <v>0</v>
      </c>
      <c r="T24" s="117">
        <f t="shared" si="0"/>
        <v>1346.5000000000002</v>
      </c>
      <c r="U24" s="88"/>
    </row>
    <row r="25" spans="1:21" s="15" customFormat="1">
      <c r="A25" s="155"/>
      <c r="B25" s="158"/>
      <c r="C25" s="45" t="s">
        <v>25</v>
      </c>
      <c r="D25" s="116">
        <f ca="1">SUM('2020实际制造费用'!D25,'2020实际管理费用'!D25,'2020实际营业费用'!D25)</f>
        <v>-7026.17</v>
      </c>
      <c r="E25" s="116">
        <f ca="1">SUM('2020实际制造费用'!E25,'2020实际管理费用'!E25,'2020实际营业费用'!E25)</f>
        <v>14525.99</v>
      </c>
      <c r="F25" s="116">
        <f ca="1">SUM('2020实际制造费用'!F25,'2020实际管理费用'!F25,'2020实际营业费用'!F25)</f>
        <v>-16701.88</v>
      </c>
      <c r="G25" s="116">
        <f ca="1">SUM('2020实际制造费用'!G25,'2020实际管理费用'!G25,'2020实际营业费用'!G25)</f>
        <v>64293.599999999999</v>
      </c>
      <c r="H25" s="116">
        <f>SUM('2020实际制造费用'!H25,'2020实际管理费用'!H25,'2020实际营业费用'!H25)</f>
        <v>24883.7</v>
      </c>
      <c r="I25" s="116">
        <f>SUM('2020实际制造费用'!I25,'2020实际管理费用'!I25,'2020实际营业费用'!I25)</f>
        <v>24883.7</v>
      </c>
      <c r="J25" s="116">
        <f>SUM('2020实际制造费用'!J25,'2020实际管理费用'!J25,'2020实际营业费用'!J25)</f>
        <v>0.21</v>
      </c>
      <c r="K25" s="116">
        <f>SUM('2020实际制造费用'!K25,'2020实际管理费用'!K25,'2020实际营业费用'!K25)</f>
        <v>14525.99</v>
      </c>
      <c r="L25" s="116">
        <f>SUM('2020实际制造费用'!L25,'2020实际管理费用'!L25,'2020实际营业费用'!L25)</f>
        <v>0</v>
      </c>
      <c r="M25" s="116">
        <f>SUM('2020实际制造费用'!M25,'2020实际管理费用'!M25,'2020实际营业费用'!M25)</f>
        <v>0</v>
      </c>
      <c r="N25" s="116">
        <f>SUM('2020实际制造费用'!N25,'2020实际管理费用'!N25,'2020实际营业费用'!N25)</f>
        <v>0</v>
      </c>
      <c r="O25" s="116">
        <f>SUM('2020实际制造费用'!O25,'2020实际管理费用'!O25,'2020实际营业费用'!O25)</f>
        <v>0</v>
      </c>
      <c r="P25" s="116">
        <f>SUM('2020实际制造费用'!P25,'2020实际管理费用'!P25,'2020实际营业费用'!P25)</f>
        <v>0</v>
      </c>
      <c r="Q25" s="116">
        <f>SUM('2020实际制造费用'!Q25,'2020实际管理费用'!Q25,'2020实际营业费用'!Q25)</f>
        <v>0</v>
      </c>
      <c r="R25" s="116">
        <f>SUM('2020实际制造费用'!R25,'2020实际管理费用'!R25,'2020实际营业费用'!R25)</f>
        <v>0</v>
      </c>
      <c r="S25" s="116">
        <f>SUM('2020实际制造费用'!S25,'2020实际管理费用'!S25,'2020实际营业费用'!S25)</f>
        <v>0</v>
      </c>
      <c r="T25" s="117">
        <f t="shared" si="0"/>
        <v>64293.599999999999</v>
      </c>
      <c r="U25" s="88"/>
    </row>
    <row r="26" spans="1:21" s="15" customFormat="1">
      <c r="A26" s="155"/>
      <c r="B26" s="158"/>
      <c r="C26" s="45" t="s">
        <v>26</v>
      </c>
      <c r="D26" s="116">
        <f ca="1">SUM('2020实际制造费用'!D26,'2020实际管理费用'!D26,'2020实际营业费用'!D26)</f>
        <v>374.95999999999992</v>
      </c>
      <c r="E26" s="116">
        <f ca="1">SUM('2020实际制造费用'!E26,'2020实际管理费用'!E26,'2020实际营业费用'!E26)</f>
        <v>1452.57</v>
      </c>
      <c r="F26" s="116">
        <f ca="1">SUM('2020实际制造费用'!F26,'2020实际管理费用'!F26,'2020实际营业费用'!F26)</f>
        <v>1343.7299999999998</v>
      </c>
      <c r="G26" s="116">
        <f ca="1">SUM('2020实际制造费用'!G26,'2020实际管理费用'!G26,'2020实际营业费用'!G26)</f>
        <v>5393.54</v>
      </c>
      <c r="H26" s="116">
        <f>SUM('2020实际制造费用'!H26,'2020实际管理费用'!H26,'2020实际营业费用'!H26)</f>
        <v>1244.2</v>
      </c>
      <c r="I26" s="116">
        <f>SUM('2020实际制造费用'!I26,'2020实际管理费用'!I26,'2020实际营业费用'!I26)</f>
        <v>1244.2</v>
      </c>
      <c r="J26" s="116">
        <f>SUM('2020实际制造费用'!J26,'2020实际管理费用'!J26,'2020实际营业费用'!J26)</f>
        <v>1452.57</v>
      </c>
      <c r="K26" s="116">
        <f>SUM('2020实际制造费用'!K26,'2020实际管理费用'!K26,'2020实际营业费用'!K26)</f>
        <v>1452.57</v>
      </c>
      <c r="L26" s="116">
        <f>SUM('2020实际制造费用'!L26,'2020实际管理费用'!L26,'2020实际营业费用'!L26)</f>
        <v>0</v>
      </c>
      <c r="M26" s="116">
        <f>SUM('2020实际制造费用'!M26,'2020实际管理费用'!M26,'2020实际营业费用'!M26)</f>
        <v>0</v>
      </c>
      <c r="N26" s="116">
        <f>SUM('2020实际制造费用'!N26,'2020实际管理费用'!N26,'2020实际营业费用'!N26)</f>
        <v>0</v>
      </c>
      <c r="O26" s="116">
        <f>SUM('2020实际制造费用'!O26,'2020实际管理费用'!O26,'2020实际营业费用'!O26)</f>
        <v>0</v>
      </c>
      <c r="P26" s="116">
        <f>SUM('2020实际制造费用'!P26,'2020实际管理费用'!P26,'2020实际营业费用'!P26)</f>
        <v>0</v>
      </c>
      <c r="Q26" s="116">
        <f>SUM('2020实际制造费用'!Q26,'2020实际管理费用'!Q26,'2020实际营业费用'!Q26)</f>
        <v>0</v>
      </c>
      <c r="R26" s="116">
        <f>SUM('2020实际制造费用'!R26,'2020实际管理费用'!R26,'2020实际营业费用'!R26)</f>
        <v>0</v>
      </c>
      <c r="S26" s="116">
        <f>SUM('2020实际制造费用'!S26,'2020实际管理费用'!S26,'2020实际营业费用'!S26)</f>
        <v>0</v>
      </c>
      <c r="T26" s="117">
        <f t="shared" si="0"/>
        <v>5393.54</v>
      </c>
      <c r="U26" s="88"/>
    </row>
    <row r="27" spans="1:21" s="15" customFormat="1">
      <c r="A27" s="155"/>
      <c r="B27" s="46" t="s">
        <v>27</v>
      </c>
      <c r="C27" s="45" t="s">
        <v>28</v>
      </c>
      <c r="D27" s="116">
        <f ca="1">SUM('2020实际制造费用'!D27,'2020实际管理费用'!D27,'2020实际营业费用'!D27)</f>
        <v>0</v>
      </c>
      <c r="E27" s="116">
        <f ca="1">SUM('2020实际制造费用'!E27,'2020实际管理费用'!E27,'2020实际营业费用'!E27)</f>
        <v>0</v>
      </c>
      <c r="F27" s="116">
        <f ca="1">SUM('2020实际制造费用'!F27,'2020实际管理费用'!F27,'2020实际营业费用'!F27)</f>
        <v>0</v>
      </c>
      <c r="G27" s="116">
        <f ca="1">SUM('2020实际制造费用'!G27,'2020实际管理费用'!G27,'2020实际营业费用'!G27)</f>
        <v>0</v>
      </c>
      <c r="H27" s="116">
        <f>SUM('2020实际制造费用'!H27,'2020实际管理费用'!H27,'2020实际营业费用'!H27)</f>
        <v>0</v>
      </c>
      <c r="I27" s="116">
        <f>SUM('2020实际制造费用'!I27,'2020实际管理费用'!I27,'2020实际营业费用'!I27)</f>
        <v>0</v>
      </c>
      <c r="J27" s="116">
        <f>SUM('2020实际制造费用'!J27,'2020实际管理费用'!J27,'2020实际营业费用'!J27)</f>
        <v>0</v>
      </c>
      <c r="K27" s="116">
        <f>SUM('2020实际制造费用'!K27,'2020实际管理费用'!K27,'2020实际营业费用'!K27)</f>
        <v>0</v>
      </c>
      <c r="L27" s="116">
        <f>SUM('2020实际制造费用'!L27,'2020实际管理费用'!L27,'2020实际营业费用'!L27)</f>
        <v>0</v>
      </c>
      <c r="M27" s="116">
        <f>SUM('2020实际制造费用'!M27,'2020实际管理费用'!M27,'2020实际营业费用'!M27)</f>
        <v>0</v>
      </c>
      <c r="N27" s="116">
        <f>SUM('2020实际制造费用'!N27,'2020实际管理费用'!N27,'2020实际营业费用'!N27)</f>
        <v>0</v>
      </c>
      <c r="O27" s="116">
        <f>SUM('2020实际制造费用'!O27,'2020实际管理费用'!O27,'2020实际营业费用'!O27)</f>
        <v>0</v>
      </c>
      <c r="P27" s="116">
        <f>SUM('2020实际制造费用'!P27,'2020实际管理费用'!P27,'2020实际营业费用'!P27)</f>
        <v>0</v>
      </c>
      <c r="Q27" s="116">
        <f>SUM('2020实际制造费用'!Q27,'2020实际管理费用'!Q27,'2020实际营业费用'!Q27)</f>
        <v>0</v>
      </c>
      <c r="R27" s="116">
        <f>SUM('2020实际制造费用'!R27,'2020实际管理费用'!R27,'2020实际营业费用'!R27)</f>
        <v>0</v>
      </c>
      <c r="S27" s="116">
        <f>SUM('2020实际制造费用'!S27,'2020实际管理费用'!S27,'2020实际营业费用'!S27)</f>
        <v>0</v>
      </c>
      <c r="T27" s="117">
        <f t="shared" si="0"/>
        <v>0</v>
      </c>
      <c r="U27" s="88"/>
    </row>
    <row r="28" spans="1:21" s="15" customFormat="1">
      <c r="A28" s="161" t="s">
        <v>155</v>
      </c>
      <c r="B28" s="156" t="s">
        <v>29</v>
      </c>
      <c r="C28" s="45" t="s">
        <v>30</v>
      </c>
      <c r="D28" s="116">
        <f ca="1">SUM('2020实际制造费用'!D28,'2020实际管理费用'!D28,'2020实际营业费用'!D28)</f>
        <v>0</v>
      </c>
      <c r="E28" s="116">
        <f ca="1">SUM('2020实际制造费用'!E28,'2020实际管理费用'!E28,'2020实际营业费用'!E28)</f>
        <v>0</v>
      </c>
      <c r="F28" s="116">
        <f ca="1">SUM('2020实际制造费用'!F28,'2020实际管理费用'!F28,'2020实际营业费用'!F28)</f>
        <v>0</v>
      </c>
      <c r="G28" s="116">
        <f ca="1">SUM('2020实际制造费用'!G28,'2020实际管理费用'!G28,'2020实际营业费用'!G28)</f>
        <v>0</v>
      </c>
      <c r="H28" s="116">
        <f>SUM('2020实际制造费用'!H28,'2020实际管理费用'!H28,'2020实际营业费用'!H28)</f>
        <v>0</v>
      </c>
      <c r="I28" s="116">
        <f>SUM('2020实际制造费用'!I28,'2020实际管理费用'!I28,'2020实际营业费用'!I28)</f>
        <v>0</v>
      </c>
      <c r="J28" s="116">
        <f>SUM('2020实际制造费用'!J28,'2020实际管理费用'!J28,'2020实际营业费用'!J28)</f>
        <v>0</v>
      </c>
      <c r="K28" s="116">
        <f>SUM('2020实际制造费用'!K28,'2020实际管理费用'!K28,'2020实际营业费用'!K28)</f>
        <v>0</v>
      </c>
      <c r="L28" s="116">
        <f>SUM('2020实际制造费用'!L28,'2020实际管理费用'!L28,'2020实际营业费用'!L28)</f>
        <v>0</v>
      </c>
      <c r="M28" s="116">
        <f>SUM('2020实际制造费用'!M28,'2020实际管理费用'!M28,'2020实际营业费用'!M28)</f>
        <v>0</v>
      </c>
      <c r="N28" s="116">
        <f>SUM('2020实际制造费用'!N28,'2020实际管理费用'!N28,'2020实际营业费用'!N28)</f>
        <v>0</v>
      </c>
      <c r="O28" s="116">
        <f>SUM('2020实际制造费用'!O28,'2020实际管理费用'!O28,'2020实际营业费用'!O28)</f>
        <v>0</v>
      </c>
      <c r="P28" s="116">
        <f>SUM('2020实际制造费用'!P28,'2020实际管理费用'!P28,'2020实际营业费用'!P28)</f>
        <v>0</v>
      </c>
      <c r="Q28" s="116">
        <f>SUM('2020实际制造费用'!Q28,'2020实际管理费用'!Q28,'2020实际营业费用'!Q28)</f>
        <v>0</v>
      </c>
      <c r="R28" s="116">
        <f>SUM('2020实际制造费用'!R28,'2020实际管理费用'!R28,'2020实际营业费用'!R28)</f>
        <v>0</v>
      </c>
      <c r="S28" s="116">
        <f>SUM('2020实际制造费用'!S28,'2020实际管理费用'!S28,'2020实际营业费用'!S28)</f>
        <v>0</v>
      </c>
      <c r="T28" s="117">
        <f t="shared" si="0"/>
        <v>0</v>
      </c>
      <c r="U28" s="88"/>
    </row>
    <row r="29" spans="1:21" s="15" customFormat="1">
      <c r="A29" s="161"/>
      <c r="B29" s="156"/>
      <c r="C29" s="45" t="s">
        <v>31</v>
      </c>
      <c r="D29" s="116">
        <f ca="1">SUM('2020实际制造费用'!D29,'2020实际管理费用'!D29,'2020实际营业费用'!D29)</f>
        <v>-785.90000000000009</v>
      </c>
      <c r="E29" s="116">
        <f ca="1">SUM('2020实际制造费用'!E29,'2020实际管理费用'!E29,'2020实际营业费用'!E29)</f>
        <v>2346.39</v>
      </c>
      <c r="F29" s="116">
        <f ca="1">SUM('2020实际制造费用'!F29,'2020实际管理费用'!F29,'2020实际营业费用'!F29)</f>
        <v>-67.429999999999382</v>
      </c>
      <c r="G29" s="116">
        <f ca="1">SUM('2020实际制造费用'!G29,'2020实际管理费用'!G29,'2020实际营业费用'!G29)</f>
        <v>5597.3600000000006</v>
      </c>
      <c r="H29" s="116">
        <f>SUM('2020实际制造费用'!H29,'2020实际管理费用'!H29,'2020实际营业费用'!H29)</f>
        <v>611.97</v>
      </c>
      <c r="I29" s="116">
        <f>SUM('2020实际制造费用'!I29,'2020实际管理费用'!I29,'2020实际营业费用'!I29)</f>
        <v>0</v>
      </c>
      <c r="J29" s="116">
        <f>SUM('2020实际制造费用'!J29,'2020实际管理费用'!J29,'2020实际营业费用'!J29)</f>
        <v>2639</v>
      </c>
      <c r="K29" s="116">
        <f>SUM('2020实际制造费用'!K29,'2020实际管理费用'!K29,'2020实际营业费用'!K29)</f>
        <v>2346.39</v>
      </c>
      <c r="L29" s="116">
        <f>SUM('2020实际制造费用'!L29,'2020实际管理费用'!L29,'2020实际营业费用'!L29)</f>
        <v>0</v>
      </c>
      <c r="M29" s="116">
        <f>SUM('2020实际制造费用'!M29,'2020实际管理费用'!M29,'2020实际营业费用'!M29)</f>
        <v>0</v>
      </c>
      <c r="N29" s="116">
        <f>SUM('2020实际制造费用'!N29,'2020实际管理费用'!N29,'2020实际营业费用'!N29)</f>
        <v>0</v>
      </c>
      <c r="O29" s="116">
        <f>SUM('2020实际制造费用'!O29,'2020实际管理费用'!O29,'2020实际营业费用'!O29)</f>
        <v>0</v>
      </c>
      <c r="P29" s="116">
        <f>SUM('2020实际制造费用'!P29,'2020实际管理费用'!P29,'2020实际营业费用'!P29)</f>
        <v>0</v>
      </c>
      <c r="Q29" s="116">
        <f>SUM('2020实际制造费用'!Q29,'2020实际管理费用'!Q29,'2020实际营业费用'!Q29)</f>
        <v>0</v>
      </c>
      <c r="R29" s="116">
        <f>SUM('2020实际制造费用'!R29,'2020实际管理费用'!R29,'2020实际营业费用'!R29)</f>
        <v>0</v>
      </c>
      <c r="S29" s="116">
        <f>SUM('2020实际制造费用'!S29,'2020实际管理费用'!S29,'2020实际营业费用'!S29)</f>
        <v>0</v>
      </c>
      <c r="T29" s="117">
        <f t="shared" si="0"/>
        <v>5597.3600000000006</v>
      </c>
      <c r="U29" s="88"/>
    </row>
    <row r="30" spans="1:21" s="15" customFormat="1">
      <c r="A30" s="161"/>
      <c r="B30" s="46" t="s">
        <v>32</v>
      </c>
      <c r="C30" s="45" t="s">
        <v>33</v>
      </c>
      <c r="D30" s="116">
        <f ca="1">SUM('2020实际制造费用'!D30,'2020实际管理费用'!D30,'2020实际营业费用'!D30)</f>
        <v>2552</v>
      </c>
      <c r="E30" s="116">
        <f ca="1">SUM('2020实际制造费用'!E30,'2020实际管理费用'!E30,'2020实际营业费用'!E30)</f>
        <v>2552</v>
      </c>
      <c r="F30" s="116">
        <f ca="1">SUM('2020实际制造费用'!F30,'2020实际管理费用'!F30,'2020实际营业费用'!F30)</f>
        <v>2552</v>
      </c>
      <c r="G30" s="116">
        <f ca="1">SUM('2020实际制造费用'!G30,'2020实际管理费用'!G30,'2020实际营业费用'!G30)</f>
        <v>2552</v>
      </c>
      <c r="H30" s="116">
        <f>SUM('2020实际制造费用'!H30,'2020实际管理费用'!H30,'2020实际营业费用'!H30)</f>
        <v>0</v>
      </c>
      <c r="I30" s="116">
        <f>SUM('2020实际制造费用'!I30,'2020实际管理费用'!I30,'2020实际营业费用'!I30)</f>
        <v>0</v>
      </c>
      <c r="J30" s="116">
        <f>SUM('2020实际制造费用'!J30,'2020实际管理费用'!J30,'2020实际营业费用'!J30)</f>
        <v>0</v>
      </c>
      <c r="K30" s="116">
        <f>SUM('2020实际制造费用'!K30,'2020实际管理费用'!K30,'2020实际营业费用'!K30)</f>
        <v>2552</v>
      </c>
      <c r="L30" s="116">
        <f>SUM('2020实际制造费用'!L30,'2020实际管理费用'!L30,'2020实际营业费用'!L30)</f>
        <v>0</v>
      </c>
      <c r="M30" s="116">
        <f>SUM('2020实际制造费用'!M30,'2020实际管理费用'!M30,'2020实际营业费用'!M30)</f>
        <v>0</v>
      </c>
      <c r="N30" s="116">
        <f>SUM('2020实际制造费用'!N30,'2020实际管理费用'!N30,'2020实际营业费用'!N30)</f>
        <v>0</v>
      </c>
      <c r="O30" s="116">
        <f>SUM('2020实际制造费用'!O30,'2020实际管理费用'!O30,'2020实际营业费用'!O30)</f>
        <v>0</v>
      </c>
      <c r="P30" s="116">
        <f>SUM('2020实际制造费用'!P30,'2020实际管理费用'!P30,'2020实际营业费用'!P30)</f>
        <v>0</v>
      </c>
      <c r="Q30" s="116">
        <f>SUM('2020实际制造费用'!Q30,'2020实际管理费用'!Q30,'2020实际营业费用'!Q30)</f>
        <v>0</v>
      </c>
      <c r="R30" s="116">
        <f>SUM('2020实际制造费用'!R30,'2020实际管理费用'!R30,'2020实际营业费用'!R30)</f>
        <v>0</v>
      </c>
      <c r="S30" s="116">
        <f>SUM('2020实际制造费用'!S30,'2020实际管理费用'!S30,'2020实际营业费用'!S30)</f>
        <v>0</v>
      </c>
      <c r="T30" s="117">
        <f t="shared" si="0"/>
        <v>2552</v>
      </c>
      <c r="U30" s="88"/>
    </row>
    <row r="31" spans="1:21" s="15" customFormat="1">
      <c r="A31" s="161"/>
      <c r="B31" s="156" t="s">
        <v>156</v>
      </c>
      <c r="C31" s="45" t="s">
        <v>34</v>
      </c>
      <c r="D31" s="116">
        <f ca="1">SUM('2020实际制造费用'!D31,'2020实际管理费用'!D31,'2020实际营业费用'!D31)</f>
        <v>0</v>
      </c>
      <c r="E31" s="116">
        <f ca="1">SUM('2020实际制造费用'!E31,'2020实际管理费用'!E31,'2020实际营业费用'!E31)</f>
        <v>0</v>
      </c>
      <c r="F31" s="116">
        <f ca="1">SUM('2020实际制造费用'!F31,'2020实际管理费用'!F31,'2020实际营业费用'!F31)</f>
        <v>-40528.31</v>
      </c>
      <c r="G31" s="116">
        <f ca="1">SUM('2020实际制造费用'!G31,'2020实际管理费用'!G31,'2020实际营业费用'!G31)</f>
        <v>0</v>
      </c>
      <c r="H31" s="116">
        <f>SUM('2020实际制造费用'!H31,'2020实际管理费用'!H31,'2020实际营业费用'!H31)</f>
        <v>0</v>
      </c>
      <c r="I31" s="116">
        <f>SUM('2020实际制造费用'!I31,'2020实际管理费用'!I31,'2020实际营业费用'!I31)</f>
        <v>0</v>
      </c>
      <c r="J31" s="116">
        <f>SUM('2020实际制造费用'!J31,'2020实际管理费用'!J31,'2020实际营业费用'!J31)</f>
        <v>0</v>
      </c>
      <c r="K31" s="116">
        <f>SUM('2020实际制造费用'!K31,'2020实际管理费用'!K31,'2020实际营业费用'!K31)</f>
        <v>0</v>
      </c>
      <c r="L31" s="116">
        <f>SUM('2020实际制造费用'!L31,'2020实际管理费用'!L31,'2020实际营业费用'!L31)</f>
        <v>0</v>
      </c>
      <c r="M31" s="116">
        <f>SUM('2020实际制造费用'!M31,'2020实际管理费用'!M31,'2020实际营业费用'!M31)</f>
        <v>0</v>
      </c>
      <c r="N31" s="116">
        <f>SUM('2020实际制造费用'!N31,'2020实际管理费用'!N31,'2020实际营业费用'!N31)</f>
        <v>0</v>
      </c>
      <c r="O31" s="116">
        <f>SUM('2020实际制造费用'!O31,'2020实际管理费用'!O31,'2020实际营业费用'!O31)</f>
        <v>0</v>
      </c>
      <c r="P31" s="116">
        <f>SUM('2020实际制造费用'!P31,'2020实际管理费用'!P31,'2020实际营业费用'!P31)</f>
        <v>0</v>
      </c>
      <c r="Q31" s="116">
        <f>SUM('2020实际制造费用'!Q31,'2020实际管理费用'!Q31,'2020实际营业费用'!Q31)</f>
        <v>0</v>
      </c>
      <c r="R31" s="116">
        <f>SUM('2020实际制造费用'!R31,'2020实际管理费用'!R31,'2020实际营业费用'!R31)</f>
        <v>0</v>
      </c>
      <c r="S31" s="116">
        <f>SUM('2020实际制造费用'!S31,'2020实际管理费用'!S31,'2020实际营业费用'!S31)</f>
        <v>0</v>
      </c>
      <c r="T31" s="117">
        <f t="shared" si="0"/>
        <v>0</v>
      </c>
      <c r="U31" s="88"/>
    </row>
    <row r="32" spans="1:21" s="15" customFormat="1">
      <c r="A32" s="161"/>
      <c r="B32" s="156"/>
      <c r="C32" s="45" t="s">
        <v>35</v>
      </c>
      <c r="D32" s="116">
        <f ca="1">SUM('2020实际制造费用'!D32,'2020实际管理费用'!D32,'2020实际营业费用'!D32)</f>
        <v>0</v>
      </c>
      <c r="E32" s="116">
        <f ca="1">SUM('2020实际制造费用'!E32,'2020实际管理费用'!E32,'2020实际营业费用'!E32)</f>
        <v>0</v>
      </c>
      <c r="F32" s="116">
        <f ca="1">SUM('2020实际制造费用'!F32,'2020实际管理费用'!F32,'2020实际营业费用'!F32)</f>
        <v>0</v>
      </c>
      <c r="G32" s="116">
        <f ca="1">SUM('2020实际制造费用'!G32,'2020实际管理费用'!G32,'2020实际营业费用'!G32)</f>
        <v>0</v>
      </c>
      <c r="H32" s="116">
        <f>SUM('2020实际制造费用'!H32,'2020实际管理费用'!H32,'2020实际营业费用'!H32)</f>
        <v>0</v>
      </c>
      <c r="I32" s="116">
        <f>SUM('2020实际制造费用'!I32,'2020实际管理费用'!I32,'2020实际营业费用'!I32)</f>
        <v>0</v>
      </c>
      <c r="J32" s="116">
        <f>SUM('2020实际制造费用'!J32,'2020实际管理费用'!J32,'2020实际营业费用'!J32)</f>
        <v>0</v>
      </c>
      <c r="K32" s="116">
        <f>SUM('2020实际制造费用'!K32,'2020实际管理费用'!K32,'2020实际营业费用'!K32)</f>
        <v>0</v>
      </c>
      <c r="L32" s="116">
        <f>SUM('2020实际制造费用'!L32,'2020实际管理费用'!L32,'2020实际营业费用'!L32)</f>
        <v>0</v>
      </c>
      <c r="M32" s="116">
        <f>SUM('2020实际制造费用'!M32,'2020实际管理费用'!M32,'2020实际营业费用'!M32)</f>
        <v>0</v>
      </c>
      <c r="N32" s="116">
        <f>SUM('2020实际制造费用'!N32,'2020实际管理费用'!N32,'2020实际营业费用'!N32)</f>
        <v>0</v>
      </c>
      <c r="O32" s="116">
        <f>SUM('2020实际制造费用'!O32,'2020实际管理费用'!O32,'2020实际营业费用'!O32)</f>
        <v>0</v>
      </c>
      <c r="P32" s="116">
        <f>SUM('2020实际制造费用'!P32,'2020实际管理费用'!P32,'2020实际营业费用'!P32)</f>
        <v>0</v>
      </c>
      <c r="Q32" s="116">
        <f>SUM('2020实际制造费用'!Q32,'2020实际管理费用'!Q32,'2020实际营业费用'!Q32)</f>
        <v>0</v>
      </c>
      <c r="R32" s="116">
        <f>SUM('2020实际制造费用'!R32,'2020实际管理费用'!R32,'2020实际营业费用'!R32)</f>
        <v>0</v>
      </c>
      <c r="S32" s="116">
        <f>SUM('2020实际制造费用'!S32,'2020实际管理费用'!S32,'2020实际营业费用'!S32)</f>
        <v>0</v>
      </c>
      <c r="T32" s="117">
        <f t="shared" si="0"/>
        <v>0</v>
      </c>
      <c r="U32" s="88"/>
    </row>
    <row r="33" spans="1:21" s="15" customFormat="1">
      <c r="A33" s="161"/>
      <c r="B33" s="156"/>
      <c r="C33" s="45" t="s">
        <v>36</v>
      </c>
      <c r="D33" s="116">
        <f ca="1">SUM('2020实际制造费用'!D33,'2020实际管理费用'!D33,'2020实际营业费用'!D33)</f>
        <v>-894</v>
      </c>
      <c r="E33" s="116">
        <f ca="1">SUM('2020实际制造费用'!E33,'2020实际管理费用'!E33,'2020实际营业费用'!E33)</f>
        <v>0</v>
      </c>
      <c r="F33" s="116">
        <f ca="1">SUM('2020实际制造费用'!F33,'2020实际管理费用'!F33,'2020实际营业费用'!F33)</f>
        <v>315.29999999999995</v>
      </c>
      <c r="G33" s="116">
        <f ca="1">SUM('2020实际制造费用'!G33,'2020实际管理费用'!G33,'2020实际营业费用'!G33)</f>
        <v>1329.3</v>
      </c>
      <c r="H33" s="116">
        <f>SUM('2020实际制造费用'!H33,'2020实际管理费用'!H33,'2020实际营业费用'!H33)</f>
        <v>849.3</v>
      </c>
      <c r="I33" s="116">
        <f>SUM('2020实际制造费用'!I33,'2020实际管理费用'!I33,'2020实际营业费用'!I33)</f>
        <v>0</v>
      </c>
      <c r="J33" s="116">
        <f>SUM('2020实际制造费用'!J33,'2020实际管理费用'!J33,'2020实际营业费用'!J33)</f>
        <v>480</v>
      </c>
      <c r="K33" s="116">
        <f>SUM('2020实际制造费用'!K33,'2020实际管理费用'!K33,'2020实际营业费用'!K33)</f>
        <v>0</v>
      </c>
      <c r="L33" s="116">
        <f>SUM('2020实际制造费用'!L33,'2020实际管理费用'!L33,'2020实际营业费用'!L33)</f>
        <v>0</v>
      </c>
      <c r="M33" s="116">
        <f>SUM('2020实际制造费用'!M33,'2020实际管理费用'!M33,'2020实际营业费用'!M33)</f>
        <v>0</v>
      </c>
      <c r="N33" s="116">
        <f>SUM('2020实际制造费用'!N33,'2020实际管理费用'!N33,'2020实际营业费用'!N33)</f>
        <v>0</v>
      </c>
      <c r="O33" s="116">
        <f>SUM('2020实际制造费用'!O33,'2020实际管理费用'!O33,'2020实际营业费用'!O33)</f>
        <v>0</v>
      </c>
      <c r="P33" s="116">
        <f>SUM('2020实际制造费用'!P33,'2020实际管理费用'!P33,'2020实际营业费用'!P33)</f>
        <v>0</v>
      </c>
      <c r="Q33" s="116">
        <f>SUM('2020实际制造费用'!Q33,'2020实际管理费用'!Q33,'2020实际营业费用'!Q33)</f>
        <v>0</v>
      </c>
      <c r="R33" s="116">
        <f>SUM('2020实际制造费用'!R33,'2020实际管理费用'!R33,'2020实际营业费用'!R33)</f>
        <v>0</v>
      </c>
      <c r="S33" s="116">
        <f>SUM('2020实际制造费用'!S33,'2020实际管理费用'!S33,'2020实际营业费用'!S33)</f>
        <v>0</v>
      </c>
      <c r="T33" s="117">
        <f t="shared" si="0"/>
        <v>1329.3</v>
      </c>
      <c r="U33" s="88"/>
    </row>
    <row r="34" spans="1:21" s="15" customFormat="1">
      <c r="A34" s="161"/>
      <c r="B34" s="156" t="s">
        <v>37</v>
      </c>
      <c r="C34" s="45" t="s">
        <v>38</v>
      </c>
      <c r="D34" s="116">
        <f ca="1">SUM('2020实际制造费用'!D34,'2020实际管理费用'!D34,'2020实际营业费用'!D34)</f>
        <v>-12952.220000000001</v>
      </c>
      <c r="E34" s="116">
        <f ca="1">SUM('2020实际制造费用'!E34,'2020实际管理费用'!E34,'2020实际营业费用'!E34)</f>
        <v>3716.27</v>
      </c>
      <c r="F34" s="116">
        <f ca="1">SUM('2020实际制造费用'!F34,'2020实际管理费用'!F34,'2020实际营业费用'!F34)</f>
        <v>-3510.3100000000004</v>
      </c>
      <c r="G34" s="116">
        <f ca="1">SUM('2020实际制造费用'!G34,'2020实际管理费用'!G34,'2020实际营业费用'!G34)</f>
        <v>20104.18</v>
      </c>
      <c r="H34" s="116">
        <f>SUM('2020实际制造费用'!H34,'2020实际管理费用'!H34,'2020实际营业费用'!H34)</f>
        <v>16387.91</v>
      </c>
      <c r="I34" s="116">
        <f>SUM('2020实际制造费用'!I34,'2020实际管理费用'!I34,'2020实际营业费用'!I34)</f>
        <v>0</v>
      </c>
      <c r="J34" s="116">
        <f>SUM('2020实际制造费用'!J34,'2020实际管理费用'!J34,'2020实际营业费用'!J34)</f>
        <v>0</v>
      </c>
      <c r="K34" s="116">
        <f>SUM('2020实际制造费用'!K34,'2020实际管理费用'!K34,'2020实际营业费用'!K34)</f>
        <v>3716.27</v>
      </c>
      <c r="L34" s="116">
        <f>SUM('2020实际制造费用'!L34,'2020实际管理费用'!L34,'2020实际营业费用'!L34)</f>
        <v>0</v>
      </c>
      <c r="M34" s="116">
        <f>SUM('2020实际制造费用'!M34,'2020实际管理费用'!M34,'2020实际营业费用'!M34)</f>
        <v>0</v>
      </c>
      <c r="N34" s="116">
        <f>SUM('2020实际制造费用'!N34,'2020实际管理费用'!N34,'2020实际营业费用'!N34)</f>
        <v>0</v>
      </c>
      <c r="O34" s="116">
        <f>SUM('2020实际制造费用'!O34,'2020实际管理费用'!O34,'2020实际营业费用'!O34)</f>
        <v>0</v>
      </c>
      <c r="P34" s="116">
        <f>SUM('2020实际制造费用'!P34,'2020实际管理费用'!P34,'2020实际营业费用'!P34)</f>
        <v>0</v>
      </c>
      <c r="Q34" s="116">
        <f>SUM('2020实际制造费用'!Q34,'2020实际管理费用'!Q34,'2020实际营业费用'!Q34)</f>
        <v>0</v>
      </c>
      <c r="R34" s="116">
        <f>SUM('2020实际制造费用'!R34,'2020实际管理费用'!R34,'2020实际营业费用'!R34)</f>
        <v>0</v>
      </c>
      <c r="S34" s="116">
        <f>SUM('2020实际制造费用'!S34,'2020实际管理费用'!S34,'2020实际营业费用'!S34)</f>
        <v>0</v>
      </c>
      <c r="T34" s="117">
        <f t="shared" si="0"/>
        <v>20104.18</v>
      </c>
      <c r="U34" s="88"/>
    </row>
    <row r="35" spans="1:21" s="15" customFormat="1">
      <c r="A35" s="161"/>
      <c r="B35" s="156"/>
      <c r="C35" s="45" t="s">
        <v>39</v>
      </c>
      <c r="D35" s="116">
        <f ca="1">SUM('2020实际制造费用'!D35,'2020实际管理费用'!D35,'2020实际营业费用'!D35)</f>
        <v>0</v>
      </c>
      <c r="E35" s="116">
        <f ca="1">SUM('2020实际制造费用'!E35,'2020实际管理费用'!E35,'2020实际营业费用'!E35)</f>
        <v>0</v>
      </c>
      <c r="F35" s="116">
        <f ca="1">SUM('2020实际制造费用'!F35,'2020实际管理费用'!F35,'2020实际营业费用'!F35)</f>
        <v>5598.6</v>
      </c>
      <c r="G35" s="116">
        <f ca="1">SUM('2020实际制造费用'!G35,'2020实际管理费用'!G35,'2020实际营业费用'!G35)</f>
        <v>0</v>
      </c>
      <c r="H35" s="116">
        <f>SUM('2020实际制造费用'!H35,'2020实际管理费用'!H35,'2020实际营业费用'!H35)</f>
        <v>0</v>
      </c>
      <c r="I35" s="116">
        <f>SUM('2020实际制造费用'!I35,'2020实际管理费用'!I35,'2020实际营业费用'!I35)</f>
        <v>0</v>
      </c>
      <c r="J35" s="116">
        <f>SUM('2020实际制造费用'!J35,'2020实际管理费用'!J35,'2020实际营业费用'!J35)</f>
        <v>0</v>
      </c>
      <c r="K35" s="116">
        <f>SUM('2020实际制造费用'!K35,'2020实际管理费用'!K35,'2020实际营业费用'!K35)</f>
        <v>0</v>
      </c>
      <c r="L35" s="116">
        <f>SUM('2020实际制造费用'!L35,'2020实际管理费用'!L35,'2020实际营业费用'!L35)</f>
        <v>0</v>
      </c>
      <c r="M35" s="116">
        <f>SUM('2020实际制造费用'!M35,'2020实际管理费用'!M35,'2020实际营业费用'!M35)</f>
        <v>0</v>
      </c>
      <c r="N35" s="116">
        <f>SUM('2020实际制造费用'!N35,'2020实际管理费用'!N35,'2020实际营业费用'!N35)</f>
        <v>0</v>
      </c>
      <c r="O35" s="116">
        <f>SUM('2020实际制造费用'!O35,'2020实际管理费用'!O35,'2020实际营业费用'!O35)</f>
        <v>0</v>
      </c>
      <c r="P35" s="116">
        <f>SUM('2020实际制造费用'!P35,'2020实际管理费用'!P35,'2020实际营业费用'!P35)</f>
        <v>0</v>
      </c>
      <c r="Q35" s="116">
        <f>SUM('2020实际制造费用'!Q35,'2020实际管理费用'!Q35,'2020实际营业费用'!Q35)</f>
        <v>0</v>
      </c>
      <c r="R35" s="116">
        <f>SUM('2020实际制造费用'!R35,'2020实际管理费用'!R35,'2020实际营业费用'!R35)</f>
        <v>0</v>
      </c>
      <c r="S35" s="116">
        <f>SUM('2020实际制造费用'!S35,'2020实际管理费用'!S35,'2020实际营业费用'!S35)</f>
        <v>0</v>
      </c>
      <c r="T35" s="117">
        <f t="shared" si="0"/>
        <v>0</v>
      </c>
      <c r="U35" s="88"/>
    </row>
    <row r="36" spans="1:21" s="15" customFormat="1">
      <c r="A36" s="161"/>
      <c r="B36" s="46" t="s">
        <v>157</v>
      </c>
      <c r="C36" s="45" t="s">
        <v>40</v>
      </c>
      <c r="D36" s="116">
        <f ca="1">SUM('2020实际制造费用'!D36,'2020实际管理费用'!D36,'2020实际营业费用'!D36)</f>
        <v>185</v>
      </c>
      <c r="E36" s="116">
        <f ca="1">SUM('2020实际制造费用'!E36,'2020实际管理费用'!E36,'2020实际营业费用'!E36)</f>
        <v>2265</v>
      </c>
      <c r="F36" s="116">
        <f ca="1">SUM('2020实际制造费用'!F36,'2020实际管理费用'!F36,'2020实际营业费用'!F36)</f>
        <v>-8587.130000000001</v>
      </c>
      <c r="G36" s="116">
        <f ca="1">SUM('2020实际制造费用'!G36,'2020实际管理费用'!G36,'2020实际营业费用'!G36)</f>
        <v>5628.87</v>
      </c>
      <c r="H36" s="116">
        <f>SUM('2020实际制造费用'!H36,'2020实际管理费用'!H36,'2020实际营业费用'!H36)</f>
        <v>3163.87</v>
      </c>
      <c r="I36" s="116">
        <f>SUM('2020实际制造费用'!I36,'2020实际管理费用'!I36,'2020实际营业费用'!I36)</f>
        <v>0</v>
      </c>
      <c r="J36" s="116">
        <f>SUM('2020实际制造费用'!J36,'2020实际管理费用'!J36,'2020实际营业费用'!J36)</f>
        <v>200</v>
      </c>
      <c r="K36" s="116">
        <f>SUM('2020实际制造费用'!K36,'2020实际管理费用'!K36,'2020实际营业费用'!K36)</f>
        <v>2265</v>
      </c>
      <c r="L36" s="116">
        <f>SUM('2020实际制造费用'!L36,'2020实际管理费用'!L36,'2020实际营业费用'!L36)</f>
        <v>0</v>
      </c>
      <c r="M36" s="116">
        <f>SUM('2020实际制造费用'!M36,'2020实际管理费用'!M36,'2020实际营业费用'!M36)</f>
        <v>0</v>
      </c>
      <c r="N36" s="116">
        <f>SUM('2020实际制造费用'!N36,'2020实际管理费用'!N36,'2020实际营业费用'!N36)</f>
        <v>0</v>
      </c>
      <c r="O36" s="116">
        <f>SUM('2020实际制造费用'!O36,'2020实际管理费用'!O36,'2020实际营业费用'!O36)</f>
        <v>0</v>
      </c>
      <c r="P36" s="116">
        <f>SUM('2020实际制造费用'!P36,'2020实际管理费用'!P36,'2020实际营业费用'!P36)</f>
        <v>0</v>
      </c>
      <c r="Q36" s="116">
        <f>SUM('2020实际制造费用'!Q36,'2020实际管理费用'!Q36,'2020实际营业费用'!Q36)</f>
        <v>0</v>
      </c>
      <c r="R36" s="116">
        <f>SUM('2020实际制造费用'!R36,'2020实际管理费用'!R36,'2020实际营业费用'!R36)</f>
        <v>0</v>
      </c>
      <c r="S36" s="116">
        <f>SUM('2020实际制造费用'!S36,'2020实际管理费用'!S36,'2020实际营业费用'!S36)</f>
        <v>0</v>
      </c>
      <c r="T36" s="117">
        <f t="shared" si="0"/>
        <v>5628.87</v>
      </c>
      <c r="U36" s="88"/>
    </row>
    <row r="37" spans="1:21" s="15" customFormat="1">
      <c r="A37" s="161"/>
      <c r="B37" s="46" t="s">
        <v>41</v>
      </c>
      <c r="C37" s="45" t="s">
        <v>42</v>
      </c>
      <c r="D37" s="116">
        <f ca="1">SUM('2020实际制造费用'!D37,'2020实际管理费用'!D37,'2020实际营业费用'!D37)</f>
        <v>1131.3999999999996</v>
      </c>
      <c r="E37" s="116">
        <f ca="1">SUM('2020实际制造费用'!E37,'2020实际管理费用'!E37,'2020实际营业费用'!E37)</f>
        <v>6457.2</v>
      </c>
      <c r="F37" s="116">
        <f ca="1">SUM('2020实际制造费用'!F37,'2020实际管理费用'!F37,'2020实际营业费用'!F37)</f>
        <v>11966.2</v>
      </c>
      <c r="G37" s="116">
        <f ca="1">SUM('2020实际制造费用'!G37,'2020实际管理费用'!G37,'2020实际营业费用'!G37)</f>
        <v>21712</v>
      </c>
      <c r="H37" s="116">
        <f>SUM('2020实际制造费用'!H37,'2020实际管理费用'!H37,'2020实际营业费用'!H37)</f>
        <v>11248.8</v>
      </c>
      <c r="I37" s="116">
        <f>SUM('2020实际制造费用'!I37,'2020实际管理费用'!I37,'2020实际营业费用'!I37)</f>
        <v>0</v>
      </c>
      <c r="J37" s="116">
        <f>SUM('2020实际制造费用'!J37,'2020实际管理费用'!J37,'2020实际营业费用'!J37)</f>
        <v>4006</v>
      </c>
      <c r="K37" s="116">
        <f>SUM('2020实际制造费用'!K37,'2020实际管理费用'!K37,'2020实际营业费用'!K37)</f>
        <v>6457.2</v>
      </c>
      <c r="L37" s="116">
        <f>SUM('2020实际制造费用'!L37,'2020实际管理费用'!L37,'2020实际营业费用'!L37)</f>
        <v>0</v>
      </c>
      <c r="M37" s="116">
        <f>SUM('2020实际制造费用'!M37,'2020实际管理费用'!M37,'2020实际营业费用'!M37)</f>
        <v>0</v>
      </c>
      <c r="N37" s="116">
        <f>SUM('2020实际制造费用'!N37,'2020实际管理费用'!N37,'2020实际营业费用'!N37)</f>
        <v>0</v>
      </c>
      <c r="O37" s="116">
        <f>SUM('2020实际制造费用'!O37,'2020实际管理费用'!O37,'2020实际营业费用'!O37)</f>
        <v>0</v>
      </c>
      <c r="P37" s="116">
        <f>SUM('2020实际制造费用'!P37,'2020实际管理费用'!P37,'2020实际营业费用'!P37)</f>
        <v>0</v>
      </c>
      <c r="Q37" s="116">
        <f>SUM('2020实际制造费用'!Q37,'2020实际管理费用'!Q37,'2020实际营业费用'!Q37)</f>
        <v>0</v>
      </c>
      <c r="R37" s="116">
        <f>SUM('2020实际制造费用'!R37,'2020实际管理费用'!R37,'2020实际营业费用'!R37)</f>
        <v>0</v>
      </c>
      <c r="S37" s="116">
        <f>SUM('2020实际制造费用'!S37,'2020实际管理费用'!S37,'2020实际营业费用'!S37)</f>
        <v>0</v>
      </c>
      <c r="T37" s="128">
        <f t="shared" si="0"/>
        <v>21712</v>
      </c>
      <c r="U37" s="88"/>
    </row>
    <row r="38" spans="1:21" s="15" customFormat="1">
      <c r="A38" s="161"/>
      <c r="B38" s="156" t="s">
        <v>158</v>
      </c>
      <c r="C38" s="45" t="s">
        <v>43</v>
      </c>
      <c r="D38" s="116">
        <f ca="1">SUM('2020实际制造费用'!D38,'2020实际管理费用'!D38,'2020实际营业费用'!D38)</f>
        <v>0</v>
      </c>
      <c r="E38" s="116">
        <f ca="1">SUM('2020实际制造费用'!E38,'2020实际管理费用'!E38,'2020实际营业费用'!E38)</f>
        <v>0</v>
      </c>
      <c r="F38" s="116">
        <f ca="1">SUM('2020实际制造费用'!F38,'2020实际管理费用'!F38,'2020实际营业费用'!F38)</f>
        <v>0</v>
      </c>
      <c r="G38" s="116">
        <f ca="1">SUM('2020实际制造费用'!G38,'2020实际管理费用'!G38,'2020实际营业费用'!G38)</f>
        <v>0</v>
      </c>
      <c r="H38" s="116">
        <f>SUM('2020实际制造费用'!H38,'2020实际管理费用'!H38,'2020实际营业费用'!H38)</f>
        <v>0</v>
      </c>
      <c r="I38" s="116">
        <f>SUM('2020实际制造费用'!I38,'2020实际管理费用'!I38,'2020实际营业费用'!I38)</f>
        <v>0</v>
      </c>
      <c r="J38" s="116">
        <f>SUM('2020实际制造费用'!J38,'2020实际管理费用'!J38,'2020实际营业费用'!J38)</f>
        <v>0</v>
      </c>
      <c r="K38" s="116">
        <f>SUM('2020实际制造费用'!K38,'2020实际管理费用'!K38,'2020实际营业费用'!K38)</f>
        <v>0</v>
      </c>
      <c r="L38" s="116">
        <f>SUM('2020实际制造费用'!L38,'2020实际管理费用'!L38,'2020实际营业费用'!L38)</f>
        <v>0</v>
      </c>
      <c r="M38" s="116">
        <f>SUM('2020实际制造费用'!M38,'2020实际管理费用'!M38,'2020实际营业费用'!M38)</f>
        <v>0</v>
      </c>
      <c r="N38" s="116">
        <f>SUM('2020实际制造费用'!N38,'2020实际管理费用'!N38,'2020实际营业费用'!N38)</f>
        <v>0</v>
      </c>
      <c r="O38" s="116">
        <f>SUM('2020实际制造费用'!O38,'2020实际管理费用'!O38,'2020实际营业费用'!O38)</f>
        <v>0</v>
      </c>
      <c r="P38" s="116">
        <f>SUM('2020实际制造费用'!P38,'2020实际管理费用'!P38,'2020实际营业费用'!P38)</f>
        <v>0</v>
      </c>
      <c r="Q38" s="116">
        <f>SUM('2020实际制造费用'!Q38,'2020实际管理费用'!Q38,'2020实际营业费用'!Q38)</f>
        <v>0</v>
      </c>
      <c r="R38" s="116">
        <f>SUM('2020实际制造费用'!R38,'2020实际管理费用'!R38,'2020实际营业费用'!R38)</f>
        <v>0</v>
      </c>
      <c r="S38" s="116">
        <f>SUM('2020实际制造费用'!S38,'2020实际管理费用'!S38,'2020实际营业费用'!S38)</f>
        <v>0</v>
      </c>
      <c r="T38" s="117">
        <f t="shared" si="0"/>
        <v>0</v>
      </c>
      <c r="U38" s="88"/>
    </row>
    <row r="39" spans="1:21" s="15" customFormat="1">
      <c r="A39" s="161"/>
      <c r="B39" s="156"/>
      <c r="C39" s="45" t="s">
        <v>44</v>
      </c>
      <c r="D39" s="116">
        <f ca="1">SUM('2020实际制造费用'!D39,'2020实际管理费用'!D39,'2020实际营业费用'!D39)</f>
        <v>0</v>
      </c>
      <c r="E39" s="116">
        <f ca="1">SUM('2020实际制造费用'!E39,'2020实际管理费用'!E39,'2020实际营业费用'!E39)</f>
        <v>0</v>
      </c>
      <c r="F39" s="116">
        <f ca="1">SUM('2020实际制造费用'!F39,'2020实际管理费用'!F39,'2020实际营业费用'!F39)</f>
        <v>0</v>
      </c>
      <c r="G39" s="116">
        <f ca="1">SUM('2020实际制造费用'!G39,'2020实际管理费用'!G39,'2020实际营业费用'!G39)</f>
        <v>0</v>
      </c>
      <c r="H39" s="116">
        <f>SUM('2020实际制造费用'!H39,'2020实际管理费用'!H39,'2020实际营业费用'!H39)</f>
        <v>0</v>
      </c>
      <c r="I39" s="116">
        <f>SUM('2020实际制造费用'!I39,'2020实际管理费用'!I39,'2020实际营业费用'!I39)</f>
        <v>0</v>
      </c>
      <c r="J39" s="116">
        <f>SUM('2020实际制造费用'!J39,'2020实际管理费用'!J39,'2020实际营业费用'!J39)</f>
        <v>0</v>
      </c>
      <c r="K39" s="116">
        <f>SUM('2020实际制造费用'!K39,'2020实际管理费用'!K39,'2020实际营业费用'!K39)</f>
        <v>0</v>
      </c>
      <c r="L39" s="116">
        <f>SUM('2020实际制造费用'!L39,'2020实际管理费用'!L39,'2020实际营业费用'!L39)</f>
        <v>0</v>
      </c>
      <c r="M39" s="116">
        <f>SUM('2020实际制造费用'!M39,'2020实际管理费用'!M39,'2020实际营业费用'!M39)</f>
        <v>0</v>
      </c>
      <c r="N39" s="116">
        <f>SUM('2020实际制造费用'!N39,'2020实际管理费用'!N39,'2020实际营业费用'!N39)</f>
        <v>0</v>
      </c>
      <c r="O39" s="116">
        <f>SUM('2020实际制造费用'!O39,'2020实际管理费用'!O39,'2020实际营业费用'!O39)</f>
        <v>0</v>
      </c>
      <c r="P39" s="116">
        <f>SUM('2020实际制造费用'!P39,'2020实际管理费用'!P39,'2020实际营业费用'!P39)</f>
        <v>0</v>
      </c>
      <c r="Q39" s="116">
        <f>SUM('2020实际制造费用'!Q39,'2020实际管理费用'!Q39,'2020实际营业费用'!Q39)</f>
        <v>0</v>
      </c>
      <c r="R39" s="116">
        <f>SUM('2020实际制造费用'!R39,'2020实际管理费用'!R39,'2020实际营业费用'!R39)</f>
        <v>0</v>
      </c>
      <c r="S39" s="116">
        <f>SUM('2020实际制造费用'!S39,'2020实际管理费用'!S39,'2020实际营业费用'!S39)</f>
        <v>0</v>
      </c>
      <c r="T39" s="117">
        <f t="shared" si="0"/>
        <v>0</v>
      </c>
      <c r="U39" s="88"/>
    </row>
    <row r="40" spans="1:21" s="15" customFormat="1">
      <c r="A40" s="161"/>
      <c r="B40" s="46" t="s">
        <v>45</v>
      </c>
      <c r="C40" s="45" t="s">
        <v>46</v>
      </c>
      <c r="D40" s="116">
        <f ca="1">SUM('2020实际制造费用'!D40,'2020实际管理费用'!D40,'2020实际营业费用'!D40)</f>
        <v>0</v>
      </c>
      <c r="E40" s="116">
        <f ca="1">SUM('2020实际制造费用'!E40,'2020实际管理费用'!E40,'2020实际营业费用'!E40)</f>
        <v>0</v>
      </c>
      <c r="F40" s="116">
        <f ca="1">SUM('2020实际制造费用'!F40,'2020实际管理费用'!F40,'2020实际营业费用'!F40)</f>
        <v>0</v>
      </c>
      <c r="G40" s="116">
        <f ca="1">SUM('2020实际制造费用'!G40,'2020实际管理费用'!G40,'2020实际营业费用'!G40)</f>
        <v>0</v>
      </c>
      <c r="H40" s="116">
        <f>SUM('2020实际制造费用'!H40,'2020实际管理费用'!H40,'2020实际营业费用'!H40)</f>
        <v>0</v>
      </c>
      <c r="I40" s="116">
        <f>SUM('2020实际制造费用'!I40,'2020实际管理费用'!I40,'2020实际营业费用'!I40)</f>
        <v>0</v>
      </c>
      <c r="J40" s="116">
        <f>SUM('2020实际制造费用'!J40,'2020实际管理费用'!J40,'2020实际营业费用'!J40)</f>
        <v>0</v>
      </c>
      <c r="K40" s="116">
        <f>SUM('2020实际制造费用'!K40,'2020实际管理费用'!K40,'2020实际营业费用'!K40)</f>
        <v>0</v>
      </c>
      <c r="L40" s="116">
        <f>SUM('2020实际制造费用'!L40,'2020实际管理费用'!L40,'2020实际营业费用'!L40)</f>
        <v>0</v>
      </c>
      <c r="M40" s="116">
        <f>SUM('2020实际制造费用'!M40,'2020实际管理费用'!M40,'2020实际营业费用'!M40)</f>
        <v>0</v>
      </c>
      <c r="N40" s="116">
        <f>SUM('2020实际制造费用'!N40,'2020实际管理费用'!N40,'2020实际营业费用'!N40)</f>
        <v>0</v>
      </c>
      <c r="O40" s="116">
        <f>SUM('2020实际制造费用'!O40,'2020实际管理费用'!O40,'2020实际营业费用'!O40)</f>
        <v>0</v>
      </c>
      <c r="P40" s="116">
        <f>SUM('2020实际制造费用'!P40,'2020实际管理费用'!P40,'2020实际营业费用'!P40)</f>
        <v>0</v>
      </c>
      <c r="Q40" s="116">
        <f>SUM('2020实际制造费用'!Q40,'2020实际管理费用'!Q40,'2020实际营业费用'!Q40)</f>
        <v>0</v>
      </c>
      <c r="R40" s="116">
        <f>SUM('2020实际制造费用'!R40,'2020实际管理费用'!R40,'2020实际营业费用'!R40)</f>
        <v>0</v>
      </c>
      <c r="S40" s="116">
        <f>SUM('2020实际制造费用'!S40,'2020实际管理费用'!S40,'2020实际营业费用'!S40)</f>
        <v>0</v>
      </c>
      <c r="T40" s="117">
        <f t="shared" si="0"/>
        <v>0</v>
      </c>
      <c r="U40" s="88"/>
    </row>
    <row r="41" spans="1:21" s="15" customFormat="1">
      <c r="A41" s="162" t="s">
        <v>47</v>
      </c>
      <c r="B41" s="47" t="s">
        <v>159</v>
      </c>
      <c r="C41" s="45" t="s">
        <v>435</v>
      </c>
      <c r="D41" s="116">
        <f ca="1">SUM('2020实际制造费用'!D41,'2020实际管理费用'!D41,'2020实际营业费用'!D41)</f>
        <v>-50309.600000000006</v>
      </c>
      <c r="E41" s="116">
        <f ca="1">SUM('2020实际制造费用'!E41,'2020实际管理费用'!E41,'2020实际营业费用'!E41)</f>
        <v>12461.06</v>
      </c>
      <c r="F41" s="116">
        <f ca="1">SUM('2020实际制造费用'!F41,'2020实际管理费用'!F41,'2020实际营业费用'!F41)</f>
        <v>57854.1</v>
      </c>
      <c r="G41" s="116">
        <f ca="1">SUM('2020实际制造费用'!G41,'2020实际管理费用'!G41,'2020实际营业费用'!G41)</f>
        <v>59305.24</v>
      </c>
      <c r="H41" s="116">
        <f>SUM('2020实际制造费用'!H41,'2020实际管理费用'!H41,'2020实际营业费用'!H41)</f>
        <v>31236.65</v>
      </c>
      <c r="I41" s="116">
        <f>SUM('2020实际制造费用'!I41,'2020实际管理费用'!I41,'2020实际营业费用'!I41)</f>
        <v>2123.89</v>
      </c>
      <c r="J41" s="116">
        <f>SUM('2020实际制造费用'!J41,'2020实际管理费用'!J41,'2020实际营业费用'!J41)</f>
        <v>13483.64</v>
      </c>
      <c r="K41" s="116">
        <f>SUM('2020实际制造费用'!K41,'2020实际管理费用'!K41,'2020实际营业费用'!K41)</f>
        <v>12461.06</v>
      </c>
      <c r="L41" s="116">
        <f>SUM('2020实际制造费用'!L41,'2020实际管理费用'!L41,'2020实际营业费用'!L41)</f>
        <v>0</v>
      </c>
      <c r="M41" s="116">
        <f>SUM('2020实际制造费用'!M41,'2020实际管理费用'!M41,'2020实际营业费用'!M41)</f>
        <v>0</v>
      </c>
      <c r="N41" s="116">
        <f>SUM('2020实际制造费用'!N41,'2020实际管理费用'!N41,'2020实际营业费用'!N41)</f>
        <v>0</v>
      </c>
      <c r="O41" s="116">
        <f>SUM('2020实际制造费用'!O41,'2020实际管理费用'!O41,'2020实际营业费用'!O41)</f>
        <v>0</v>
      </c>
      <c r="P41" s="116">
        <f>SUM('2020实际制造费用'!P41,'2020实际管理费用'!P41,'2020实际营业费用'!P41)</f>
        <v>0</v>
      </c>
      <c r="Q41" s="116">
        <f>SUM('2020实际制造费用'!Q41,'2020实际管理费用'!Q41,'2020实际营业费用'!Q41)</f>
        <v>0</v>
      </c>
      <c r="R41" s="116">
        <f>SUM('2020实际制造费用'!R41,'2020实际管理费用'!R41,'2020实际营业费用'!R41)</f>
        <v>0</v>
      </c>
      <c r="S41" s="116">
        <f>SUM('2020实际制造费用'!S41,'2020实际管理费用'!S41,'2020实际营业费用'!S41)</f>
        <v>0</v>
      </c>
      <c r="T41" s="117">
        <f t="shared" si="0"/>
        <v>59305.24</v>
      </c>
      <c r="U41" s="88"/>
    </row>
    <row r="42" spans="1:21" s="15" customFormat="1">
      <c r="A42" s="162"/>
      <c r="B42" s="46" t="s">
        <v>160</v>
      </c>
      <c r="C42" s="48" t="s">
        <v>436</v>
      </c>
      <c r="D42" s="116">
        <f ca="1">SUM('2020实际制造费用'!D42,'2020实际管理费用'!D42,'2020实际营业费用'!D42)</f>
        <v>-52006.39</v>
      </c>
      <c r="E42" s="116">
        <f ca="1">SUM('2020实际制造费用'!E42,'2020实际管理费用'!E42,'2020实际营业费用'!E42)</f>
        <v>63534.69</v>
      </c>
      <c r="F42" s="116">
        <f ca="1">SUM('2020实际制造费用'!F42,'2020实际管理费用'!F42,'2020实际营业费用'!F42)</f>
        <v>-300663.32</v>
      </c>
      <c r="G42" s="116">
        <f ca="1">SUM('2020实际制造费用'!G42,'2020实际管理费用'!G42,'2020实际营业费用'!G42)</f>
        <v>144906.32</v>
      </c>
      <c r="H42" s="116">
        <f>SUM('2020实际制造费用'!H42,'2020实际管理费用'!H42,'2020实际营业费用'!H42)</f>
        <v>23903.279999999999</v>
      </c>
      <c r="I42" s="116">
        <f>SUM('2020实际制造费用'!I42,'2020实际管理费用'!I42,'2020实际营业费用'!I42)</f>
        <v>3293.23</v>
      </c>
      <c r="J42" s="116">
        <f>SUM('2020实际制造费用'!J42,'2020实际管理费用'!J42,'2020实际营业费用'!J42)</f>
        <v>54175.12</v>
      </c>
      <c r="K42" s="116">
        <f>SUM('2020实际制造费用'!K42,'2020实际管理费用'!K42,'2020实际营业费用'!K42)</f>
        <v>63534.69</v>
      </c>
      <c r="L42" s="116">
        <f>SUM('2020实际制造费用'!L42,'2020实际管理费用'!L42,'2020实际营业费用'!L42)</f>
        <v>0</v>
      </c>
      <c r="M42" s="116">
        <f>SUM('2020实际制造费用'!M42,'2020实际管理费用'!M42,'2020实际营业费用'!M42)</f>
        <v>0</v>
      </c>
      <c r="N42" s="116">
        <f>SUM('2020实际制造费用'!N42,'2020实际管理费用'!N42,'2020实际营业费用'!N42)</f>
        <v>0</v>
      </c>
      <c r="O42" s="116">
        <f>SUM('2020实际制造费用'!O42,'2020实际管理费用'!O42,'2020实际营业费用'!O42)</f>
        <v>0</v>
      </c>
      <c r="P42" s="116">
        <f>SUM('2020实际制造费用'!P42,'2020实际管理费用'!P42,'2020实际营业费用'!P42)</f>
        <v>0</v>
      </c>
      <c r="Q42" s="116">
        <f>SUM('2020实际制造费用'!Q42,'2020实际管理费用'!Q42,'2020实际营业费用'!Q42)</f>
        <v>0</v>
      </c>
      <c r="R42" s="116">
        <f>SUM('2020实际制造费用'!R42,'2020实际管理费用'!R42,'2020实际营业费用'!R42)</f>
        <v>0</v>
      </c>
      <c r="S42" s="116">
        <f>SUM('2020实际制造费用'!S42,'2020实际管理费用'!S42,'2020实际营业费用'!S42)</f>
        <v>0</v>
      </c>
      <c r="T42" s="117">
        <f t="shared" si="0"/>
        <v>144906.32</v>
      </c>
      <c r="U42" s="88"/>
    </row>
    <row r="43" spans="1:21" s="15" customFormat="1">
      <c r="A43" s="162"/>
      <c r="B43" s="46" t="s">
        <v>161</v>
      </c>
      <c r="C43" s="48" t="s">
        <v>48</v>
      </c>
      <c r="D43" s="116">
        <f ca="1">SUM('2020实际制造费用'!D43,'2020实际管理费用'!D43,'2020实际营业费用'!D43)</f>
        <v>-610</v>
      </c>
      <c r="E43" s="116">
        <f ca="1">SUM('2020实际制造费用'!E43,'2020实际管理费用'!E43,'2020实际营业费用'!E43)</f>
        <v>-610</v>
      </c>
      <c r="F43" s="116">
        <f ca="1">SUM('2020实际制造费用'!F43,'2020实际管理费用'!F43,'2020实际营业费用'!F43)</f>
        <v>-330</v>
      </c>
      <c r="G43" s="116">
        <f ca="1">SUM('2020实际制造费用'!G43,'2020实际管理费用'!G43,'2020实际营业费用'!G43)</f>
        <v>-330</v>
      </c>
      <c r="H43" s="116">
        <f>SUM('2020实际制造费用'!H43,'2020实际管理费用'!H43,'2020实际营业费用'!H43)</f>
        <v>0</v>
      </c>
      <c r="I43" s="116">
        <f>SUM('2020实际制造费用'!I43,'2020实际管理费用'!I43,'2020实际营业费用'!I43)</f>
        <v>0</v>
      </c>
      <c r="J43" s="116">
        <f>SUM('2020实际制造费用'!J43,'2020实际管理费用'!J43,'2020实际营业费用'!J43)</f>
        <v>280</v>
      </c>
      <c r="K43" s="116">
        <f>SUM('2020实际制造费用'!K43,'2020实际管理费用'!K43,'2020实际营业费用'!K43)</f>
        <v>-610</v>
      </c>
      <c r="L43" s="116">
        <f>SUM('2020实际制造费用'!L43,'2020实际管理费用'!L43,'2020实际营业费用'!L43)</f>
        <v>0</v>
      </c>
      <c r="M43" s="116">
        <f>SUM('2020实际制造费用'!M43,'2020实际管理费用'!M43,'2020实际营业费用'!M43)</f>
        <v>0</v>
      </c>
      <c r="N43" s="116">
        <f>SUM('2020实际制造费用'!N43,'2020实际管理费用'!N43,'2020实际营业费用'!N43)</f>
        <v>0</v>
      </c>
      <c r="O43" s="116">
        <f>SUM('2020实际制造费用'!O43,'2020实际管理费用'!O43,'2020实际营业费用'!O43)</f>
        <v>0</v>
      </c>
      <c r="P43" s="116">
        <f>SUM('2020实际制造费用'!P43,'2020实际管理费用'!P43,'2020实际营业费用'!P43)</f>
        <v>0</v>
      </c>
      <c r="Q43" s="116">
        <f>SUM('2020实际制造费用'!Q43,'2020实际管理费用'!Q43,'2020实际营业费用'!Q43)</f>
        <v>0</v>
      </c>
      <c r="R43" s="116">
        <f>SUM('2020实际制造费用'!R43,'2020实际管理费用'!R43,'2020实际营业费用'!R43)</f>
        <v>0</v>
      </c>
      <c r="S43" s="116">
        <f>SUM('2020实际制造费用'!S43,'2020实际管理费用'!S43,'2020实际营业费用'!S43)</f>
        <v>0</v>
      </c>
      <c r="T43" s="117">
        <f t="shared" si="0"/>
        <v>-330</v>
      </c>
      <c r="U43" s="88"/>
    </row>
    <row r="44" spans="1:21" s="15" customFormat="1">
      <c r="A44" s="162"/>
      <c r="B44" s="156" t="s">
        <v>49</v>
      </c>
      <c r="C44" s="48" t="s">
        <v>50</v>
      </c>
      <c r="D44" s="116">
        <f ca="1">SUM('2020实际制造费用'!D44,'2020实际管理费用'!D44,'2020实际营业费用'!D44)</f>
        <v>0</v>
      </c>
      <c r="E44" s="116">
        <f ca="1">SUM('2020实际制造费用'!E44,'2020实际管理费用'!E44,'2020实际营业费用'!E44)</f>
        <v>0</v>
      </c>
      <c r="F44" s="116">
        <f ca="1">SUM('2020实际制造费用'!F44,'2020实际管理费用'!F44,'2020实际营业费用'!F44)</f>
        <v>0</v>
      </c>
      <c r="G44" s="116">
        <f ca="1">SUM('2020实际制造费用'!G44,'2020实际管理费用'!G44,'2020实际营业费用'!G44)</f>
        <v>0</v>
      </c>
      <c r="H44" s="116">
        <f>SUM('2020实际制造费用'!H44,'2020实际管理费用'!H44,'2020实际营业费用'!H44)</f>
        <v>0</v>
      </c>
      <c r="I44" s="116">
        <f>SUM('2020实际制造费用'!I44,'2020实际管理费用'!I44,'2020实际营业费用'!I44)</f>
        <v>0</v>
      </c>
      <c r="J44" s="116">
        <f>SUM('2020实际制造费用'!J44,'2020实际管理费用'!J44,'2020实际营业费用'!J44)</f>
        <v>0</v>
      </c>
      <c r="K44" s="116">
        <f>SUM('2020实际制造费用'!K44,'2020实际管理费用'!K44,'2020实际营业费用'!K44)</f>
        <v>0</v>
      </c>
      <c r="L44" s="116">
        <f>SUM('2020实际制造费用'!L44,'2020实际管理费用'!L44,'2020实际营业费用'!L44)</f>
        <v>0</v>
      </c>
      <c r="M44" s="116">
        <f>SUM('2020实际制造费用'!M44,'2020实际管理费用'!M44,'2020实际营业费用'!M44)</f>
        <v>0</v>
      </c>
      <c r="N44" s="116">
        <f>SUM('2020实际制造费用'!N44,'2020实际管理费用'!N44,'2020实际营业费用'!N44)</f>
        <v>0</v>
      </c>
      <c r="O44" s="116">
        <f>SUM('2020实际制造费用'!O44,'2020实际管理费用'!O44,'2020实际营业费用'!O44)</f>
        <v>0</v>
      </c>
      <c r="P44" s="116">
        <f>SUM('2020实际制造费用'!P44,'2020实际管理费用'!P44,'2020实际营业费用'!P44)</f>
        <v>0</v>
      </c>
      <c r="Q44" s="116">
        <f>SUM('2020实际制造费用'!Q44,'2020实际管理费用'!Q44,'2020实际营业费用'!Q44)</f>
        <v>0</v>
      </c>
      <c r="R44" s="116">
        <f>SUM('2020实际制造费用'!R44,'2020实际管理费用'!R44,'2020实际营业费用'!R44)</f>
        <v>0</v>
      </c>
      <c r="S44" s="116">
        <f>SUM('2020实际制造费用'!S44,'2020实际管理费用'!S44,'2020实际营业费用'!S44)</f>
        <v>0</v>
      </c>
      <c r="T44" s="117">
        <f t="shared" si="0"/>
        <v>0</v>
      </c>
      <c r="U44" s="88"/>
    </row>
    <row r="45" spans="1:21" s="15" customFormat="1">
      <c r="A45" s="162"/>
      <c r="B45" s="156"/>
      <c r="C45" s="48" t="s">
        <v>437</v>
      </c>
      <c r="D45" s="116">
        <f ca="1">SUM('2020实际制造费用'!D45,'2020实际管理费用'!D45,'2020实际营业费用'!D45)</f>
        <v>0</v>
      </c>
      <c r="E45" s="116">
        <f ca="1">SUM('2020实际制造费用'!E45,'2020实际管理费用'!E45,'2020实际营业费用'!E45)</f>
        <v>0</v>
      </c>
      <c r="F45" s="116">
        <f ca="1">SUM('2020实际制造费用'!F45,'2020实际管理费用'!F45,'2020实际营业费用'!F45)</f>
        <v>0</v>
      </c>
      <c r="G45" s="116">
        <f ca="1">SUM('2020实际制造费用'!G45,'2020实际管理费用'!G45,'2020实际营业费用'!G45)</f>
        <v>0</v>
      </c>
      <c r="H45" s="116">
        <f>SUM('2020实际制造费用'!H45,'2020实际管理费用'!H45,'2020实际营业费用'!H45)</f>
        <v>0</v>
      </c>
      <c r="I45" s="116">
        <f>SUM('2020实际制造费用'!I45,'2020实际管理费用'!I45,'2020实际营业费用'!I45)</f>
        <v>0</v>
      </c>
      <c r="J45" s="116">
        <f>SUM('2020实际制造费用'!J45,'2020实际管理费用'!J45,'2020实际营业费用'!J45)</f>
        <v>0</v>
      </c>
      <c r="K45" s="116">
        <f>SUM('2020实际制造费用'!K45,'2020实际管理费用'!K45,'2020实际营业费用'!K45)</f>
        <v>0</v>
      </c>
      <c r="L45" s="116">
        <f>SUM('2020实际制造费用'!L45,'2020实际管理费用'!L45,'2020实际营业费用'!L45)</f>
        <v>0</v>
      </c>
      <c r="M45" s="116">
        <f>SUM('2020实际制造费用'!M45,'2020实际管理费用'!M45,'2020实际营业费用'!M45)</f>
        <v>0</v>
      </c>
      <c r="N45" s="116">
        <f>SUM('2020实际制造费用'!N45,'2020实际管理费用'!N45,'2020实际营业费用'!N45)</f>
        <v>0</v>
      </c>
      <c r="O45" s="116">
        <f>SUM('2020实际制造费用'!O45,'2020实际管理费用'!O45,'2020实际营业费用'!O45)</f>
        <v>0</v>
      </c>
      <c r="P45" s="116">
        <f>SUM('2020实际制造费用'!P45,'2020实际管理费用'!P45,'2020实际营业费用'!P45)</f>
        <v>0</v>
      </c>
      <c r="Q45" s="116">
        <f>SUM('2020实际制造费用'!Q45,'2020实际管理费用'!Q45,'2020实际营业费用'!Q45)</f>
        <v>0</v>
      </c>
      <c r="R45" s="116">
        <f>SUM('2020实际制造费用'!R45,'2020实际管理费用'!R45,'2020实际营业费用'!R45)</f>
        <v>0</v>
      </c>
      <c r="S45" s="116">
        <f>SUM('2020实际制造费用'!S45,'2020实际管理费用'!S45,'2020实际营业费用'!S45)</f>
        <v>0</v>
      </c>
      <c r="T45" s="117">
        <f t="shared" si="0"/>
        <v>0</v>
      </c>
      <c r="U45" s="88"/>
    </row>
    <row r="46" spans="1:21" s="15" customFormat="1">
      <c r="A46" s="162"/>
      <c r="B46" s="46" t="s">
        <v>51</v>
      </c>
      <c r="C46" s="48" t="s">
        <v>52</v>
      </c>
      <c r="D46" s="116">
        <f ca="1">SUM('2020实际制造费用'!D46,'2020实际管理费用'!D46,'2020实际营业费用'!D46)</f>
        <v>-988.34000000002561</v>
      </c>
      <c r="E46" s="116">
        <f ca="1">SUM('2020实际制造费用'!E46,'2020实际管理费用'!E46,'2020实际营业费用'!E46)</f>
        <v>479881.76</v>
      </c>
      <c r="F46" s="116">
        <f ca="1">SUM('2020实际制造费用'!F46,'2020实际管理费用'!F46,'2020实际营业费用'!F46)</f>
        <v>-23944.530000000144</v>
      </c>
      <c r="G46" s="116">
        <f ca="1">SUM('2020实际制造费用'!G46,'2020实际管理费用'!G46,'2020实际营业费用'!G46)</f>
        <v>1905767.2099999997</v>
      </c>
      <c r="H46" s="116">
        <f>SUM('2020实际制造费用'!H46,'2020实际管理费用'!H46,'2020实际营业费用'!H46)</f>
        <v>472973.99</v>
      </c>
      <c r="I46" s="116">
        <f>SUM('2020实际制造费用'!I46,'2020实际管理费用'!I46,'2020实际营业费用'!I46)</f>
        <v>472957.89</v>
      </c>
      <c r="J46" s="116">
        <f>SUM('2020实际制造费用'!J46,'2020实际管理费用'!J46,'2020实际营业费用'!J46)</f>
        <v>479953.56999999995</v>
      </c>
      <c r="K46" s="116">
        <f>SUM('2020实际制造费用'!K46,'2020实际管理费用'!K46,'2020实际营业费用'!K46)</f>
        <v>479881.76</v>
      </c>
      <c r="L46" s="116">
        <f>SUM('2020实际制造费用'!L46,'2020实际管理费用'!L46,'2020实际营业费用'!L46)</f>
        <v>0</v>
      </c>
      <c r="M46" s="116">
        <f>SUM('2020实际制造费用'!M46,'2020实际管理费用'!M46,'2020实际营业费用'!M46)</f>
        <v>0</v>
      </c>
      <c r="N46" s="116">
        <f>SUM('2020实际制造费用'!N46,'2020实际管理费用'!N46,'2020实际营业费用'!N46)</f>
        <v>0</v>
      </c>
      <c r="O46" s="116">
        <f>SUM('2020实际制造费用'!O46,'2020实际管理费用'!O46,'2020实际营业费用'!O46)</f>
        <v>0</v>
      </c>
      <c r="P46" s="116">
        <f>SUM('2020实际制造费用'!P46,'2020实际管理费用'!P46,'2020实际营业费用'!P46)</f>
        <v>0</v>
      </c>
      <c r="Q46" s="116">
        <f>SUM('2020实际制造费用'!Q46,'2020实际管理费用'!Q46,'2020实际营业费用'!Q46)</f>
        <v>0</v>
      </c>
      <c r="R46" s="116">
        <f>SUM('2020实际制造费用'!R46,'2020实际管理费用'!R46,'2020实际营业费用'!R46)</f>
        <v>0</v>
      </c>
      <c r="S46" s="116">
        <f>SUM('2020实际制造费用'!S46,'2020实际管理费用'!S46,'2020实际营业费用'!S46)</f>
        <v>0</v>
      </c>
      <c r="T46" s="117">
        <f t="shared" si="0"/>
        <v>1905767.21</v>
      </c>
      <c r="U46" s="88"/>
    </row>
    <row r="47" spans="1:21" s="15" customFormat="1">
      <c r="A47" s="162"/>
      <c r="B47" s="46" t="s">
        <v>211</v>
      </c>
      <c r="C47" s="48" t="s">
        <v>53</v>
      </c>
      <c r="D47" s="116">
        <f ca="1">SUM('2020实际制造费用'!D47,'2020实际管理费用'!D47,'2020实际营业费用'!D47)</f>
        <v>0</v>
      </c>
      <c r="E47" s="116">
        <f ca="1">SUM('2020实际制造费用'!E47,'2020实际管理费用'!E47,'2020实际营业费用'!E47)</f>
        <v>18376.21</v>
      </c>
      <c r="F47" s="116">
        <f ca="1">SUM('2020实际制造费用'!F47,'2020实际管理费用'!F47,'2020实际营业费用'!F47)</f>
        <v>0</v>
      </c>
      <c r="G47" s="116">
        <f ca="1">SUM('2020实际制造费用'!G47,'2020实际管理费用'!G47,'2020实际营业费用'!G47)</f>
        <v>73504.84</v>
      </c>
      <c r="H47" s="116">
        <f>SUM('2020实际制造费用'!H47,'2020实际管理费用'!H47,'2020实际营业费用'!H47)</f>
        <v>18376.21</v>
      </c>
      <c r="I47" s="116">
        <f>SUM('2020实际制造费用'!I47,'2020实际管理费用'!I47,'2020实际营业费用'!I47)</f>
        <v>18376.21</v>
      </c>
      <c r="J47" s="116">
        <f>SUM('2020实际制造费用'!J47,'2020实际管理费用'!J47,'2020实际营业费用'!J47)</f>
        <v>18376.21</v>
      </c>
      <c r="K47" s="116">
        <f>SUM('2020实际制造费用'!K47,'2020实际管理费用'!K47,'2020实际营业费用'!K47)</f>
        <v>18376.21</v>
      </c>
      <c r="L47" s="116">
        <f>SUM('2020实际制造费用'!L47,'2020实际管理费用'!L47,'2020实际营业费用'!L47)</f>
        <v>0</v>
      </c>
      <c r="M47" s="116">
        <f>SUM('2020实际制造费用'!M47,'2020实际管理费用'!M47,'2020实际营业费用'!M47)</f>
        <v>0</v>
      </c>
      <c r="N47" s="116">
        <f>SUM('2020实际制造费用'!N47,'2020实际管理费用'!N47,'2020实际营业费用'!N47)</f>
        <v>0</v>
      </c>
      <c r="O47" s="116">
        <f>SUM('2020实际制造费用'!O47,'2020实际管理费用'!O47,'2020实际营业费用'!O47)</f>
        <v>0</v>
      </c>
      <c r="P47" s="116">
        <f>SUM('2020实际制造费用'!P47,'2020实际管理费用'!P47,'2020实际营业费用'!P47)</f>
        <v>0</v>
      </c>
      <c r="Q47" s="116">
        <f>SUM('2020实际制造费用'!Q47,'2020实际管理费用'!Q47,'2020实际营业费用'!Q47)</f>
        <v>0</v>
      </c>
      <c r="R47" s="116">
        <f>SUM('2020实际制造费用'!R47,'2020实际管理费用'!R47,'2020实际营业费用'!R47)</f>
        <v>0</v>
      </c>
      <c r="S47" s="116">
        <f>SUM('2020实际制造费用'!S47,'2020实际管理费用'!S47,'2020实际营业费用'!S47)</f>
        <v>0</v>
      </c>
      <c r="T47" s="117">
        <f t="shared" si="0"/>
        <v>73504.84</v>
      </c>
      <c r="U47" s="88"/>
    </row>
    <row r="48" spans="1:21" s="15" customFormat="1">
      <c r="A48" s="162"/>
      <c r="B48" s="46" t="s">
        <v>54</v>
      </c>
      <c r="C48" s="48" t="s">
        <v>55</v>
      </c>
      <c r="D48" s="116">
        <f ca="1">SUM('2020实际制造费用'!D48,'2020实际管理费用'!D48,'2020实际营业费用'!D48)</f>
        <v>-12716.19</v>
      </c>
      <c r="E48" s="116">
        <f ca="1">SUM('2020实际制造费用'!E48,'2020实际管理费用'!E48,'2020实际营业费用'!E48)</f>
        <v>8046.34</v>
      </c>
      <c r="F48" s="116">
        <f ca="1">SUM('2020实际制造费用'!F48,'2020实际管理费用'!F48,'2020实际营业费用'!F48)</f>
        <v>7009.07</v>
      </c>
      <c r="G48" s="116">
        <f ca="1">SUM('2020实际制造费用'!G48,'2020实际管理费用'!G48,'2020实际营业费用'!G48)</f>
        <v>55471.7</v>
      </c>
      <c r="H48" s="116">
        <f>SUM('2020实际制造费用'!H48,'2020实际管理费用'!H48,'2020实际营业费用'!H48)</f>
        <v>8893.32</v>
      </c>
      <c r="I48" s="116">
        <f>SUM('2020实际制造费用'!I48,'2020实际管理费用'!I48,'2020实际营业费用'!I48)</f>
        <v>8968.380000000001</v>
      </c>
      <c r="J48" s="116">
        <f>SUM('2020实际制造费用'!J48,'2020实际管理费用'!J48,'2020实际营业费用'!J48)</f>
        <v>29563.66</v>
      </c>
      <c r="K48" s="116">
        <f>SUM('2020实际制造费用'!K48,'2020实际管理费用'!K48,'2020实际营业费用'!K48)</f>
        <v>8046.34</v>
      </c>
      <c r="L48" s="116">
        <f>SUM('2020实际制造费用'!L48,'2020实际管理费用'!L48,'2020实际营业费用'!L48)</f>
        <v>0</v>
      </c>
      <c r="M48" s="116">
        <f>SUM('2020实际制造费用'!M48,'2020实际管理费用'!M48,'2020实际营业费用'!M48)</f>
        <v>0</v>
      </c>
      <c r="N48" s="116">
        <f>SUM('2020实际制造费用'!N48,'2020实际管理费用'!N48,'2020实际营业费用'!N48)</f>
        <v>0</v>
      </c>
      <c r="O48" s="116">
        <f>SUM('2020实际制造费用'!O48,'2020实际管理费用'!O48,'2020实际营业费用'!O48)</f>
        <v>0</v>
      </c>
      <c r="P48" s="116">
        <f>SUM('2020实际制造费用'!P48,'2020实际管理费用'!P48,'2020实际营业费用'!P48)</f>
        <v>0</v>
      </c>
      <c r="Q48" s="116">
        <f>SUM('2020实际制造费用'!Q48,'2020实际管理费用'!Q48,'2020实际营业费用'!Q48)</f>
        <v>0</v>
      </c>
      <c r="R48" s="116">
        <f>SUM('2020实际制造费用'!R48,'2020实际管理费用'!R48,'2020实际营业费用'!R48)</f>
        <v>0</v>
      </c>
      <c r="S48" s="116">
        <f>SUM('2020实际制造费用'!S48,'2020实际管理费用'!S48,'2020实际营业费用'!S48)</f>
        <v>0</v>
      </c>
      <c r="T48" s="117">
        <f t="shared" si="0"/>
        <v>55471.7</v>
      </c>
      <c r="U48" s="88"/>
    </row>
    <row r="49" spans="1:21" s="15" customFormat="1">
      <c r="A49" s="163" t="s">
        <v>212</v>
      </c>
      <c r="B49" s="160" t="s">
        <v>213</v>
      </c>
      <c r="C49" s="48" t="s">
        <v>56</v>
      </c>
      <c r="D49" s="116">
        <f ca="1">SUM('2020实际制造费用'!D49,'2020实际管理费用'!D49,'2020实际营业费用'!D49)</f>
        <v>64820.98</v>
      </c>
      <c r="E49" s="116">
        <f ca="1">SUM('2020实际制造费用'!E49,'2020实际管理费用'!E49,'2020实际营业费用'!E49)</f>
        <v>64820.98</v>
      </c>
      <c r="F49" s="116">
        <f ca="1">SUM('2020实际制造费用'!F49,'2020实际管理费用'!F49,'2020实际营业费用'!F49)</f>
        <v>106164.95000000001</v>
      </c>
      <c r="G49" s="116">
        <f ca="1">SUM('2020实际制造费用'!G49,'2020实际管理费用'!G49,'2020实际营业费用'!G49)</f>
        <v>106164.95000000001</v>
      </c>
      <c r="H49" s="116">
        <f>SUM('2020实际制造费用'!H49,'2020实际管理费用'!H49,'2020实际营业费用'!H49)</f>
        <v>0</v>
      </c>
      <c r="I49" s="116">
        <f>SUM('2020实际制造费用'!I49,'2020实际管理费用'!I49,'2020实际营业费用'!I49)</f>
        <v>0</v>
      </c>
      <c r="J49" s="116">
        <f>SUM('2020实际制造费用'!J49,'2020实际管理费用'!J49,'2020实际营业费用'!J49)</f>
        <v>41343.97</v>
      </c>
      <c r="K49" s="116">
        <f>SUM('2020实际制造费用'!K49,'2020实际管理费用'!K49,'2020实际营业费用'!K49)</f>
        <v>64820.98</v>
      </c>
      <c r="L49" s="116">
        <f>SUM('2020实际制造费用'!L49,'2020实际管理费用'!L49,'2020实际营业费用'!L49)</f>
        <v>0</v>
      </c>
      <c r="M49" s="116">
        <f>SUM('2020实际制造费用'!M49,'2020实际管理费用'!M49,'2020实际营业费用'!M49)</f>
        <v>0</v>
      </c>
      <c r="N49" s="116">
        <f>SUM('2020实际制造费用'!N49,'2020实际管理费用'!N49,'2020实际营业费用'!N49)</f>
        <v>0</v>
      </c>
      <c r="O49" s="116">
        <f>SUM('2020实际制造费用'!O49,'2020实际管理费用'!O49,'2020实际营业费用'!O49)</f>
        <v>0</v>
      </c>
      <c r="P49" s="116">
        <f>SUM('2020实际制造费用'!P49,'2020实际管理费用'!P49,'2020实际营业费用'!P49)</f>
        <v>0</v>
      </c>
      <c r="Q49" s="116">
        <f>SUM('2020实际制造费用'!Q49,'2020实际管理费用'!Q49,'2020实际营业费用'!Q49)</f>
        <v>0</v>
      </c>
      <c r="R49" s="116">
        <f>SUM('2020实际制造费用'!R49,'2020实际管理费用'!R49,'2020实际营业费用'!R49)</f>
        <v>0</v>
      </c>
      <c r="S49" s="116">
        <f>SUM('2020实际制造费用'!S49,'2020实际管理费用'!S49,'2020实际营业费用'!S49)</f>
        <v>0</v>
      </c>
      <c r="T49" s="117">
        <f t="shared" si="0"/>
        <v>106164.95000000001</v>
      </c>
      <c r="U49" s="88"/>
    </row>
    <row r="50" spans="1:21" s="15" customFormat="1">
      <c r="A50" s="163"/>
      <c r="B50" s="160"/>
      <c r="C50" s="48" t="s">
        <v>57</v>
      </c>
      <c r="D50" s="116">
        <f ca="1">SUM('2020实际制造费用'!D50,'2020实际管理费用'!D50,'2020实际营业费用'!D50)</f>
        <v>0</v>
      </c>
      <c r="E50" s="116">
        <f ca="1">SUM('2020实际制造费用'!E50,'2020实际管理费用'!E50,'2020实际营业费用'!E50)</f>
        <v>0</v>
      </c>
      <c r="F50" s="116">
        <f ca="1">SUM('2020实际制造费用'!F50,'2020实际管理费用'!F50,'2020实际营业费用'!F50)</f>
        <v>0</v>
      </c>
      <c r="G50" s="116">
        <f ca="1">SUM('2020实际制造费用'!G50,'2020实际管理费用'!G50,'2020实际营业费用'!G50)</f>
        <v>0</v>
      </c>
      <c r="H50" s="116">
        <f>SUM('2020实际制造费用'!H50,'2020实际管理费用'!H50,'2020实际营业费用'!H50)</f>
        <v>0</v>
      </c>
      <c r="I50" s="116">
        <f>SUM('2020实际制造费用'!I50,'2020实际管理费用'!I50,'2020实际营业费用'!I50)</f>
        <v>0</v>
      </c>
      <c r="J50" s="116">
        <f>SUM('2020实际制造费用'!J50,'2020实际管理费用'!J50,'2020实际营业费用'!J50)</f>
        <v>0</v>
      </c>
      <c r="K50" s="116">
        <f>SUM('2020实际制造费用'!K50,'2020实际管理费用'!K50,'2020实际营业费用'!K50)</f>
        <v>0</v>
      </c>
      <c r="L50" s="116">
        <f>SUM('2020实际制造费用'!L50,'2020实际管理费用'!L50,'2020实际营业费用'!L50)</f>
        <v>0</v>
      </c>
      <c r="M50" s="116">
        <f>SUM('2020实际制造费用'!M50,'2020实际管理费用'!M50,'2020实际营业费用'!M50)</f>
        <v>0</v>
      </c>
      <c r="N50" s="116">
        <f>SUM('2020实际制造费用'!N50,'2020实际管理费用'!N50,'2020实际营业费用'!N50)</f>
        <v>0</v>
      </c>
      <c r="O50" s="116">
        <f>SUM('2020实际制造费用'!O50,'2020实际管理费用'!O50,'2020实际营业费用'!O50)</f>
        <v>0</v>
      </c>
      <c r="P50" s="116">
        <f>SUM('2020实际制造费用'!P50,'2020实际管理费用'!P50,'2020实际营业费用'!P50)</f>
        <v>0</v>
      </c>
      <c r="Q50" s="116">
        <f>SUM('2020实际制造费用'!Q50,'2020实际管理费用'!Q50,'2020实际营业费用'!Q50)</f>
        <v>0</v>
      </c>
      <c r="R50" s="116">
        <f>SUM('2020实际制造费用'!R50,'2020实际管理费用'!R50,'2020实际营业费用'!R50)</f>
        <v>0</v>
      </c>
      <c r="S50" s="116">
        <f>SUM('2020实际制造费用'!S50,'2020实际管理费用'!S50,'2020实际营业费用'!S50)</f>
        <v>0</v>
      </c>
      <c r="T50" s="117">
        <f t="shared" si="0"/>
        <v>0</v>
      </c>
      <c r="U50" s="88"/>
    </row>
    <row r="51" spans="1:21" s="15" customFormat="1" ht="25.5">
      <c r="A51" s="163"/>
      <c r="B51" s="160"/>
      <c r="C51" s="48" t="s">
        <v>438</v>
      </c>
      <c r="D51" s="116">
        <f ca="1">SUM('2020实际制造费用'!D51,'2020实际管理费用'!D51,'2020实际营业费用'!D51)</f>
        <v>0</v>
      </c>
      <c r="E51" s="116">
        <f ca="1">SUM('2020实际制造费用'!E51,'2020实际管理费用'!E51,'2020实际营业费用'!E51)</f>
        <v>0</v>
      </c>
      <c r="F51" s="116">
        <f ca="1">SUM('2020实际制造费用'!F51,'2020实际管理费用'!F51,'2020实际营业费用'!F51)</f>
        <v>0</v>
      </c>
      <c r="G51" s="116">
        <f ca="1">SUM('2020实际制造费用'!G51,'2020实际管理费用'!G51,'2020实际营业费用'!G51)</f>
        <v>0</v>
      </c>
      <c r="H51" s="116">
        <f>SUM('2020实际制造费用'!H51,'2020实际管理费用'!H51,'2020实际营业费用'!H51)</f>
        <v>0</v>
      </c>
      <c r="I51" s="116">
        <f>SUM('2020实际制造费用'!I51,'2020实际管理费用'!I51,'2020实际营业费用'!I51)</f>
        <v>0</v>
      </c>
      <c r="J51" s="116">
        <f>SUM('2020实际制造费用'!J51,'2020实际管理费用'!J51,'2020实际营业费用'!J51)</f>
        <v>0</v>
      </c>
      <c r="K51" s="116">
        <f>SUM('2020实际制造费用'!K51,'2020实际管理费用'!K51,'2020实际营业费用'!K51)</f>
        <v>0</v>
      </c>
      <c r="L51" s="116">
        <f>SUM('2020实际制造费用'!L51,'2020实际管理费用'!L51,'2020实际营业费用'!L51)</f>
        <v>0</v>
      </c>
      <c r="M51" s="116">
        <f>SUM('2020实际制造费用'!M51,'2020实际管理费用'!M51,'2020实际营业费用'!M51)</f>
        <v>0</v>
      </c>
      <c r="N51" s="116">
        <f>SUM('2020实际制造费用'!N51,'2020实际管理费用'!N51,'2020实际营业费用'!N51)</f>
        <v>0</v>
      </c>
      <c r="O51" s="116">
        <f>SUM('2020实际制造费用'!O51,'2020实际管理费用'!O51,'2020实际营业费用'!O51)</f>
        <v>0</v>
      </c>
      <c r="P51" s="116">
        <f>SUM('2020实际制造费用'!P51,'2020实际管理费用'!P51,'2020实际营业费用'!P51)</f>
        <v>0</v>
      </c>
      <c r="Q51" s="116">
        <f>SUM('2020实际制造费用'!Q51,'2020实际管理费用'!Q51,'2020实际营业费用'!Q51)</f>
        <v>0</v>
      </c>
      <c r="R51" s="116">
        <f>SUM('2020实际制造费用'!R51,'2020实际管理费用'!R51,'2020实际营业费用'!R51)</f>
        <v>0</v>
      </c>
      <c r="S51" s="116">
        <f>SUM('2020实际制造费用'!S51,'2020实际管理费用'!S51,'2020实际营业费用'!S51)</f>
        <v>0</v>
      </c>
      <c r="T51" s="117">
        <f t="shared" si="0"/>
        <v>0</v>
      </c>
      <c r="U51" s="88"/>
    </row>
    <row r="52" spans="1:21" s="15" customFormat="1">
      <c r="A52" s="163"/>
      <c r="B52" s="156" t="s">
        <v>58</v>
      </c>
      <c r="C52" s="48" t="s">
        <v>59</v>
      </c>
      <c r="D52" s="116">
        <f ca="1">SUM('2020实际制造费用'!D52,'2020实际管理费用'!D52,'2020实际营业费用'!D52)</f>
        <v>26040.109999999997</v>
      </c>
      <c r="E52" s="116">
        <f ca="1">SUM('2020实际制造费用'!E52,'2020实际管理费用'!E52,'2020实际营业费用'!E52)</f>
        <v>35691.81</v>
      </c>
      <c r="F52" s="116">
        <f ca="1">SUM('2020实际制造费用'!F52,'2020实际管理费用'!F52,'2020实际营业费用'!F52)</f>
        <v>25955.729999999996</v>
      </c>
      <c r="G52" s="116">
        <f ca="1">SUM('2020实际制造费用'!G52,'2020实际管理费用'!G52,'2020实际营业费用'!G52)</f>
        <v>53771.45</v>
      </c>
      <c r="H52" s="116">
        <f>SUM('2020实际制造费用'!H52,'2020实际管理费用'!H52,'2020实际营业费用'!H52)</f>
        <v>12212.39</v>
      </c>
      <c r="I52" s="116">
        <f>SUM('2020实际制造费用'!I52,'2020实际管理费用'!I52,'2020实际营业费用'!I52)</f>
        <v>0</v>
      </c>
      <c r="J52" s="116">
        <f>SUM('2020实际制造费用'!J52,'2020实际管理费用'!J52,'2020实际营业费用'!J52)</f>
        <v>5867.25</v>
      </c>
      <c r="K52" s="116">
        <f>SUM('2020实际制造费用'!K52,'2020实际管理费用'!K52,'2020实际营业费用'!K52)</f>
        <v>35691.81</v>
      </c>
      <c r="L52" s="116">
        <f>SUM('2020实际制造费用'!L52,'2020实际管理费用'!L52,'2020实际营业费用'!L52)</f>
        <v>0</v>
      </c>
      <c r="M52" s="116">
        <f>SUM('2020实际制造费用'!M52,'2020实际管理费用'!M52,'2020实际营业费用'!M52)</f>
        <v>0</v>
      </c>
      <c r="N52" s="116">
        <f>SUM('2020实际制造费用'!N52,'2020实际管理费用'!N52,'2020实际营业费用'!N52)</f>
        <v>0</v>
      </c>
      <c r="O52" s="116">
        <f>SUM('2020实际制造费用'!O52,'2020实际管理费用'!O52,'2020实际营业费用'!O52)</f>
        <v>0</v>
      </c>
      <c r="P52" s="116">
        <f>SUM('2020实际制造费用'!P52,'2020实际管理费用'!P52,'2020实际营业费用'!P52)</f>
        <v>0</v>
      </c>
      <c r="Q52" s="116">
        <f>SUM('2020实际制造费用'!Q52,'2020实际管理费用'!Q52,'2020实际营业费用'!Q52)</f>
        <v>0</v>
      </c>
      <c r="R52" s="116">
        <f>SUM('2020实际制造费用'!R52,'2020实际管理费用'!R52,'2020实际营业费用'!R52)</f>
        <v>0</v>
      </c>
      <c r="S52" s="116">
        <f>SUM('2020实际制造费用'!S52,'2020实际管理费用'!S52,'2020实际营业费用'!S52)</f>
        <v>0</v>
      </c>
      <c r="T52" s="117">
        <f t="shared" si="0"/>
        <v>53771.45</v>
      </c>
      <c r="U52" s="88"/>
    </row>
    <row r="53" spans="1:21" s="15" customFormat="1">
      <c r="A53" s="163"/>
      <c r="B53" s="156"/>
      <c r="C53" s="48" t="s">
        <v>60</v>
      </c>
      <c r="D53" s="116">
        <f ca="1">SUM('2020实际制造费用'!D53,'2020实际管理费用'!D53,'2020实际营业费用'!D53)</f>
        <v>44070.720000000001</v>
      </c>
      <c r="E53" s="116">
        <f ca="1">SUM('2020实际制造费用'!E53,'2020实际管理费用'!E53,'2020实际营业费用'!E53)</f>
        <v>45510.34</v>
      </c>
      <c r="F53" s="116">
        <f ca="1">SUM('2020实际制造费用'!F53,'2020实际管理费用'!F53,'2020实际营业费用'!F53)</f>
        <v>41522.050000000003</v>
      </c>
      <c r="G53" s="116">
        <f ca="1">SUM('2020实际制造费用'!G53,'2020实际管理费用'!G53,'2020实际营业费用'!G53)</f>
        <v>48685.81</v>
      </c>
      <c r="H53" s="116">
        <f>SUM('2020实际制造费用'!H53,'2020实际管理费用'!H53,'2020实际营业费用'!H53)</f>
        <v>2075.4699999999998</v>
      </c>
      <c r="I53" s="116">
        <f>SUM('2020实际制造费用'!I53,'2020实际管理费用'!I53,'2020实际营业费用'!I53)</f>
        <v>0</v>
      </c>
      <c r="J53" s="116">
        <f>SUM('2020实际制造费用'!J53,'2020实际管理费用'!J53,'2020实际营业费用'!J53)</f>
        <v>1100</v>
      </c>
      <c r="K53" s="116">
        <f>SUM('2020实际制造费用'!K53,'2020实际管理费用'!K53,'2020实际营业费用'!K53)</f>
        <v>45510.34</v>
      </c>
      <c r="L53" s="116">
        <f>SUM('2020实际制造费用'!L53,'2020实际管理费用'!L53,'2020实际营业费用'!L53)</f>
        <v>0</v>
      </c>
      <c r="M53" s="116">
        <f>SUM('2020实际制造费用'!M53,'2020实际管理费用'!M53,'2020实际营业费用'!M53)</f>
        <v>0</v>
      </c>
      <c r="N53" s="116">
        <f>SUM('2020实际制造费用'!N53,'2020实际管理费用'!N53,'2020实际营业费用'!N53)</f>
        <v>0</v>
      </c>
      <c r="O53" s="116">
        <f>SUM('2020实际制造费用'!O53,'2020实际管理费用'!O53,'2020实际营业费用'!O53)</f>
        <v>0</v>
      </c>
      <c r="P53" s="116">
        <f>SUM('2020实际制造费用'!P53,'2020实际管理费用'!P53,'2020实际营业费用'!P53)</f>
        <v>0</v>
      </c>
      <c r="Q53" s="116">
        <f>SUM('2020实际制造费用'!Q53,'2020实际管理费用'!Q53,'2020实际营业费用'!Q53)</f>
        <v>0</v>
      </c>
      <c r="R53" s="116">
        <f>SUM('2020实际制造费用'!R53,'2020实际管理费用'!R53,'2020实际营业费用'!R53)</f>
        <v>0</v>
      </c>
      <c r="S53" s="116">
        <f>SUM('2020实际制造费用'!S53,'2020实际管理费用'!S53,'2020实际营业费用'!S53)</f>
        <v>0</v>
      </c>
      <c r="T53" s="117">
        <f t="shared" si="0"/>
        <v>48685.81</v>
      </c>
      <c r="U53" s="88"/>
    </row>
    <row r="54" spans="1:21" s="15" customFormat="1">
      <c r="A54" s="163"/>
      <c r="B54" s="156"/>
      <c r="C54" s="48" t="s">
        <v>439</v>
      </c>
      <c r="D54" s="116">
        <f ca="1">SUM('2020实际制造费用'!D54,'2020实际管理费用'!D54,'2020实际营业费用'!D54)</f>
        <v>0</v>
      </c>
      <c r="E54" s="116">
        <f ca="1">SUM('2020实际制造费用'!E54,'2020实际管理费用'!E54,'2020实际营业费用'!E54)</f>
        <v>0</v>
      </c>
      <c r="F54" s="116">
        <f ca="1">SUM('2020实际制造费用'!F54,'2020实际管理费用'!F54,'2020实际营业费用'!F54)</f>
        <v>0</v>
      </c>
      <c r="G54" s="116">
        <f ca="1">SUM('2020实际制造费用'!G54,'2020实际管理费用'!G54,'2020实际营业费用'!G54)</f>
        <v>0</v>
      </c>
      <c r="H54" s="116">
        <f>SUM('2020实际制造费用'!H54,'2020实际管理费用'!H54,'2020实际营业费用'!H54)</f>
        <v>0</v>
      </c>
      <c r="I54" s="116">
        <f>SUM('2020实际制造费用'!I54,'2020实际管理费用'!I54,'2020实际营业费用'!I54)</f>
        <v>0</v>
      </c>
      <c r="J54" s="116">
        <f>SUM('2020实际制造费用'!J54,'2020实际管理费用'!J54,'2020实际营业费用'!J54)</f>
        <v>0</v>
      </c>
      <c r="K54" s="116">
        <f>SUM('2020实际制造费用'!K54,'2020实际管理费用'!K54,'2020实际营业费用'!K54)</f>
        <v>0</v>
      </c>
      <c r="L54" s="116">
        <f>SUM('2020实际制造费用'!L54,'2020实际管理费用'!L54,'2020实际营业费用'!L54)</f>
        <v>0</v>
      </c>
      <c r="M54" s="116">
        <f>SUM('2020实际制造费用'!M54,'2020实际管理费用'!M54,'2020实际营业费用'!M54)</f>
        <v>0</v>
      </c>
      <c r="N54" s="116">
        <f>SUM('2020实际制造费用'!N54,'2020实际管理费用'!N54,'2020实际营业费用'!N54)</f>
        <v>0</v>
      </c>
      <c r="O54" s="116">
        <f>SUM('2020实际制造费用'!O54,'2020实际管理费用'!O54,'2020实际营业费用'!O54)</f>
        <v>0</v>
      </c>
      <c r="P54" s="116">
        <f>SUM('2020实际制造费用'!P54,'2020实际管理费用'!P54,'2020实际营业费用'!P54)</f>
        <v>0</v>
      </c>
      <c r="Q54" s="116">
        <f>SUM('2020实际制造费用'!Q54,'2020实际管理费用'!Q54,'2020实际营业费用'!Q54)</f>
        <v>0</v>
      </c>
      <c r="R54" s="116">
        <f>SUM('2020实际制造费用'!R54,'2020实际管理费用'!R54,'2020实际营业费用'!R54)</f>
        <v>0</v>
      </c>
      <c r="S54" s="116">
        <f>SUM('2020实际制造费用'!S54,'2020实际管理费用'!S54,'2020实际营业费用'!S54)</f>
        <v>0</v>
      </c>
      <c r="T54" s="117">
        <f t="shared" si="0"/>
        <v>0</v>
      </c>
      <c r="U54" s="88"/>
    </row>
    <row r="55" spans="1:21" s="15" customFormat="1">
      <c r="A55" s="163"/>
      <c r="B55" s="49" t="s">
        <v>61</v>
      </c>
      <c r="C55" s="48" t="s">
        <v>62</v>
      </c>
      <c r="D55" s="116">
        <f ca="1">SUM('2020实际制造费用'!D55,'2020实际管理费用'!D55,'2020实际营业费用'!D55)</f>
        <v>0</v>
      </c>
      <c r="E55" s="116">
        <f ca="1">SUM('2020实际制造费用'!E55,'2020实际管理费用'!E55,'2020实际营业费用'!E55)</f>
        <v>0</v>
      </c>
      <c r="F55" s="116">
        <f ca="1">SUM('2020实际制造费用'!F55,'2020实际管理费用'!F55,'2020实际营业费用'!F55)</f>
        <v>0</v>
      </c>
      <c r="G55" s="116">
        <f ca="1">SUM('2020实际制造费用'!G55,'2020实际管理费用'!G55,'2020实际营业费用'!G55)</f>
        <v>0</v>
      </c>
      <c r="H55" s="116">
        <f>SUM('2020实际制造费用'!H55,'2020实际管理费用'!H55,'2020实际营业费用'!H55)</f>
        <v>0</v>
      </c>
      <c r="I55" s="116">
        <f>SUM('2020实际制造费用'!I55,'2020实际管理费用'!I55,'2020实际营业费用'!I55)</f>
        <v>0</v>
      </c>
      <c r="J55" s="116">
        <f>SUM('2020实际制造费用'!J55,'2020实际管理费用'!J55,'2020实际营业费用'!J55)</f>
        <v>0</v>
      </c>
      <c r="K55" s="116">
        <f>SUM('2020实际制造费用'!K55,'2020实际管理费用'!K55,'2020实际营业费用'!K55)</f>
        <v>0</v>
      </c>
      <c r="L55" s="116">
        <f>SUM('2020实际制造费用'!L55,'2020实际管理费用'!L55,'2020实际营业费用'!L55)</f>
        <v>0</v>
      </c>
      <c r="M55" s="116">
        <f>SUM('2020实际制造费用'!M55,'2020实际管理费用'!M55,'2020实际营业费用'!M55)</f>
        <v>0</v>
      </c>
      <c r="N55" s="116">
        <f>SUM('2020实际制造费用'!N55,'2020实际管理费用'!N55,'2020实际营业费用'!N55)</f>
        <v>0</v>
      </c>
      <c r="O55" s="116">
        <f>SUM('2020实际制造费用'!O55,'2020实际管理费用'!O55,'2020实际营业费用'!O55)</f>
        <v>0</v>
      </c>
      <c r="P55" s="116">
        <f>SUM('2020实际制造费用'!P55,'2020实际管理费用'!P55,'2020实际营业费用'!P55)</f>
        <v>0</v>
      </c>
      <c r="Q55" s="116">
        <f>SUM('2020实际制造费用'!Q55,'2020实际管理费用'!Q55,'2020实际营业费用'!Q55)</f>
        <v>0</v>
      </c>
      <c r="R55" s="116">
        <f>SUM('2020实际制造费用'!R55,'2020实际管理费用'!R55,'2020实际营业费用'!R55)</f>
        <v>0</v>
      </c>
      <c r="S55" s="116">
        <f>SUM('2020实际制造费用'!S55,'2020实际管理费用'!S55,'2020实际营业费用'!S55)</f>
        <v>0</v>
      </c>
      <c r="T55" s="117">
        <f t="shared" si="0"/>
        <v>0</v>
      </c>
      <c r="U55" s="88"/>
    </row>
    <row r="56" spans="1:21" s="15" customFormat="1">
      <c r="A56" s="163"/>
      <c r="B56" s="49" t="s">
        <v>214</v>
      </c>
      <c r="C56" s="48" t="s">
        <v>63</v>
      </c>
      <c r="D56" s="116">
        <f ca="1">SUM('2020实际制造费用'!D56,'2020实际管理费用'!D56,'2020实际营业费用'!D56)</f>
        <v>0</v>
      </c>
      <c r="E56" s="116">
        <f ca="1">SUM('2020实际制造费用'!E56,'2020实际管理费用'!E56,'2020实际营业费用'!E56)</f>
        <v>0</v>
      </c>
      <c r="F56" s="116">
        <f ca="1">SUM('2020实际制造费用'!F56,'2020实际管理费用'!F56,'2020实际营业费用'!F56)</f>
        <v>0</v>
      </c>
      <c r="G56" s="116">
        <f ca="1">SUM('2020实际制造费用'!G56,'2020实际管理费用'!G56,'2020实际营业费用'!G56)</f>
        <v>0</v>
      </c>
      <c r="H56" s="116">
        <f>SUM('2020实际制造费用'!H56,'2020实际管理费用'!H56,'2020实际营业费用'!H56)</f>
        <v>0</v>
      </c>
      <c r="I56" s="116">
        <f>SUM('2020实际制造费用'!I56,'2020实际管理费用'!I56,'2020实际营业费用'!I56)</f>
        <v>0</v>
      </c>
      <c r="J56" s="116">
        <f>SUM('2020实际制造费用'!J56,'2020实际管理费用'!J56,'2020实际营业费用'!J56)</f>
        <v>0</v>
      </c>
      <c r="K56" s="116">
        <f>SUM('2020实际制造费用'!K56,'2020实际管理费用'!K56,'2020实际营业费用'!K56)</f>
        <v>0</v>
      </c>
      <c r="L56" s="116">
        <f>SUM('2020实际制造费用'!L56,'2020实际管理费用'!L56,'2020实际营业费用'!L56)</f>
        <v>0</v>
      </c>
      <c r="M56" s="116">
        <f>SUM('2020实际制造费用'!M56,'2020实际管理费用'!M56,'2020实际营业费用'!M56)</f>
        <v>0</v>
      </c>
      <c r="N56" s="116">
        <f>SUM('2020实际制造费用'!N56,'2020实际管理费用'!N56,'2020实际营业费用'!N56)</f>
        <v>0</v>
      </c>
      <c r="O56" s="116">
        <f>SUM('2020实际制造费用'!O56,'2020实际管理费用'!O56,'2020实际营业费用'!O56)</f>
        <v>0</v>
      </c>
      <c r="P56" s="116">
        <f>SUM('2020实际制造费用'!P56,'2020实际管理费用'!P56,'2020实际营业费用'!P56)</f>
        <v>0</v>
      </c>
      <c r="Q56" s="116">
        <f>SUM('2020实际制造费用'!Q56,'2020实际管理费用'!Q56,'2020实际营业费用'!Q56)</f>
        <v>0</v>
      </c>
      <c r="R56" s="116">
        <f>SUM('2020实际制造费用'!R56,'2020实际管理费用'!R56,'2020实际营业费用'!R56)</f>
        <v>0</v>
      </c>
      <c r="S56" s="116">
        <f>SUM('2020实际制造费用'!S56,'2020实际管理费用'!S56,'2020实际营业费用'!S56)</f>
        <v>0</v>
      </c>
      <c r="T56" s="117">
        <f t="shared" si="0"/>
        <v>0</v>
      </c>
      <c r="U56" s="88"/>
    </row>
    <row r="57" spans="1:21" s="15" customFormat="1">
      <c r="A57" s="164" t="s">
        <v>64</v>
      </c>
      <c r="B57" s="46" t="s">
        <v>65</v>
      </c>
      <c r="C57" s="48" t="s">
        <v>66</v>
      </c>
      <c r="D57" s="116">
        <f ca="1">SUM('2020实际制造费用'!D57,'2020实际管理费用'!D57,'2020实际营业费用'!D57)</f>
        <v>0</v>
      </c>
      <c r="E57" s="116">
        <f ca="1">SUM('2020实际制造费用'!E57,'2020实际管理费用'!E57,'2020实际营业费用'!E57)</f>
        <v>0</v>
      </c>
      <c r="F57" s="116">
        <f ca="1">SUM('2020实际制造费用'!F57,'2020实际管理费用'!F57,'2020实际营业费用'!F57)</f>
        <v>-6402.6399999999994</v>
      </c>
      <c r="G57" s="116">
        <f ca="1">SUM('2020实际制造费用'!G57,'2020实际管理费用'!G57,'2020实际营业费用'!G57)</f>
        <v>0</v>
      </c>
      <c r="H57" s="116">
        <f>SUM('2020实际制造费用'!H57,'2020实际管理费用'!H57,'2020实际营业费用'!H57)</f>
        <v>0</v>
      </c>
      <c r="I57" s="116">
        <f>SUM('2020实际制造费用'!I57,'2020实际管理费用'!I57,'2020实际营业费用'!I57)</f>
        <v>0</v>
      </c>
      <c r="J57" s="116">
        <f>SUM('2020实际制造费用'!J57,'2020实际管理费用'!J57,'2020实际营业费用'!J57)</f>
        <v>0</v>
      </c>
      <c r="K57" s="116">
        <f>SUM('2020实际制造费用'!K57,'2020实际管理费用'!K57,'2020实际营业费用'!K57)</f>
        <v>0</v>
      </c>
      <c r="L57" s="116">
        <f>SUM('2020实际制造费用'!L57,'2020实际管理费用'!L57,'2020实际营业费用'!L57)</f>
        <v>0</v>
      </c>
      <c r="M57" s="116">
        <f>SUM('2020实际制造费用'!M57,'2020实际管理费用'!M57,'2020实际营业费用'!M57)</f>
        <v>0</v>
      </c>
      <c r="N57" s="116">
        <f>SUM('2020实际制造费用'!N57,'2020实际管理费用'!N57,'2020实际营业费用'!N57)</f>
        <v>0</v>
      </c>
      <c r="O57" s="116">
        <f>SUM('2020实际制造费用'!O57,'2020实际管理费用'!O57,'2020实际营业费用'!O57)</f>
        <v>0</v>
      </c>
      <c r="P57" s="116">
        <f>SUM('2020实际制造费用'!P57,'2020实际管理费用'!P57,'2020实际营业费用'!P57)</f>
        <v>0</v>
      </c>
      <c r="Q57" s="116">
        <f>SUM('2020实际制造费用'!Q57,'2020实际管理费用'!Q57,'2020实际营业费用'!Q57)</f>
        <v>0</v>
      </c>
      <c r="R57" s="116">
        <f>SUM('2020实际制造费用'!R57,'2020实际管理费用'!R57,'2020实际营业费用'!R57)</f>
        <v>0</v>
      </c>
      <c r="S57" s="116">
        <f>SUM('2020实际制造费用'!S57,'2020实际管理费用'!S57,'2020实际营业费用'!S57)</f>
        <v>0</v>
      </c>
      <c r="T57" s="117">
        <f t="shared" si="0"/>
        <v>0</v>
      </c>
      <c r="U57" s="88"/>
    </row>
    <row r="58" spans="1:21" s="15" customFormat="1">
      <c r="A58" s="164"/>
      <c r="B58" s="49" t="s">
        <v>215</v>
      </c>
      <c r="C58" s="48" t="s">
        <v>67</v>
      </c>
      <c r="D58" s="116">
        <f ca="1">SUM('2020实际制造费用'!D58,'2020实际管理费用'!D58,'2020实际营业费用'!D58)</f>
        <v>0</v>
      </c>
      <c r="E58" s="116">
        <f ca="1">SUM('2020实际制造费用'!E58,'2020实际管理费用'!E58,'2020实际营业费用'!E58)</f>
        <v>0</v>
      </c>
      <c r="F58" s="116">
        <f ca="1">SUM('2020实际制造费用'!F58,'2020实际管理费用'!F58,'2020实际营业费用'!F58)</f>
        <v>0</v>
      </c>
      <c r="G58" s="116">
        <f ca="1">SUM('2020实际制造费用'!G58,'2020实际管理费用'!G58,'2020实际营业费用'!G58)</f>
        <v>0</v>
      </c>
      <c r="H58" s="116">
        <f>SUM('2020实际制造费用'!H58,'2020实际管理费用'!H58,'2020实际营业费用'!H58)</f>
        <v>0</v>
      </c>
      <c r="I58" s="116">
        <f>SUM('2020实际制造费用'!I58,'2020实际管理费用'!I58,'2020实际营业费用'!I58)</f>
        <v>0</v>
      </c>
      <c r="J58" s="116">
        <f>SUM('2020实际制造费用'!J58,'2020实际管理费用'!J58,'2020实际营业费用'!J58)</f>
        <v>0</v>
      </c>
      <c r="K58" s="116">
        <f>SUM('2020实际制造费用'!K58,'2020实际管理费用'!K58,'2020实际营业费用'!K58)</f>
        <v>0</v>
      </c>
      <c r="L58" s="116">
        <f>SUM('2020实际制造费用'!L58,'2020实际管理费用'!L58,'2020实际营业费用'!L58)</f>
        <v>0</v>
      </c>
      <c r="M58" s="116">
        <f>SUM('2020实际制造费用'!M58,'2020实际管理费用'!M58,'2020实际营业费用'!M58)</f>
        <v>0</v>
      </c>
      <c r="N58" s="116">
        <f>SUM('2020实际制造费用'!N58,'2020实际管理费用'!N58,'2020实际营业费用'!N58)</f>
        <v>0</v>
      </c>
      <c r="O58" s="116">
        <f>SUM('2020实际制造费用'!O58,'2020实际管理费用'!O58,'2020实际营业费用'!O58)</f>
        <v>0</v>
      </c>
      <c r="P58" s="116">
        <f>SUM('2020实际制造费用'!P58,'2020实际管理费用'!P58,'2020实际营业费用'!P58)</f>
        <v>0</v>
      </c>
      <c r="Q58" s="116">
        <f>SUM('2020实际制造费用'!Q58,'2020实际管理费用'!Q58,'2020实际营业费用'!Q58)</f>
        <v>0</v>
      </c>
      <c r="R58" s="116">
        <f>SUM('2020实际制造费用'!R58,'2020实际管理费用'!R58,'2020实际营业费用'!R58)</f>
        <v>0</v>
      </c>
      <c r="S58" s="116">
        <f>SUM('2020实际制造费用'!S58,'2020实际管理费用'!S58,'2020实际营业费用'!S58)</f>
        <v>0</v>
      </c>
      <c r="T58" s="117">
        <f t="shared" si="0"/>
        <v>0</v>
      </c>
      <c r="U58" s="88"/>
    </row>
    <row r="59" spans="1:21" s="15" customFormat="1">
      <c r="A59" s="164"/>
      <c r="B59" s="160" t="s">
        <v>216</v>
      </c>
      <c r="C59" s="48" t="s">
        <v>68</v>
      </c>
      <c r="D59" s="116">
        <f ca="1">SUM('2020实际制造费用'!D59,'2020实际管理费用'!D59,'2020实际营业费用'!D59)</f>
        <v>0</v>
      </c>
      <c r="E59" s="116">
        <f ca="1">SUM('2020实际制造费用'!E59,'2020实际管理费用'!E59,'2020实际营业费用'!E59)</f>
        <v>0</v>
      </c>
      <c r="F59" s="116">
        <f ca="1">SUM('2020实际制造费用'!F59,'2020实际管理费用'!F59,'2020实际营业费用'!F59)</f>
        <v>0</v>
      </c>
      <c r="G59" s="116">
        <f ca="1">SUM('2020实际制造费用'!G59,'2020实际管理费用'!G59,'2020实际营业费用'!G59)</f>
        <v>0</v>
      </c>
      <c r="H59" s="116">
        <f>SUM('2020实际制造费用'!H59,'2020实际管理费用'!H59,'2020实际营业费用'!H59)</f>
        <v>0</v>
      </c>
      <c r="I59" s="116">
        <f>SUM('2020实际制造费用'!I59,'2020实际管理费用'!I59,'2020实际营业费用'!I59)</f>
        <v>0</v>
      </c>
      <c r="J59" s="116">
        <f>SUM('2020实际制造费用'!J59,'2020实际管理费用'!J59,'2020实际营业费用'!J59)</f>
        <v>0</v>
      </c>
      <c r="K59" s="116">
        <f>SUM('2020实际制造费用'!K59,'2020实际管理费用'!K59,'2020实际营业费用'!K59)</f>
        <v>0</v>
      </c>
      <c r="L59" s="116">
        <f>SUM('2020实际制造费用'!L59,'2020实际管理费用'!L59,'2020实际营业费用'!L59)</f>
        <v>0</v>
      </c>
      <c r="M59" s="116">
        <f>SUM('2020实际制造费用'!M59,'2020实际管理费用'!M59,'2020实际营业费用'!M59)</f>
        <v>0</v>
      </c>
      <c r="N59" s="116">
        <f>SUM('2020实际制造费用'!N59,'2020实际管理费用'!N59,'2020实际营业费用'!N59)</f>
        <v>0</v>
      </c>
      <c r="O59" s="116">
        <f>SUM('2020实际制造费用'!O59,'2020实际管理费用'!O59,'2020实际营业费用'!O59)</f>
        <v>0</v>
      </c>
      <c r="P59" s="116">
        <f>SUM('2020实际制造费用'!P59,'2020实际管理费用'!P59,'2020实际营业费用'!P59)</f>
        <v>0</v>
      </c>
      <c r="Q59" s="116">
        <f>SUM('2020实际制造费用'!Q59,'2020实际管理费用'!Q59,'2020实际营业费用'!Q59)</f>
        <v>0</v>
      </c>
      <c r="R59" s="116">
        <f>SUM('2020实际制造费用'!R59,'2020实际管理费用'!R59,'2020实际营业费用'!R59)</f>
        <v>0</v>
      </c>
      <c r="S59" s="116">
        <f>SUM('2020实际制造费用'!S59,'2020实际管理费用'!S59,'2020实际营业费用'!S59)</f>
        <v>0</v>
      </c>
      <c r="T59" s="117">
        <f t="shared" si="0"/>
        <v>0</v>
      </c>
      <c r="U59" s="88"/>
    </row>
    <row r="60" spans="1:21" s="15" customFormat="1">
      <c r="A60" s="164"/>
      <c r="B60" s="160"/>
      <c r="C60" s="48" t="s">
        <v>440</v>
      </c>
      <c r="D60" s="116">
        <f ca="1">SUM('2020实际制造费用'!D60,'2020实际管理费用'!D60,'2020实际营业费用'!D60)</f>
        <v>0</v>
      </c>
      <c r="E60" s="116">
        <f ca="1">SUM('2020实际制造费用'!E60,'2020实际管理费用'!E60,'2020实际营业费用'!E60)</f>
        <v>0</v>
      </c>
      <c r="F60" s="116">
        <f ca="1">SUM('2020实际制造费用'!F60,'2020实际管理费用'!F60,'2020实际营业费用'!F60)</f>
        <v>0</v>
      </c>
      <c r="G60" s="116">
        <f ca="1">SUM('2020实际制造费用'!G60,'2020实际管理费用'!G60,'2020实际营业费用'!G60)</f>
        <v>0</v>
      </c>
      <c r="H60" s="116">
        <f>SUM('2020实际制造费用'!H60,'2020实际管理费用'!H60,'2020实际营业费用'!H60)</f>
        <v>0</v>
      </c>
      <c r="I60" s="116">
        <f>SUM('2020实际制造费用'!I60,'2020实际管理费用'!I60,'2020实际营业费用'!I60)</f>
        <v>0</v>
      </c>
      <c r="J60" s="116">
        <f>SUM('2020实际制造费用'!J60,'2020实际管理费用'!J60,'2020实际营业费用'!J60)</f>
        <v>0</v>
      </c>
      <c r="K60" s="116">
        <f>SUM('2020实际制造费用'!K60,'2020实际管理费用'!K60,'2020实际营业费用'!K60)</f>
        <v>0</v>
      </c>
      <c r="L60" s="116">
        <f>SUM('2020实际制造费用'!L60,'2020实际管理费用'!L60,'2020实际营业费用'!L60)</f>
        <v>0</v>
      </c>
      <c r="M60" s="116">
        <f>SUM('2020实际制造费用'!M60,'2020实际管理费用'!M60,'2020实际营业费用'!M60)</f>
        <v>0</v>
      </c>
      <c r="N60" s="116">
        <f>SUM('2020实际制造费用'!N60,'2020实际管理费用'!N60,'2020实际营业费用'!N60)</f>
        <v>0</v>
      </c>
      <c r="O60" s="116">
        <f>SUM('2020实际制造费用'!O60,'2020实际管理费用'!O60,'2020实际营业费用'!O60)</f>
        <v>0</v>
      </c>
      <c r="P60" s="116">
        <f>SUM('2020实际制造费用'!P60,'2020实际管理费用'!P60,'2020实际营业费用'!P60)</f>
        <v>0</v>
      </c>
      <c r="Q60" s="116">
        <f>SUM('2020实际制造费用'!Q60,'2020实际管理费用'!Q60,'2020实际营业费用'!Q60)</f>
        <v>0</v>
      </c>
      <c r="R60" s="116">
        <f>SUM('2020实际制造费用'!R60,'2020实际管理费用'!R60,'2020实际营业费用'!R60)</f>
        <v>0</v>
      </c>
      <c r="S60" s="116">
        <f>SUM('2020实际制造费用'!S60,'2020实际管理费用'!S60,'2020实际营业费用'!S60)</f>
        <v>0</v>
      </c>
      <c r="T60" s="117">
        <f t="shared" si="0"/>
        <v>0</v>
      </c>
      <c r="U60" s="88"/>
    </row>
    <row r="61" spans="1:21" s="15" customFormat="1">
      <c r="A61" s="164"/>
      <c r="B61" s="49" t="s">
        <v>217</v>
      </c>
      <c r="C61" s="48" t="s">
        <v>69</v>
      </c>
      <c r="D61" s="116">
        <f ca="1">SUM('2020实际制造费用'!D61,'2020实际管理费用'!D61,'2020实际营业费用'!D61)</f>
        <v>0</v>
      </c>
      <c r="E61" s="116">
        <f ca="1">SUM('2020实际制造费用'!E61,'2020实际管理费用'!E61,'2020实际营业费用'!E61)</f>
        <v>0</v>
      </c>
      <c r="F61" s="116">
        <f ca="1">SUM('2020实际制造费用'!F61,'2020实际管理费用'!F61,'2020实际营业费用'!F61)</f>
        <v>-3514.37</v>
      </c>
      <c r="G61" s="116">
        <f ca="1">SUM('2020实际制造费用'!G61,'2020实际管理费用'!G61,'2020实际营业费用'!G61)</f>
        <v>-3514.37</v>
      </c>
      <c r="H61" s="116">
        <f>SUM('2020实际制造费用'!H61,'2020实际管理费用'!H61,'2020实际营业费用'!H61)</f>
        <v>-3514.37</v>
      </c>
      <c r="I61" s="116">
        <f>SUM('2020实际制造费用'!I61,'2020实际管理费用'!I61,'2020实际营业费用'!I61)</f>
        <v>0</v>
      </c>
      <c r="J61" s="116">
        <f>SUM('2020实际制造费用'!J61,'2020实际管理费用'!J61,'2020实际营业费用'!J61)</f>
        <v>0</v>
      </c>
      <c r="K61" s="116">
        <f>SUM('2020实际制造费用'!K61,'2020实际管理费用'!K61,'2020实际营业费用'!K61)</f>
        <v>0</v>
      </c>
      <c r="L61" s="116">
        <f>SUM('2020实际制造费用'!L61,'2020实际管理费用'!L61,'2020实际营业费用'!L61)</f>
        <v>0</v>
      </c>
      <c r="M61" s="116">
        <f>SUM('2020实际制造费用'!M61,'2020实际管理费用'!M61,'2020实际营业费用'!M61)</f>
        <v>0</v>
      </c>
      <c r="N61" s="116">
        <f>SUM('2020实际制造费用'!N61,'2020实际管理费用'!N61,'2020实际营业费用'!N61)</f>
        <v>0</v>
      </c>
      <c r="O61" s="116">
        <f>SUM('2020实际制造费用'!O61,'2020实际管理费用'!O61,'2020实际营业费用'!O61)</f>
        <v>0</v>
      </c>
      <c r="P61" s="116">
        <f>SUM('2020实际制造费用'!P61,'2020实际管理费用'!P61,'2020实际营业费用'!P61)</f>
        <v>0</v>
      </c>
      <c r="Q61" s="116">
        <f>SUM('2020实际制造费用'!Q61,'2020实际管理费用'!Q61,'2020实际营业费用'!Q61)</f>
        <v>0</v>
      </c>
      <c r="R61" s="116">
        <f>SUM('2020实际制造费用'!R61,'2020实际管理费用'!R61,'2020实际营业费用'!R61)</f>
        <v>0</v>
      </c>
      <c r="S61" s="116">
        <f>SUM('2020实际制造费用'!S61,'2020实际管理费用'!S61,'2020实际营业费用'!S61)</f>
        <v>0</v>
      </c>
      <c r="T61" s="117">
        <f t="shared" si="0"/>
        <v>-3514.37</v>
      </c>
      <c r="U61" s="88"/>
    </row>
    <row r="62" spans="1:21" s="15" customFormat="1">
      <c r="A62" s="164"/>
      <c r="B62" s="46" t="s">
        <v>70</v>
      </c>
      <c r="C62" s="48" t="s">
        <v>71</v>
      </c>
      <c r="D62" s="116">
        <f ca="1">SUM('2020实际制造费用'!D62,'2020实际管理费用'!D62,'2020实际营业费用'!D62)</f>
        <v>0</v>
      </c>
      <c r="E62" s="116">
        <f ca="1">SUM('2020实际制造费用'!E62,'2020实际管理费用'!E62,'2020实际营业费用'!E62)</f>
        <v>0</v>
      </c>
      <c r="F62" s="116">
        <f ca="1">SUM('2020实际制造费用'!F62,'2020实际管理费用'!F62,'2020实际营业费用'!F62)</f>
        <v>0</v>
      </c>
      <c r="G62" s="116">
        <f ca="1">SUM('2020实际制造费用'!G62,'2020实际管理费用'!G62,'2020实际营业费用'!G62)</f>
        <v>0</v>
      </c>
      <c r="H62" s="116">
        <f>SUM('2020实际制造费用'!H62,'2020实际管理费用'!H62,'2020实际营业费用'!H62)</f>
        <v>0</v>
      </c>
      <c r="I62" s="116">
        <f>SUM('2020实际制造费用'!I62,'2020实际管理费用'!I62,'2020实际营业费用'!I62)</f>
        <v>0</v>
      </c>
      <c r="J62" s="116">
        <f>SUM('2020实际制造费用'!J62,'2020实际管理费用'!J62,'2020实际营业费用'!J62)</f>
        <v>0</v>
      </c>
      <c r="K62" s="116">
        <f>SUM('2020实际制造费用'!K62,'2020实际管理费用'!K62,'2020实际营业费用'!K62)</f>
        <v>0</v>
      </c>
      <c r="L62" s="116">
        <f>SUM('2020实际制造费用'!L62,'2020实际管理费用'!L62,'2020实际营业费用'!L62)</f>
        <v>0</v>
      </c>
      <c r="M62" s="116">
        <f>SUM('2020实际制造费用'!M62,'2020实际管理费用'!M62,'2020实际营业费用'!M62)</f>
        <v>0</v>
      </c>
      <c r="N62" s="116">
        <f>SUM('2020实际制造费用'!N62,'2020实际管理费用'!N62,'2020实际营业费用'!N62)</f>
        <v>0</v>
      </c>
      <c r="O62" s="116">
        <f>SUM('2020实际制造费用'!O62,'2020实际管理费用'!O62,'2020实际营业费用'!O62)</f>
        <v>0</v>
      </c>
      <c r="P62" s="116">
        <f>SUM('2020实际制造费用'!P62,'2020实际管理费用'!P62,'2020实际营业费用'!P62)</f>
        <v>0</v>
      </c>
      <c r="Q62" s="116">
        <f>SUM('2020实际制造费用'!Q62,'2020实际管理费用'!Q62,'2020实际营业费用'!Q62)</f>
        <v>0</v>
      </c>
      <c r="R62" s="116">
        <f>SUM('2020实际制造费用'!R62,'2020实际管理费用'!R62,'2020实际营业费用'!R62)</f>
        <v>0</v>
      </c>
      <c r="S62" s="116">
        <f>SUM('2020实际制造费用'!S62,'2020实际管理费用'!S62,'2020实际营业费用'!S62)</f>
        <v>0</v>
      </c>
      <c r="T62" s="117">
        <f t="shared" si="0"/>
        <v>0</v>
      </c>
      <c r="U62" s="88"/>
    </row>
    <row r="63" spans="1:21" s="15" customFormat="1">
      <c r="A63" s="159" t="s">
        <v>72</v>
      </c>
      <c r="B63" s="47" t="s">
        <v>73</v>
      </c>
      <c r="C63" s="48" t="s">
        <v>74</v>
      </c>
      <c r="D63" s="116">
        <f ca="1">SUM('2020实际制造费用'!D63,'2020实际管理费用'!D63,'2020实际营业费用'!D63)</f>
        <v>-1918.2799999999988</v>
      </c>
      <c r="E63" s="116">
        <f ca="1">SUM('2020实际制造费用'!E63,'2020实际管理费用'!E63,'2020实际营业费用'!E63)</f>
        <v>19537.810000000001</v>
      </c>
      <c r="F63" s="116">
        <f ca="1">SUM('2020实际制造费用'!F63,'2020实际管理费用'!F63,'2020实际营业费用'!F63)</f>
        <v>-3770.8199999999924</v>
      </c>
      <c r="G63" s="116">
        <f ca="1">SUM('2020实际制造费用'!G63,'2020实际管理费用'!G63,'2020实际营业费用'!G63)</f>
        <v>67699.03</v>
      </c>
      <c r="H63" s="116">
        <f>SUM('2020实际制造费用'!H63,'2020实际管理费用'!H63,'2020实际营业费用'!H63)</f>
        <v>20113.18</v>
      </c>
      <c r="I63" s="116">
        <f>SUM('2020实际制造费用'!I63,'2020实际管理费用'!I63,'2020实际营业费用'!I63)</f>
        <v>7024.5</v>
      </c>
      <c r="J63" s="116">
        <f>SUM('2020实际制造费用'!J63,'2020实际管理费用'!J63,'2020实际营业费用'!J63)</f>
        <v>21023.54</v>
      </c>
      <c r="K63" s="116">
        <f>SUM('2020实际制造费用'!K63,'2020实际管理费用'!K63,'2020实际营业费用'!K63)</f>
        <v>19537.810000000001</v>
      </c>
      <c r="L63" s="116">
        <f>SUM('2020实际制造费用'!L63,'2020实际管理费用'!L63,'2020实际营业费用'!L63)</f>
        <v>0</v>
      </c>
      <c r="M63" s="116">
        <f>SUM('2020实际制造费用'!M63,'2020实际管理费用'!M63,'2020实际营业费用'!M63)</f>
        <v>0</v>
      </c>
      <c r="N63" s="116">
        <f>SUM('2020实际制造费用'!N63,'2020实际管理费用'!N63,'2020实际营业费用'!N63)</f>
        <v>0</v>
      </c>
      <c r="O63" s="116">
        <f>SUM('2020实际制造费用'!O63,'2020实际管理费用'!O63,'2020实际营业费用'!O63)</f>
        <v>0</v>
      </c>
      <c r="P63" s="116">
        <f>SUM('2020实际制造费用'!P63,'2020实际管理费用'!P63,'2020实际营业费用'!P63)</f>
        <v>0</v>
      </c>
      <c r="Q63" s="116">
        <f>SUM('2020实际制造费用'!Q63,'2020实际管理费用'!Q63,'2020实际营业费用'!Q63)</f>
        <v>0</v>
      </c>
      <c r="R63" s="116">
        <f>SUM('2020实际制造费用'!R63,'2020实际管理费用'!R63,'2020实际营业费用'!R63)</f>
        <v>0</v>
      </c>
      <c r="S63" s="116">
        <f>SUM('2020实际制造费用'!S63,'2020实际管理费用'!S63,'2020实际营业费用'!S63)</f>
        <v>0</v>
      </c>
      <c r="T63" s="117">
        <f t="shared" si="0"/>
        <v>67699.03</v>
      </c>
      <c r="U63" s="88"/>
    </row>
    <row r="64" spans="1:21" s="15" customFormat="1">
      <c r="A64" s="159"/>
      <c r="B64" s="47" t="s">
        <v>218</v>
      </c>
      <c r="C64" s="48" t="s">
        <v>75</v>
      </c>
      <c r="D64" s="116">
        <f ca="1">SUM('2020实际制造费用'!D64,'2020实际管理费用'!D64,'2020实际营业费用'!D64)</f>
        <v>-10762.240000000002</v>
      </c>
      <c r="E64" s="116">
        <f ca="1">SUM('2020实际制造费用'!E64,'2020实际管理费用'!E64,'2020实际营业费用'!E64)</f>
        <v>18391.84</v>
      </c>
      <c r="F64" s="116">
        <f ca="1">SUM('2020实际制造费用'!F64,'2020实际管理费用'!F64,'2020实际营业费用'!F64)</f>
        <v>12937.189999999991</v>
      </c>
      <c r="G64" s="116">
        <f ca="1">SUM('2020实际制造费用'!G64,'2020实际管理费用'!G64,'2020实际营业费用'!G64)</f>
        <v>113168.31</v>
      </c>
      <c r="H64" s="116">
        <f>SUM('2020实际制造费用'!H64,'2020实际管理费用'!H64,'2020实际营业费用'!H64)</f>
        <v>25638.010000000002</v>
      </c>
      <c r="I64" s="116">
        <f>SUM('2020实际制造费用'!I64,'2020实际管理费用'!I64,'2020实际营业费用'!I64)</f>
        <v>28259.64</v>
      </c>
      <c r="J64" s="116">
        <f>SUM('2020实际制造费用'!J64,'2020实际管理费用'!J64,'2020实际营业费用'!J64)</f>
        <v>40878.82</v>
      </c>
      <c r="K64" s="116">
        <f>SUM('2020实际制造费用'!K64,'2020实际管理费用'!K64,'2020实际营业费用'!K64)</f>
        <v>18391.84</v>
      </c>
      <c r="L64" s="116">
        <f>SUM('2020实际制造费用'!L64,'2020实际管理费用'!L64,'2020实际营业费用'!L64)</f>
        <v>0</v>
      </c>
      <c r="M64" s="116">
        <f>SUM('2020实际制造费用'!M64,'2020实际管理费用'!M64,'2020实际营业费用'!M64)</f>
        <v>0</v>
      </c>
      <c r="N64" s="116">
        <f>SUM('2020实际制造费用'!N64,'2020实际管理费用'!N64,'2020实际营业费用'!N64)</f>
        <v>0</v>
      </c>
      <c r="O64" s="116">
        <f>SUM('2020实际制造费用'!O64,'2020实际管理费用'!O64,'2020实际营业费用'!O64)</f>
        <v>0</v>
      </c>
      <c r="P64" s="116">
        <f>SUM('2020实际制造费用'!P64,'2020实际管理费用'!P64,'2020实际营业费用'!P64)</f>
        <v>0</v>
      </c>
      <c r="Q64" s="116">
        <f>SUM('2020实际制造费用'!Q64,'2020实际管理费用'!Q64,'2020实际营业费用'!Q64)</f>
        <v>0</v>
      </c>
      <c r="R64" s="116">
        <f>SUM('2020实际制造费用'!R64,'2020实际管理费用'!R64,'2020实际营业费用'!R64)</f>
        <v>0</v>
      </c>
      <c r="S64" s="116">
        <f>SUM('2020实际制造费用'!S64,'2020实际管理费用'!S64,'2020实际营业费用'!S64)</f>
        <v>0</v>
      </c>
      <c r="T64" s="117">
        <f t="shared" si="0"/>
        <v>113168.31</v>
      </c>
      <c r="U64" s="88"/>
    </row>
    <row r="65" spans="1:21" s="15" customFormat="1">
      <c r="A65" s="159"/>
      <c r="B65" s="47" t="s">
        <v>219</v>
      </c>
      <c r="C65" s="48" t="s">
        <v>76</v>
      </c>
      <c r="D65" s="116">
        <f ca="1">SUM('2020实际制造费用'!D65,'2020实际管理费用'!D65,'2020实际营业费用'!D65)</f>
        <v>27099.210000000006</v>
      </c>
      <c r="E65" s="116">
        <f ca="1">SUM('2020实际制造费用'!E65,'2020实际管理费用'!E65,'2020实际营业费用'!E65)</f>
        <v>84164.59</v>
      </c>
      <c r="F65" s="116">
        <f ca="1">SUM('2020实际制造费用'!F65,'2020实际管理费用'!F65,'2020实际营业费用'!F65)</f>
        <v>53922.149999999994</v>
      </c>
      <c r="G65" s="116">
        <f ca="1">SUM('2020实际制造费用'!G65,'2020实际管理费用'!G65,'2020实际营业费用'!G65)</f>
        <v>283984.77999999997</v>
      </c>
      <c r="H65" s="116">
        <f>SUM('2020实际制造费用'!H65,'2020实际管理费用'!H65,'2020实际营业费用'!H65)</f>
        <v>51050.25</v>
      </c>
      <c r="I65" s="116">
        <f>SUM('2020实际制造费用'!I65,'2020实际管理费用'!I65,'2020实际营业费用'!I65)</f>
        <v>85039.8</v>
      </c>
      <c r="J65" s="116">
        <f>SUM('2020实际制造费用'!J65,'2020实际管理费用'!J65,'2020实际营业费用'!J65)</f>
        <v>63730.14</v>
      </c>
      <c r="K65" s="116">
        <f>SUM('2020实际制造费用'!K65,'2020实际管理费用'!K65,'2020实际营业费用'!K65)</f>
        <v>84164.59</v>
      </c>
      <c r="L65" s="116">
        <f>SUM('2020实际制造费用'!L65,'2020实际管理费用'!L65,'2020实际营业费用'!L65)</f>
        <v>0</v>
      </c>
      <c r="M65" s="116">
        <f>SUM('2020实际制造费用'!M65,'2020实际管理费用'!M65,'2020实际营业费用'!M65)</f>
        <v>0</v>
      </c>
      <c r="N65" s="116">
        <f>SUM('2020实际制造费用'!N65,'2020实际管理费用'!N65,'2020实际营业费用'!N65)</f>
        <v>0</v>
      </c>
      <c r="O65" s="116">
        <f>SUM('2020实际制造费用'!O65,'2020实际管理费用'!O65,'2020实际营业费用'!O65)</f>
        <v>0</v>
      </c>
      <c r="P65" s="116">
        <f>SUM('2020实际制造费用'!P65,'2020实际管理费用'!P65,'2020实际营业费用'!P65)</f>
        <v>0</v>
      </c>
      <c r="Q65" s="116">
        <f>SUM('2020实际制造费用'!Q65,'2020实际管理费用'!Q65,'2020实际营业费用'!Q65)</f>
        <v>0</v>
      </c>
      <c r="R65" s="116">
        <f>SUM('2020实际制造费用'!R65,'2020实际管理费用'!R65,'2020实际营业费用'!R65)</f>
        <v>0</v>
      </c>
      <c r="S65" s="116">
        <f>SUM('2020实际制造费用'!S65,'2020实际管理费用'!S65,'2020实际营业费用'!S65)</f>
        <v>0</v>
      </c>
      <c r="T65" s="117">
        <f t="shared" si="0"/>
        <v>283984.78000000003</v>
      </c>
      <c r="U65" s="88"/>
    </row>
    <row r="66" spans="1:21" s="15" customFormat="1">
      <c r="A66" s="159"/>
      <c r="B66" s="47" t="s">
        <v>77</v>
      </c>
      <c r="C66" s="48" t="s">
        <v>78</v>
      </c>
      <c r="D66" s="116">
        <f ca="1">SUM('2020实际制造费用'!D66,'2020实际管理费用'!D66,'2020实际营业费用'!D66)</f>
        <v>63726.009999999995</v>
      </c>
      <c r="E66" s="116">
        <f ca="1">SUM('2020实际制造费用'!E66,'2020实际管理费用'!E66,'2020实际营业费用'!E66)</f>
        <v>155016.06999999998</v>
      </c>
      <c r="F66" s="116">
        <f ca="1">SUM('2020实际制造费用'!F66,'2020实际管理费用'!F66,'2020实际营业费用'!F66)</f>
        <v>5155.8099999999395</v>
      </c>
      <c r="G66" s="116">
        <f ca="1">SUM('2020实际制造费用'!G66,'2020实际管理费用'!G66,'2020实际营业费用'!G66)</f>
        <v>654976.91999999993</v>
      </c>
      <c r="H66" s="116">
        <f>SUM('2020实际制造费用'!H66,'2020实际管理费用'!H66,'2020实际营业费用'!H66)</f>
        <v>211330.66999999998</v>
      </c>
      <c r="I66" s="116">
        <f>SUM('2020实际制造费用'!I66,'2020实际管理费用'!I66,'2020实际营业费用'!I66)</f>
        <v>200864.58000000002</v>
      </c>
      <c r="J66" s="116">
        <f>SUM('2020实际制造费用'!J66,'2020实际管理费用'!J66,'2020实际营业费用'!J66)</f>
        <v>87765.599999999991</v>
      </c>
      <c r="K66" s="116">
        <f>SUM('2020实际制造费用'!K66,'2020实际管理费用'!K66,'2020实际营业费用'!K66)</f>
        <v>155016.06999999998</v>
      </c>
      <c r="L66" s="116">
        <f>SUM('2020实际制造费用'!L66,'2020实际管理费用'!L66,'2020实际营业费用'!L66)</f>
        <v>0</v>
      </c>
      <c r="M66" s="116">
        <f>SUM('2020实际制造费用'!M66,'2020实际管理费用'!M66,'2020实际营业费用'!M66)</f>
        <v>0</v>
      </c>
      <c r="N66" s="116">
        <f>SUM('2020实际制造费用'!N66,'2020实际管理费用'!N66,'2020实际营业费用'!N66)</f>
        <v>0</v>
      </c>
      <c r="O66" s="116">
        <f>SUM('2020实际制造费用'!O66,'2020实际管理费用'!O66,'2020实际营业费用'!O66)</f>
        <v>0</v>
      </c>
      <c r="P66" s="116">
        <f>SUM('2020实际制造费用'!P66,'2020实际管理费用'!P66,'2020实际营业费用'!P66)</f>
        <v>0</v>
      </c>
      <c r="Q66" s="116">
        <f>SUM('2020实际制造费用'!Q66,'2020实际管理费用'!Q66,'2020实际营业费用'!Q66)</f>
        <v>0</v>
      </c>
      <c r="R66" s="116">
        <f>SUM('2020实际制造费用'!R66,'2020实际管理费用'!R66,'2020实际营业费用'!R66)</f>
        <v>0</v>
      </c>
      <c r="S66" s="116">
        <f>SUM('2020实际制造费用'!S66,'2020实际管理费用'!S66,'2020实际营业费用'!S66)</f>
        <v>0</v>
      </c>
      <c r="T66" s="117">
        <f t="shared" si="0"/>
        <v>654976.91999999993</v>
      </c>
      <c r="U66" s="88"/>
    </row>
    <row r="67" spans="1:21" s="15" customFormat="1">
      <c r="A67" s="159"/>
      <c r="B67" s="47" t="s">
        <v>220</v>
      </c>
      <c r="C67" s="48" t="s">
        <v>79</v>
      </c>
      <c r="D67" s="116">
        <f ca="1">SUM('2020实际制造费用'!D67,'2020实际管理费用'!D67,'2020实际营业费用'!D67)</f>
        <v>0</v>
      </c>
      <c r="E67" s="116">
        <f ca="1">SUM('2020实际制造费用'!E67,'2020实际管理费用'!E67,'2020实际营业费用'!E67)</f>
        <v>0</v>
      </c>
      <c r="F67" s="116">
        <f ca="1">SUM('2020实际制造费用'!F67,'2020实际管理费用'!F67,'2020实际营业费用'!F67)</f>
        <v>0</v>
      </c>
      <c r="G67" s="116">
        <f ca="1">SUM('2020实际制造费用'!G67,'2020实际管理费用'!G67,'2020实际营业费用'!G67)</f>
        <v>0</v>
      </c>
      <c r="H67" s="116">
        <f>SUM('2020实际制造费用'!H67,'2020实际管理费用'!H67,'2020实际营业费用'!H67)</f>
        <v>0</v>
      </c>
      <c r="I67" s="116">
        <f>SUM('2020实际制造费用'!I67,'2020实际管理费用'!I67,'2020实际营业费用'!I67)</f>
        <v>0</v>
      </c>
      <c r="J67" s="116">
        <f>SUM('2020实际制造费用'!J67,'2020实际管理费用'!J67,'2020实际营业费用'!J67)</f>
        <v>0</v>
      </c>
      <c r="K67" s="116">
        <f>SUM('2020实际制造费用'!K67,'2020实际管理费用'!K67,'2020实际营业费用'!K67)</f>
        <v>0</v>
      </c>
      <c r="L67" s="116">
        <f>SUM('2020实际制造费用'!L67,'2020实际管理费用'!L67,'2020实际营业费用'!L67)</f>
        <v>0</v>
      </c>
      <c r="M67" s="116">
        <f>SUM('2020实际制造费用'!M67,'2020实际管理费用'!M67,'2020实际营业费用'!M67)</f>
        <v>0</v>
      </c>
      <c r="N67" s="116">
        <f>SUM('2020实际制造费用'!N67,'2020实际管理费用'!N67,'2020实际营业费用'!N67)</f>
        <v>0</v>
      </c>
      <c r="O67" s="116">
        <f>SUM('2020实际制造费用'!O67,'2020实际管理费用'!O67,'2020实际营业费用'!O67)</f>
        <v>0</v>
      </c>
      <c r="P67" s="116">
        <f>SUM('2020实际制造费用'!P67,'2020实际管理费用'!P67,'2020实际营业费用'!P67)</f>
        <v>0</v>
      </c>
      <c r="Q67" s="116">
        <f>SUM('2020实际制造费用'!Q67,'2020实际管理费用'!Q67,'2020实际营业费用'!Q67)</f>
        <v>0</v>
      </c>
      <c r="R67" s="116">
        <f>SUM('2020实际制造费用'!R67,'2020实际管理费用'!R67,'2020实际营业费用'!R67)</f>
        <v>0</v>
      </c>
      <c r="S67" s="116">
        <f>SUM('2020实际制造费用'!S67,'2020实际管理费用'!S67,'2020实际营业费用'!S67)</f>
        <v>0</v>
      </c>
      <c r="T67" s="117">
        <f t="shared" si="0"/>
        <v>0</v>
      </c>
      <c r="U67" s="88"/>
    </row>
    <row r="68" spans="1:21" s="15" customFormat="1">
      <c r="A68" s="159"/>
      <c r="B68" s="160" t="s">
        <v>80</v>
      </c>
      <c r="C68" s="48" t="s">
        <v>81</v>
      </c>
      <c r="D68" s="116">
        <f ca="1">SUM('2020实际制造费用'!D68,'2020实际管理费用'!D68,'2020实际营业费用'!D68)</f>
        <v>0</v>
      </c>
      <c r="E68" s="116">
        <f ca="1">SUM('2020实际制造费用'!E68,'2020实际管理费用'!E68,'2020实际营业费用'!E68)</f>
        <v>0</v>
      </c>
      <c r="F68" s="116">
        <f ca="1">SUM('2020实际制造费用'!F68,'2020实际管理费用'!F68,'2020实际营业费用'!F68)</f>
        <v>0</v>
      </c>
      <c r="G68" s="116">
        <f ca="1">SUM('2020实际制造费用'!G68,'2020实际管理费用'!G68,'2020实际营业费用'!G68)</f>
        <v>0</v>
      </c>
      <c r="H68" s="116">
        <f>SUM('2020实际制造费用'!H68,'2020实际管理费用'!H68,'2020实际营业费用'!H68)</f>
        <v>0</v>
      </c>
      <c r="I68" s="116">
        <f>SUM('2020实际制造费用'!I68,'2020实际管理费用'!I68,'2020实际营业费用'!I68)</f>
        <v>0</v>
      </c>
      <c r="J68" s="116">
        <f>SUM('2020实际制造费用'!J68,'2020实际管理费用'!J68,'2020实际营业费用'!J68)</f>
        <v>0</v>
      </c>
      <c r="K68" s="116">
        <f>SUM('2020实际制造费用'!K68,'2020实际管理费用'!K68,'2020实际营业费用'!K68)</f>
        <v>0</v>
      </c>
      <c r="L68" s="116">
        <f>SUM('2020实际制造费用'!L68,'2020实际管理费用'!L68,'2020实际营业费用'!L68)</f>
        <v>0</v>
      </c>
      <c r="M68" s="116">
        <f>SUM('2020实际制造费用'!M68,'2020实际管理费用'!M68,'2020实际营业费用'!M68)</f>
        <v>0</v>
      </c>
      <c r="N68" s="116">
        <f>SUM('2020实际制造费用'!N68,'2020实际管理费用'!N68,'2020实际营业费用'!N68)</f>
        <v>0</v>
      </c>
      <c r="O68" s="116">
        <f>SUM('2020实际制造费用'!O68,'2020实际管理费用'!O68,'2020实际营业费用'!O68)</f>
        <v>0</v>
      </c>
      <c r="P68" s="116">
        <f>SUM('2020实际制造费用'!P68,'2020实际管理费用'!P68,'2020实际营业费用'!P68)</f>
        <v>0</v>
      </c>
      <c r="Q68" s="116">
        <f>SUM('2020实际制造费用'!Q68,'2020实际管理费用'!Q68,'2020实际营业费用'!Q68)</f>
        <v>0</v>
      </c>
      <c r="R68" s="116">
        <f>SUM('2020实际制造费用'!R68,'2020实际管理费用'!R68,'2020实际营业费用'!R68)</f>
        <v>0</v>
      </c>
      <c r="S68" s="116">
        <f>SUM('2020实际制造费用'!S68,'2020实际管理费用'!S68,'2020实际营业费用'!S68)</f>
        <v>0</v>
      </c>
      <c r="T68" s="117">
        <f t="shared" si="0"/>
        <v>0</v>
      </c>
      <c r="U68" s="88"/>
    </row>
    <row r="69" spans="1:21" s="15" customFormat="1">
      <c r="A69" s="159"/>
      <c r="B69" s="160"/>
      <c r="C69" s="48" t="s">
        <v>82</v>
      </c>
      <c r="D69" s="116">
        <f ca="1">SUM('2020实际制造费用'!D69,'2020实际管理费用'!D69,'2020实际营业费用'!D69)</f>
        <v>5045.880000000001</v>
      </c>
      <c r="E69" s="116">
        <f ca="1">SUM('2020实际制造费用'!E69,'2020实际管理费用'!E69,'2020实际营业费用'!E69)</f>
        <v>8715.6</v>
      </c>
      <c r="F69" s="116">
        <f ca="1">SUM('2020实际制造费用'!F69,'2020实际管理费用'!F69,'2020实际营业费用'!F69)</f>
        <v>-2295</v>
      </c>
      <c r="G69" s="116">
        <f ca="1">SUM('2020实际制造费用'!G69,'2020实际管理费用'!G69,'2020实际营业费用'!G69)</f>
        <v>33957.75</v>
      </c>
      <c r="H69" s="116">
        <f>SUM('2020实际制造费用'!H69,'2020实际管理费用'!H69,'2020实际营业费用'!H69)</f>
        <v>5504.59</v>
      </c>
      <c r="I69" s="116">
        <f>SUM('2020实际制造费用'!I69,'2020实际管理费用'!I69,'2020实际营业费用'!I69)</f>
        <v>3669.72</v>
      </c>
      <c r="J69" s="116">
        <f>SUM('2020实际制造费用'!J69,'2020实际管理费用'!J69,'2020实际营业费用'!J69)</f>
        <v>16067.84</v>
      </c>
      <c r="K69" s="116">
        <f>SUM('2020实际制造费用'!K69,'2020实际管理费用'!K69,'2020实际营业费用'!K69)</f>
        <v>8715.6</v>
      </c>
      <c r="L69" s="116">
        <f>SUM('2020实际制造费用'!L69,'2020实际管理费用'!L69,'2020实际营业费用'!L69)</f>
        <v>0</v>
      </c>
      <c r="M69" s="116">
        <f>SUM('2020实际制造费用'!M69,'2020实际管理费用'!M69,'2020实际营业费用'!M69)</f>
        <v>0</v>
      </c>
      <c r="N69" s="116">
        <f>SUM('2020实际制造费用'!N69,'2020实际管理费用'!N69,'2020实际营业费用'!N69)</f>
        <v>0</v>
      </c>
      <c r="O69" s="116">
        <f>SUM('2020实际制造费用'!O69,'2020实际管理费用'!O69,'2020实际营业费用'!O69)</f>
        <v>0</v>
      </c>
      <c r="P69" s="116">
        <f>SUM('2020实际制造费用'!P69,'2020实际管理费用'!P69,'2020实际营业费用'!P69)</f>
        <v>0</v>
      </c>
      <c r="Q69" s="116">
        <f>SUM('2020实际制造费用'!Q69,'2020实际管理费用'!Q69,'2020实际营业费用'!Q69)</f>
        <v>0</v>
      </c>
      <c r="R69" s="116">
        <f>SUM('2020实际制造费用'!R69,'2020实际管理费用'!R69,'2020实际营业费用'!R69)</f>
        <v>0</v>
      </c>
      <c r="S69" s="116">
        <f>SUM('2020实际制造费用'!S69,'2020实际管理费用'!S69,'2020实际营业费用'!S69)</f>
        <v>0</v>
      </c>
      <c r="T69" s="117">
        <f t="shared" si="0"/>
        <v>33957.75</v>
      </c>
      <c r="U69" s="88"/>
    </row>
    <row r="70" spans="1:21" s="15" customFormat="1">
      <c r="A70" s="159"/>
      <c r="B70" s="49" t="s">
        <v>83</v>
      </c>
      <c r="C70" s="48" t="s">
        <v>84</v>
      </c>
      <c r="D70" s="116">
        <f ca="1">SUM('2020实际制造费用'!D70,'2020实际管理费用'!D70,'2020实际营业费用'!D70)</f>
        <v>2754</v>
      </c>
      <c r="E70" s="116">
        <f ca="1">SUM('2020实际制造费用'!E70,'2020实际管理费用'!E70,'2020实际营业费用'!E70)</f>
        <v>3539</v>
      </c>
      <c r="F70" s="116">
        <f ca="1">SUM('2020实际制造费用'!F70,'2020实际管理费用'!F70,'2020实际营业费用'!F70)</f>
        <v>-1212</v>
      </c>
      <c r="G70" s="116">
        <f ca="1">SUM('2020实际制造费用'!G70,'2020实际管理费用'!G70,'2020实际营业费用'!G70)</f>
        <v>6838</v>
      </c>
      <c r="H70" s="116">
        <f>SUM('2020实际制造费用'!H70,'2020实际管理费用'!H70,'2020实际营业费用'!H70)</f>
        <v>-1184</v>
      </c>
      <c r="I70" s="116">
        <f>SUM('2020实际制造费用'!I70,'2020实际管理费用'!I70,'2020实际营业费用'!I70)</f>
        <v>0</v>
      </c>
      <c r="J70" s="116">
        <f>SUM('2020实际制造费用'!J70,'2020实际管理费用'!J70,'2020实际营业费用'!J70)</f>
        <v>4483</v>
      </c>
      <c r="K70" s="116">
        <f>SUM('2020实际制造费用'!K70,'2020实际管理费用'!K70,'2020实际营业费用'!K70)</f>
        <v>3539</v>
      </c>
      <c r="L70" s="116">
        <f>SUM('2020实际制造费用'!L70,'2020实际管理费用'!L70,'2020实际营业费用'!L70)</f>
        <v>0</v>
      </c>
      <c r="M70" s="116">
        <f>SUM('2020实际制造费用'!M70,'2020实际管理费用'!M70,'2020实际营业费用'!M70)</f>
        <v>0</v>
      </c>
      <c r="N70" s="116">
        <f>SUM('2020实际制造费用'!N70,'2020实际管理费用'!N70,'2020实际营业费用'!N70)</f>
        <v>0</v>
      </c>
      <c r="O70" s="116">
        <f>SUM('2020实际制造费用'!O70,'2020实际管理费用'!O70,'2020实际营业费用'!O70)</f>
        <v>0</v>
      </c>
      <c r="P70" s="116">
        <f>SUM('2020实际制造费用'!P70,'2020实际管理费用'!P70,'2020实际营业费用'!P70)</f>
        <v>0</v>
      </c>
      <c r="Q70" s="116">
        <f>SUM('2020实际制造费用'!Q70,'2020实际管理费用'!Q70,'2020实际营业费用'!Q70)</f>
        <v>0</v>
      </c>
      <c r="R70" s="116">
        <f>SUM('2020实际制造费用'!R70,'2020实际管理费用'!R70,'2020实际营业费用'!R70)</f>
        <v>0</v>
      </c>
      <c r="S70" s="116">
        <f>SUM('2020实际制造费用'!S70,'2020实际管理费用'!S70,'2020实际营业费用'!S70)</f>
        <v>0</v>
      </c>
      <c r="T70" s="117">
        <f t="shared" si="0"/>
        <v>6838</v>
      </c>
      <c r="U70" s="88"/>
    </row>
    <row r="71" spans="1:21" s="15" customFormat="1">
      <c r="A71" s="159"/>
      <c r="B71" s="49" t="s">
        <v>221</v>
      </c>
      <c r="C71" s="48" t="s">
        <v>85</v>
      </c>
      <c r="D71" s="116">
        <f ca="1">SUM('2020实际制造费用'!D71,'2020实际管理费用'!D71,'2020实际营业费用'!D71)</f>
        <v>0</v>
      </c>
      <c r="E71" s="116">
        <f ca="1">SUM('2020实际制造费用'!E71,'2020实际管理费用'!E71,'2020实际营业费用'!E71)</f>
        <v>0</v>
      </c>
      <c r="F71" s="116">
        <f ca="1">SUM('2020实际制造费用'!F71,'2020实际管理费用'!F71,'2020实际营业费用'!F71)</f>
        <v>0</v>
      </c>
      <c r="G71" s="116">
        <f ca="1">SUM('2020实际制造费用'!G71,'2020实际管理费用'!G71,'2020实际营业费用'!G71)</f>
        <v>0</v>
      </c>
      <c r="H71" s="116">
        <f>SUM('2020实际制造费用'!H71,'2020实际管理费用'!H71,'2020实际营业费用'!H71)</f>
        <v>0</v>
      </c>
      <c r="I71" s="116">
        <f>SUM('2020实际制造费用'!I71,'2020实际管理费用'!I71,'2020实际营业费用'!I71)</f>
        <v>0</v>
      </c>
      <c r="J71" s="116">
        <f>SUM('2020实际制造费用'!J71,'2020实际管理费用'!J71,'2020实际营业费用'!J71)</f>
        <v>0</v>
      </c>
      <c r="K71" s="116">
        <f>SUM('2020实际制造费用'!K71,'2020实际管理费用'!K71,'2020实际营业费用'!K71)</f>
        <v>0</v>
      </c>
      <c r="L71" s="116">
        <f>SUM('2020实际制造费用'!L71,'2020实际管理费用'!L71,'2020实际营业费用'!L71)</f>
        <v>0</v>
      </c>
      <c r="M71" s="116">
        <f>SUM('2020实际制造费用'!M71,'2020实际管理费用'!M71,'2020实际营业费用'!M71)</f>
        <v>0</v>
      </c>
      <c r="N71" s="116">
        <f>SUM('2020实际制造费用'!N71,'2020实际管理费用'!N71,'2020实际营业费用'!N71)</f>
        <v>0</v>
      </c>
      <c r="O71" s="116">
        <f>SUM('2020实际制造费用'!O71,'2020实际管理费用'!O71,'2020实际营业费用'!O71)</f>
        <v>0</v>
      </c>
      <c r="P71" s="116">
        <f>SUM('2020实际制造费用'!P71,'2020实际管理费用'!P71,'2020实际营业费用'!P71)</f>
        <v>0</v>
      </c>
      <c r="Q71" s="116">
        <f>SUM('2020实际制造费用'!Q71,'2020实际管理费用'!Q71,'2020实际营业费用'!Q71)</f>
        <v>0</v>
      </c>
      <c r="R71" s="116">
        <f>SUM('2020实际制造费用'!R71,'2020实际管理费用'!R71,'2020实际营业费用'!R71)</f>
        <v>0</v>
      </c>
      <c r="S71" s="116">
        <f>SUM('2020实际制造费用'!S71,'2020实际管理费用'!S71,'2020实际营业费用'!S71)</f>
        <v>0</v>
      </c>
      <c r="T71" s="117">
        <f t="shared" ref="T71:T92" si="1">SUM(H71:S71)</f>
        <v>0</v>
      </c>
      <c r="U71" s="88"/>
    </row>
    <row r="72" spans="1:21" s="15" customFormat="1">
      <c r="A72" s="159"/>
      <c r="B72" s="49" t="s">
        <v>222</v>
      </c>
      <c r="C72" s="48" t="s">
        <v>86</v>
      </c>
      <c r="D72" s="116">
        <f ca="1">SUM('2020实际制造费用'!D72,'2020实际管理费用'!D72,'2020实际营业费用'!D72)</f>
        <v>0</v>
      </c>
      <c r="E72" s="116">
        <f ca="1">SUM('2020实际制造费用'!E72,'2020实际管理费用'!E72,'2020实际营业费用'!E72)</f>
        <v>0</v>
      </c>
      <c r="F72" s="116">
        <f ca="1">SUM('2020实际制造费用'!F72,'2020实际管理费用'!F72,'2020实际营业费用'!F72)</f>
        <v>0</v>
      </c>
      <c r="G72" s="116">
        <f ca="1">SUM('2020实际制造费用'!G72,'2020实际管理费用'!G72,'2020实际营业费用'!G72)</f>
        <v>0</v>
      </c>
      <c r="H72" s="116">
        <f>SUM('2020实际制造费用'!H72,'2020实际管理费用'!H72,'2020实际营业费用'!H72)</f>
        <v>0</v>
      </c>
      <c r="I72" s="116">
        <f>SUM('2020实际制造费用'!I72,'2020实际管理费用'!I72,'2020实际营业费用'!I72)</f>
        <v>0</v>
      </c>
      <c r="J72" s="116">
        <f>SUM('2020实际制造费用'!J72,'2020实际管理费用'!J72,'2020实际营业费用'!J72)</f>
        <v>0</v>
      </c>
      <c r="K72" s="116">
        <f>SUM('2020实际制造费用'!K72,'2020实际管理费用'!K72,'2020实际营业费用'!K72)</f>
        <v>0</v>
      </c>
      <c r="L72" s="116">
        <f>SUM('2020实际制造费用'!L72,'2020实际管理费用'!L72,'2020实际营业费用'!L72)</f>
        <v>0</v>
      </c>
      <c r="M72" s="116">
        <f>SUM('2020实际制造费用'!M72,'2020实际管理费用'!M72,'2020实际营业费用'!M72)</f>
        <v>0</v>
      </c>
      <c r="N72" s="116">
        <f>SUM('2020实际制造费用'!N72,'2020实际管理费用'!N72,'2020实际营业费用'!N72)</f>
        <v>0</v>
      </c>
      <c r="O72" s="116">
        <f>SUM('2020实际制造费用'!O72,'2020实际管理费用'!O72,'2020实际营业费用'!O72)</f>
        <v>0</v>
      </c>
      <c r="P72" s="116">
        <f>SUM('2020实际制造费用'!P72,'2020实际管理费用'!P72,'2020实际营业费用'!P72)</f>
        <v>0</v>
      </c>
      <c r="Q72" s="116">
        <f>SUM('2020实际制造费用'!Q72,'2020实际管理费用'!Q72,'2020实际营业费用'!Q72)</f>
        <v>0</v>
      </c>
      <c r="R72" s="116">
        <f>SUM('2020实际制造费用'!R72,'2020实际管理费用'!R72,'2020实际营业费用'!R72)</f>
        <v>0</v>
      </c>
      <c r="S72" s="116">
        <f>SUM('2020实际制造费用'!S72,'2020实际管理费用'!S72,'2020实际营业费用'!S72)</f>
        <v>0</v>
      </c>
      <c r="T72" s="117">
        <f t="shared" si="1"/>
        <v>0</v>
      </c>
      <c r="U72" s="88"/>
    </row>
    <row r="73" spans="1:21" s="15" customFormat="1">
      <c r="A73" s="159"/>
      <c r="B73" s="160" t="s">
        <v>87</v>
      </c>
      <c r="C73" s="48" t="s">
        <v>88</v>
      </c>
      <c r="D73" s="116">
        <f ca="1">SUM('2020实际制造费用'!D73,'2020实际管理费用'!D73,'2020实际营业费用'!D73)</f>
        <v>0</v>
      </c>
      <c r="E73" s="116">
        <f ca="1">SUM('2020实际制造费用'!E73,'2020实际管理费用'!E73,'2020实际营业费用'!E73)</f>
        <v>0</v>
      </c>
      <c r="F73" s="116">
        <f ca="1">SUM('2020实际制造费用'!F73,'2020实际管理费用'!F73,'2020实际营业费用'!F73)</f>
        <v>0</v>
      </c>
      <c r="G73" s="116">
        <f ca="1">SUM('2020实际制造费用'!G73,'2020实际管理费用'!G73,'2020实际营业费用'!G73)</f>
        <v>0</v>
      </c>
      <c r="H73" s="116">
        <f>SUM('2020实际制造费用'!H73,'2020实际管理费用'!H73,'2020实际营业费用'!H73)</f>
        <v>0</v>
      </c>
      <c r="I73" s="116">
        <f>SUM('2020实际制造费用'!I73,'2020实际管理费用'!I73,'2020实际营业费用'!I73)</f>
        <v>0</v>
      </c>
      <c r="J73" s="116">
        <f>SUM('2020实际制造费用'!J73,'2020实际管理费用'!J73,'2020实际营业费用'!J73)</f>
        <v>0</v>
      </c>
      <c r="K73" s="116">
        <f>SUM('2020实际制造费用'!K73,'2020实际管理费用'!K73,'2020实际营业费用'!K73)</f>
        <v>0</v>
      </c>
      <c r="L73" s="116">
        <f>SUM('2020实际制造费用'!L73,'2020实际管理费用'!L73,'2020实际营业费用'!L73)</f>
        <v>0</v>
      </c>
      <c r="M73" s="116">
        <f>SUM('2020实际制造费用'!M73,'2020实际管理费用'!M73,'2020实际营业费用'!M73)</f>
        <v>0</v>
      </c>
      <c r="N73" s="116">
        <f>SUM('2020实际制造费用'!N73,'2020实际管理费用'!N73,'2020实际营业费用'!N73)</f>
        <v>0</v>
      </c>
      <c r="O73" s="116">
        <f>SUM('2020实际制造费用'!O73,'2020实际管理费用'!O73,'2020实际营业费用'!O73)</f>
        <v>0</v>
      </c>
      <c r="P73" s="116">
        <f>SUM('2020实际制造费用'!P73,'2020实际管理费用'!P73,'2020实际营业费用'!P73)</f>
        <v>0</v>
      </c>
      <c r="Q73" s="116">
        <f>SUM('2020实际制造费用'!Q73,'2020实际管理费用'!Q73,'2020实际营业费用'!Q73)</f>
        <v>0</v>
      </c>
      <c r="R73" s="116">
        <f>SUM('2020实际制造费用'!R73,'2020实际管理费用'!R73,'2020实际营业费用'!R73)</f>
        <v>0</v>
      </c>
      <c r="S73" s="116">
        <f>SUM('2020实际制造费用'!S73,'2020实际管理费用'!S73,'2020实际营业费用'!S73)</f>
        <v>0</v>
      </c>
      <c r="T73" s="117">
        <f t="shared" si="1"/>
        <v>0</v>
      </c>
      <c r="U73" s="88"/>
    </row>
    <row r="74" spans="1:21" s="15" customFormat="1">
      <c r="A74" s="159"/>
      <c r="B74" s="160"/>
      <c r="C74" s="50" t="s">
        <v>89</v>
      </c>
      <c r="D74" s="116">
        <f ca="1">SUM('2020实际制造费用'!D74,'2020实际管理费用'!D74,'2020实际营业费用'!D74)</f>
        <v>0</v>
      </c>
      <c r="E74" s="116">
        <f ca="1">SUM('2020实际制造费用'!E74,'2020实际管理费用'!E74,'2020实际营业费用'!E74)</f>
        <v>0</v>
      </c>
      <c r="F74" s="116">
        <f ca="1">SUM('2020实际制造费用'!F74,'2020实际管理费用'!F74,'2020实际营业费用'!F74)</f>
        <v>0</v>
      </c>
      <c r="G74" s="116">
        <f ca="1">SUM('2020实际制造费用'!G74,'2020实际管理费用'!G74,'2020实际营业费用'!G74)</f>
        <v>0</v>
      </c>
      <c r="H74" s="116">
        <f>SUM('2020实际制造费用'!H74,'2020实际管理费用'!H74,'2020实际营业费用'!H74)</f>
        <v>0</v>
      </c>
      <c r="I74" s="116">
        <f>SUM('2020实际制造费用'!I74,'2020实际管理费用'!I74,'2020实际营业费用'!I74)</f>
        <v>0</v>
      </c>
      <c r="J74" s="116">
        <f>SUM('2020实际制造费用'!J74,'2020实际管理费用'!J74,'2020实际营业费用'!J74)</f>
        <v>0</v>
      </c>
      <c r="K74" s="116">
        <f>SUM('2020实际制造费用'!K74,'2020实际管理费用'!K74,'2020实际营业费用'!K74)</f>
        <v>0</v>
      </c>
      <c r="L74" s="116">
        <f>SUM('2020实际制造费用'!L74,'2020实际管理费用'!L74,'2020实际营业费用'!L74)</f>
        <v>0</v>
      </c>
      <c r="M74" s="116">
        <f>SUM('2020实际制造费用'!M74,'2020实际管理费用'!M74,'2020实际营业费用'!M74)</f>
        <v>0</v>
      </c>
      <c r="N74" s="116">
        <f>SUM('2020实际制造费用'!N74,'2020实际管理费用'!N74,'2020实际营业费用'!N74)</f>
        <v>0</v>
      </c>
      <c r="O74" s="116">
        <f>SUM('2020实际制造费用'!O74,'2020实际管理费用'!O74,'2020实际营业费用'!O74)</f>
        <v>0</v>
      </c>
      <c r="P74" s="116">
        <f>SUM('2020实际制造费用'!P74,'2020实际管理费用'!P74,'2020实际营业费用'!P74)</f>
        <v>0</v>
      </c>
      <c r="Q74" s="116">
        <f>SUM('2020实际制造费用'!Q74,'2020实际管理费用'!Q74,'2020实际营业费用'!Q74)</f>
        <v>0</v>
      </c>
      <c r="R74" s="116">
        <f>SUM('2020实际制造费用'!R74,'2020实际管理费用'!R74,'2020实际营业费用'!R74)</f>
        <v>0</v>
      </c>
      <c r="S74" s="116">
        <f>SUM('2020实际制造费用'!S74,'2020实际管理费用'!S74,'2020实际营业费用'!S74)</f>
        <v>0</v>
      </c>
      <c r="T74" s="117">
        <f t="shared" si="1"/>
        <v>0</v>
      </c>
      <c r="U74" s="88"/>
    </row>
    <row r="75" spans="1:21" s="15" customFormat="1">
      <c r="A75" s="159"/>
      <c r="B75" s="49" t="s">
        <v>90</v>
      </c>
      <c r="C75" s="48" t="s">
        <v>91</v>
      </c>
      <c r="D75" s="116">
        <f ca="1">SUM('2020实际制造费用'!D75,'2020实际管理费用'!D75,'2020实际营业费用'!D75)</f>
        <v>0</v>
      </c>
      <c r="E75" s="116">
        <f ca="1">SUM('2020实际制造费用'!E75,'2020实际管理费用'!E75,'2020实际营业费用'!E75)</f>
        <v>0</v>
      </c>
      <c r="F75" s="116">
        <f ca="1">SUM('2020实际制造费用'!F75,'2020实际管理费用'!F75,'2020实际营业费用'!F75)</f>
        <v>0</v>
      </c>
      <c r="G75" s="116">
        <f ca="1">SUM('2020实际制造费用'!G75,'2020实际管理费用'!G75,'2020实际营业费用'!G75)</f>
        <v>0</v>
      </c>
      <c r="H75" s="116">
        <f>SUM('2020实际制造费用'!H75,'2020实际管理费用'!H75,'2020实际营业费用'!H75)</f>
        <v>0</v>
      </c>
      <c r="I75" s="116">
        <f>SUM('2020实际制造费用'!I75,'2020实际管理费用'!I75,'2020实际营业费用'!I75)</f>
        <v>0</v>
      </c>
      <c r="J75" s="116">
        <f>SUM('2020实际制造费用'!J75,'2020实际管理费用'!J75,'2020实际营业费用'!J75)</f>
        <v>0</v>
      </c>
      <c r="K75" s="116">
        <f>SUM('2020实际制造费用'!K75,'2020实际管理费用'!K75,'2020实际营业费用'!K75)</f>
        <v>0</v>
      </c>
      <c r="L75" s="116">
        <f>SUM('2020实际制造费用'!L75,'2020实际管理费用'!L75,'2020实际营业费用'!L75)</f>
        <v>0</v>
      </c>
      <c r="M75" s="116">
        <f>SUM('2020实际制造费用'!M75,'2020实际管理费用'!M75,'2020实际营业费用'!M75)</f>
        <v>0</v>
      </c>
      <c r="N75" s="116">
        <f>SUM('2020实际制造费用'!N75,'2020实际管理费用'!N75,'2020实际营业费用'!N75)</f>
        <v>0</v>
      </c>
      <c r="O75" s="116">
        <f>SUM('2020实际制造费用'!O75,'2020实际管理费用'!O75,'2020实际营业费用'!O75)</f>
        <v>0</v>
      </c>
      <c r="P75" s="116">
        <f>SUM('2020实际制造费用'!P75,'2020实际管理费用'!P75,'2020实际营业费用'!P75)</f>
        <v>0</v>
      </c>
      <c r="Q75" s="116">
        <f>SUM('2020实际制造费用'!Q75,'2020实际管理费用'!Q75,'2020实际营业费用'!Q75)</f>
        <v>0</v>
      </c>
      <c r="R75" s="116">
        <f>SUM('2020实际制造费用'!R75,'2020实际管理费用'!R75,'2020实际营业费用'!R75)</f>
        <v>0</v>
      </c>
      <c r="S75" s="116">
        <f>SUM('2020实际制造费用'!S75,'2020实际管理费用'!S75,'2020实际营业费用'!S75)</f>
        <v>0</v>
      </c>
      <c r="T75" s="117">
        <f t="shared" si="1"/>
        <v>0</v>
      </c>
      <c r="U75" s="88"/>
    </row>
    <row r="76" spans="1:21" s="15" customFormat="1">
      <c r="A76" s="166" t="s">
        <v>92</v>
      </c>
      <c r="B76" s="46" t="s">
        <v>223</v>
      </c>
      <c r="C76" s="48" t="s">
        <v>93</v>
      </c>
      <c r="D76" s="116">
        <f ca="1">SUM('2020实际制造费用'!D76,'2020实际管理费用'!D76,'2020实际营业费用'!D76)</f>
        <v>0</v>
      </c>
      <c r="E76" s="116">
        <f ca="1">SUM('2020实际制造费用'!E76,'2020实际管理费用'!E76,'2020实际营业费用'!E76)</f>
        <v>0</v>
      </c>
      <c r="F76" s="116">
        <f ca="1">SUM('2020实际制造费用'!F76,'2020实际管理费用'!F76,'2020实际营业费用'!F76)</f>
        <v>0</v>
      </c>
      <c r="G76" s="116">
        <f ca="1">SUM('2020实际制造费用'!G76,'2020实际管理费用'!G76,'2020实际营业费用'!G76)</f>
        <v>0</v>
      </c>
      <c r="H76" s="116">
        <f>SUM('2020实际制造费用'!H76,'2020实际管理费用'!H76,'2020实际营业费用'!H76)</f>
        <v>0</v>
      </c>
      <c r="I76" s="116">
        <f>SUM('2020实际制造费用'!I76,'2020实际管理费用'!I76,'2020实际营业费用'!I76)</f>
        <v>0</v>
      </c>
      <c r="J76" s="116">
        <f>SUM('2020实际制造费用'!J76,'2020实际管理费用'!J76,'2020实际营业费用'!J76)</f>
        <v>0</v>
      </c>
      <c r="K76" s="116">
        <f>SUM('2020实际制造费用'!K76,'2020实际管理费用'!K76,'2020实际营业费用'!K76)</f>
        <v>0</v>
      </c>
      <c r="L76" s="116">
        <f>SUM('2020实际制造费用'!L76,'2020实际管理费用'!L76,'2020实际营业费用'!L76)</f>
        <v>0</v>
      </c>
      <c r="M76" s="116">
        <f>SUM('2020实际制造费用'!M76,'2020实际管理费用'!M76,'2020实际营业费用'!M76)</f>
        <v>0</v>
      </c>
      <c r="N76" s="116">
        <f>SUM('2020实际制造费用'!N76,'2020实际管理费用'!N76,'2020实际营业费用'!N76)</f>
        <v>0</v>
      </c>
      <c r="O76" s="116">
        <f>SUM('2020实际制造费用'!O76,'2020实际管理费用'!O76,'2020实际营业费用'!O76)</f>
        <v>0</v>
      </c>
      <c r="P76" s="116">
        <f>SUM('2020实际制造费用'!P76,'2020实际管理费用'!P76,'2020实际营业费用'!P76)</f>
        <v>0</v>
      </c>
      <c r="Q76" s="116">
        <f>SUM('2020实际制造费用'!Q76,'2020实际管理费用'!Q76,'2020实际营业费用'!Q76)</f>
        <v>0</v>
      </c>
      <c r="R76" s="116">
        <f>SUM('2020实际制造费用'!R76,'2020实际管理费用'!R76,'2020实际营业费用'!R76)</f>
        <v>0</v>
      </c>
      <c r="S76" s="116">
        <f>SUM('2020实际制造费用'!S76,'2020实际管理费用'!S76,'2020实际营业费用'!S76)</f>
        <v>0</v>
      </c>
      <c r="T76" s="117">
        <f t="shared" si="1"/>
        <v>0</v>
      </c>
      <c r="U76" s="88"/>
    </row>
    <row r="77" spans="1:21" s="15" customFormat="1">
      <c r="A77" s="166"/>
      <c r="B77" s="156" t="s">
        <v>94</v>
      </c>
      <c r="C77" s="48" t="s">
        <v>95</v>
      </c>
      <c r="D77" s="116">
        <f ca="1">SUM('2020实际制造费用'!D77,'2020实际管理费用'!D77,'2020实际营业费用'!D77)</f>
        <v>0</v>
      </c>
      <c r="E77" s="116">
        <f ca="1">SUM('2020实际制造费用'!E77,'2020实际管理费用'!E77,'2020实际营业费用'!E77)</f>
        <v>0</v>
      </c>
      <c r="F77" s="116">
        <f ca="1">SUM('2020实际制造费用'!F77,'2020实际管理费用'!F77,'2020实际营业费用'!F77)</f>
        <v>0</v>
      </c>
      <c r="G77" s="116">
        <f ca="1">SUM('2020实际制造费用'!G77,'2020实际管理费用'!G77,'2020实际营业费用'!G77)</f>
        <v>0</v>
      </c>
      <c r="H77" s="116">
        <f>SUM('2020实际制造费用'!H77,'2020实际管理费用'!H77,'2020实际营业费用'!H77)</f>
        <v>0</v>
      </c>
      <c r="I77" s="116">
        <f>SUM('2020实际制造费用'!I77,'2020实际管理费用'!I77,'2020实际营业费用'!I77)</f>
        <v>0</v>
      </c>
      <c r="J77" s="116">
        <f>SUM('2020实际制造费用'!J77,'2020实际管理费用'!J77,'2020实际营业费用'!J77)</f>
        <v>0</v>
      </c>
      <c r="K77" s="116">
        <f>SUM('2020实际制造费用'!K77,'2020实际管理费用'!K77,'2020实际营业费用'!K77)</f>
        <v>0</v>
      </c>
      <c r="L77" s="116">
        <f>SUM('2020实际制造费用'!L77,'2020实际管理费用'!L77,'2020实际营业费用'!L77)</f>
        <v>0</v>
      </c>
      <c r="M77" s="116">
        <f>SUM('2020实际制造费用'!M77,'2020实际管理费用'!M77,'2020实际营业费用'!M77)</f>
        <v>0</v>
      </c>
      <c r="N77" s="116">
        <f>SUM('2020实际制造费用'!N77,'2020实际管理费用'!N77,'2020实际营业费用'!N77)</f>
        <v>0</v>
      </c>
      <c r="O77" s="116">
        <f>SUM('2020实际制造费用'!O77,'2020实际管理费用'!O77,'2020实际营业费用'!O77)</f>
        <v>0</v>
      </c>
      <c r="P77" s="116">
        <f>SUM('2020实际制造费用'!P77,'2020实际管理费用'!P77,'2020实际营业费用'!P77)</f>
        <v>0</v>
      </c>
      <c r="Q77" s="116">
        <f>SUM('2020实际制造费用'!Q77,'2020实际管理费用'!Q77,'2020实际营业费用'!Q77)</f>
        <v>0</v>
      </c>
      <c r="R77" s="116">
        <f>SUM('2020实际制造费用'!R77,'2020实际管理费用'!R77,'2020实际营业费用'!R77)</f>
        <v>0</v>
      </c>
      <c r="S77" s="116">
        <f>SUM('2020实际制造费用'!S77,'2020实际管理费用'!S77,'2020实际营业费用'!S77)</f>
        <v>0</v>
      </c>
      <c r="T77" s="117">
        <f t="shared" si="1"/>
        <v>0</v>
      </c>
      <c r="U77" s="88"/>
    </row>
    <row r="78" spans="1:21" s="15" customFormat="1">
      <c r="A78" s="166"/>
      <c r="B78" s="156"/>
      <c r="C78" s="50" t="s">
        <v>96</v>
      </c>
      <c r="D78" s="116">
        <f ca="1">SUM('2020实际制造费用'!D78,'2020实际管理费用'!D78,'2020实际营业费用'!D78)</f>
        <v>0</v>
      </c>
      <c r="E78" s="116">
        <f ca="1">SUM('2020实际制造费用'!E78,'2020实际管理费用'!E78,'2020实际营业费用'!E78)</f>
        <v>0</v>
      </c>
      <c r="F78" s="116">
        <f ca="1">SUM('2020实际制造费用'!F78,'2020实际管理费用'!F78,'2020实际营业费用'!F78)</f>
        <v>0</v>
      </c>
      <c r="G78" s="116">
        <f ca="1">SUM('2020实际制造费用'!G78,'2020实际管理费用'!G78,'2020实际营业费用'!G78)</f>
        <v>0</v>
      </c>
      <c r="H78" s="116">
        <f>SUM('2020实际制造费用'!H78,'2020实际管理费用'!H78,'2020实际营业费用'!H78)</f>
        <v>0</v>
      </c>
      <c r="I78" s="116">
        <f>SUM('2020实际制造费用'!I78,'2020实际管理费用'!I78,'2020实际营业费用'!I78)</f>
        <v>0</v>
      </c>
      <c r="J78" s="116">
        <f>SUM('2020实际制造费用'!J78,'2020实际管理费用'!J78,'2020实际营业费用'!J78)</f>
        <v>0</v>
      </c>
      <c r="K78" s="116">
        <f>SUM('2020实际制造费用'!K78,'2020实际管理费用'!K78,'2020实际营业费用'!K78)</f>
        <v>0</v>
      </c>
      <c r="L78" s="116">
        <f>SUM('2020实际制造费用'!L78,'2020实际管理费用'!L78,'2020实际营业费用'!L78)</f>
        <v>0</v>
      </c>
      <c r="M78" s="116">
        <f>SUM('2020实际制造费用'!M78,'2020实际管理费用'!M78,'2020实际营业费用'!M78)</f>
        <v>0</v>
      </c>
      <c r="N78" s="116">
        <f>SUM('2020实际制造费用'!N78,'2020实际管理费用'!N78,'2020实际营业费用'!N78)</f>
        <v>0</v>
      </c>
      <c r="O78" s="116">
        <f>SUM('2020实际制造费用'!O78,'2020实际管理费用'!O78,'2020实际营业费用'!O78)</f>
        <v>0</v>
      </c>
      <c r="P78" s="116">
        <f>SUM('2020实际制造费用'!P78,'2020实际管理费用'!P78,'2020实际营业费用'!P78)</f>
        <v>0</v>
      </c>
      <c r="Q78" s="116">
        <f>SUM('2020实际制造费用'!Q78,'2020实际管理费用'!Q78,'2020实际营业费用'!Q78)</f>
        <v>0</v>
      </c>
      <c r="R78" s="116">
        <f>SUM('2020实际制造费用'!R78,'2020实际管理费用'!R78,'2020实际营业费用'!R78)</f>
        <v>0</v>
      </c>
      <c r="S78" s="116">
        <f>SUM('2020实际制造费用'!S78,'2020实际管理费用'!S78,'2020实际营业费用'!S78)</f>
        <v>0</v>
      </c>
      <c r="T78" s="117">
        <f t="shared" si="1"/>
        <v>0</v>
      </c>
      <c r="U78" s="88"/>
    </row>
    <row r="79" spans="1:21" s="15" customFormat="1">
      <c r="A79" s="166"/>
      <c r="B79" s="46" t="s">
        <v>224</v>
      </c>
      <c r="C79" s="48" t="s">
        <v>97</v>
      </c>
      <c r="D79" s="116">
        <f ca="1">SUM('2020实际制造费用'!D79,'2020实际管理费用'!D79,'2020实际营业费用'!D79)</f>
        <v>0</v>
      </c>
      <c r="E79" s="116">
        <f ca="1">SUM('2020实际制造费用'!E79,'2020实际管理费用'!E79,'2020实际营业费用'!E79)</f>
        <v>0</v>
      </c>
      <c r="F79" s="116">
        <f ca="1">SUM('2020实际制造费用'!F79,'2020实际管理费用'!F79,'2020实际营业费用'!F79)</f>
        <v>0</v>
      </c>
      <c r="G79" s="116">
        <f ca="1">SUM('2020实际制造费用'!G79,'2020实际管理费用'!G79,'2020实际营业费用'!G79)</f>
        <v>0</v>
      </c>
      <c r="H79" s="116">
        <f>SUM('2020实际制造费用'!H79,'2020实际管理费用'!H79,'2020实际营业费用'!H79)</f>
        <v>0</v>
      </c>
      <c r="I79" s="116">
        <f>SUM('2020实际制造费用'!I79,'2020实际管理费用'!I79,'2020实际营业费用'!I79)</f>
        <v>0</v>
      </c>
      <c r="J79" s="116">
        <f>SUM('2020实际制造费用'!J79,'2020实际管理费用'!J79,'2020实际营业费用'!J79)</f>
        <v>0</v>
      </c>
      <c r="K79" s="116">
        <f>SUM('2020实际制造费用'!K79,'2020实际管理费用'!K79,'2020实际营业费用'!K79)</f>
        <v>0</v>
      </c>
      <c r="L79" s="116">
        <f>SUM('2020实际制造费用'!L79,'2020实际管理费用'!L79,'2020实际营业费用'!L79)</f>
        <v>0</v>
      </c>
      <c r="M79" s="116">
        <f>SUM('2020实际制造费用'!M79,'2020实际管理费用'!M79,'2020实际营业费用'!M79)</f>
        <v>0</v>
      </c>
      <c r="N79" s="116">
        <f>SUM('2020实际制造费用'!N79,'2020实际管理费用'!N79,'2020实际营业费用'!N79)</f>
        <v>0</v>
      </c>
      <c r="O79" s="116">
        <f>SUM('2020实际制造费用'!O79,'2020实际管理费用'!O79,'2020实际营业费用'!O79)</f>
        <v>0</v>
      </c>
      <c r="P79" s="116">
        <f>SUM('2020实际制造费用'!P79,'2020实际管理费用'!P79,'2020实际营业费用'!P79)</f>
        <v>0</v>
      </c>
      <c r="Q79" s="116">
        <f>SUM('2020实际制造费用'!Q79,'2020实际管理费用'!Q79,'2020实际营业费用'!Q79)</f>
        <v>0</v>
      </c>
      <c r="R79" s="116">
        <f>SUM('2020实际制造费用'!R79,'2020实际管理费用'!R79,'2020实际营业费用'!R79)</f>
        <v>0</v>
      </c>
      <c r="S79" s="116">
        <f>SUM('2020实际制造费用'!S79,'2020实际管理费用'!S79,'2020实际营业费用'!S79)</f>
        <v>0</v>
      </c>
      <c r="T79" s="117">
        <f t="shared" si="1"/>
        <v>0</v>
      </c>
      <c r="U79" s="88"/>
    </row>
    <row r="80" spans="1:21" s="15" customFormat="1">
      <c r="A80" s="167" t="s">
        <v>98</v>
      </c>
      <c r="B80" s="46" t="s">
        <v>99</v>
      </c>
      <c r="C80" s="48" t="s">
        <v>100</v>
      </c>
      <c r="D80" s="116">
        <f ca="1">SUM('2020实际制造费用'!D80,'2020实际管理费用'!D80,'2020实际营业费用'!D80)</f>
        <v>2266.46</v>
      </c>
      <c r="E80" s="116">
        <f ca="1">SUM('2020实际制造费用'!E80,'2020实际管理费用'!E80,'2020实际营业费用'!E80)</f>
        <v>6163.51</v>
      </c>
      <c r="F80" s="116">
        <f ca="1">SUM('2020实际制造费用'!F80,'2020实际管理费用'!F80,'2020实际营业费用'!F80)</f>
        <v>8427.8799999999992</v>
      </c>
      <c r="G80" s="116">
        <f ca="1">SUM('2020实际制造费用'!G80,'2020实际管理费用'!G80,'2020实际营业费用'!G80)</f>
        <v>16290.16</v>
      </c>
      <c r="H80" s="116">
        <f>SUM('2020实际制造费用'!H80,'2020实际管理费用'!H80,'2020实际营业费用'!H80)</f>
        <v>2739.16</v>
      </c>
      <c r="I80" s="116">
        <f>SUM('2020实际制造费用'!I80,'2020实际管理费用'!I80,'2020实际营业费用'!I80)</f>
        <v>331.39</v>
      </c>
      <c r="J80" s="116">
        <f>SUM('2020实际制造费用'!J80,'2020实际管理费用'!J80,'2020实际营业费用'!J80)</f>
        <v>7056.1</v>
      </c>
      <c r="K80" s="116">
        <f>SUM('2020实际制造费用'!K80,'2020实际管理费用'!K80,'2020实际营业费用'!K80)</f>
        <v>6163.51</v>
      </c>
      <c r="L80" s="116">
        <f>SUM('2020实际制造费用'!L80,'2020实际管理费用'!L80,'2020实际营业费用'!L80)</f>
        <v>0</v>
      </c>
      <c r="M80" s="116">
        <f>SUM('2020实际制造费用'!M80,'2020实际管理费用'!M80,'2020实际营业费用'!M80)</f>
        <v>0</v>
      </c>
      <c r="N80" s="116">
        <f>SUM('2020实际制造费用'!N80,'2020实际管理费用'!N80,'2020实际营业费用'!N80)</f>
        <v>0</v>
      </c>
      <c r="O80" s="116">
        <f>SUM('2020实际制造费用'!O80,'2020实际管理费用'!O80,'2020实际营业费用'!O80)</f>
        <v>0</v>
      </c>
      <c r="P80" s="116">
        <f>SUM('2020实际制造费用'!P80,'2020实际管理费用'!P80,'2020实际营业费用'!P80)</f>
        <v>0</v>
      </c>
      <c r="Q80" s="116">
        <f>SUM('2020实际制造费用'!Q80,'2020实际管理费用'!Q80,'2020实际营业费用'!Q80)</f>
        <v>0</v>
      </c>
      <c r="R80" s="116">
        <f>SUM('2020实际制造费用'!R80,'2020实际管理费用'!R80,'2020实际营业费用'!R80)</f>
        <v>0</v>
      </c>
      <c r="S80" s="116">
        <f>SUM('2020实际制造费用'!S80,'2020实际管理费用'!S80,'2020实际营业费用'!S80)</f>
        <v>0</v>
      </c>
      <c r="T80" s="117">
        <f t="shared" si="1"/>
        <v>16290.16</v>
      </c>
      <c r="U80" s="88"/>
    </row>
    <row r="81" spans="1:29" s="15" customFormat="1" ht="17.25" customHeight="1">
      <c r="A81" s="167"/>
      <c r="B81" s="46" t="s">
        <v>225</v>
      </c>
      <c r="C81" s="45" t="s">
        <v>101</v>
      </c>
      <c r="D81" s="116">
        <f ca="1">SUM('2020实际制造费用'!D81,'2020实际管理费用'!D81,'2020实际营业费用'!D81)</f>
        <v>96956.94</v>
      </c>
      <c r="E81" s="116">
        <f ca="1">SUM('2020实际制造费用'!E81,'2020实际管理费用'!E81,'2020实际营业费用'!E81)</f>
        <v>96956.94</v>
      </c>
      <c r="F81" s="116">
        <f ca="1">SUM('2020实际制造费用'!F81,'2020实际管理费用'!F81,'2020实际营业费用'!F81)</f>
        <v>96956.94</v>
      </c>
      <c r="G81" s="116">
        <f ca="1">SUM('2020实际制造费用'!G81,'2020实际管理费用'!G81,'2020实际营业费用'!G81)</f>
        <v>96956.94</v>
      </c>
      <c r="H81" s="116">
        <f>SUM('2020实际制造费用'!H81,'2020实际管理费用'!H81,'2020实际营业费用'!H81)</f>
        <v>0</v>
      </c>
      <c r="I81" s="116">
        <f>SUM('2020实际制造费用'!I81,'2020实际管理费用'!I81,'2020实际营业费用'!I81)</f>
        <v>0</v>
      </c>
      <c r="J81" s="116">
        <f>SUM('2020实际制造费用'!J81,'2020实际管理费用'!J81,'2020实际营业费用'!J81)</f>
        <v>0</v>
      </c>
      <c r="K81" s="116">
        <f>SUM('2020实际制造费用'!K81,'2020实际管理费用'!K81,'2020实际营业费用'!K81)</f>
        <v>96956.94</v>
      </c>
      <c r="L81" s="116">
        <f>SUM('2020实际制造费用'!L81,'2020实际管理费用'!L81,'2020实际营业费用'!L81)</f>
        <v>0</v>
      </c>
      <c r="M81" s="116">
        <f>SUM('2020实际制造费用'!M81,'2020实际管理费用'!M81,'2020实际营业费用'!M81)</f>
        <v>0</v>
      </c>
      <c r="N81" s="116">
        <f>SUM('2020实际制造费用'!N81,'2020实际管理费用'!N81,'2020实际营业费用'!N81)</f>
        <v>0</v>
      </c>
      <c r="O81" s="116">
        <f>SUM('2020实际制造费用'!O81,'2020实际管理费用'!O81,'2020实际营业费用'!O81)</f>
        <v>0</v>
      </c>
      <c r="P81" s="116">
        <f>SUM('2020实际制造费用'!P81,'2020实际管理费用'!P81,'2020实际营业费用'!P81)</f>
        <v>0</v>
      </c>
      <c r="Q81" s="116">
        <f>SUM('2020实际制造费用'!Q81,'2020实际管理费用'!Q81,'2020实际营业费用'!Q81)</f>
        <v>0</v>
      </c>
      <c r="R81" s="116">
        <f>SUM('2020实际制造费用'!R81,'2020实际管理费用'!R81,'2020实际营业费用'!R81)</f>
        <v>0</v>
      </c>
      <c r="S81" s="116">
        <f>SUM('2020实际制造费用'!S81,'2020实际管理费用'!S81,'2020实际营业费用'!S81)</f>
        <v>0</v>
      </c>
      <c r="T81" s="117">
        <f t="shared" si="1"/>
        <v>96956.94</v>
      </c>
      <c r="U81" s="88"/>
    </row>
    <row r="82" spans="1:29" s="15" customFormat="1" ht="17.25" customHeight="1">
      <c r="A82" s="167"/>
      <c r="B82" s="156" t="s">
        <v>102</v>
      </c>
      <c r="C82" s="45" t="s">
        <v>103</v>
      </c>
      <c r="D82" s="116">
        <f ca="1">SUM('2020实际制造费用'!D82,'2020实际管理费用'!D82,'2020实际营业费用'!D82)</f>
        <v>0</v>
      </c>
      <c r="E82" s="116">
        <f ca="1">SUM('2020实际制造费用'!E82,'2020实际管理费用'!E82,'2020实际营业费用'!E82)</f>
        <v>0</v>
      </c>
      <c r="F82" s="116">
        <f ca="1">SUM('2020实际制造费用'!F82,'2020实际管理费用'!F82,'2020实际营业费用'!F82)</f>
        <v>0</v>
      </c>
      <c r="G82" s="116">
        <f ca="1">SUM('2020实际制造费用'!G82,'2020实际管理费用'!G82,'2020实际营业费用'!G82)</f>
        <v>0</v>
      </c>
      <c r="H82" s="116">
        <f>SUM('2020实际制造费用'!H82,'2020实际管理费用'!H82,'2020实际营业费用'!H82)</f>
        <v>0</v>
      </c>
      <c r="I82" s="116">
        <f>SUM('2020实际制造费用'!I82,'2020实际管理费用'!I82,'2020实际营业费用'!I82)</f>
        <v>0</v>
      </c>
      <c r="J82" s="116">
        <f>SUM('2020实际制造费用'!J82,'2020实际管理费用'!J82,'2020实际营业费用'!J82)</f>
        <v>0</v>
      </c>
      <c r="K82" s="116">
        <f>SUM('2020实际制造费用'!K82,'2020实际管理费用'!K82,'2020实际营业费用'!K82)</f>
        <v>0</v>
      </c>
      <c r="L82" s="116">
        <f>SUM('2020实际制造费用'!L82,'2020实际管理费用'!L82,'2020实际营业费用'!L82)</f>
        <v>0</v>
      </c>
      <c r="M82" s="116">
        <f>SUM('2020实际制造费用'!M82,'2020实际管理费用'!M82,'2020实际营业费用'!M82)</f>
        <v>0</v>
      </c>
      <c r="N82" s="116">
        <f>SUM('2020实际制造费用'!N82,'2020实际管理费用'!N82,'2020实际营业费用'!N82)</f>
        <v>0</v>
      </c>
      <c r="O82" s="116">
        <f>SUM('2020实际制造费用'!O82,'2020实际管理费用'!O82,'2020实际营业费用'!O82)</f>
        <v>0</v>
      </c>
      <c r="P82" s="116">
        <f>SUM('2020实际制造费用'!P82,'2020实际管理费用'!P82,'2020实际营业费用'!P82)</f>
        <v>0</v>
      </c>
      <c r="Q82" s="116">
        <f>SUM('2020实际制造费用'!Q82,'2020实际管理费用'!Q82,'2020实际营业费用'!Q82)</f>
        <v>0</v>
      </c>
      <c r="R82" s="116">
        <f>SUM('2020实际制造费用'!R82,'2020实际管理费用'!R82,'2020实际营业费用'!R82)</f>
        <v>0</v>
      </c>
      <c r="S82" s="116">
        <f>SUM('2020实际制造费用'!S82,'2020实际管理费用'!S82,'2020实际营业费用'!S82)</f>
        <v>0</v>
      </c>
      <c r="T82" s="117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116">
        <f ca="1">SUM('2020实际制造费用'!D83,'2020实际管理费用'!D83,'2020实际营业费用'!D83)</f>
        <v>-923.77999999999884</v>
      </c>
      <c r="E83" s="116">
        <f ca="1">SUM('2020实际制造费用'!E83,'2020实际管理费用'!E83,'2020实际营业费用'!E83)</f>
        <v>17076.22</v>
      </c>
      <c r="F83" s="116">
        <f ca="1">SUM('2020实际制造费用'!F83,'2020实际管理费用'!F83,'2020实际营业费用'!F83)</f>
        <v>6233.4400000000023</v>
      </c>
      <c r="G83" s="116">
        <f ca="1">SUM('2020实际制造费用'!G83,'2020实际管理费用'!G83,'2020实际营业费用'!G83)</f>
        <v>24233.440000000002</v>
      </c>
      <c r="H83" s="116">
        <f>SUM('2020实际制造费用'!H83,'2020实际管理费用'!H83,'2020实际营业费用'!H83)</f>
        <v>3047.31</v>
      </c>
      <c r="I83" s="116">
        <f>SUM('2020实际制造费用'!I83,'2020实际管理费用'!I83,'2020实际营业费用'!I83)</f>
        <v>0</v>
      </c>
      <c r="J83" s="116">
        <f>SUM('2020实际制造费用'!J83,'2020实际管理费用'!J83,'2020实际营业费用'!J83)</f>
        <v>4109.91</v>
      </c>
      <c r="K83" s="116">
        <f>SUM('2020实际制造费用'!K83,'2020实际管理费用'!K83,'2020实际营业费用'!K83)</f>
        <v>17076.22</v>
      </c>
      <c r="L83" s="116">
        <f>SUM('2020实际制造费用'!L83,'2020实际管理费用'!L83,'2020实际营业费用'!L83)</f>
        <v>0</v>
      </c>
      <c r="M83" s="116">
        <f>SUM('2020实际制造费用'!M83,'2020实际管理费用'!M83,'2020实际营业费用'!M83)</f>
        <v>0</v>
      </c>
      <c r="N83" s="116">
        <f>SUM('2020实际制造费用'!N83,'2020实际管理费用'!N83,'2020实际营业费用'!N83)</f>
        <v>0</v>
      </c>
      <c r="O83" s="116">
        <f>SUM('2020实际制造费用'!O83,'2020实际管理费用'!O83,'2020实际营业费用'!O83)</f>
        <v>0</v>
      </c>
      <c r="P83" s="116">
        <f>SUM('2020实际制造费用'!P83,'2020实际管理费用'!P83,'2020实际营业费用'!P83)</f>
        <v>0</v>
      </c>
      <c r="Q83" s="116">
        <f>SUM('2020实际制造费用'!Q83,'2020实际管理费用'!Q83,'2020实际营业费用'!Q83)</f>
        <v>0</v>
      </c>
      <c r="R83" s="116">
        <f>SUM('2020实际制造费用'!R83,'2020实际管理费用'!R83,'2020实际营业费用'!R83)</f>
        <v>0</v>
      </c>
      <c r="S83" s="116">
        <f>SUM('2020实际制造费用'!S83,'2020实际管理费用'!S83,'2020实际营业费用'!S83)</f>
        <v>0</v>
      </c>
      <c r="T83" s="117">
        <f t="shared" si="1"/>
        <v>24233.440000000002</v>
      </c>
      <c r="U83" s="88"/>
    </row>
    <row r="84" spans="1:29" s="15" customFormat="1" ht="17.25" customHeight="1">
      <c r="A84" s="167"/>
      <c r="B84" s="156"/>
      <c r="C84" s="45" t="s">
        <v>105</v>
      </c>
      <c r="D84" s="116">
        <f ca="1">SUM('2020实际制造费用'!D84,'2020实际管理费用'!D84,'2020实际营业费用'!D84)</f>
        <v>0</v>
      </c>
      <c r="E84" s="116">
        <f ca="1">SUM('2020实际制造费用'!E84,'2020实际管理费用'!E84,'2020实际营业费用'!E84)</f>
        <v>0</v>
      </c>
      <c r="F84" s="116">
        <f ca="1">SUM('2020实际制造费用'!F84,'2020实际管理费用'!F84,'2020实际营业费用'!F84)</f>
        <v>0</v>
      </c>
      <c r="G84" s="116">
        <f ca="1">SUM('2020实际制造费用'!G84,'2020实际管理费用'!G84,'2020实际营业费用'!G84)</f>
        <v>0</v>
      </c>
      <c r="H84" s="116">
        <f>SUM('2020实际制造费用'!H84,'2020实际管理费用'!H84,'2020实际营业费用'!H84)</f>
        <v>0</v>
      </c>
      <c r="I84" s="116">
        <f>SUM('2020实际制造费用'!I84,'2020实际管理费用'!I84,'2020实际营业费用'!I84)</f>
        <v>0</v>
      </c>
      <c r="J84" s="116">
        <f>SUM('2020实际制造费用'!J84,'2020实际管理费用'!J84,'2020实际营业费用'!J84)</f>
        <v>0</v>
      </c>
      <c r="K84" s="116">
        <f>SUM('2020实际制造费用'!K84,'2020实际管理费用'!K84,'2020实际营业费用'!K84)</f>
        <v>0</v>
      </c>
      <c r="L84" s="116">
        <f>SUM('2020实际制造费用'!L84,'2020实际管理费用'!L84,'2020实际营业费用'!L84)</f>
        <v>0</v>
      </c>
      <c r="M84" s="116">
        <f>SUM('2020实际制造费用'!M84,'2020实际管理费用'!M84,'2020实际营业费用'!M84)</f>
        <v>0</v>
      </c>
      <c r="N84" s="116">
        <f>SUM('2020实际制造费用'!N84,'2020实际管理费用'!N84,'2020实际营业费用'!N84)</f>
        <v>0</v>
      </c>
      <c r="O84" s="116">
        <f>SUM('2020实际制造费用'!O84,'2020实际管理费用'!O84,'2020实际营业费用'!O84)</f>
        <v>0</v>
      </c>
      <c r="P84" s="116">
        <f>SUM('2020实际制造费用'!P84,'2020实际管理费用'!P84,'2020实际营业费用'!P84)</f>
        <v>0</v>
      </c>
      <c r="Q84" s="116">
        <f>SUM('2020实际制造费用'!Q84,'2020实际管理费用'!Q84,'2020实际营业费用'!Q84)</f>
        <v>0</v>
      </c>
      <c r="R84" s="116">
        <f>SUM('2020实际制造费用'!R84,'2020实际管理费用'!R84,'2020实际营业费用'!R84)</f>
        <v>0</v>
      </c>
      <c r="S84" s="116">
        <f>SUM('2020实际制造费用'!S84,'2020实际管理费用'!S84,'2020实际营业费用'!S84)</f>
        <v>0</v>
      </c>
      <c r="T84" s="117">
        <f t="shared" si="1"/>
        <v>0</v>
      </c>
      <c r="U84" s="88"/>
    </row>
    <row r="85" spans="1:29" s="15" customFormat="1" ht="17.25" customHeight="1">
      <c r="A85" s="167"/>
      <c r="B85" s="46" t="s">
        <v>106</v>
      </c>
      <c r="C85" s="48" t="s">
        <v>107</v>
      </c>
      <c r="D85" s="116">
        <f ca="1">SUM('2020实际制造费用'!D85,'2020实际管理费用'!D85,'2020实际营业费用'!D85)</f>
        <v>-1666</v>
      </c>
      <c r="E85" s="116">
        <f ca="1">SUM('2020实际制造费用'!E85,'2020实际管理费用'!E85,'2020实际营业费用'!E85)</f>
        <v>0</v>
      </c>
      <c r="F85" s="116">
        <f ca="1">SUM('2020实际制造费用'!F85,'2020实际管理费用'!F85,'2020实际营业费用'!F85)</f>
        <v>-7454</v>
      </c>
      <c r="G85" s="116">
        <f ca="1">SUM('2020实际制造费用'!G85,'2020实际管理费用'!G85,'2020实际营业费用'!G85)</f>
        <v>198</v>
      </c>
      <c r="H85" s="116">
        <f>SUM('2020实际制造费用'!H85,'2020实际管理费用'!H85,'2020实际营业费用'!H85)</f>
        <v>198</v>
      </c>
      <c r="I85" s="116">
        <f>SUM('2020实际制造费用'!I85,'2020实际管理费用'!I85,'2020实际营业费用'!I85)</f>
        <v>0</v>
      </c>
      <c r="J85" s="116">
        <f>SUM('2020实际制造费用'!J85,'2020实际管理费用'!J85,'2020实际营业费用'!J85)</f>
        <v>0</v>
      </c>
      <c r="K85" s="116">
        <f>SUM('2020实际制造费用'!K85,'2020实际管理费用'!K85,'2020实际营业费用'!K85)</f>
        <v>0</v>
      </c>
      <c r="L85" s="116">
        <f>SUM('2020实际制造费用'!L85,'2020实际管理费用'!L85,'2020实际营业费用'!L85)</f>
        <v>0</v>
      </c>
      <c r="M85" s="116">
        <f>SUM('2020实际制造费用'!M85,'2020实际管理费用'!M85,'2020实际营业费用'!M85)</f>
        <v>0</v>
      </c>
      <c r="N85" s="116">
        <f>SUM('2020实际制造费用'!N85,'2020实际管理费用'!N85,'2020实际营业费用'!N85)</f>
        <v>0</v>
      </c>
      <c r="O85" s="116">
        <f>SUM('2020实际制造费用'!O85,'2020实际管理费用'!O85,'2020实际营业费用'!O85)</f>
        <v>0</v>
      </c>
      <c r="P85" s="116">
        <f>SUM('2020实际制造费用'!P85,'2020实际管理费用'!P85,'2020实际营业费用'!P85)</f>
        <v>0</v>
      </c>
      <c r="Q85" s="116">
        <f>SUM('2020实际制造费用'!Q85,'2020实际管理费用'!Q85,'2020实际营业费用'!Q85)</f>
        <v>0</v>
      </c>
      <c r="R85" s="116">
        <f>SUM('2020实际制造费用'!R85,'2020实际管理费用'!R85,'2020实际营业费用'!R85)</f>
        <v>0</v>
      </c>
      <c r="S85" s="116">
        <f>SUM('2020实际制造费用'!S85,'2020实际管理费用'!S85,'2020实际营业费用'!S85)</f>
        <v>0</v>
      </c>
      <c r="T85" s="117">
        <f t="shared" si="1"/>
        <v>198</v>
      </c>
      <c r="U85" s="88"/>
    </row>
    <row r="86" spans="1:29" s="15" customFormat="1" ht="17.25" customHeight="1">
      <c r="A86" s="168" t="s">
        <v>108</v>
      </c>
      <c r="B86" s="46" t="s">
        <v>109</v>
      </c>
      <c r="C86" s="48" t="s">
        <v>110</v>
      </c>
      <c r="D86" s="116">
        <f ca="1">SUM('2020实际制造费用'!D86,'2020实际管理费用'!D86,'2020实际营业费用'!D86)</f>
        <v>0</v>
      </c>
      <c r="E86" s="116">
        <f ca="1">SUM('2020实际制造费用'!E86,'2020实际管理费用'!E86,'2020实际营业费用'!E86)</f>
        <v>0</v>
      </c>
      <c r="F86" s="116">
        <f ca="1">SUM('2020实际制造费用'!F86,'2020实际管理费用'!F86,'2020实际营业费用'!F86)</f>
        <v>0</v>
      </c>
      <c r="G86" s="116">
        <f ca="1">SUM('2020实际制造费用'!G86,'2020实际管理费用'!G86,'2020实际营业费用'!G86)</f>
        <v>0</v>
      </c>
      <c r="H86" s="116">
        <f>SUM('2020实际制造费用'!H86,'2020实际管理费用'!H86,'2020实际营业费用'!H86)</f>
        <v>0</v>
      </c>
      <c r="I86" s="116">
        <f>SUM('2020实际制造费用'!I86,'2020实际管理费用'!I86,'2020实际营业费用'!I86)</f>
        <v>0</v>
      </c>
      <c r="J86" s="116">
        <f>SUM('2020实际制造费用'!J86,'2020实际管理费用'!J86,'2020实际营业费用'!J86)</f>
        <v>0</v>
      </c>
      <c r="K86" s="116">
        <f>SUM('2020实际制造费用'!K86,'2020实际管理费用'!K86,'2020实际营业费用'!K86)</f>
        <v>0</v>
      </c>
      <c r="L86" s="116">
        <f>SUM('2020实际制造费用'!L86,'2020实际管理费用'!L86,'2020实际营业费用'!L86)</f>
        <v>0</v>
      </c>
      <c r="M86" s="116">
        <f>SUM('2020实际制造费用'!M86,'2020实际管理费用'!M86,'2020实际营业费用'!M86)</f>
        <v>0</v>
      </c>
      <c r="N86" s="116">
        <f>SUM('2020实际制造费用'!N86,'2020实际管理费用'!N86,'2020实际营业费用'!N86)</f>
        <v>0</v>
      </c>
      <c r="O86" s="116">
        <f>SUM('2020实际制造费用'!O86,'2020实际管理费用'!O86,'2020实际营业费用'!O86)</f>
        <v>0</v>
      </c>
      <c r="P86" s="116">
        <f>SUM('2020实际制造费用'!P86,'2020实际管理费用'!P86,'2020实际营业费用'!P86)</f>
        <v>0</v>
      </c>
      <c r="Q86" s="116">
        <f>SUM('2020实际制造费用'!Q86,'2020实际管理费用'!Q86,'2020实际营业费用'!Q86)</f>
        <v>0</v>
      </c>
      <c r="R86" s="116">
        <f>SUM('2020实际制造费用'!R86,'2020实际管理费用'!R86,'2020实际营业费用'!R86)</f>
        <v>0</v>
      </c>
      <c r="S86" s="116">
        <f>SUM('2020实际制造费用'!S86,'2020实际管理费用'!S86,'2020实际营业费用'!S86)</f>
        <v>0</v>
      </c>
      <c r="T86" s="117">
        <f t="shared" si="1"/>
        <v>0</v>
      </c>
      <c r="U86" s="88"/>
    </row>
    <row r="87" spans="1:29" s="15" customFormat="1" ht="17.25" customHeight="1">
      <c r="A87" s="168"/>
      <c r="B87" s="46" t="s">
        <v>111</v>
      </c>
      <c r="C87" s="48" t="s">
        <v>112</v>
      </c>
      <c r="D87" s="116">
        <f ca="1">SUM('2020实际制造费用'!D87,'2020实际管理费用'!D87,'2020实际营业费用'!D87)</f>
        <v>0</v>
      </c>
      <c r="E87" s="116">
        <f ca="1">SUM('2020实际制造费用'!E87,'2020实际管理费用'!E87,'2020实际营业费用'!E87)</f>
        <v>0</v>
      </c>
      <c r="F87" s="116">
        <f ca="1">SUM('2020实际制造费用'!F87,'2020实际管理费用'!F87,'2020实际营业费用'!F87)</f>
        <v>0</v>
      </c>
      <c r="G87" s="116">
        <f ca="1">SUM('2020实际制造费用'!G87,'2020实际管理费用'!G87,'2020实际营业费用'!G87)</f>
        <v>0</v>
      </c>
      <c r="H87" s="116">
        <f>SUM('2020实际制造费用'!H87,'2020实际管理费用'!H87,'2020实际营业费用'!H87)</f>
        <v>0</v>
      </c>
      <c r="I87" s="116">
        <f>SUM('2020实际制造费用'!I87,'2020实际管理费用'!I87,'2020实际营业费用'!I87)</f>
        <v>0</v>
      </c>
      <c r="J87" s="116">
        <f>SUM('2020实际制造费用'!J87,'2020实际管理费用'!J87,'2020实际营业费用'!J87)</f>
        <v>0</v>
      </c>
      <c r="K87" s="116">
        <f>SUM('2020实际制造费用'!K87,'2020实际管理费用'!K87,'2020实际营业费用'!K87)</f>
        <v>0</v>
      </c>
      <c r="L87" s="116">
        <f>SUM('2020实际制造费用'!L87,'2020实际管理费用'!L87,'2020实际营业费用'!L87)</f>
        <v>0</v>
      </c>
      <c r="M87" s="116">
        <f>SUM('2020实际制造费用'!M87,'2020实际管理费用'!M87,'2020实际营业费用'!M87)</f>
        <v>0</v>
      </c>
      <c r="N87" s="116">
        <f>SUM('2020实际制造费用'!N87,'2020实际管理费用'!N87,'2020实际营业费用'!N87)</f>
        <v>0</v>
      </c>
      <c r="O87" s="116">
        <f>SUM('2020实际制造费用'!O87,'2020实际管理费用'!O87,'2020实际营业费用'!O87)</f>
        <v>0</v>
      </c>
      <c r="P87" s="116">
        <f>SUM('2020实际制造费用'!P87,'2020实际管理费用'!P87,'2020实际营业费用'!P87)</f>
        <v>0</v>
      </c>
      <c r="Q87" s="116">
        <f>SUM('2020实际制造费用'!Q87,'2020实际管理费用'!Q87,'2020实际营业费用'!Q87)</f>
        <v>0</v>
      </c>
      <c r="R87" s="116">
        <f>SUM('2020实际制造费用'!R87,'2020实际管理费用'!R87,'2020实际营业费用'!R87)</f>
        <v>0</v>
      </c>
      <c r="S87" s="116">
        <f>SUM('2020实际制造费用'!S87,'2020实际管理费用'!S87,'2020实际营业费用'!S87)</f>
        <v>0</v>
      </c>
      <c r="T87" s="117">
        <f t="shared" si="1"/>
        <v>0</v>
      </c>
      <c r="U87" s="88"/>
    </row>
    <row r="88" spans="1:29" s="15" customFormat="1" ht="17.25" customHeight="1">
      <c r="A88" s="168"/>
      <c r="B88" s="46" t="s">
        <v>113</v>
      </c>
      <c r="C88" s="48" t="s">
        <v>114</v>
      </c>
      <c r="D88" s="116">
        <f ca="1">SUM('2020实际制造费用'!D88,'2020实际管理费用'!D88,'2020实际营业费用'!D88)</f>
        <v>0</v>
      </c>
      <c r="E88" s="116">
        <f ca="1">SUM('2020实际制造费用'!E88,'2020实际管理费用'!E88,'2020实际营业费用'!E88)</f>
        <v>0</v>
      </c>
      <c r="F88" s="116">
        <f ca="1">SUM('2020实际制造费用'!F88,'2020实际管理费用'!F88,'2020实际营业费用'!F88)</f>
        <v>0</v>
      </c>
      <c r="G88" s="116">
        <f ca="1">SUM('2020实际制造费用'!G88,'2020实际管理费用'!G88,'2020实际营业费用'!G88)</f>
        <v>0</v>
      </c>
      <c r="H88" s="116">
        <f>SUM('2020实际制造费用'!H88,'2020实际管理费用'!H88,'2020实际营业费用'!H88)</f>
        <v>0</v>
      </c>
      <c r="I88" s="116">
        <f>SUM('2020实际制造费用'!I88,'2020实际管理费用'!I88,'2020实际营业费用'!I88)</f>
        <v>0</v>
      </c>
      <c r="J88" s="116">
        <f>SUM('2020实际制造费用'!J88,'2020实际管理费用'!J88,'2020实际营业费用'!J88)</f>
        <v>0</v>
      </c>
      <c r="K88" s="116">
        <f>SUM('2020实际制造费用'!K88,'2020实际管理费用'!K88,'2020实际营业费用'!K88)</f>
        <v>0</v>
      </c>
      <c r="L88" s="116">
        <f>SUM('2020实际制造费用'!L88,'2020实际管理费用'!L88,'2020实际营业费用'!L88)</f>
        <v>0</v>
      </c>
      <c r="M88" s="116">
        <f>SUM('2020实际制造费用'!M88,'2020实际管理费用'!M88,'2020实际营业费用'!M88)</f>
        <v>0</v>
      </c>
      <c r="N88" s="116">
        <f>SUM('2020实际制造费用'!N88,'2020实际管理费用'!N88,'2020实际营业费用'!N88)</f>
        <v>0</v>
      </c>
      <c r="O88" s="116">
        <f>SUM('2020实际制造费用'!O88,'2020实际管理费用'!O88,'2020实际营业费用'!O88)</f>
        <v>0</v>
      </c>
      <c r="P88" s="116">
        <f>SUM('2020实际制造费用'!P88,'2020实际管理费用'!P88,'2020实际营业费用'!P88)</f>
        <v>0</v>
      </c>
      <c r="Q88" s="116">
        <f>SUM('2020实际制造费用'!Q88,'2020实际管理费用'!Q88,'2020实际营业费用'!Q88)</f>
        <v>0</v>
      </c>
      <c r="R88" s="116">
        <f>SUM('2020实际制造费用'!R88,'2020实际管理费用'!R88,'2020实际营业费用'!R88)</f>
        <v>0</v>
      </c>
      <c r="S88" s="116">
        <f>SUM('2020实际制造费用'!S88,'2020实际管理费用'!S88,'2020实际营业费用'!S88)</f>
        <v>0</v>
      </c>
      <c r="T88" s="117">
        <f t="shared" si="1"/>
        <v>0</v>
      </c>
      <c r="U88" s="88"/>
    </row>
    <row r="89" spans="1:29" s="15" customFormat="1" ht="17.25" customHeight="1">
      <c r="A89" s="168"/>
      <c r="B89" s="46" t="s">
        <v>226</v>
      </c>
      <c r="C89" s="48" t="s">
        <v>115</v>
      </c>
      <c r="D89" s="116">
        <f ca="1">SUM('2020实际制造费用'!D89,'2020实际管理费用'!D89,'2020实际营业费用'!D89)</f>
        <v>0</v>
      </c>
      <c r="E89" s="116">
        <f ca="1">SUM('2020实际制造费用'!E89,'2020实际管理费用'!E89,'2020实际营业费用'!E89)</f>
        <v>0</v>
      </c>
      <c r="F89" s="116">
        <f ca="1">SUM('2020实际制造费用'!F89,'2020实际管理费用'!F89,'2020实际营业费用'!F89)</f>
        <v>0</v>
      </c>
      <c r="G89" s="116">
        <f ca="1">SUM('2020实际制造费用'!G89,'2020实际管理费用'!G89,'2020实际营业费用'!G89)</f>
        <v>0</v>
      </c>
      <c r="H89" s="116">
        <f>SUM('2020实际制造费用'!H89,'2020实际管理费用'!H89,'2020实际营业费用'!H89)</f>
        <v>0</v>
      </c>
      <c r="I89" s="116">
        <f>SUM('2020实际制造费用'!I89,'2020实际管理费用'!I89,'2020实际营业费用'!I89)</f>
        <v>0</v>
      </c>
      <c r="J89" s="116">
        <f>SUM('2020实际制造费用'!J89,'2020实际管理费用'!J89,'2020实际营业费用'!J89)</f>
        <v>0</v>
      </c>
      <c r="K89" s="116">
        <f>SUM('2020实际制造费用'!K89,'2020实际管理费用'!K89,'2020实际营业费用'!K89)</f>
        <v>0</v>
      </c>
      <c r="L89" s="116">
        <f>SUM('2020实际制造费用'!L89,'2020实际管理费用'!L89,'2020实际营业费用'!L89)</f>
        <v>0</v>
      </c>
      <c r="M89" s="116">
        <f>SUM('2020实际制造费用'!M89,'2020实际管理费用'!M89,'2020实际营业费用'!M89)</f>
        <v>0</v>
      </c>
      <c r="N89" s="116">
        <f>SUM('2020实际制造费用'!N89,'2020实际管理费用'!N89,'2020实际营业费用'!N89)</f>
        <v>0</v>
      </c>
      <c r="O89" s="116">
        <f>SUM('2020实际制造费用'!O89,'2020实际管理费用'!O89,'2020实际营业费用'!O89)</f>
        <v>0</v>
      </c>
      <c r="P89" s="116">
        <f>SUM('2020实际制造费用'!P89,'2020实际管理费用'!P89,'2020实际营业费用'!P89)</f>
        <v>0</v>
      </c>
      <c r="Q89" s="116">
        <f>SUM('2020实际制造费用'!Q89,'2020实际管理费用'!Q89,'2020实际营业费用'!Q89)</f>
        <v>0</v>
      </c>
      <c r="R89" s="116">
        <f>SUM('2020实际制造费用'!R89,'2020实际管理费用'!R89,'2020实际营业费用'!R89)</f>
        <v>0</v>
      </c>
      <c r="S89" s="116">
        <f>SUM('2020实际制造费用'!S89,'2020实际管理费用'!S89,'2020实际营业费用'!S89)</f>
        <v>0</v>
      </c>
      <c r="T89" s="117">
        <f t="shared" si="1"/>
        <v>0</v>
      </c>
      <c r="U89" s="88"/>
    </row>
    <row r="90" spans="1:29" s="15" customFormat="1" ht="17.25" customHeight="1">
      <c r="A90" s="169" t="s">
        <v>116</v>
      </c>
      <c r="B90" s="46" t="s">
        <v>227</v>
      </c>
      <c r="C90" s="48" t="s">
        <v>117</v>
      </c>
      <c r="D90" s="116">
        <f ca="1">SUM('2020实际制造费用'!D90,'2020实际管理费用'!D90,'2020实际营业费用'!D90)</f>
        <v>0</v>
      </c>
      <c r="E90" s="116">
        <f ca="1">SUM('2020实际制造费用'!E90,'2020实际管理费用'!E90,'2020实际营业费用'!E90)</f>
        <v>0</v>
      </c>
      <c r="F90" s="116">
        <f ca="1">SUM('2020实际制造费用'!F90,'2020实际管理费用'!F90,'2020实际营业费用'!F90)</f>
        <v>0</v>
      </c>
      <c r="G90" s="116">
        <f ca="1">SUM('2020实际制造费用'!G90,'2020实际管理费用'!G90,'2020实际营业费用'!G90)</f>
        <v>0</v>
      </c>
      <c r="H90" s="116">
        <f>SUM('2020实际制造费用'!H90,'2020实际管理费用'!H90,'2020实际营业费用'!H90)</f>
        <v>0</v>
      </c>
      <c r="I90" s="116">
        <f>SUM('2020实际制造费用'!I90,'2020实际管理费用'!I90,'2020实际营业费用'!I90)</f>
        <v>0</v>
      </c>
      <c r="J90" s="116">
        <f>SUM('2020实际制造费用'!J90,'2020实际管理费用'!J90,'2020实际营业费用'!J90)</f>
        <v>0</v>
      </c>
      <c r="K90" s="116">
        <f>SUM('2020实际制造费用'!K90,'2020实际管理费用'!K90,'2020实际营业费用'!K90)</f>
        <v>0</v>
      </c>
      <c r="L90" s="116">
        <f>SUM('2020实际制造费用'!L90,'2020实际管理费用'!L90,'2020实际营业费用'!L90)</f>
        <v>0</v>
      </c>
      <c r="M90" s="116">
        <f>SUM('2020实际制造费用'!M90,'2020实际管理费用'!M90,'2020实际营业费用'!M90)</f>
        <v>0</v>
      </c>
      <c r="N90" s="116">
        <f>SUM('2020实际制造费用'!N90,'2020实际管理费用'!N90,'2020实际营业费用'!N90)</f>
        <v>0</v>
      </c>
      <c r="O90" s="116">
        <f>SUM('2020实际制造费用'!O90,'2020实际管理费用'!O90,'2020实际营业费用'!O90)</f>
        <v>0</v>
      </c>
      <c r="P90" s="116">
        <f>SUM('2020实际制造费用'!P90,'2020实际管理费用'!P90,'2020实际营业费用'!P90)</f>
        <v>0</v>
      </c>
      <c r="Q90" s="116">
        <f>SUM('2020实际制造费用'!Q90,'2020实际管理费用'!Q90,'2020实际营业费用'!Q90)</f>
        <v>0</v>
      </c>
      <c r="R90" s="116">
        <f>SUM('2020实际制造费用'!R90,'2020实际管理费用'!R90,'2020实际营业费用'!R90)</f>
        <v>0</v>
      </c>
      <c r="S90" s="116">
        <f>SUM('2020实际制造费用'!S90,'2020实际管理费用'!S90,'2020实际营业费用'!S90)</f>
        <v>0</v>
      </c>
      <c r="T90" s="117">
        <f t="shared" si="1"/>
        <v>0</v>
      </c>
      <c r="U90" s="88"/>
    </row>
    <row r="91" spans="1:29" s="15" customFormat="1" ht="17.25" customHeight="1">
      <c r="A91" s="169"/>
      <c r="B91" s="46" t="s">
        <v>228</v>
      </c>
      <c r="C91" s="48" t="s">
        <v>441</v>
      </c>
      <c r="D91" s="116">
        <f ca="1">SUM('2020实际制造费用'!D91,'2020实际管理费用'!D91,'2020实际营业费用'!D91)</f>
        <v>-221788.4</v>
      </c>
      <c r="E91" s="116">
        <f ca="1">SUM('2020实际制造费用'!E91,'2020实际管理费用'!E91,'2020实际营业费用'!E91)</f>
        <v>0</v>
      </c>
      <c r="F91" s="116">
        <f ca="1">SUM('2020实际制造费用'!F91,'2020实际管理费用'!F91,'2020实际营业费用'!F91)</f>
        <v>-343340.76</v>
      </c>
      <c r="G91" s="116">
        <f ca="1">SUM('2020实际制造费用'!G91,'2020实际管理费用'!G91,'2020实际营业费用'!G91)</f>
        <v>247110.77000000002</v>
      </c>
      <c r="H91" s="116">
        <f>SUM('2020实际制造费用'!H91,'2020实际管理费用'!H91,'2020实际营业费用'!H91)</f>
        <v>150683.91</v>
      </c>
      <c r="I91" s="116">
        <f>SUM('2020实际制造费用'!I91,'2020实际管理费用'!I91,'2020实际营业费用'!I91)</f>
        <v>96426.86</v>
      </c>
      <c r="J91" s="116">
        <f>SUM('2020实际制造费用'!J91,'2020实际管理费用'!J91,'2020实际营业费用'!J91)</f>
        <v>0</v>
      </c>
      <c r="K91" s="116">
        <f>SUM('2020实际制造费用'!K91,'2020实际管理费用'!K91,'2020实际营业费用'!K91)</f>
        <v>0</v>
      </c>
      <c r="L91" s="116">
        <f>SUM('2020实际制造费用'!L91,'2020实际管理费用'!L91,'2020实际营业费用'!L91)</f>
        <v>0</v>
      </c>
      <c r="M91" s="116">
        <f>SUM('2020实际制造费用'!M91,'2020实际管理费用'!M91,'2020实际营业费用'!M91)</f>
        <v>0</v>
      </c>
      <c r="N91" s="116">
        <f>SUM('2020实际制造费用'!N91,'2020实际管理费用'!N91,'2020实际营业费用'!N91)</f>
        <v>0</v>
      </c>
      <c r="O91" s="116">
        <f>SUM('2020实际制造费用'!O91,'2020实际管理费用'!O91,'2020实际营业费用'!O91)</f>
        <v>0</v>
      </c>
      <c r="P91" s="116">
        <f>SUM('2020实际制造费用'!P91,'2020实际管理费用'!P91,'2020实际营业费用'!P91)</f>
        <v>0</v>
      </c>
      <c r="Q91" s="116">
        <f>SUM('2020实际制造费用'!Q91,'2020实际管理费用'!Q91,'2020实际营业费用'!Q91)</f>
        <v>0</v>
      </c>
      <c r="R91" s="116">
        <f>SUM('2020实际制造费用'!R91,'2020实际管理费用'!R91,'2020实际营业费用'!R91)</f>
        <v>0</v>
      </c>
      <c r="S91" s="116">
        <f>SUM('2020实际制造费用'!S91,'2020实际管理费用'!S91,'2020实际营业费用'!S91)</f>
        <v>0</v>
      </c>
      <c r="T91" s="117">
        <f t="shared" si="1"/>
        <v>247110.77000000002</v>
      </c>
      <c r="U91" s="88"/>
    </row>
    <row r="92" spans="1:29" s="15" customFormat="1" ht="17.25" customHeight="1">
      <c r="A92" s="169"/>
      <c r="B92" s="46" t="s">
        <v>118</v>
      </c>
      <c r="C92" s="48" t="s">
        <v>16</v>
      </c>
      <c r="D92" s="116">
        <f ca="1">SUM('2020实际制造费用'!D92,'2020实际管理费用'!D92,'2020实际营业费用'!D92)</f>
        <v>14855.960000000001</v>
      </c>
      <c r="E92" s="116">
        <f ca="1">SUM('2020实际制造费用'!E92,'2020实际管理费用'!E92,'2020实际营业费用'!E92)</f>
        <v>15634.26</v>
      </c>
      <c r="F92" s="116">
        <f ca="1">SUM('2020实际制造费用'!F92,'2020实际管理费用'!F92,'2020实际营业费用'!F92)</f>
        <v>-7073.9300000000012</v>
      </c>
      <c r="G92" s="116">
        <f ca="1">SUM('2020实际制造费用'!G92,'2020实际管理费用'!G92,'2020实际营业费用'!G92)</f>
        <v>17158.82</v>
      </c>
      <c r="H92" s="116">
        <f>SUM('2020实际制造费用'!H92,'2020实际管理费用'!H92,'2020实际营业费用'!H92)</f>
        <v>0</v>
      </c>
      <c r="I92" s="116">
        <f>SUM('2020实际制造费用'!I92,'2020实际管理费用'!I92,'2020实际营业费用'!I92)</f>
        <v>1524.56</v>
      </c>
      <c r="J92" s="116">
        <f>SUM('2020实际制造费用'!J92,'2020实际管理费用'!J92,'2020实际营业费用'!J92)</f>
        <v>0</v>
      </c>
      <c r="K92" s="116">
        <f>SUM('2020实际制造费用'!K92,'2020实际管理费用'!K92,'2020实际营业费用'!K92)</f>
        <v>15634.26</v>
      </c>
      <c r="L92" s="116">
        <f>SUM('2020实际制造费用'!L92,'2020实际管理费用'!L92,'2020实际营业费用'!L92)</f>
        <v>0</v>
      </c>
      <c r="M92" s="116">
        <f>SUM('2020实际制造费用'!M92,'2020实际管理费用'!M92,'2020实际营业费用'!M92)</f>
        <v>0</v>
      </c>
      <c r="N92" s="116">
        <f>SUM('2020实际制造费用'!N92,'2020实际管理费用'!N92,'2020实际营业费用'!N92)</f>
        <v>0</v>
      </c>
      <c r="O92" s="116">
        <f>SUM('2020实际制造费用'!O92,'2020实际管理费用'!O92,'2020实际营业费用'!O92)</f>
        <v>0</v>
      </c>
      <c r="P92" s="116">
        <f>SUM('2020实际制造费用'!P92,'2020实际管理费用'!P92,'2020实际营业费用'!P92)</f>
        <v>0</v>
      </c>
      <c r="Q92" s="116">
        <f>SUM('2020实际制造费用'!Q92,'2020实际管理费用'!Q92,'2020实际营业费用'!Q92)</f>
        <v>0</v>
      </c>
      <c r="R92" s="116">
        <f>SUM('2020实际制造费用'!R92,'2020实际管理费用'!R92,'2020实际营业费用'!R92)</f>
        <v>0</v>
      </c>
      <c r="S92" s="116">
        <f>SUM('2020实际制造费用'!S92,'2020实际管理费用'!S92,'2020实际营业费用'!S92)</f>
        <v>0</v>
      </c>
      <c r="T92" s="117">
        <f t="shared" si="1"/>
        <v>17158.82</v>
      </c>
      <c r="U92" s="88"/>
    </row>
    <row r="93" spans="1:29" s="34" customFormat="1" ht="15" customHeight="1">
      <c r="A93" s="165" t="s">
        <v>119</v>
      </c>
      <c r="B93" s="165"/>
      <c r="C93" s="165"/>
      <c r="D93" s="117">
        <f t="shared" ref="D93:T93" ca="1" si="2">SUM(D6:D92)</f>
        <v>-9411.8999999999851</v>
      </c>
      <c r="E93" s="117">
        <f t="shared" ca="1" si="2"/>
        <v>1595889.4300000006</v>
      </c>
      <c r="F93" s="117">
        <f t="shared" ca="1" si="2"/>
        <v>-46958.870000000352</v>
      </c>
      <c r="G93" s="117">
        <f t="shared" ca="1" si="2"/>
        <v>5648938.5700000022</v>
      </c>
      <c r="H93" s="117">
        <f t="shared" si="2"/>
        <v>1618582.3999999997</v>
      </c>
      <c r="I93" s="117">
        <f t="shared" si="2"/>
        <v>1229484.3800000001</v>
      </c>
      <c r="J93" s="117">
        <f t="shared" si="2"/>
        <v>1204982.3600000001</v>
      </c>
      <c r="K93" s="117">
        <f t="shared" si="2"/>
        <v>1595889.4300000006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2"/>
        <v>5648938.5700000022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>
      <c r="D94" s="33">
        <f ca="1">D93-SUM('2020实际制造费用'!D93,'2020实际管理费用'!D93,'2020实际营业费用'!D93)</f>
        <v>0</v>
      </c>
      <c r="E94" s="33">
        <f ca="1">E93-SUM('2020实际制造费用'!E93,'2020实际管理费用'!E93,'2020实际营业费用'!E93)</f>
        <v>0</v>
      </c>
      <c r="F94" s="33">
        <f ca="1">F93-SUM('2020实际制造费用'!F93,'2020实际管理费用'!F93,'2020实际营业费用'!F93)</f>
        <v>-1.5279510989785194E-10</v>
      </c>
      <c r="G94" s="33">
        <f ca="1">G93-SUM('2020实际制造费用'!G93,'2020实际管理费用'!G93,'2020实际营业费用'!G93)</f>
        <v>0</v>
      </c>
      <c r="H94" s="33">
        <f>H93-SUM('2020实际制造费用'!H93,'2020实际管理费用'!H93,'2020实际营业费用'!H93)</f>
        <v>0</v>
      </c>
      <c r="I94" s="33">
        <f>I93-SUM('2020实际制造费用'!I93,'2020实际管理费用'!I93,'2020实际营业费用'!I93)</f>
        <v>0</v>
      </c>
      <c r="J94" s="33">
        <f>J93-SUM('2020实际制造费用'!J93,'2020实际管理费用'!J93,'2020实际营业费用'!J93)</f>
        <v>0</v>
      </c>
      <c r="K94" s="33">
        <f>K93-SUM('2020实际制造费用'!K93,'2020实际管理费用'!K93,'2020实际营业费用'!K93)</f>
        <v>0</v>
      </c>
      <c r="L94" s="33">
        <f>L93-SUM('2020实际制造费用'!L93,'2020实际管理费用'!L93,'2020实际营业费用'!L93)</f>
        <v>0</v>
      </c>
      <c r="M94" s="33">
        <f>M93-SUM('2020实际制造费用'!M93,'2020实际管理费用'!M93,'2020实际营业费用'!M93)</f>
        <v>0</v>
      </c>
      <c r="N94" s="33">
        <f>N93-SUM('2020实际制造费用'!N93,'2020实际管理费用'!N93,'2020实际营业费用'!N93)</f>
        <v>0</v>
      </c>
      <c r="O94" s="33">
        <f>O93-SUM('2020实际制造费用'!O93,'2020实际管理费用'!O93,'2020实际营业费用'!O93)</f>
        <v>0</v>
      </c>
      <c r="P94" s="33">
        <f>P93-SUM('2020实际制造费用'!P93,'2020实际管理费用'!P93,'2020实际营业费用'!P93)</f>
        <v>0</v>
      </c>
      <c r="Q94" s="33">
        <f>Q93-SUM('2020实际制造费用'!Q93,'2020实际管理费用'!Q93,'2020实际营业费用'!Q93)</f>
        <v>0</v>
      </c>
      <c r="R94" s="33">
        <f>R93-SUM('2020实际制造费用'!R93,'2020实际管理费用'!R93,'2020实际营业费用'!R93)</f>
        <v>0</v>
      </c>
      <c r="S94" s="33">
        <f>S93-SUM('2020实际制造费用'!S93,'2020实际管理费用'!S93,'2020实际营业费用'!S93)</f>
        <v>0</v>
      </c>
      <c r="T94" s="33">
        <f>T93-SUM('2020实际制造费用'!T93,'2020实际管理费用'!T93,'2020实际营业费用'!T93)</f>
        <v>0</v>
      </c>
      <c r="U94" s="33"/>
    </row>
    <row r="95" spans="1:29">
      <c r="L95" s="87"/>
    </row>
  </sheetData>
  <customSheetViews>
    <customSheetView guid="{A27792F8-7640-416B-AC24-5F35457394E7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20DEA1C3-F870-4325-A947-DF01307179C4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5F046216-F62E-4A95-B8BD-6D2AB894BA3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32F6004C-FCD8-4606-8BB7-0BE0BE0666BF}">
      <pane xSplit="3" ySplit="5" topLeftCell="D36" activePane="bottomRight" state="frozen"/>
      <selection pane="bottomRight" activeCell="I96" sqref="I96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4948553E-BE76-402B-BAA8-3966B343194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50C6B4FE-3059-4DA5-BCA6-E2B9EEC70A61}">
      <pane xSplit="3" ySplit="5" topLeftCell="K18" activePane="bottomRight" state="frozen"/>
      <selection pane="bottomRight" activeCell="T37" sqref="T37"/>
      <pageMargins left="0.7" right="0.7" top="0.75" bottom="0.75" header="0.3" footer="0.3"/>
    </customSheetView>
    <customSheetView guid="{A37983A8-BC51-4154-8FEA-C3D4561882CC}">
      <pane xSplit="3" ySplit="5" topLeftCell="D81" activePane="bottomRight" state="frozen"/>
      <selection pane="bottomRight" activeCell="E83" sqref="E83"/>
      <pageMargins left="0.7" right="0.7" top="0.75" bottom="0.75" header="0.3" footer="0.3"/>
    </customSheetView>
    <customSheetView guid="{D4D59768-72E0-4FAB-974B-C4290D2FAC8F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8309B07A-FC01-4476-88AB-A9C1650B1DDA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</customSheetViews>
  <mergeCells count="35">
    <mergeCell ref="A93:C93"/>
    <mergeCell ref="A76:A79"/>
    <mergeCell ref="B77:B78"/>
    <mergeCell ref="A80:A85"/>
    <mergeCell ref="B82:B84"/>
    <mergeCell ref="A86:A89"/>
    <mergeCell ref="A90:A92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T4:T5"/>
    <mergeCell ref="U4:U5"/>
    <mergeCell ref="A6:A27"/>
    <mergeCell ref="B6:B7"/>
    <mergeCell ref="B10:B18"/>
    <mergeCell ref="B22:B26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U41:XFD41 A41:C41">
    <cfRule type="cellIs" dxfId="20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zoomScaleNormal="110"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J4" sqref="J4:N4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9" width="11" style="7" customWidth="1"/>
    <col min="10" max="10" width="13" style="7" customWidth="1"/>
    <col min="11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4.75" style="7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46" t="s">
        <v>142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"编制日期："&amp;YEAR(封面!$G$14)&amp;"年"&amp;MONTH(封面!$G$14)&amp;"月5日"</f>
        <v>编制日期：2020年5月5日</v>
      </c>
      <c r="N3" s="5"/>
      <c r="O3" s="5"/>
    </row>
    <row r="4" spans="1:18" s="8" customFormat="1" ht="14.25" customHeight="1">
      <c r="A4" s="147" t="s">
        <v>143</v>
      </c>
      <c r="B4" s="147" t="s">
        <v>144</v>
      </c>
      <c r="C4" s="148" t="s">
        <v>145</v>
      </c>
      <c r="D4" s="170" t="s">
        <v>146</v>
      </c>
      <c r="E4" s="172" t="s">
        <v>147</v>
      </c>
      <c r="F4" s="173"/>
      <c r="G4" s="173"/>
      <c r="H4" s="173"/>
      <c r="I4" s="174"/>
      <c r="J4" s="175" t="s">
        <v>0</v>
      </c>
      <c r="K4" s="176"/>
      <c r="L4" s="176"/>
      <c r="M4" s="176"/>
      <c r="N4" s="177"/>
      <c r="O4" s="6" t="s">
        <v>148</v>
      </c>
      <c r="P4" s="7"/>
      <c r="Q4" s="7"/>
    </row>
    <row r="5" spans="1:18" s="15" customFormat="1">
      <c r="A5" s="147"/>
      <c r="B5" s="147"/>
      <c r="C5" s="148"/>
      <c r="D5" s="17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78" t="s">
        <v>4</v>
      </c>
      <c r="B6" s="180" t="s">
        <v>150</v>
      </c>
      <c r="C6" s="45" t="s">
        <v>432</v>
      </c>
      <c r="D6" s="112">
        <f>'2019预算制造费用'!T6</f>
        <v>0</v>
      </c>
      <c r="E6" s="112">
        <f ca="1">OFFSET('2019制造费用'!$H6,0,MONTH(封面!$G$13)-1,)</f>
        <v>120119.58</v>
      </c>
      <c r="F6" s="109">
        <f ca="1">OFFSET('2019预算制造费用'!$H6,0,MONTH(封面!$G$13)-1,)</f>
        <v>0</v>
      </c>
      <c r="G6" s="109">
        <f ca="1">OFFSET('2020实际制造费用'!$H6,0,MONTH(封面!$G$13)-1,)</f>
        <v>132339.39000000001</v>
      </c>
      <c r="H6" s="112">
        <f ca="1">IF(ISERROR(G6-E6),0,G6-E6)</f>
        <v>12219.810000000012</v>
      </c>
      <c r="I6" s="112">
        <f ca="1">IF(ISERROR(G6-F6),0,G6-F6)</f>
        <v>132339.39000000001</v>
      </c>
      <c r="J6" s="112">
        <f ca="1">SUM(OFFSET('2019制造费用'!$H6,0,0,1,MONTH(封面!$G$13)))</f>
        <v>417398.23000000004</v>
      </c>
      <c r="K6" s="112">
        <f ca="1">SUM(OFFSET('2019预算制造费用'!$H6,0,0,1,MONTH(封面!$G$13)))</f>
        <v>0</v>
      </c>
      <c r="L6" s="112">
        <f ca="1">SUM(OFFSET('2020实际制造费用'!$H6,0,0,1,MONTH(封面!$G$13)))</f>
        <v>454859.86</v>
      </c>
      <c r="M6" s="112">
        <f ca="1">L6-J6</f>
        <v>37461.629999999946</v>
      </c>
      <c r="N6" s="112">
        <f ca="1">L6-K6</f>
        <v>454859.86</v>
      </c>
      <c r="O6" s="108" t="str">
        <f>IF('2020实际制造费用'!U6="","",'2020实际制造费用'!U6)</f>
        <v/>
      </c>
      <c r="P6" s="69"/>
      <c r="Q6" s="69"/>
      <c r="R6" s="69"/>
    </row>
    <row r="7" spans="1:18" s="15" customFormat="1" ht="17.25" customHeight="1">
      <c r="A7" s="179"/>
      <c r="B7" s="181"/>
      <c r="C7" s="45" t="s">
        <v>433</v>
      </c>
      <c r="D7" s="112">
        <f>'2019预算制造费用'!T7</f>
        <v>0</v>
      </c>
      <c r="E7" s="112">
        <f ca="1">OFFSET('2019制造费用'!$H7,0,MONTH(封面!$G$13)-1,)</f>
        <v>8771.58</v>
      </c>
      <c r="F7" s="109">
        <f ca="1">OFFSET('2019预算制造费用'!$H7,0,MONTH(封面!$G$13)-1,)</f>
        <v>0</v>
      </c>
      <c r="G7" s="109">
        <f ca="1">OFFSET('2020实际制造费用'!$H7,0,MONTH(封面!$G$13)-1,)</f>
        <v>6736</v>
      </c>
      <c r="H7" s="112">
        <f t="shared" ref="H7:H70" ca="1" si="0">IF(ISERROR(G7-E7),0,G7-E7)</f>
        <v>-2035.58</v>
      </c>
      <c r="I7" s="112">
        <f t="shared" ref="I7:I70" ca="1" si="1">IF(ISERROR(G7-F7),0,G7-F7)</f>
        <v>6736</v>
      </c>
      <c r="J7" s="112">
        <f ca="1">SUM(OFFSET('2019制造费用'!$H7,0,0,1,MONTH(封面!$G$13)))</f>
        <v>-1741.8900000000012</v>
      </c>
      <c r="K7" s="112">
        <f ca="1">SUM(OFFSET('2019预算制造费用'!$H7,0,0,1,MONTH(封面!$G$13)))</f>
        <v>0</v>
      </c>
      <c r="L7" s="112">
        <f ca="1">SUM(OFFSET('2020实际制造费用'!$H7,0,0,1,MONTH(封面!$G$13)))</f>
        <v>19520.61</v>
      </c>
      <c r="M7" s="112">
        <f t="shared" ref="M7:M70" ca="1" si="2">L7-J7</f>
        <v>21262.5</v>
      </c>
      <c r="N7" s="112">
        <f t="shared" ref="N7:N70" ca="1" si="3">L7-K7</f>
        <v>19520.61</v>
      </c>
      <c r="O7" s="108" t="str">
        <f>IF('2020实际制造费用'!U7="","",'2020实际制造费用'!U7)</f>
        <v/>
      </c>
      <c r="P7" s="69"/>
      <c r="Q7" s="69"/>
      <c r="R7" s="69"/>
    </row>
    <row r="8" spans="1:18" s="15" customFormat="1" ht="17.25" customHeight="1">
      <c r="A8" s="179"/>
      <c r="B8" s="19" t="s">
        <v>151</v>
      </c>
      <c r="C8" s="45" t="s">
        <v>5</v>
      </c>
      <c r="D8" s="112">
        <f>'2019预算制造费用'!T8</f>
        <v>0</v>
      </c>
      <c r="E8" s="112">
        <f ca="1">OFFSET('2019制造费用'!$H8,0,MONTH(封面!$G$13)-1,)</f>
        <v>23567.5</v>
      </c>
      <c r="F8" s="109">
        <f ca="1">OFFSET('2019预算制造费用'!$H8,0,MONTH(封面!$G$13)-1,)</f>
        <v>0</v>
      </c>
      <c r="G8" s="109">
        <f ca="1">OFFSET('2020实际制造费用'!$H8,0,MONTH(封面!$G$13)-1,)</f>
        <v>14627.9</v>
      </c>
      <c r="H8" s="112">
        <f t="shared" ca="1" si="0"/>
        <v>-8939.6</v>
      </c>
      <c r="I8" s="112">
        <f t="shared" ca="1" si="1"/>
        <v>14627.9</v>
      </c>
      <c r="J8" s="112">
        <f ca="1">SUM(OFFSET('2019制造费用'!$H8,0,0,1,MONTH(封面!$G$13)))</f>
        <v>60527.7</v>
      </c>
      <c r="K8" s="112">
        <f ca="1">SUM(OFFSET('2019预算制造费用'!$H8,0,0,1,MONTH(封面!$G$13)))</f>
        <v>0</v>
      </c>
      <c r="L8" s="112">
        <f ca="1">SUM(OFFSET('2020实际制造费用'!$H8,0,0,1,MONTH(封面!$G$13)))</f>
        <v>61632.299999999996</v>
      </c>
      <c r="M8" s="112">
        <f t="shared" ca="1" si="2"/>
        <v>1104.5999999999985</v>
      </c>
      <c r="N8" s="112">
        <f t="shared" ca="1" si="3"/>
        <v>61632.299999999996</v>
      </c>
      <c r="O8" s="108" t="str">
        <f>IF('2020实际制造费用'!U8="","",'2020实际制造费用'!U8)</f>
        <v/>
      </c>
      <c r="P8" s="69"/>
      <c r="Q8" s="69"/>
      <c r="R8" s="69"/>
    </row>
    <row r="9" spans="1:18" s="15" customFormat="1" ht="17.25" customHeight="1">
      <c r="A9" s="179"/>
      <c r="B9" s="19" t="s">
        <v>6</v>
      </c>
      <c r="C9" s="45" t="s">
        <v>7</v>
      </c>
      <c r="D9" s="112">
        <f>'2019预算制造费用'!T9</f>
        <v>0</v>
      </c>
      <c r="E9" s="112">
        <f ca="1">OFFSET('2019制造费用'!$H9,0,MONTH(封面!$G$13)-1,)</f>
        <v>0</v>
      </c>
      <c r="F9" s="109">
        <f ca="1">OFFSET('2019预算制造费用'!$H9,0,MONTH(封面!$G$13)-1,)</f>
        <v>0</v>
      </c>
      <c r="G9" s="109">
        <f ca="1">OFFSET('2020实际制造费用'!$H9,0,MONTH(封面!$G$13)-1,)</f>
        <v>0</v>
      </c>
      <c r="H9" s="112">
        <f t="shared" ca="1" si="0"/>
        <v>0</v>
      </c>
      <c r="I9" s="112">
        <f t="shared" ca="1" si="1"/>
        <v>0</v>
      </c>
      <c r="J9" s="112">
        <f ca="1">SUM(OFFSET('2019制造费用'!$H9,0,0,1,MONTH(封面!$G$13)))</f>
        <v>0</v>
      </c>
      <c r="K9" s="112">
        <f ca="1">SUM(OFFSET('2019预算制造费用'!$H9,0,0,1,MONTH(封面!$G$13)))</f>
        <v>0</v>
      </c>
      <c r="L9" s="112">
        <f ca="1">SUM(OFFSET('2020实际制造费用'!$H9,0,0,1,MONTH(封面!$G$13)))</f>
        <v>0</v>
      </c>
      <c r="M9" s="112">
        <f t="shared" ca="1" si="2"/>
        <v>0</v>
      </c>
      <c r="N9" s="112">
        <f t="shared" ca="1" si="3"/>
        <v>0</v>
      </c>
      <c r="O9" s="108" t="str">
        <f>IF('2020实际制造费用'!U9="","",'2020实际制造费用'!U9)</f>
        <v/>
      </c>
      <c r="P9" s="69"/>
      <c r="Q9" s="69"/>
      <c r="R9" s="69"/>
    </row>
    <row r="10" spans="1:18" s="15" customFormat="1" ht="17.25" customHeight="1">
      <c r="A10" s="179"/>
      <c r="B10" s="180" t="s">
        <v>152</v>
      </c>
      <c r="C10" s="45" t="s">
        <v>8</v>
      </c>
      <c r="D10" s="112">
        <f>'2019预算制造费用'!T10</f>
        <v>0</v>
      </c>
      <c r="E10" s="112">
        <f ca="1">OFFSET('2019制造费用'!$H10,0,MONTH(封面!$G$13)-1,)</f>
        <v>0</v>
      </c>
      <c r="F10" s="109">
        <f ca="1">OFFSET('2019预算制造费用'!$H10,0,MONTH(封面!$G$13)-1,)</f>
        <v>0</v>
      </c>
      <c r="G10" s="109">
        <f ca="1">OFFSET('2020实际制造费用'!$H10,0,MONTH(封面!$G$13)-1,)</f>
        <v>0</v>
      </c>
      <c r="H10" s="112">
        <f t="shared" ca="1" si="0"/>
        <v>0</v>
      </c>
      <c r="I10" s="112">
        <f t="shared" ca="1" si="1"/>
        <v>0</v>
      </c>
      <c r="J10" s="112">
        <f ca="1">SUM(OFFSET('2019制造费用'!$H10,0,0,1,MONTH(封面!$G$13)))</f>
        <v>0</v>
      </c>
      <c r="K10" s="112">
        <f ca="1">SUM(OFFSET('2019预算制造费用'!$H10,0,0,1,MONTH(封面!$G$13)))</f>
        <v>0</v>
      </c>
      <c r="L10" s="112">
        <f ca="1">SUM(OFFSET('2020实际制造费用'!$H10,0,0,1,MONTH(封面!$G$13)))</f>
        <v>0</v>
      </c>
      <c r="M10" s="112">
        <f t="shared" ca="1" si="2"/>
        <v>0</v>
      </c>
      <c r="N10" s="112">
        <f t="shared" ca="1" si="3"/>
        <v>0</v>
      </c>
      <c r="O10" s="108" t="str">
        <f>IF('2020实际制造费用'!U10="","",'2020实际制造费用'!U10)</f>
        <v/>
      </c>
      <c r="P10" s="69"/>
      <c r="Q10" s="69"/>
      <c r="R10" s="69"/>
    </row>
    <row r="11" spans="1:18" s="15" customFormat="1" ht="17.25" customHeight="1">
      <c r="A11" s="179"/>
      <c r="B11" s="182"/>
      <c r="C11" s="45" t="s">
        <v>9</v>
      </c>
      <c r="D11" s="112">
        <f>'2019预算制造费用'!T11</f>
        <v>0</v>
      </c>
      <c r="E11" s="112">
        <f ca="1">OFFSET('2019制造费用'!$H11,0,MONTH(封面!$G$13)-1,)</f>
        <v>0</v>
      </c>
      <c r="F11" s="109">
        <f ca="1">OFFSET('2019预算制造费用'!$H11,0,MONTH(封面!$G$13)-1,)</f>
        <v>0</v>
      </c>
      <c r="G11" s="109">
        <f ca="1">OFFSET('2020实际制造费用'!$H11,0,MONTH(封面!$G$13)-1,)</f>
        <v>0</v>
      </c>
      <c r="H11" s="112">
        <f t="shared" ca="1" si="0"/>
        <v>0</v>
      </c>
      <c r="I11" s="112">
        <f t="shared" ca="1" si="1"/>
        <v>0</v>
      </c>
      <c r="J11" s="112">
        <f ca="1">SUM(OFFSET('2019制造费用'!$H11,0,0,1,MONTH(封面!$G$13)))</f>
        <v>0</v>
      </c>
      <c r="K11" s="112">
        <f ca="1">SUM(OFFSET('2019预算制造费用'!$H11,0,0,1,MONTH(封面!$G$13)))</f>
        <v>0</v>
      </c>
      <c r="L11" s="112">
        <f ca="1">SUM(OFFSET('2020实际制造费用'!$H11,0,0,1,MONTH(封面!$G$13)))</f>
        <v>0</v>
      </c>
      <c r="M11" s="112">
        <f t="shared" ca="1" si="2"/>
        <v>0</v>
      </c>
      <c r="N11" s="112">
        <f t="shared" ca="1" si="3"/>
        <v>0</v>
      </c>
      <c r="O11" s="108" t="str">
        <f>IF('2020实际制造费用'!U11="","",'2020实际制造费用'!U11)</f>
        <v/>
      </c>
      <c r="P11" s="69"/>
      <c r="Q11" s="69"/>
      <c r="R11" s="69"/>
    </row>
    <row r="12" spans="1:18" s="15" customFormat="1" ht="17.25" customHeight="1">
      <c r="A12" s="179"/>
      <c r="B12" s="182"/>
      <c r="C12" s="45" t="s">
        <v>10</v>
      </c>
      <c r="D12" s="112">
        <f>'2019预算制造费用'!T12</f>
        <v>0</v>
      </c>
      <c r="E12" s="112">
        <f ca="1">OFFSET('2019制造费用'!$H12,0,MONTH(封面!$G$13)-1,)</f>
        <v>0</v>
      </c>
      <c r="F12" s="109">
        <f ca="1">OFFSET('2019预算制造费用'!$H12,0,MONTH(封面!$G$13)-1,)</f>
        <v>0</v>
      </c>
      <c r="G12" s="109">
        <f ca="1">OFFSET('2020实际制造费用'!$H12,0,MONTH(封面!$G$13)-1,)</f>
        <v>9200</v>
      </c>
      <c r="H12" s="112">
        <f t="shared" ca="1" si="0"/>
        <v>9200</v>
      </c>
      <c r="I12" s="112">
        <f t="shared" ca="1" si="1"/>
        <v>9200</v>
      </c>
      <c r="J12" s="112">
        <f ca="1">SUM(OFFSET('2019制造费用'!$H12,0,0,1,MONTH(封面!$G$13)))</f>
        <v>0</v>
      </c>
      <c r="K12" s="112">
        <f ca="1">SUM(OFFSET('2019预算制造费用'!$H12,0,0,1,MONTH(封面!$G$13)))</f>
        <v>0</v>
      </c>
      <c r="L12" s="112">
        <f ca="1">SUM(OFFSET('2020实际制造费用'!$H12,0,0,1,MONTH(封面!$G$13)))</f>
        <v>25500</v>
      </c>
      <c r="M12" s="112">
        <f t="shared" ca="1" si="2"/>
        <v>25500</v>
      </c>
      <c r="N12" s="112">
        <f t="shared" ca="1" si="3"/>
        <v>25500</v>
      </c>
      <c r="O12" s="108" t="str">
        <f>IF('2020实际制造费用'!U12="","",'2020实际制造费用'!U12)</f>
        <v/>
      </c>
      <c r="P12" s="69"/>
      <c r="Q12" s="69"/>
      <c r="R12" s="69"/>
    </row>
    <row r="13" spans="1:18" s="15" customFormat="1" ht="17.25" customHeight="1">
      <c r="A13" s="179"/>
      <c r="B13" s="182"/>
      <c r="C13" s="45" t="s">
        <v>11</v>
      </c>
      <c r="D13" s="112">
        <f>'2019预算制造费用'!T13</f>
        <v>0</v>
      </c>
      <c r="E13" s="112">
        <f ca="1">OFFSET('2019制造费用'!$H13,0,MONTH(封面!$G$13)-1,)</f>
        <v>0</v>
      </c>
      <c r="F13" s="109">
        <f ca="1">OFFSET('2019预算制造费用'!$H13,0,MONTH(封面!$G$13)-1,)</f>
        <v>0</v>
      </c>
      <c r="G13" s="109">
        <f ca="1">OFFSET('2020实际制造费用'!$H13,0,MONTH(封面!$G$13)-1,)</f>
        <v>0</v>
      </c>
      <c r="H13" s="112">
        <f t="shared" ca="1" si="0"/>
        <v>0</v>
      </c>
      <c r="I13" s="112">
        <f t="shared" ca="1" si="1"/>
        <v>0</v>
      </c>
      <c r="J13" s="112">
        <f ca="1">SUM(OFFSET('2019制造费用'!$H13,0,0,1,MONTH(封面!$G$13)))</f>
        <v>0</v>
      </c>
      <c r="K13" s="112">
        <f ca="1">SUM(OFFSET('2019预算制造费用'!$H13,0,0,1,MONTH(封面!$G$13)))</f>
        <v>0</v>
      </c>
      <c r="L13" s="112">
        <f ca="1">SUM(OFFSET('2020实际制造费用'!$H13,0,0,1,MONTH(封面!$G$13)))</f>
        <v>0</v>
      </c>
      <c r="M13" s="112">
        <f t="shared" ca="1" si="2"/>
        <v>0</v>
      </c>
      <c r="N13" s="112">
        <f t="shared" ca="1" si="3"/>
        <v>0</v>
      </c>
      <c r="O13" s="108" t="str">
        <f>IF('2020实际制造费用'!U13="","",'2020实际制造费用'!U13)</f>
        <v/>
      </c>
      <c r="P13" s="69"/>
      <c r="Q13" s="69"/>
      <c r="R13" s="69"/>
    </row>
    <row r="14" spans="1:18" s="15" customFormat="1" ht="17.25" customHeight="1">
      <c r="A14" s="179"/>
      <c r="B14" s="182"/>
      <c r="C14" s="45" t="s">
        <v>12</v>
      </c>
      <c r="D14" s="112">
        <f>'2019预算制造费用'!T14</f>
        <v>0</v>
      </c>
      <c r="E14" s="112">
        <f ca="1">OFFSET('2019制造费用'!$H14,0,MONTH(封面!$G$13)-1,)</f>
        <v>0</v>
      </c>
      <c r="F14" s="109">
        <f ca="1">OFFSET('2019预算制造费用'!$H14,0,MONTH(封面!$G$13)-1,)</f>
        <v>0</v>
      </c>
      <c r="G14" s="109">
        <f ca="1">OFFSET('2020实际制造费用'!$H14,0,MONTH(封面!$G$13)-1,)</f>
        <v>0</v>
      </c>
      <c r="H14" s="112">
        <f t="shared" ca="1" si="0"/>
        <v>0</v>
      </c>
      <c r="I14" s="112">
        <f t="shared" ca="1" si="1"/>
        <v>0</v>
      </c>
      <c r="J14" s="112">
        <f ca="1">SUM(OFFSET('2019制造费用'!$H14,0,0,1,MONTH(封面!$G$13)))</f>
        <v>0</v>
      </c>
      <c r="K14" s="112">
        <f ca="1">SUM(OFFSET('2019预算制造费用'!$H14,0,0,1,MONTH(封面!$G$13)))</f>
        <v>0</v>
      </c>
      <c r="L14" s="112">
        <f ca="1">SUM(OFFSET('2020实际制造费用'!$H14,0,0,1,MONTH(封面!$G$13)))</f>
        <v>400</v>
      </c>
      <c r="M14" s="112">
        <f t="shared" ca="1" si="2"/>
        <v>400</v>
      </c>
      <c r="N14" s="112">
        <f t="shared" ca="1" si="3"/>
        <v>400</v>
      </c>
      <c r="O14" s="108" t="str">
        <f>IF('2020实际制造费用'!U14="","",'2020实际制造费用'!U14)</f>
        <v/>
      </c>
      <c r="P14" s="69"/>
      <c r="Q14" s="69"/>
      <c r="R14" s="69"/>
    </row>
    <row r="15" spans="1:18" s="15" customFormat="1" ht="17.25" customHeight="1">
      <c r="A15" s="179"/>
      <c r="B15" s="182"/>
      <c r="C15" s="45" t="s">
        <v>13</v>
      </c>
      <c r="D15" s="112">
        <f>'2019预算制造费用'!T15</f>
        <v>0</v>
      </c>
      <c r="E15" s="112">
        <f ca="1">OFFSET('2019制造费用'!$H15,0,MONTH(封面!$G$13)-1,)</f>
        <v>0</v>
      </c>
      <c r="F15" s="109">
        <f ca="1">OFFSET('2019预算制造费用'!$H15,0,MONTH(封面!$G$13)-1,)</f>
        <v>0</v>
      </c>
      <c r="G15" s="109">
        <f ca="1">OFFSET('2020实际制造费用'!$H15,0,MONTH(封面!$G$13)-1,)</f>
        <v>0</v>
      </c>
      <c r="H15" s="112">
        <f t="shared" ca="1" si="0"/>
        <v>0</v>
      </c>
      <c r="I15" s="112">
        <f t="shared" ca="1" si="1"/>
        <v>0</v>
      </c>
      <c r="J15" s="112">
        <f ca="1">SUM(OFFSET('2019制造费用'!$H15,0,0,1,MONTH(封面!$G$13)))</f>
        <v>0</v>
      </c>
      <c r="K15" s="112">
        <f ca="1">SUM(OFFSET('2019预算制造费用'!$H15,0,0,1,MONTH(封面!$G$13)))</f>
        <v>0</v>
      </c>
      <c r="L15" s="112">
        <f ca="1">SUM(OFFSET('2020实际制造费用'!$H15,0,0,1,MONTH(封面!$G$13)))</f>
        <v>0</v>
      </c>
      <c r="M15" s="112">
        <f t="shared" ca="1" si="2"/>
        <v>0</v>
      </c>
      <c r="N15" s="112">
        <f t="shared" ca="1" si="3"/>
        <v>0</v>
      </c>
      <c r="O15" s="108" t="str">
        <f>IF('2020实际制造费用'!U15="","",'2020实际制造费用'!U15)</f>
        <v/>
      </c>
      <c r="P15" s="69"/>
      <c r="Q15" s="69"/>
      <c r="R15" s="69"/>
    </row>
    <row r="16" spans="1:18" s="15" customFormat="1" ht="17.25" customHeight="1">
      <c r="A16" s="179"/>
      <c r="B16" s="182"/>
      <c r="C16" s="45" t="s">
        <v>14</v>
      </c>
      <c r="D16" s="112">
        <f>'2019预算制造费用'!T16</f>
        <v>0</v>
      </c>
      <c r="E16" s="112">
        <f ca="1">OFFSET('2019制造费用'!$H16,0,MONTH(封面!$G$13)-1,)</f>
        <v>0</v>
      </c>
      <c r="F16" s="109">
        <f ca="1">OFFSET('2019预算制造费用'!$H16,0,MONTH(封面!$G$13)-1,)</f>
        <v>0</v>
      </c>
      <c r="G16" s="109">
        <f ca="1">OFFSET('2020实际制造费用'!$H16,0,MONTH(封面!$G$13)-1,)</f>
        <v>0</v>
      </c>
      <c r="H16" s="112">
        <f t="shared" ca="1" si="0"/>
        <v>0</v>
      </c>
      <c r="I16" s="112">
        <f t="shared" ca="1" si="1"/>
        <v>0</v>
      </c>
      <c r="J16" s="112">
        <f ca="1">SUM(OFFSET('2019制造费用'!$H16,0,0,1,MONTH(封面!$G$13)))</f>
        <v>0</v>
      </c>
      <c r="K16" s="112">
        <f ca="1">SUM(OFFSET('2019预算制造费用'!$H16,0,0,1,MONTH(封面!$G$13)))</f>
        <v>0</v>
      </c>
      <c r="L16" s="112">
        <f ca="1">SUM(OFFSET('2020实际制造费用'!$H16,0,0,1,MONTH(封面!$G$13)))</f>
        <v>0</v>
      </c>
      <c r="M16" s="112">
        <f t="shared" ca="1" si="2"/>
        <v>0</v>
      </c>
      <c r="N16" s="112">
        <f t="shared" ca="1" si="3"/>
        <v>0</v>
      </c>
      <c r="O16" s="108" t="str">
        <f>IF('2020实际制造费用'!U16="","",'2020实际制造费用'!U16)</f>
        <v/>
      </c>
      <c r="P16" s="69"/>
      <c r="Q16" s="69"/>
      <c r="R16" s="69"/>
    </row>
    <row r="17" spans="1:18" s="15" customFormat="1" ht="17.25" customHeight="1">
      <c r="A17" s="179"/>
      <c r="B17" s="182"/>
      <c r="C17" s="45" t="s">
        <v>15</v>
      </c>
      <c r="D17" s="112">
        <f>'2019预算制造费用'!T17</f>
        <v>0</v>
      </c>
      <c r="E17" s="112">
        <f ca="1">OFFSET('2019制造费用'!$H17,0,MONTH(封面!$G$13)-1,)</f>
        <v>0</v>
      </c>
      <c r="F17" s="109">
        <f ca="1">OFFSET('2019预算制造费用'!$H17,0,MONTH(封面!$G$13)-1,)</f>
        <v>0</v>
      </c>
      <c r="G17" s="109">
        <f ca="1">OFFSET('2020实际制造费用'!$H17,0,MONTH(封面!$G$13)-1,)</f>
        <v>0</v>
      </c>
      <c r="H17" s="112">
        <f t="shared" ca="1" si="0"/>
        <v>0</v>
      </c>
      <c r="I17" s="112">
        <f t="shared" ca="1" si="1"/>
        <v>0</v>
      </c>
      <c r="J17" s="112">
        <f ca="1">SUM(OFFSET('2019制造费用'!$H17,0,0,1,MONTH(封面!$G$13)))</f>
        <v>0</v>
      </c>
      <c r="K17" s="112">
        <f ca="1">SUM(OFFSET('2019预算制造费用'!$H17,0,0,1,MONTH(封面!$G$13)))</f>
        <v>0</v>
      </c>
      <c r="L17" s="112">
        <f ca="1">SUM(OFFSET('2020实际制造费用'!$H17,0,0,1,MONTH(封面!$G$13)))</f>
        <v>0</v>
      </c>
      <c r="M17" s="112">
        <f t="shared" ca="1" si="2"/>
        <v>0</v>
      </c>
      <c r="N17" s="112">
        <f t="shared" ca="1" si="3"/>
        <v>0</v>
      </c>
      <c r="O17" s="108" t="str">
        <f>IF('2020实际制造费用'!U17="","",'2020实际制造费用'!U17)</f>
        <v/>
      </c>
      <c r="P17" s="69"/>
      <c r="Q17" s="69"/>
      <c r="R17" s="69"/>
    </row>
    <row r="18" spans="1:18" s="15" customFormat="1" ht="17.25" customHeight="1">
      <c r="A18" s="179"/>
      <c r="B18" s="181"/>
      <c r="C18" s="45" t="s">
        <v>434</v>
      </c>
      <c r="D18" s="112">
        <f>'2019预算制造费用'!T18</f>
        <v>0</v>
      </c>
      <c r="E18" s="112">
        <f ca="1">OFFSET('2019制造费用'!$H18,0,MONTH(封面!$G$13)-1,)</f>
        <v>0</v>
      </c>
      <c r="F18" s="109">
        <f ca="1">OFFSET('2019预算制造费用'!$H18,0,MONTH(封面!$G$13)-1,)</f>
        <v>0</v>
      </c>
      <c r="G18" s="109">
        <f ca="1">OFFSET('2020实际制造费用'!$H18,0,MONTH(封面!$G$13)-1,)</f>
        <v>0</v>
      </c>
      <c r="H18" s="112">
        <f t="shared" ca="1" si="0"/>
        <v>0</v>
      </c>
      <c r="I18" s="112">
        <f t="shared" ca="1" si="1"/>
        <v>0</v>
      </c>
      <c r="J18" s="112">
        <f ca="1">SUM(OFFSET('2019制造费用'!$H18,0,0,1,MONTH(封面!$G$13)))</f>
        <v>0</v>
      </c>
      <c r="K18" s="112">
        <f ca="1">SUM(OFFSET('2019预算制造费用'!$H18,0,0,1,MONTH(封面!$G$13)))</f>
        <v>0</v>
      </c>
      <c r="L18" s="112">
        <f ca="1">SUM(OFFSET('2020实际制造费用'!$H18,0,0,1,MONTH(封面!$G$13)))</f>
        <v>0</v>
      </c>
      <c r="M18" s="112">
        <f t="shared" ca="1" si="2"/>
        <v>0</v>
      </c>
      <c r="N18" s="112">
        <f t="shared" ca="1" si="3"/>
        <v>0</v>
      </c>
      <c r="O18" s="108" t="str">
        <f>IF('2020实际制造费用'!U18="","",'2020实际制造费用'!U18)</f>
        <v/>
      </c>
      <c r="P18" s="69"/>
      <c r="Q18" s="69"/>
      <c r="R18" s="69"/>
    </row>
    <row r="19" spans="1:18" s="15" customFormat="1" ht="17.25" customHeight="1">
      <c r="A19" s="179"/>
      <c r="B19" s="21" t="s">
        <v>153</v>
      </c>
      <c r="C19" s="45" t="s">
        <v>17</v>
      </c>
      <c r="D19" s="112">
        <f>'2019预算制造费用'!T19</f>
        <v>0</v>
      </c>
      <c r="E19" s="112">
        <f ca="1">OFFSET('2019制造费用'!$H19,0,MONTH(封面!$G$13)-1,)</f>
        <v>4166</v>
      </c>
      <c r="F19" s="109">
        <f ca="1">OFFSET('2019预算制造费用'!$H19,0,MONTH(封面!$G$13)-1,)</f>
        <v>0</v>
      </c>
      <c r="G19" s="109">
        <f ca="1">OFFSET('2020实际制造费用'!$H19,0,MONTH(封面!$G$13)-1,)</f>
        <v>5422</v>
      </c>
      <c r="H19" s="112">
        <f t="shared" ca="1" si="0"/>
        <v>1256</v>
      </c>
      <c r="I19" s="112">
        <f t="shared" ca="1" si="1"/>
        <v>5422</v>
      </c>
      <c r="J19" s="112">
        <f ca="1">SUM(OFFSET('2019制造费用'!$H19,0,0,1,MONTH(封面!$G$13)))</f>
        <v>17514</v>
      </c>
      <c r="K19" s="112">
        <f ca="1">SUM(OFFSET('2019预算制造费用'!$H19,0,0,1,MONTH(封面!$G$13)))</f>
        <v>0</v>
      </c>
      <c r="L19" s="112">
        <f ca="1">SUM(OFFSET('2020实际制造费用'!$H19,0,0,1,MONTH(封面!$G$13)))</f>
        <v>21688</v>
      </c>
      <c r="M19" s="112">
        <f t="shared" ca="1" si="2"/>
        <v>4174</v>
      </c>
      <c r="N19" s="112">
        <f t="shared" ca="1" si="3"/>
        <v>21688</v>
      </c>
      <c r="O19" s="108" t="str">
        <f>IF('2020实际制造费用'!U19="","",'2020实际制造费用'!U19)</f>
        <v/>
      </c>
      <c r="P19" s="69"/>
      <c r="Q19" s="69"/>
      <c r="R19" s="69"/>
    </row>
    <row r="20" spans="1:18" s="15" customFormat="1" ht="17.25" customHeight="1">
      <c r="A20" s="179"/>
      <c r="B20" s="19" t="s">
        <v>18</v>
      </c>
      <c r="C20" s="45" t="s">
        <v>19</v>
      </c>
      <c r="D20" s="112">
        <f>'2019预算制造费用'!T20</f>
        <v>0</v>
      </c>
      <c r="E20" s="112">
        <f ca="1">OFFSET('2019制造费用'!$H20,0,MONTH(封面!$G$13)-1,)</f>
        <v>0</v>
      </c>
      <c r="F20" s="109">
        <f ca="1">OFFSET('2019预算制造费用'!$H20,0,MONTH(封面!$G$13)-1,)</f>
        <v>0</v>
      </c>
      <c r="G20" s="109">
        <f ca="1">OFFSET('2020实际制造费用'!$H20,0,MONTH(封面!$G$13)-1,)</f>
        <v>0</v>
      </c>
      <c r="H20" s="112">
        <f t="shared" ca="1" si="0"/>
        <v>0</v>
      </c>
      <c r="I20" s="112">
        <f t="shared" ca="1" si="1"/>
        <v>0</v>
      </c>
      <c r="J20" s="112">
        <f ca="1">SUM(OFFSET('2019制造费用'!$H20,0,0,1,MONTH(封面!$G$13)))</f>
        <v>0</v>
      </c>
      <c r="K20" s="112">
        <f ca="1">SUM(OFFSET('2019预算制造费用'!$H20,0,0,1,MONTH(封面!$G$13)))</f>
        <v>0</v>
      </c>
      <c r="L20" s="112">
        <f ca="1">SUM(OFFSET('2020实际制造费用'!$H20,0,0,1,MONTH(封面!$G$13)))</f>
        <v>0</v>
      </c>
      <c r="M20" s="112">
        <f t="shared" ca="1" si="2"/>
        <v>0</v>
      </c>
      <c r="N20" s="112">
        <f t="shared" ca="1" si="3"/>
        <v>0</v>
      </c>
      <c r="O20" s="108" t="str">
        <f>IF('2020实际制造费用'!U20="","",'2020实际制造费用'!U20)</f>
        <v/>
      </c>
      <c r="P20" s="69"/>
      <c r="Q20" s="69"/>
      <c r="R20" s="69"/>
    </row>
    <row r="21" spans="1:18" s="15" customFormat="1" ht="17.25" customHeight="1">
      <c r="A21" s="179"/>
      <c r="B21" s="19" t="s">
        <v>154</v>
      </c>
      <c r="C21" s="45" t="s">
        <v>20</v>
      </c>
      <c r="D21" s="112">
        <f>'2019预算制造费用'!T21</f>
        <v>0</v>
      </c>
      <c r="E21" s="112">
        <f ca="1">OFFSET('2019制造费用'!$H21,0,MONTH(封面!$G$13)-1,)</f>
        <v>0</v>
      </c>
      <c r="F21" s="109">
        <f ca="1">OFFSET('2019预算制造费用'!$H21,0,MONTH(封面!$G$13)-1,)</f>
        <v>0</v>
      </c>
      <c r="G21" s="109">
        <f ca="1">OFFSET('2020实际制造费用'!$H21,0,MONTH(封面!$G$13)-1,)</f>
        <v>0</v>
      </c>
      <c r="H21" s="112">
        <f t="shared" ca="1" si="0"/>
        <v>0</v>
      </c>
      <c r="I21" s="112">
        <f t="shared" ca="1" si="1"/>
        <v>0</v>
      </c>
      <c r="J21" s="112">
        <f ca="1">SUM(OFFSET('2019制造费用'!$H21,0,0,1,MONTH(封面!$G$13)))</f>
        <v>0</v>
      </c>
      <c r="K21" s="112">
        <f ca="1">SUM(OFFSET('2019预算制造费用'!$H21,0,0,1,MONTH(封面!$G$13)))</f>
        <v>0</v>
      </c>
      <c r="L21" s="112">
        <f ca="1">SUM(OFFSET('2020实际制造费用'!$H21,0,0,1,MONTH(封面!$G$13)))</f>
        <v>0</v>
      </c>
      <c r="M21" s="112">
        <f t="shared" ca="1" si="2"/>
        <v>0</v>
      </c>
      <c r="N21" s="112">
        <f t="shared" ca="1" si="3"/>
        <v>0</v>
      </c>
      <c r="O21" s="108" t="str">
        <f>IF('2020实际制造费用'!U21="","",'2020实际制造费用'!U21)</f>
        <v/>
      </c>
      <c r="P21" s="69"/>
      <c r="Q21" s="69"/>
      <c r="R21" s="69"/>
    </row>
    <row r="22" spans="1:18" s="15" customFormat="1" ht="17.25" customHeight="1">
      <c r="A22" s="179"/>
      <c r="B22" s="180" t="s">
        <v>21</v>
      </c>
      <c r="C22" s="45" t="s">
        <v>22</v>
      </c>
      <c r="D22" s="112">
        <f>'2019预算制造费用'!T22</f>
        <v>0</v>
      </c>
      <c r="E22" s="112">
        <f ca="1">OFFSET('2019制造费用'!$H22,0,MONTH(封面!$G$13)-1,)</f>
        <v>20487.73</v>
      </c>
      <c r="F22" s="109">
        <f ca="1">OFFSET('2019预算制造费用'!$H22,0,MONTH(封面!$G$13)-1,)</f>
        <v>0</v>
      </c>
      <c r="G22" s="109">
        <f ca="1">OFFSET('2020实际制造费用'!$H22,0,MONTH(封面!$G$13)-1,)</f>
        <v>0</v>
      </c>
      <c r="H22" s="112">
        <f t="shared" ca="1" si="0"/>
        <v>-20487.73</v>
      </c>
      <c r="I22" s="112">
        <f t="shared" ca="1" si="1"/>
        <v>0</v>
      </c>
      <c r="J22" s="112">
        <f ca="1">SUM(OFFSET('2019制造费用'!$H22,0,0,1,MONTH(封面!$G$13)))</f>
        <v>80307.69</v>
      </c>
      <c r="K22" s="112">
        <f ca="1">SUM(OFFSET('2019预算制造费用'!$H22,0,0,1,MONTH(封面!$G$13)))</f>
        <v>0</v>
      </c>
      <c r="L22" s="112">
        <f ca="1">SUM(OFFSET('2020实际制造费用'!$H22,0,0,1,MONTH(封面!$G$13)))</f>
        <v>20620.8</v>
      </c>
      <c r="M22" s="112">
        <f t="shared" ca="1" si="2"/>
        <v>-59686.89</v>
      </c>
      <c r="N22" s="112">
        <f t="shared" ca="1" si="3"/>
        <v>20620.8</v>
      </c>
      <c r="O22" s="108" t="str">
        <f>IF('2020实际制造费用'!U22="","",'2020实际制造费用'!U22)</f>
        <v/>
      </c>
      <c r="P22" s="69"/>
      <c r="Q22" s="69"/>
      <c r="R22" s="69"/>
    </row>
    <row r="23" spans="1:18" s="15" customFormat="1" ht="17.25" customHeight="1">
      <c r="A23" s="179"/>
      <c r="B23" s="182"/>
      <c r="C23" s="45" t="s">
        <v>23</v>
      </c>
      <c r="D23" s="112">
        <f>'2019预算制造费用'!T23</f>
        <v>0</v>
      </c>
      <c r="E23" s="112">
        <f ca="1">OFFSET('2019制造费用'!$H23,0,MONTH(封面!$G$13)-1,)</f>
        <v>539.15</v>
      </c>
      <c r="F23" s="109">
        <f ca="1">OFFSET('2019预算制造费用'!$H23,0,MONTH(封面!$G$13)-1,)</f>
        <v>0</v>
      </c>
      <c r="G23" s="109">
        <f ca="1">OFFSET('2020实际制造费用'!$H23,0,MONTH(封面!$G$13)-1,)</f>
        <v>0</v>
      </c>
      <c r="H23" s="112">
        <f t="shared" ca="1" si="0"/>
        <v>-539.15</v>
      </c>
      <c r="I23" s="112">
        <f t="shared" ca="1" si="1"/>
        <v>0</v>
      </c>
      <c r="J23" s="112">
        <f ca="1">SUM(OFFSET('2019制造费用'!$H23,0,0,1,MONTH(封面!$G$13)))</f>
        <v>2113.38</v>
      </c>
      <c r="K23" s="112">
        <f ca="1">SUM(OFFSET('2019预算制造费用'!$H23,0,0,1,MONTH(封面!$G$13)))</f>
        <v>0</v>
      </c>
      <c r="L23" s="112">
        <f ca="1">SUM(OFFSET('2020实际制造费用'!$H23,0,0,1,MONTH(封面!$G$13)))</f>
        <v>644.4</v>
      </c>
      <c r="M23" s="112">
        <f t="shared" ca="1" si="2"/>
        <v>-1468.98</v>
      </c>
      <c r="N23" s="112">
        <f t="shared" ca="1" si="3"/>
        <v>644.4</v>
      </c>
      <c r="O23" s="108" t="str">
        <f>IF('2020实际制造费用'!U23="","",'2020实际制造费用'!U23)</f>
        <v/>
      </c>
      <c r="P23" s="69"/>
      <c r="Q23" s="69"/>
      <c r="R23" s="69"/>
    </row>
    <row r="24" spans="1:18" s="15" customFormat="1" ht="17.25" customHeight="1">
      <c r="A24" s="179"/>
      <c r="B24" s="182"/>
      <c r="C24" s="45" t="s">
        <v>24</v>
      </c>
      <c r="D24" s="112">
        <f>'2019预算制造费用'!T24</f>
        <v>0</v>
      </c>
      <c r="E24" s="112">
        <f ca="1">OFFSET('2019制造费用'!$H24,0,MONTH(封面!$G$13)-1,)</f>
        <v>700.89</v>
      </c>
      <c r="F24" s="109">
        <f ca="1">OFFSET('2019预算制造费用'!$H24,0,MONTH(封面!$G$13)-1,)</f>
        <v>0</v>
      </c>
      <c r="G24" s="109">
        <f ca="1">OFFSET('2020实际制造费用'!$H24,0,MONTH(封面!$G$13)-1,)</f>
        <v>0</v>
      </c>
      <c r="H24" s="112">
        <f t="shared" ca="1" si="0"/>
        <v>-700.89</v>
      </c>
      <c r="I24" s="112">
        <f t="shared" ca="1" si="1"/>
        <v>0</v>
      </c>
      <c r="J24" s="112">
        <f ca="1">SUM(OFFSET('2019制造费用'!$H24,0,0,1,MONTH(封面!$G$13)))</f>
        <v>2747.3399999999997</v>
      </c>
      <c r="K24" s="112">
        <f ca="1">SUM(OFFSET('2019预算制造费用'!$H24,0,0,1,MONTH(封面!$G$13)))</f>
        <v>0</v>
      </c>
      <c r="L24" s="112">
        <f ca="1">SUM(OFFSET('2020实际制造费用'!$H24,0,0,1,MONTH(封面!$G$13)))</f>
        <v>837.71</v>
      </c>
      <c r="M24" s="112">
        <f t="shared" ca="1" si="2"/>
        <v>-1909.6299999999997</v>
      </c>
      <c r="N24" s="112">
        <f t="shared" ca="1" si="3"/>
        <v>837.71</v>
      </c>
      <c r="O24" s="108" t="str">
        <f>IF('2020实际制造费用'!U24="","",'2020实际制造费用'!U24)</f>
        <v/>
      </c>
      <c r="P24" s="69"/>
      <c r="Q24" s="69"/>
      <c r="R24" s="69"/>
    </row>
    <row r="25" spans="1:18" s="15" customFormat="1" ht="17.25" customHeight="1">
      <c r="A25" s="179"/>
      <c r="B25" s="182"/>
      <c r="C25" s="45" t="s">
        <v>25</v>
      </c>
      <c r="D25" s="112">
        <f>'2019预算制造费用'!T25</f>
        <v>0</v>
      </c>
      <c r="E25" s="112">
        <f ca="1">OFFSET('2019制造费用'!$H25,0,MONTH(封面!$G$13)-1,)</f>
        <v>10783.02</v>
      </c>
      <c r="F25" s="109">
        <f ca="1">OFFSET('2019预算制造费用'!$H25,0,MONTH(封面!$G$13)-1,)</f>
        <v>0</v>
      </c>
      <c r="G25" s="109">
        <f ca="1">OFFSET('2020实际制造费用'!$H25,0,MONTH(封面!$G$13)-1,)</f>
        <v>6444</v>
      </c>
      <c r="H25" s="112">
        <f t="shared" ca="1" si="0"/>
        <v>-4339.0200000000004</v>
      </c>
      <c r="I25" s="112">
        <f t="shared" ca="1" si="1"/>
        <v>6444</v>
      </c>
      <c r="J25" s="112">
        <f ca="1">SUM(OFFSET('2019制造费用'!$H25,0,0,1,MONTH(封面!$G$13)))</f>
        <v>42267.25</v>
      </c>
      <c r="K25" s="112">
        <f ca="1">SUM(OFFSET('2019预算制造费用'!$H25,0,0,1,MONTH(封面!$G$13)))</f>
        <v>0</v>
      </c>
      <c r="L25" s="112">
        <f ca="1">SUM(OFFSET('2020实际制造费用'!$H25,0,0,1,MONTH(封面!$G$13)))</f>
        <v>32220</v>
      </c>
      <c r="M25" s="112">
        <f t="shared" ca="1" si="2"/>
        <v>-10047.25</v>
      </c>
      <c r="N25" s="112">
        <f t="shared" ca="1" si="3"/>
        <v>32220</v>
      </c>
      <c r="O25" s="108" t="str">
        <f>IF('2020实际制造费用'!U25="","",'2020实际制造费用'!U25)</f>
        <v/>
      </c>
      <c r="P25" s="69"/>
      <c r="Q25" s="69"/>
      <c r="R25" s="69"/>
    </row>
    <row r="26" spans="1:18" s="15" customFormat="1" ht="17.25" customHeight="1">
      <c r="A26" s="179"/>
      <c r="B26" s="181"/>
      <c r="C26" s="45" t="s">
        <v>26</v>
      </c>
      <c r="D26" s="112">
        <f>'2019预算制造费用'!T26</f>
        <v>0</v>
      </c>
      <c r="E26" s="112">
        <f ca="1">OFFSET('2019制造费用'!$H26,0,MONTH(封面!$G$13)-1,)</f>
        <v>539.15</v>
      </c>
      <c r="F26" s="109">
        <f ca="1">OFFSET('2019预算制造费用'!$H26,0,MONTH(封面!$G$13)-1,)</f>
        <v>0</v>
      </c>
      <c r="G26" s="109">
        <f ca="1">OFFSET('2020实际制造费用'!$H26,0,MONTH(封面!$G$13)-1,)</f>
        <v>644.4</v>
      </c>
      <c r="H26" s="112">
        <f t="shared" ca="1" si="0"/>
        <v>105.25</v>
      </c>
      <c r="I26" s="112">
        <f t="shared" ca="1" si="1"/>
        <v>644.4</v>
      </c>
      <c r="J26" s="112">
        <f ca="1">SUM(OFFSET('2019制造费用'!$H26,0,0,1,MONTH(封面!$G$13)))</f>
        <v>2113.38</v>
      </c>
      <c r="K26" s="112">
        <f ca="1">SUM(OFFSET('2019预算制造费用'!$H26,0,0,1,MONTH(封面!$G$13)))</f>
        <v>0</v>
      </c>
      <c r="L26" s="112">
        <f ca="1">SUM(OFFSET('2020实际制造费用'!$H26,0,0,1,MONTH(封面!$G$13)))</f>
        <v>2577.6</v>
      </c>
      <c r="M26" s="112">
        <f t="shared" ca="1" si="2"/>
        <v>464.2199999999998</v>
      </c>
      <c r="N26" s="112">
        <f t="shared" ca="1" si="3"/>
        <v>2577.6</v>
      </c>
      <c r="O26" s="108" t="str">
        <f>IF('2020实际制造费用'!U26="","",'2020实际制造费用'!U26)</f>
        <v/>
      </c>
      <c r="P26" s="69"/>
      <c r="Q26" s="69"/>
      <c r="R26" s="69"/>
    </row>
    <row r="27" spans="1:18" s="15" customFormat="1" ht="17.25" customHeight="1">
      <c r="A27" s="179"/>
      <c r="B27" s="19" t="s">
        <v>27</v>
      </c>
      <c r="C27" s="45" t="s">
        <v>28</v>
      </c>
      <c r="D27" s="112">
        <f>'2019预算制造费用'!T27</f>
        <v>0</v>
      </c>
      <c r="E27" s="112">
        <f ca="1">OFFSET('2019制造费用'!$H27,0,MONTH(封面!$G$13)-1,)</f>
        <v>0</v>
      </c>
      <c r="F27" s="109">
        <f ca="1">OFFSET('2019预算制造费用'!$H27,0,MONTH(封面!$G$13)-1,)</f>
        <v>0</v>
      </c>
      <c r="G27" s="109">
        <f ca="1">OFFSET('2020实际制造费用'!$H27,0,MONTH(封面!$G$13)-1,)</f>
        <v>0</v>
      </c>
      <c r="H27" s="112">
        <f t="shared" ca="1" si="0"/>
        <v>0</v>
      </c>
      <c r="I27" s="112">
        <f t="shared" ca="1" si="1"/>
        <v>0</v>
      </c>
      <c r="J27" s="112">
        <f ca="1">SUM(OFFSET('2019制造费用'!$H27,0,0,1,MONTH(封面!$G$13)))</f>
        <v>0</v>
      </c>
      <c r="K27" s="112">
        <f ca="1">SUM(OFFSET('2019预算制造费用'!$H27,0,0,1,MONTH(封面!$G$13)))</f>
        <v>0</v>
      </c>
      <c r="L27" s="112">
        <f ca="1">SUM(OFFSET('2020实际制造费用'!$H27,0,0,1,MONTH(封面!$G$13)))</f>
        <v>0</v>
      </c>
      <c r="M27" s="112">
        <f t="shared" ca="1" si="2"/>
        <v>0</v>
      </c>
      <c r="N27" s="112">
        <f t="shared" ca="1" si="3"/>
        <v>0</v>
      </c>
      <c r="O27" s="108" t="str">
        <f>IF('2020实际制造费用'!U27="","",'2020实际制造费用'!U27)</f>
        <v/>
      </c>
      <c r="P27" s="69"/>
      <c r="Q27" s="69"/>
      <c r="R27" s="69"/>
    </row>
    <row r="28" spans="1:18" s="15" customFormat="1" ht="17.25" customHeight="1">
      <c r="A28" s="183" t="s">
        <v>155</v>
      </c>
      <c r="B28" s="180" t="s">
        <v>29</v>
      </c>
      <c r="C28" s="45" t="s">
        <v>30</v>
      </c>
      <c r="D28" s="112">
        <f>'2019预算制造费用'!T28</f>
        <v>0</v>
      </c>
      <c r="E28" s="112">
        <f ca="1">OFFSET('2019制造费用'!$H28,0,MONTH(封面!$G$13)-1,)</f>
        <v>0</v>
      </c>
      <c r="F28" s="109">
        <f ca="1">OFFSET('2019预算制造费用'!$H28,0,MONTH(封面!$G$13)-1,)</f>
        <v>0</v>
      </c>
      <c r="G28" s="109">
        <f ca="1">OFFSET('2020实际制造费用'!$H28,0,MONTH(封面!$G$13)-1,)</f>
        <v>0</v>
      </c>
      <c r="H28" s="112">
        <f t="shared" ca="1" si="0"/>
        <v>0</v>
      </c>
      <c r="I28" s="112">
        <f t="shared" ca="1" si="1"/>
        <v>0</v>
      </c>
      <c r="J28" s="112">
        <f ca="1">SUM(OFFSET('2019制造费用'!$H28,0,0,1,MONTH(封面!$G$13)))</f>
        <v>0</v>
      </c>
      <c r="K28" s="112">
        <f ca="1">SUM(OFFSET('2019预算制造费用'!$H28,0,0,1,MONTH(封面!$G$13)))</f>
        <v>0</v>
      </c>
      <c r="L28" s="112">
        <f ca="1">SUM(OFFSET('2020实际制造费用'!$H28,0,0,1,MONTH(封面!$G$13)))</f>
        <v>0</v>
      </c>
      <c r="M28" s="112">
        <f t="shared" ca="1" si="2"/>
        <v>0</v>
      </c>
      <c r="N28" s="112">
        <f t="shared" ca="1" si="3"/>
        <v>0</v>
      </c>
      <c r="O28" s="108" t="str">
        <f>IF('2020实际制造费用'!U28="","",'2020实际制造费用'!U28)</f>
        <v/>
      </c>
      <c r="P28" s="69"/>
      <c r="Q28" s="69"/>
      <c r="R28" s="69"/>
    </row>
    <row r="29" spans="1:18" s="15" customFormat="1" ht="17.25" customHeight="1">
      <c r="A29" s="184"/>
      <c r="B29" s="181"/>
      <c r="C29" s="45" t="s">
        <v>31</v>
      </c>
      <c r="D29" s="112">
        <f>'2019预算制造费用'!T29</f>
        <v>0</v>
      </c>
      <c r="E29" s="112">
        <f ca="1">OFFSET('2019制造费用'!$H29,0,MONTH(封面!$G$13)-1,)</f>
        <v>0</v>
      </c>
      <c r="F29" s="109">
        <f ca="1">OFFSET('2019预算制造费用'!$H29,0,MONTH(封面!$G$13)-1,)</f>
        <v>0</v>
      </c>
      <c r="G29" s="109">
        <f ca="1">OFFSET('2020实际制造费用'!$H29,0,MONTH(封面!$G$13)-1,)</f>
        <v>0</v>
      </c>
      <c r="H29" s="112">
        <f t="shared" ca="1" si="0"/>
        <v>0</v>
      </c>
      <c r="I29" s="112">
        <f t="shared" ca="1" si="1"/>
        <v>0</v>
      </c>
      <c r="J29" s="112">
        <f ca="1">SUM(OFFSET('2019制造费用'!$H29,0,0,1,MONTH(封面!$G$13)))</f>
        <v>0</v>
      </c>
      <c r="K29" s="112">
        <f ca="1">SUM(OFFSET('2019预算制造费用'!$H29,0,0,1,MONTH(封面!$G$13)))</f>
        <v>0</v>
      </c>
      <c r="L29" s="112">
        <f ca="1">SUM(OFFSET('2020实际制造费用'!$H29,0,0,1,MONTH(封面!$G$13)))</f>
        <v>0</v>
      </c>
      <c r="M29" s="112">
        <f t="shared" ca="1" si="2"/>
        <v>0</v>
      </c>
      <c r="N29" s="112">
        <f t="shared" ca="1" si="3"/>
        <v>0</v>
      </c>
      <c r="O29" s="108" t="str">
        <f>IF('2020实际制造费用'!U29="","",'2020实际制造费用'!U29)</f>
        <v/>
      </c>
      <c r="P29" s="69"/>
      <c r="Q29" s="69"/>
      <c r="R29" s="69"/>
    </row>
    <row r="30" spans="1:18" s="15" customFormat="1" ht="17.25" customHeight="1">
      <c r="A30" s="184"/>
      <c r="B30" s="21" t="s">
        <v>32</v>
      </c>
      <c r="C30" s="45" t="s">
        <v>33</v>
      </c>
      <c r="D30" s="112">
        <f>'2019预算制造费用'!T30</f>
        <v>0</v>
      </c>
      <c r="E30" s="112">
        <f ca="1">OFFSET('2019制造费用'!$H30,0,MONTH(封面!$G$13)-1,)</f>
        <v>0</v>
      </c>
      <c r="F30" s="109">
        <f ca="1">OFFSET('2019预算制造费用'!$H30,0,MONTH(封面!$G$13)-1,)</f>
        <v>0</v>
      </c>
      <c r="G30" s="109">
        <f ca="1">OFFSET('2020实际制造费用'!$H30,0,MONTH(封面!$G$13)-1,)</f>
        <v>0</v>
      </c>
      <c r="H30" s="112">
        <f t="shared" ca="1" si="0"/>
        <v>0</v>
      </c>
      <c r="I30" s="112">
        <f t="shared" ca="1" si="1"/>
        <v>0</v>
      </c>
      <c r="J30" s="112">
        <f ca="1">SUM(OFFSET('2019制造费用'!$H30,0,0,1,MONTH(封面!$G$13)))</f>
        <v>0</v>
      </c>
      <c r="K30" s="112">
        <f ca="1">SUM(OFFSET('2019预算制造费用'!$H30,0,0,1,MONTH(封面!$G$13)))</f>
        <v>0</v>
      </c>
      <c r="L30" s="112">
        <f ca="1">SUM(OFFSET('2020实际制造费用'!$H30,0,0,1,MONTH(封面!$G$13)))</f>
        <v>0</v>
      </c>
      <c r="M30" s="112">
        <f t="shared" ca="1" si="2"/>
        <v>0</v>
      </c>
      <c r="N30" s="112">
        <f t="shared" ca="1" si="3"/>
        <v>0</v>
      </c>
      <c r="O30" s="108" t="str">
        <f>IF('2020实际制造费用'!U30="","",'2020实际制造费用'!U30)</f>
        <v/>
      </c>
      <c r="P30" s="69"/>
      <c r="Q30" s="69"/>
      <c r="R30" s="69"/>
    </row>
    <row r="31" spans="1:18" s="15" customFormat="1" ht="17.25" customHeight="1">
      <c r="A31" s="184"/>
      <c r="B31" s="180" t="s">
        <v>156</v>
      </c>
      <c r="C31" s="45" t="s">
        <v>34</v>
      </c>
      <c r="D31" s="112">
        <f>'2019预算制造费用'!T31</f>
        <v>0</v>
      </c>
      <c r="E31" s="112">
        <f ca="1">OFFSET('2019制造费用'!$H31,0,MONTH(封面!$G$13)-1,)</f>
        <v>0</v>
      </c>
      <c r="F31" s="109">
        <f ca="1">OFFSET('2019预算制造费用'!$H31,0,MONTH(封面!$G$13)-1,)</f>
        <v>0</v>
      </c>
      <c r="G31" s="109">
        <f ca="1">OFFSET('2020实际制造费用'!$H31,0,MONTH(封面!$G$13)-1,)</f>
        <v>0</v>
      </c>
      <c r="H31" s="112">
        <f t="shared" ca="1" si="0"/>
        <v>0</v>
      </c>
      <c r="I31" s="112">
        <f t="shared" ca="1" si="1"/>
        <v>0</v>
      </c>
      <c r="J31" s="112">
        <f ca="1">SUM(OFFSET('2019制造费用'!$H31,0,0,1,MONTH(封面!$G$13)))</f>
        <v>0</v>
      </c>
      <c r="K31" s="112">
        <f ca="1">SUM(OFFSET('2019预算制造费用'!$H31,0,0,1,MONTH(封面!$G$13)))</f>
        <v>0</v>
      </c>
      <c r="L31" s="112">
        <f ca="1">SUM(OFFSET('2020实际制造费用'!$H31,0,0,1,MONTH(封面!$G$13)))</f>
        <v>0</v>
      </c>
      <c r="M31" s="112">
        <f t="shared" ca="1" si="2"/>
        <v>0</v>
      </c>
      <c r="N31" s="112">
        <f t="shared" ca="1" si="3"/>
        <v>0</v>
      </c>
      <c r="O31" s="108" t="str">
        <f>IF('2020实际制造费用'!U31="","",'2020实际制造费用'!U31)</f>
        <v/>
      </c>
      <c r="P31" s="69"/>
      <c r="Q31" s="69"/>
      <c r="R31" s="69"/>
    </row>
    <row r="32" spans="1:18" s="15" customFormat="1" ht="17.25" customHeight="1">
      <c r="A32" s="184"/>
      <c r="B32" s="182"/>
      <c r="C32" s="45" t="s">
        <v>35</v>
      </c>
      <c r="D32" s="112">
        <f>'2019预算制造费用'!T32</f>
        <v>0</v>
      </c>
      <c r="E32" s="112">
        <f ca="1">OFFSET('2019制造费用'!$H32,0,MONTH(封面!$G$13)-1,)</f>
        <v>0</v>
      </c>
      <c r="F32" s="109">
        <f ca="1">OFFSET('2019预算制造费用'!$H32,0,MONTH(封面!$G$13)-1,)</f>
        <v>0</v>
      </c>
      <c r="G32" s="109">
        <f ca="1">OFFSET('2020实际制造费用'!$H32,0,MONTH(封面!$G$13)-1,)</f>
        <v>0</v>
      </c>
      <c r="H32" s="112">
        <f t="shared" ca="1" si="0"/>
        <v>0</v>
      </c>
      <c r="I32" s="112">
        <f t="shared" ca="1" si="1"/>
        <v>0</v>
      </c>
      <c r="J32" s="112">
        <f ca="1">SUM(OFFSET('2019制造费用'!$H32,0,0,1,MONTH(封面!$G$13)))</f>
        <v>0</v>
      </c>
      <c r="K32" s="112">
        <f ca="1">SUM(OFFSET('2019预算制造费用'!$H32,0,0,1,MONTH(封面!$G$13)))</f>
        <v>0</v>
      </c>
      <c r="L32" s="112">
        <f ca="1">SUM(OFFSET('2020实际制造费用'!$H32,0,0,1,MONTH(封面!$G$13)))</f>
        <v>0</v>
      </c>
      <c r="M32" s="112">
        <f t="shared" ca="1" si="2"/>
        <v>0</v>
      </c>
      <c r="N32" s="112">
        <f t="shared" ca="1" si="3"/>
        <v>0</v>
      </c>
      <c r="O32" s="108" t="str">
        <f>IF('2020实际制造费用'!U32="","",'2020实际制造费用'!U32)</f>
        <v/>
      </c>
      <c r="P32" s="69"/>
      <c r="Q32" s="69"/>
      <c r="R32" s="69"/>
    </row>
    <row r="33" spans="1:18" s="15" customFormat="1" ht="17.25" customHeight="1">
      <c r="A33" s="184"/>
      <c r="B33" s="181"/>
      <c r="C33" s="45" t="s">
        <v>36</v>
      </c>
      <c r="D33" s="112">
        <f>'2019预算制造费用'!T33</f>
        <v>0</v>
      </c>
      <c r="E33" s="112">
        <f ca="1">OFFSET('2019制造费用'!$H33,0,MONTH(封面!$G$13)-1,)</f>
        <v>0</v>
      </c>
      <c r="F33" s="109">
        <f ca="1">OFFSET('2019预算制造费用'!$H33,0,MONTH(封面!$G$13)-1,)</f>
        <v>0</v>
      </c>
      <c r="G33" s="109">
        <f ca="1">OFFSET('2020实际制造费用'!$H33,0,MONTH(封面!$G$13)-1,)</f>
        <v>0</v>
      </c>
      <c r="H33" s="112">
        <f t="shared" ca="1" si="0"/>
        <v>0</v>
      </c>
      <c r="I33" s="112">
        <f t="shared" ca="1" si="1"/>
        <v>0</v>
      </c>
      <c r="J33" s="112">
        <f ca="1">SUM(OFFSET('2019制造费用'!$H33,0,0,1,MONTH(封面!$G$13)))</f>
        <v>-180</v>
      </c>
      <c r="K33" s="112">
        <f ca="1">SUM(OFFSET('2019预算制造费用'!$H33,0,0,1,MONTH(封面!$G$13)))</f>
        <v>0</v>
      </c>
      <c r="L33" s="112">
        <f ca="1">SUM(OFFSET('2020实际制造费用'!$H33,0,0,1,MONTH(封面!$G$13)))</f>
        <v>360</v>
      </c>
      <c r="M33" s="112">
        <f t="shared" ca="1" si="2"/>
        <v>540</v>
      </c>
      <c r="N33" s="112">
        <f t="shared" ca="1" si="3"/>
        <v>360</v>
      </c>
      <c r="O33" s="108" t="str">
        <f>IF('2020实际制造费用'!U33="","",'2020实际制造费用'!U33)</f>
        <v/>
      </c>
      <c r="P33" s="69"/>
      <c r="Q33" s="69"/>
      <c r="R33" s="69"/>
    </row>
    <row r="34" spans="1:18" s="15" customFormat="1" ht="17.25" customHeight="1">
      <c r="A34" s="184"/>
      <c r="B34" s="180" t="s">
        <v>37</v>
      </c>
      <c r="C34" s="45" t="s">
        <v>38</v>
      </c>
      <c r="D34" s="112">
        <f>'2019预算制造费用'!T34</f>
        <v>0</v>
      </c>
      <c r="E34" s="112">
        <f ca="1">OFFSET('2019制造费用'!$H34,0,MONTH(封面!$G$13)-1,)</f>
        <v>5926.47</v>
      </c>
      <c r="F34" s="109">
        <f ca="1">OFFSET('2019预算制造费用'!$H34,0,MONTH(封面!$G$13)-1,)</f>
        <v>0</v>
      </c>
      <c r="G34" s="109">
        <f ca="1">OFFSET('2020实际制造费用'!$H34,0,MONTH(封面!$G$13)-1,)</f>
        <v>0</v>
      </c>
      <c r="H34" s="112">
        <f t="shared" ca="1" si="0"/>
        <v>-5926.47</v>
      </c>
      <c r="I34" s="112">
        <f t="shared" ca="1" si="1"/>
        <v>0</v>
      </c>
      <c r="J34" s="112">
        <f ca="1">SUM(OFFSET('2019制造费用'!$H34,0,0,1,MONTH(封面!$G$13)))</f>
        <v>6214.47</v>
      </c>
      <c r="K34" s="112">
        <f ca="1">SUM(OFFSET('2019预算制造费用'!$H34,0,0,1,MONTH(封面!$G$13)))</f>
        <v>0</v>
      </c>
      <c r="L34" s="112">
        <f ca="1">SUM(OFFSET('2020实际制造费用'!$H34,0,0,1,MONTH(封面!$G$13)))</f>
        <v>0</v>
      </c>
      <c r="M34" s="112">
        <f t="shared" ca="1" si="2"/>
        <v>-6214.47</v>
      </c>
      <c r="N34" s="112">
        <f t="shared" ca="1" si="3"/>
        <v>0</v>
      </c>
      <c r="O34" s="108" t="str">
        <f>IF('2020实际制造费用'!U34="","",'2020实际制造费用'!U34)</f>
        <v/>
      </c>
      <c r="P34" s="69"/>
      <c r="Q34" s="69"/>
      <c r="R34" s="69"/>
    </row>
    <row r="35" spans="1:18" s="15" customFormat="1" ht="17.25" customHeight="1">
      <c r="A35" s="184"/>
      <c r="B35" s="181"/>
      <c r="C35" s="45" t="s">
        <v>39</v>
      </c>
      <c r="D35" s="112">
        <f>'2019预算制造费用'!T35</f>
        <v>0</v>
      </c>
      <c r="E35" s="112">
        <f ca="1">OFFSET('2019制造费用'!$H35,0,MONTH(封面!$G$13)-1,)</f>
        <v>0</v>
      </c>
      <c r="F35" s="109">
        <f ca="1">OFFSET('2019预算制造费用'!$H35,0,MONTH(封面!$G$13)-1,)</f>
        <v>0</v>
      </c>
      <c r="G35" s="109">
        <f ca="1">OFFSET('2020实际制造费用'!$H35,0,MONTH(封面!$G$13)-1,)</f>
        <v>0</v>
      </c>
      <c r="H35" s="112">
        <f t="shared" ca="1" si="0"/>
        <v>0</v>
      </c>
      <c r="I35" s="112">
        <f t="shared" ca="1" si="1"/>
        <v>0</v>
      </c>
      <c r="J35" s="112">
        <f ca="1">SUM(OFFSET('2019制造费用'!$H35,0,0,1,MONTH(封面!$G$13)))</f>
        <v>0</v>
      </c>
      <c r="K35" s="112">
        <f ca="1">SUM(OFFSET('2019预算制造费用'!$H35,0,0,1,MONTH(封面!$G$13)))</f>
        <v>0</v>
      </c>
      <c r="L35" s="112">
        <f ca="1">SUM(OFFSET('2020实际制造费用'!$H35,0,0,1,MONTH(封面!$G$13)))</f>
        <v>0</v>
      </c>
      <c r="M35" s="112">
        <f t="shared" ca="1" si="2"/>
        <v>0</v>
      </c>
      <c r="N35" s="112">
        <f t="shared" ca="1" si="3"/>
        <v>0</v>
      </c>
      <c r="O35" s="108" t="str">
        <f>IF('2020实际制造费用'!U35="","",'2020实际制造费用'!U35)</f>
        <v/>
      </c>
      <c r="P35" s="69"/>
      <c r="Q35" s="69"/>
      <c r="R35" s="69"/>
    </row>
    <row r="36" spans="1:18" s="15" customFormat="1" ht="17.25" customHeight="1">
      <c r="A36" s="184"/>
      <c r="B36" s="21" t="s">
        <v>157</v>
      </c>
      <c r="C36" s="45" t="s">
        <v>40</v>
      </c>
      <c r="D36" s="112">
        <f>'2019预算制造费用'!T36</f>
        <v>0</v>
      </c>
      <c r="E36" s="112">
        <f ca="1">OFFSET('2019制造费用'!$H36,0,MONTH(封面!$G$13)-1,)</f>
        <v>0</v>
      </c>
      <c r="F36" s="109">
        <f ca="1">OFFSET('2019预算制造费用'!$H36,0,MONTH(封面!$G$13)-1,)</f>
        <v>0</v>
      </c>
      <c r="G36" s="109">
        <f ca="1">OFFSET('2020实际制造费用'!$H36,0,MONTH(封面!$G$13)-1,)</f>
        <v>0</v>
      </c>
      <c r="H36" s="112">
        <f t="shared" ca="1" si="0"/>
        <v>0</v>
      </c>
      <c r="I36" s="112">
        <f t="shared" ca="1" si="1"/>
        <v>0</v>
      </c>
      <c r="J36" s="112">
        <f ca="1">SUM(OFFSET('2019制造费用'!$H36,0,0,1,MONTH(封面!$G$13)))</f>
        <v>0</v>
      </c>
      <c r="K36" s="112">
        <f ca="1">SUM(OFFSET('2019预算制造费用'!$H36,0,0,1,MONTH(封面!$G$13)))</f>
        <v>0</v>
      </c>
      <c r="L36" s="112">
        <f ca="1">SUM(OFFSET('2020实际制造费用'!$H36,0,0,1,MONTH(封面!$G$13)))</f>
        <v>0</v>
      </c>
      <c r="M36" s="112">
        <f t="shared" ca="1" si="2"/>
        <v>0</v>
      </c>
      <c r="N36" s="112">
        <f t="shared" ca="1" si="3"/>
        <v>0</v>
      </c>
      <c r="O36" s="108" t="str">
        <f>IF('2020实际制造费用'!U36="","",'2020实际制造费用'!U36)</f>
        <v/>
      </c>
      <c r="P36" s="69"/>
      <c r="Q36" s="69"/>
      <c r="R36" s="69"/>
    </row>
    <row r="37" spans="1:18" s="15" customFormat="1" ht="17.25" customHeight="1">
      <c r="A37" s="184"/>
      <c r="B37" s="21" t="s">
        <v>41</v>
      </c>
      <c r="C37" s="45" t="s">
        <v>42</v>
      </c>
      <c r="D37" s="112">
        <f>'2019预算制造费用'!T37</f>
        <v>0</v>
      </c>
      <c r="E37" s="112">
        <f ca="1">OFFSET('2019制造费用'!$H37,0,MONTH(封面!$G$13)-1,)</f>
        <v>0</v>
      </c>
      <c r="F37" s="109">
        <f ca="1">OFFSET('2019预算制造费用'!$H37,0,MONTH(封面!$G$13)-1,)</f>
        <v>0</v>
      </c>
      <c r="G37" s="109">
        <f ca="1">OFFSET('2020实际制造费用'!$H37,0,MONTH(封面!$G$13)-1,)</f>
        <v>0</v>
      </c>
      <c r="H37" s="112">
        <f t="shared" ca="1" si="0"/>
        <v>0</v>
      </c>
      <c r="I37" s="112">
        <f t="shared" ca="1" si="1"/>
        <v>0</v>
      </c>
      <c r="J37" s="112">
        <f ca="1">SUM(OFFSET('2019制造费用'!$H37,0,0,1,MONTH(封面!$G$13)))</f>
        <v>0</v>
      </c>
      <c r="K37" s="112">
        <f ca="1">SUM(OFFSET('2019预算制造费用'!$H37,0,0,1,MONTH(封面!$G$13)))</f>
        <v>0</v>
      </c>
      <c r="L37" s="112">
        <f ca="1">SUM(OFFSET('2020实际制造费用'!$H37,0,0,1,MONTH(封面!$G$13)))</f>
        <v>0</v>
      </c>
      <c r="M37" s="112">
        <f t="shared" ca="1" si="2"/>
        <v>0</v>
      </c>
      <c r="N37" s="112">
        <f t="shared" ca="1" si="3"/>
        <v>0</v>
      </c>
      <c r="O37" s="108" t="str">
        <f>IF('2020实际制造费用'!U37="","",'2020实际制造费用'!U37)</f>
        <v/>
      </c>
      <c r="P37" s="69"/>
      <c r="Q37" s="69"/>
      <c r="R37" s="69"/>
    </row>
    <row r="38" spans="1:18" s="15" customFormat="1" ht="17.25" customHeight="1">
      <c r="A38" s="184"/>
      <c r="B38" s="180" t="s">
        <v>158</v>
      </c>
      <c r="C38" s="45" t="s">
        <v>43</v>
      </c>
      <c r="D38" s="112">
        <f>'2019预算制造费用'!T38</f>
        <v>0</v>
      </c>
      <c r="E38" s="112">
        <f ca="1">OFFSET('2019制造费用'!$H38,0,MONTH(封面!$G$13)-1,)</f>
        <v>0</v>
      </c>
      <c r="F38" s="109">
        <f ca="1">OFFSET('2019预算制造费用'!$H38,0,MONTH(封面!$G$13)-1,)</f>
        <v>0</v>
      </c>
      <c r="G38" s="109">
        <f ca="1">OFFSET('2020实际制造费用'!$H38,0,MONTH(封面!$G$13)-1,)</f>
        <v>0</v>
      </c>
      <c r="H38" s="112">
        <f t="shared" ca="1" si="0"/>
        <v>0</v>
      </c>
      <c r="I38" s="112">
        <f t="shared" ca="1" si="1"/>
        <v>0</v>
      </c>
      <c r="J38" s="112">
        <f ca="1">SUM(OFFSET('2019制造费用'!$H38,0,0,1,MONTH(封面!$G$13)))</f>
        <v>0</v>
      </c>
      <c r="K38" s="112">
        <f ca="1">SUM(OFFSET('2019预算制造费用'!$H38,0,0,1,MONTH(封面!$G$13)))</f>
        <v>0</v>
      </c>
      <c r="L38" s="112">
        <f ca="1">SUM(OFFSET('2020实际制造费用'!$H38,0,0,1,MONTH(封面!$G$13)))</f>
        <v>0</v>
      </c>
      <c r="M38" s="112">
        <f t="shared" ca="1" si="2"/>
        <v>0</v>
      </c>
      <c r="N38" s="112">
        <f t="shared" ca="1" si="3"/>
        <v>0</v>
      </c>
      <c r="O38" s="108" t="str">
        <f>IF('2020实际制造费用'!U38="","",'2020实际制造费用'!U38)</f>
        <v/>
      </c>
      <c r="P38" s="69"/>
      <c r="Q38" s="69"/>
      <c r="R38" s="69"/>
    </row>
    <row r="39" spans="1:18" s="15" customFormat="1" ht="17.25" customHeight="1">
      <c r="A39" s="184"/>
      <c r="B39" s="181"/>
      <c r="C39" s="45" t="s">
        <v>44</v>
      </c>
      <c r="D39" s="112">
        <f>'2019预算制造费用'!T39</f>
        <v>0</v>
      </c>
      <c r="E39" s="112">
        <f ca="1">OFFSET('2019制造费用'!$H39,0,MONTH(封面!$G$13)-1,)</f>
        <v>0</v>
      </c>
      <c r="F39" s="109">
        <f ca="1">OFFSET('2019预算制造费用'!$H39,0,MONTH(封面!$G$13)-1,)</f>
        <v>0</v>
      </c>
      <c r="G39" s="109">
        <f ca="1">OFFSET('2020实际制造费用'!$H39,0,MONTH(封面!$G$13)-1,)</f>
        <v>0</v>
      </c>
      <c r="H39" s="112">
        <f t="shared" ca="1" si="0"/>
        <v>0</v>
      </c>
      <c r="I39" s="112">
        <f t="shared" ca="1" si="1"/>
        <v>0</v>
      </c>
      <c r="J39" s="112">
        <f ca="1">SUM(OFFSET('2019制造费用'!$H39,0,0,1,MONTH(封面!$G$13)))</f>
        <v>0</v>
      </c>
      <c r="K39" s="112">
        <f ca="1">SUM(OFFSET('2019预算制造费用'!$H39,0,0,1,MONTH(封面!$G$13)))</f>
        <v>0</v>
      </c>
      <c r="L39" s="112">
        <f ca="1">SUM(OFFSET('2020实际制造费用'!$H39,0,0,1,MONTH(封面!$G$13)))</f>
        <v>0</v>
      </c>
      <c r="M39" s="112">
        <f t="shared" ca="1" si="2"/>
        <v>0</v>
      </c>
      <c r="N39" s="112">
        <f t="shared" ca="1" si="3"/>
        <v>0</v>
      </c>
      <c r="O39" s="108" t="str">
        <f>IF('2020实际制造费用'!U39="","",'2020实际制造费用'!U39)</f>
        <v/>
      </c>
      <c r="P39" s="69"/>
      <c r="Q39" s="69"/>
      <c r="R39" s="69"/>
    </row>
    <row r="40" spans="1:18" s="15" customFormat="1" ht="17.25" customHeight="1">
      <c r="A40" s="184"/>
      <c r="B40" s="21" t="s">
        <v>45</v>
      </c>
      <c r="C40" s="45" t="s">
        <v>46</v>
      </c>
      <c r="D40" s="112">
        <f>'2019预算制造费用'!T40</f>
        <v>0</v>
      </c>
      <c r="E40" s="112">
        <f ca="1">OFFSET('2019制造费用'!$H40,0,MONTH(封面!$G$13)-1,)</f>
        <v>0</v>
      </c>
      <c r="F40" s="109">
        <f ca="1">OFFSET('2019预算制造费用'!$H40,0,MONTH(封面!$G$13)-1,)</f>
        <v>0</v>
      </c>
      <c r="G40" s="109">
        <f ca="1">OFFSET('2020实际制造费用'!$H40,0,MONTH(封面!$G$13)-1,)</f>
        <v>0</v>
      </c>
      <c r="H40" s="112">
        <f t="shared" ca="1" si="0"/>
        <v>0</v>
      </c>
      <c r="I40" s="112">
        <f t="shared" ca="1" si="1"/>
        <v>0</v>
      </c>
      <c r="J40" s="112">
        <f ca="1">SUM(OFFSET('2019制造费用'!$H40,0,0,1,MONTH(封面!$G$13)))</f>
        <v>0</v>
      </c>
      <c r="K40" s="112">
        <f ca="1">SUM(OFFSET('2019预算制造费用'!$H40,0,0,1,MONTH(封面!$G$13)))</f>
        <v>0</v>
      </c>
      <c r="L40" s="112">
        <f ca="1">SUM(OFFSET('2020实际制造费用'!$H40,0,0,1,MONTH(封面!$G$13)))</f>
        <v>0</v>
      </c>
      <c r="M40" s="112">
        <f t="shared" ca="1" si="2"/>
        <v>0</v>
      </c>
      <c r="N40" s="112">
        <f t="shared" ca="1" si="3"/>
        <v>0</v>
      </c>
      <c r="O40" s="108" t="str">
        <f>IF('2020实际制造费用'!U40="","",'2020实际制造费用'!U40)</f>
        <v/>
      </c>
      <c r="P40" s="69"/>
      <c r="Q40" s="69"/>
      <c r="R40" s="69"/>
    </row>
    <row r="41" spans="1:18" s="15" customFormat="1" ht="17.25" customHeight="1">
      <c r="A41" s="186" t="s">
        <v>47</v>
      </c>
      <c r="B41" s="22" t="s">
        <v>159</v>
      </c>
      <c r="C41" s="45" t="s">
        <v>435</v>
      </c>
      <c r="D41" s="112">
        <f>'2019预算制造费用'!T41</f>
        <v>0</v>
      </c>
      <c r="E41" s="112">
        <f ca="1">OFFSET('2019制造费用'!$H41,0,MONTH(封面!$G$13)-1,)</f>
        <v>62770.66</v>
      </c>
      <c r="F41" s="109">
        <f ca="1">OFFSET('2019预算制造费用'!$H41,0,MONTH(封面!$G$13)-1,)</f>
        <v>0</v>
      </c>
      <c r="G41" s="109">
        <f ca="1">OFFSET('2020实际制造费用'!$H41,0,MONTH(封面!$G$13)-1,)</f>
        <v>11196.99</v>
      </c>
      <c r="H41" s="112">
        <f t="shared" ca="1" si="0"/>
        <v>-51573.670000000006</v>
      </c>
      <c r="I41" s="112">
        <f t="shared" ca="1" si="1"/>
        <v>11196.99</v>
      </c>
      <c r="J41" s="112">
        <f ca="1">SUM(OFFSET('2019制造费用'!$H41,0,0,1,MONTH(封面!$G$13)))</f>
        <v>83372.61</v>
      </c>
      <c r="K41" s="112">
        <f ca="1">SUM(OFFSET('2019预算制造费用'!$H41,0,0,1,MONTH(封面!$G$13)))</f>
        <v>0</v>
      </c>
      <c r="L41" s="112">
        <f ca="1">SUM(OFFSET('2020实际制造费用'!$H41,0,0,1,MONTH(封面!$G$13)))</f>
        <v>58558.879999999997</v>
      </c>
      <c r="M41" s="112">
        <f t="shared" ca="1" si="2"/>
        <v>-24813.730000000003</v>
      </c>
      <c r="N41" s="112">
        <f t="shared" ca="1" si="3"/>
        <v>58558.879999999997</v>
      </c>
      <c r="O41" s="108" t="str">
        <f>IF('2020实际制造费用'!U41="","",'2020实际制造费用'!U41)</f>
        <v/>
      </c>
      <c r="P41" s="69"/>
      <c r="Q41" s="69"/>
      <c r="R41" s="69"/>
    </row>
    <row r="42" spans="1:18" s="15" customFormat="1" ht="17.25" customHeight="1">
      <c r="A42" s="187"/>
      <c r="B42" s="19" t="s">
        <v>160</v>
      </c>
      <c r="C42" s="48" t="s">
        <v>436</v>
      </c>
      <c r="D42" s="112">
        <f>'2019预算制造费用'!T42</f>
        <v>0</v>
      </c>
      <c r="E42" s="112">
        <f ca="1">OFFSET('2019制造费用'!$H42,0,MONTH(封面!$G$13)-1,)</f>
        <v>115305.08</v>
      </c>
      <c r="F42" s="109">
        <f ca="1">OFFSET('2019预算制造费用'!$H42,0,MONTH(封面!$G$13)-1,)</f>
        <v>0</v>
      </c>
      <c r="G42" s="109">
        <f ca="1">OFFSET('2020实际制造费用'!$H42,0,MONTH(封面!$G$13)-1,)</f>
        <v>59194.96</v>
      </c>
      <c r="H42" s="112">
        <f t="shared" ca="1" si="0"/>
        <v>-56110.12</v>
      </c>
      <c r="I42" s="112">
        <f t="shared" ca="1" si="1"/>
        <v>59194.96</v>
      </c>
      <c r="J42" s="112">
        <f ca="1">SUM(OFFSET('2019制造费用'!$H42,0,0,1,MONTH(封面!$G$13)))</f>
        <v>435124.93</v>
      </c>
      <c r="K42" s="112">
        <f ca="1">SUM(OFFSET('2019预算制造费用'!$H42,0,0,1,MONTH(封面!$G$13)))</f>
        <v>0</v>
      </c>
      <c r="L42" s="112">
        <f ca="1">SUM(OFFSET('2020实际制造费用'!$H42,0,0,1,MONTH(封面!$G$13)))</f>
        <v>127349.26000000001</v>
      </c>
      <c r="M42" s="112">
        <f t="shared" ca="1" si="2"/>
        <v>-307775.67</v>
      </c>
      <c r="N42" s="112">
        <f t="shared" ca="1" si="3"/>
        <v>127349.26000000001</v>
      </c>
      <c r="O42" s="108" t="str">
        <f>IF('2020实际制造费用'!U42="","",'2020实际制造费用'!U42)</f>
        <v/>
      </c>
      <c r="P42" s="69"/>
      <c r="Q42" s="69"/>
      <c r="R42" s="69"/>
    </row>
    <row r="43" spans="1:18" s="15" customFormat="1" ht="17.25" customHeight="1">
      <c r="A43" s="187"/>
      <c r="B43" s="19" t="s">
        <v>161</v>
      </c>
      <c r="C43" s="48" t="s">
        <v>48</v>
      </c>
      <c r="D43" s="112">
        <f>'2019预算制造费用'!T43</f>
        <v>0</v>
      </c>
      <c r="E43" s="112">
        <f ca="1">OFFSET('2019制造费用'!$H43,0,MONTH(封面!$G$13)-1,)</f>
        <v>0</v>
      </c>
      <c r="F43" s="109">
        <f ca="1">OFFSET('2019预算制造费用'!$H43,0,MONTH(封面!$G$13)-1,)</f>
        <v>0</v>
      </c>
      <c r="G43" s="109">
        <f ca="1">OFFSET('2020实际制造费用'!$H43,0,MONTH(封面!$G$13)-1,)</f>
        <v>0</v>
      </c>
      <c r="H43" s="112">
        <f t="shared" ca="1" si="0"/>
        <v>0</v>
      </c>
      <c r="I43" s="112">
        <f t="shared" ca="1" si="1"/>
        <v>0</v>
      </c>
      <c r="J43" s="112">
        <f ca="1">SUM(OFFSET('2019制造费用'!$H43,0,0,1,MONTH(封面!$G$13)))</f>
        <v>0</v>
      </c>
      <c r="K43" s="112">
        <f ca="1">SUM(OFFSET('2019预算制造费用'!$H43,0,0,1,MONTH(封面!$G$13)))</f>
        <v>0</v>
      </c>
      <c r="L43" s="112">
        <f ca="1">SUM(OFFSET('2020实际制造费用'!$H43,0,0,1,MONTH(封面!$G$13)))</f>
        <v>0</v>
      </c>
      <c r="M43" s="112">
        <f t="shared" ca="1" si="2"/>
        <v>0</v>
      </c>
      <c r="N43" s="112">
        <f t="shared" ca="1" si="3"/>
        <v>0</v>
      </c>
      <c r="O43" s="108" t="str">
        <f>IF('2020实际制造费用'!U43="","",'2020实际制造费用'!U43)</f>
        <v/>
      </c>
      <c r="P43" s="69"/>
      <c r="Q43" s="69"/>
      <c r="R43" s="69"/>
    </row>
    <row r="44" spans="1:18" s="15" customFormat="1" ht="17.25" customHeight="1">
      <c r="A44" s="187"/>
      <c r="B44" s="180" t="s">
        <v>49</v>
      </c>
      <c r="C44" s="48" t="s">
        <v>50</v>
      </c>
      <c r="D44" s="112">
        <f>'2019预算制造费用'!T44</f>
        <v>0</v>
      </c>
      <c r="E44" s="112">
        <f ca="1">OFFSET('2019制造费用'!$H44,0,MONTH(封面!$G$13)-1,)</f>
        <v>0</v>
      </c>
      <c r="F44" s="109">
        <f ca="1">OFFSET('2019预算制造费用'!$H44,0,MONTH(封面!$G$13)-1,)</f>
        <v>0</v>
      </c>
      <c r="G44" s="109">
        <f ca="1">OFFSET('2020实际制造费用'!$H44,0,MONTH(封面!$G$13)-1,)</f>
        <v>0</v>
      </c>
      <c r="H44" s="112">
        <f t="shared" ca="1" si="0"/>
        <v>0</v>
      </c>
      <c r="I44" s="112">
        <f t="shared" ca="1" si="1"/>
        <v>0</v>
      </c>
      <c r="J44" s="112">
        <f ca="1">SUM(OFFSET('2019制造费用'!$H44,0,0,1,MONTH(封面!$G$13)))</f>
        <v>0</v>
      </c>
      <c r="K44" s="112">
        <f ca="1">SUM(OFFSET('2019预算制造费用'!$H44,0,0,1,MONTH(封面!$G$13)))</f>
        <v>0</v>
      </c>
      <c r="L44" s="112">
        <f ca="1">SUM(OFFSET('2020实际制造费用'!$H44,0,0,1,MONTH(封面!$G$13)))</f>
        <v>0</v>
      </c>
      <c r="M44" s="112">
        <f t="shared" ca="1" si="2"/>
        <v>0</v>
      </c>
      <c r="N44" s="112">
        <f t="shared" ca="1" si="3"/>
        <v>0</v>
      </c>
      <c r="O44" s="108" t="str">
        <f>IF('2020实际制造费用'!U44="","",'2020实际制造费用'!U44)</f>
        <v/>
      </c>
      <c r="P44" s="69"/>
      <c r="Q44" s="69"/>
      <c r="R44" s="69"/>
    </row>
    <row r="45" spans="1:18" s="15" customFormat="1" ht="17.25" customHeight="1">
      <c r="A45" s="187"/>
      <c r="B45" s="181"/>
      <c r="C45" s="48" t="s">
        <v>437</v>
      </c>
      <c r="D45" s="112">
        <f>'2019预算制造费用'!T45</f>
        <v>0</v>
      </c>
      <c r="E45" s="112">
        <f ca="1">OFFSET('2019制造费用'!$H45,0,MONTH(封面!$G$13)-1,)</f>
        <v>0</v>
      </c>
      <c r="F45" s="109">
        <f ca="1">OFFSET('2019预算制造费用'!$H45,0,MONTH(封面!$G$13)-1,)</f>
        <v>0</v>
      </c>
      <c r="G45" s="109">
        <f ca="1">OFFSET('2020实际制造费用'!$H45,0,MONTH(封面!$G$13)-1,)</f>
        <v>0</v>
      </c>
      <c r="H45" s="112">
        <f t="shared" ca="1" si="0"/>
        <v>0</v>
      </c>
      <c r="I45" s="112">
        <f t="shared" ca="1" si="1"/>
        <v>0</v>
      </c>
      <c r="J45" s="112">
        <f ca="1">SUM(OFFSET('2019制造费用'!$H45,0,0,1,MONTH(封面!$G$13)))</f>
        <v>0</v>
      </c>
      <c r="K45" s="112">
        <f ca="1">SUM(OFFSET('2019预算制造费用'!$H45,0,0,1,MONTH(封面!$G$13)))</f>
        <v>0</v>
      </c>
      <c r="L45" s="112">
        <f ca="1">SUM(OFFSET('2020实际制造费用'!$H45,0,0,1,MONTH(封面!$G$13)))</f>
        <v>0</v>
      </c>
      <c r="M45" s="112">
        <f t="shared" ca="1" si="2"/>
        <v>0</v>
      </c>
      <c r="N45" s="112">
        <f t="shared" ca="1" si="3"/>
        <v>0</v>
      </c>
      <c r="O45" s="108" t="str">
        <f>IF('2020实际制造费用'!U45="","",'2020实际制造费用'!U45)</f>
        <v/>
      </c>
      <c r="P45" s="69"/>
      <c r="Q45" s="69"/>
      <c r="R45" s="69"/>
    </row>
    <row r="46" spans="1:18" s="15" customFormat="1" ht="17.25" customHeight="1">
      <c r="A46" s="187"/>
      <c r="B46" s="21" t="s">
        <v>51</v>
      </c>
      <c r="C46" s="48" t="s">
        <v>52</v>
      </c>
      <c r="D46" s="112">
        <f>'2019预算制造费用'!T46</f>
        <v>0</v>
      </c>
      <c r="E46" s="112">
        <f ca="1">OFFSET('2019制造费用'!$H46,0,MONTH(封面!$G$13)-1,)</f>
        <v>329980.25</v>
      </c>
      <c r="F46" s="109">
        <f ca="1">OFFSET('2019预算制造费用'!$H46,0,MONTH(封面!$G$13)-1,)</f>
        <v>0</v>
      </c>
      <c r="G46" s="109">
        <f ca="1">OFFSET('2020实际制造费用'!$H46,0,MONTH(封面!$G$13)-1,)</f>
        <v>350930.67</v>
      </c>
      <c r="H46" s="112">
        <f t="shared" ca="1" si="0"/>
        <v>20950.419999999984</v>
      </c>
      <c r="I46" s="112">
        <f t="shared" ca="1" si="1"/>
        <v>350930.67</v>
      </c>
      <c r="J46" s="112">
        <f ca="1">SUM(OFFSET('2019制造费用'!$H46,0,0,1,MONTH(封面!$G$13)))</f>
        <v>1367023.5899999999</v>
      </c>
      <c r="K46" s="112">
        <f ca="1">SUM(OFFSET('2019预算制造费用'!$H46,0,0,1,MONTH(封面!$G$13)))</f>
        <v>0</v>
      </c>
      <c r="L46" s="112">
        <f ca="1">SUM(OFFSET('2020实际制造费用'!$H46,0,0,1,MONTH(封面!$G$13)))</f>
        <v>1383687.5199999998</v>
      </c>
      <c r="M46" s="112">
        <f t="shared" ca="1" si="2"/>
        <v>16663.929999999935</v>
      </c>
      <c r="N46" s="112">
        <f t="shared" ca="1" si="3"/>
        <v>1383687.5199999998</v>
      </c>
      <c r="O46" s="108" t="str">
        <f>IF('2020实际制造费用'!U46="","",'2020实际制造费用'!U46)</f>
        <v/>
      </c>
      <c r="P46" s="69"/>
      <c r="Q46" s="69"/>
      <c r="R46" s="69"/>
    </row>
    <row r="47" spans="1:18" s="15" customFormat="1" ht="17.25" customHeight="1">
      <c r="A47" s="187"/>
      <c r="B47" s="21" t="s">
        <v>162</v>
      </c>
      <c r="C47" s="48" t="s">
        <v>53</v>
      </c>
      <c r="D47" s="112">
        <f>'2019预算制造费用'!T47</f>
        <v>0</v>
      </c>
      <c r="E47" s="112">
        <f ca="1">OFFSET('2019制造费用'!$H47,0,MONTH(封面!$G$13)-1,)</f>
        <v>0</v>
      </c>
      <c r="F47" s="109">
        <f ca="1">OFFSET('2019预算制造费用'!$H47,0,MONTH(封面!$G$13)-1,)</f>
        <v>0</v>
      </c>
      <c r="G47" s="109">
        <f ca="1">OFFSET('2020实际制造费用'!$H47,0,MONTH(封面!$G$13)-1,)</f>
        <v>0</v>
      </c>
      <c r="H47" s="112">
        <f t="shared" ca="1" si="0"/>
        <v>0</v>
      </c>
      <c r="I47" s="112">
        <f t="shared" ca="1" si="1"/>
        <v>0</v>
      </c>
      <c r="J47" s="112">
        <f ca="1">SUM(OFFSET('2019制造费用'!$H47,0,0,1,MONTH(封面!$G$13)))</f>
        <v>0</v>
      </c>
      <c r="K47" s="112">
        <f ca="1">SUM(OFFSET('2019预算制造费用'!$H47,0,0,1,MONTH(封面!$G$13)))</f>
        <v>0</v>
      </c>
      <c r="L47" s="112">
        <f ca="1">SUM(OFFSET('2020实际制造费用'!$H47,0,0,1,MONTH(封面!$G$13)))</f>
        <v>0</v>
      </c>
      <c r="M47" s="112">
        <f t="shared" ca="1" si="2"/>
        <v>0</v>
      </c>
      <c r="N47" s="112">
        <f t="shared" ca="1" si="3"/>
        <v>0</v>
      </c>
      <c r="O47" s="108" t="str">
        <f>IF('2020实际制造费用'!U47="","",'2020实际制造费用'!U47)</f>
        <v/>
      </c>
      <c r="P47" s="69"/>
      <c r="Q47" s="69"/>
      <c r="R47" s="69"/>
    </row>
    <row r="48" spans="1:18" s="15" customFormat="1" ht="17.25" customHeight="1">
      <c r="A48" s="187"/>
      <c r="B48" s="19" t="s">
        <v>163</v>
      </c>
      <c r="C48" s="48" t="s">
        <v>55</v>
      </c>
      <c r="D48" s="112">
        <f>'2019预算制造费用'!T48</f>
        <v>0</v>
      </c>
      <c r="E48" s="112">
        <f ca="1">OFFSET('2019制造费用'!$H48,0,MONTH(封面!$G$13)-1,)</f>
        <v>10053.040000000001</v>
      </c>
      <c r="F48" s="109">
        <f ca="1">OFFSET('2019预算制造费用'!$H48,0,MONTH(封面!$G$13)-1,)</f>
        <v>0</v>
      </c>
      <c r="G48" s="109">
        <f ca="1">OFFSET('2020实际制造费用'!$H48,0,MONTH(封面!$G$13)-1,)</f>
        <v>2647.8</v>
      </c>
      <c r="H48" s="112">
        <f t="shared" ca="1" si="0"/>
        <v>-7405.2400000000007</v>
      </c>
      <c r="I48" s="112">
        <f t="shared" ca="1" si="1"/>
        <v>2647.8</v>
      </c>
      <c r="J48" s="112">
        <f ca="1">SUM(OFFSET('2019制造费用'!$H48,0,0,1,MONTH(封面!$G$13)))</f>
        <v>30803.15</v>
      </c>
      <c r="K48" s="112">
        <f ca="1">SUM(OFFSET('2019预算制造费用'!$H48,0,0,1,MONTH(封面!$G$13)))</f>
        <v>0</v>
      </c>
      <c r="L48" s="112">
        <f ca="1">SUM(OFFSET('2020实际制造费用'!$H48,0,0,1,MONTH(封面!$G$13)))</f>
        <v>31085.49</v>
      </c>
      <c r="M48" s="112">
        <f t="shared" ca="1" si="2"/>
        <v>282.34000000000015</v>
      </c>
      <c r="N48" s="112">
        <f t="shared" ca="1" si="3"/>
        <v>31085.49</v>
      </c>
      <c r="O48" s="108" t="str">
        <f>IF('2020实际制造费用'!U48="","",'2020实际制造费用'!U48)</f>
        <v/>
      </c>
      <c r="P48" s="69"/>
      <c r="Q48" s="69"/>
      <c r="R48" s="69"/>
    </row>
    <row r="49" spans="1:18" s="15" customFormat="1" ht="17.25" customHeight="1">
      <c r="A49" s="188" t="s">
        <v>164</v>
      </c>
      <c r="B49" s="189" t="s">
        <v>165</v>
      </c>
      <c r="C49" s="48" t="s">
        <v>56</v>
      </c>
      <c r="D49" s="112">
        <f>'2019预算制造费用'!T49</f>
        <v>0</v>
      </c>
      <c r="E49" s="112">
        <f ca="1">OFFSET('2019制造费用'!$H49,0,MONTH(封面!$G$13)-1,)</f>
        <v>0</v>
      </c>
      <c r="F49" s="109">
        <f ca="1">OFFSET('2019预算制造费用'!$H49,0,MONTH(封面!$G$13)-1,)</f>
        <v>0</v>
      </c>
      <c r="G49" s="109">
        <f ca="1">OFFSET('2020实际制造费用'!$H49,0,MONTH(封面!$G$13)-1,)</f>
        <v>0</v>
      </c>
      <c r="H49" s="112">
        <f t="shared" ca="1" si="0"/>
        <v>0</v>
      </c>
      <c r="I49" s="112">
        <f t="shared" ca="1" si="1"/>
        <v>0</v>
      </c>
      <c r="J49" s="112">
        <f ca="1">SUM(OFFSET('2019制造费用'!$H49,0,0,1,MONTH(封面!$G$13)))</f>
        <v>0</v>
      </c>
      <c r="K49" s="112">
        <f ca="1">SUM(OFFSET('2019预算制造费用'!$H49,0,0,1,MONTH(封面!$G$13)))</f>
        <v>0</v>
      </c>
      <c r="L49" s="112">
        <f ca="1">SUM(OFFSET('2020实际制造费用'!$H49,0,0,1,MONTH(封面!$G$13)))</f>
        <v>0</v>
      </c>
      <c r="M49" s="112">
        <f t="shared" ca="1" si="2"/>
        <v>0</v>
      </c>
      <c r="N49" s="112">
        <f t="shared" ca="1" si="3"/>
        <v>0</v>
      </c>
      <c r="O49" s="108" t="str">
        <f>IF('2020实际制造费用'!U49="","",'2020实际制造费用'!U49)</f>
        <v/>
      </c>
      <c r="P49" s="69"/>
      <c r="Q49" s="69"/>
      <c r="R49" s="69"/>
    </row>
    <row r="50" spans="1:18" s="15" customFormat="1" ht="17.25" customHeight="1">
      <c r="A50" s="188"/>
      <c r="B50" s="190"/>
      <c r="C50" s="48" t="s">
        <v>57</v>
      </c>
      <c r="D50" s="112">
        <f>'2019预算制造费用'!T50</f>
        <v>0</v>
      </c>
      <c r="E50" s="112">
        <f ca="1">OFFSET('2019制造费用'!$H50,0,MONTH(封面!$G$13)-1,)</f>
        <v>0</v>
      </c>
      <c r="F50" s="109">
        <f ca="1">OFFSET('2019预算制造费用'!$H50,0,MONTH(封面!$G$13)-1,)</f>
        <v>0</v>
      </c>
      <c r="G50" s="109">
        <f ca="1">OFFSET('2020实际制造费用'!$H50,0,MONTH(封面!$G$13)-1,)</f>
        <v>0</v>
      </c>
      <c r="H50" s="112">
        <f t="shared" ca="1" si="0"/>
        <v>0</v>
      </c>
      <c r="I50" s="112">
        <f t="shared" ca="1" si="1"/>
        <v>0</v>
      </c>
      <c r="J50" s="112">
        <f ca="1">SUM(OFFSET('2019制造费用'!$H50,0,0,1,MONTH(封面!$G$13)))</f>
        <v>0</v>
      </c>
      <c r="K50" s="112">
        <f ca="1">SUM(OFFSET('2019预算制造费用'!$H50,0,0,1,MONTH(封面!$G$13)))</f>
        <v>0</v>
      </c>
      <c r="L50" s="112">
        <f ca="1">SUM(OFFSET('2020实际制造费用'!$H50,0,0,1,MONTH(封面!$G$13)))</f>
        <v>0</v>
      </c>
      <c r="M50" s="112">
        <f t="shared" ca="1" si="2"/>
        <v>0</v>
      </c>
      <c r="N50" s="112">
        <f t="shared" ca="1" si="3"/>
        <v>0</v>
      </c>
      <c r="O50" s="108" t="str">
        <f>IF('2020实际制造费用'!U50="","",'2020实际制造费用'!U50)</f>
        <v/>
      </c>
      <c r="P50" s="69"/>
      <c r="Q50" s="69"/>
      <c r="R50" s="69"/>
    </row>
    <row r="51" spans="1:18" s="15" customFormat="1" ht="17.25" customHeight="1">
      <c r="A51" s="188"/>
      <c r="B51" s="191"/>
      <c r="C51" s="48" t="s">
        <v>438</v>
      </c>
      <c r="D51" s="112">
        <f>'2019预算制造费用'!T51</f>
        <v>0</v>
      </c>
      <c r="E51" s="112">
        <f ca="1">OFFSET('2019制造费用'!$H51,0,MONTH(封面!$G$13)-1,)</f>
        <v>0</v>
      </c>
      <c r="F51" s="109">
        <f ca="1">OFFSET('2019预算制造费用'!$H51,0,MONTH(封面!$G$13)-1,)</f>
        <v>0</v>
      </c>
      <c r="G51" s="109">
        <f ca="1">OFFSET('2020实际制造费用'!$H51,0,MONTH(封面!$G$13)-1,)</f>
        <v>0</v>
      </c>
      <c r="H51" s="112">
        <f t="shared" ca="1" si="0"/>
        <v>0</v>
      </c>
      <c r="I51" s="112">
        <f t="shared" ca="1" si="1"/>
        <v>0</v>
      </c>
      <c r="J51" s="112">
        <f ca="1">SUM(OFFSET('2019制造费用'!$H51,0,0,1,MONTH(封面!$G$13)))</f>
        <v>0</v>
      </c>
      <c r="K51" s="112">
        <f ca="1">SUM(OFFSET('2019预算制造费用'!$H51,0,0,1,MONTH(封面!$G$13)))</f>
        <v>0</v>
      </c>
      <c r="L51" s="112">
        <f ca="1">SUM(OFFSET('2020实际制造费用'!$H51,0,0,1,MONTH(封面!$G$13)))</f>
        <v>0</v>
      </c>
      <c r="M51" s="112">
        <f t="shared" ca="1" si="2"/>
        <v>0</v>
      </c>
      <c r="N51" s="112">
        <f t="shared" ca="1" si="3"/>
        <v>0</v>
      </c>
      <c r="O51" s="108" t="str">
        <f>IF('2020实际制造费用'!U51="","",'2020实际制造费用'!U51)</f>
        <v/>
      </c>
      <c r="P51" s="69"/>
      <c r="Q51" s="69"/>
      <c r="R51" s="69"/>
    </row>
    <row r="52" spans="1:18" s="15" customFormat="1" ht="17.25" customHeight="1">
      <c r="A52" s="188"/>
      <c r="B52" s="180" t="s">
        <v>166</v>
      </c>
      <c r="C52" s="48" t="s">
        <v>59</v>
      </c>
      <c r="D52" s="112">
        <f>'2019预算制造费用'!T52</f>
        <v>0</v>
      </c>
      <c r="E52" s="112">
        <f ca="1">OFFSET('2019制造费用'!$H52,0,MONTH(封面!$G$13)-1,)</f>
        <v>0</v>
      </c>
      <c r="F52" s="109">
        <f ca="1">OFFSET('2019预算制造费用'!$H52,0,MONTH(封面!$G$13)-1,)</f>
        <v>0</v>
      </c>
      <c r="G52" s="109">
        <f ca="1">OFFSET('2020实际制造费用'!$H52,0,MONTH(封面!$G$13)-1,)</f>
        <v>0</v>
      </c>
      <c r="H52" s="112">
        <f t="shared" ca="1" si="0"/>
        <v>0</v>
      </c>
      <c r="I52" s="112">
        <f t="shared" ca="1" si="1"/>
        <v>0</v>
      </c>
      <c r="J52" s="112">
        <f ca="1">SUM(OFFSET('2019制造费用'!$H52,0,0,1,MONTH(封面!$G$13)))</f>
        <v>0</v>
      </c>
      <c r="K52" s="112">
        <f ca="1">SUM(OFFSET('2019预算制造费用'!$H52,0,0,1,MONTH(封面!$G$13)))</f>
        <v>0</v>
      </c>
      <c r="L52" s="112">
        <f ca="1">SUM(OFFSET('2020实际制造费用'!$H52,0,0,1,MONTH(封面!$G$13)))</f>
        <v>0</v>
      </c>
      <c r="M52" s="112">
        <f t="shared" ca="1" si="2"/>
        <v>0</v>
      </c>
      <c r="N52" s="112">
        <f t="shared" ca="1" si="3"/>
        <v>0</v>
      </c>
      <c r="O52" s="108" t="str">
        <f>IF('2020实际制造费用'!U52="","",'2020实际制造费用'!U52)</f>
        <v/>
      </c>
      <c r="P52" s="69"/>
      <c r="Q52" s="69"/>
      <c r="R52" s="69"/>
    </row>
    <row r="53" spans="1:18" s="15" customFormat="1" ht="17.25" customHeight="1">
      <c r="A53" s="188"/>
      <c r="B53" s="182"/>
      <c r="C53" s="48" t="s">
        <v>60</v>
      </c>
      <c r="D53" s="112">
        <f>'2019预算制造费用'!T53</f>
        <v>0</v>
      </c>
      <c r="E53" s="112">
        <f ca="1">OFFSET('2019制造费用'!$H53,0,MONTH(封面!$G$13)-1,)</f>
        <v>0</v>
      </c>
      <c r="F53" s="109">
        <f ca="1">OFFSET('2019预算制造费用'!$H53,0,MONTH(封面!$G$13)-1,)</f>
        <v>0</v>
      </c>
      <c r="G53" s="109">
        <f ca="1">OFFSET('2020实际制造费用'!$H53,0,MONTH(封面!$G$13)-1,)</f>
        <v>31041.5</v>
      </c>
      <c r="H53" s="112">
        <f t="shared" ca="1" si="0"/>
        <v>31041.5</v>
      </c>
      <c r="I53" s="112">
        <f t="shared" ca="1" si="1"/>
        <v>31041.5</v>
      </c>
      <c r="J53" s="112">
        <f ca="1">SUM(OFFSET('2019制造费用'!$H53,0,0,1,MONTH(封面!$G$13)))</f>
        <v>60</v>
      </c>
      <c r="K53" s="112">
        <f ca="1">SUM(OFFSET('2019预算制造费用'!$H53,0,0,1,MONTH(封面!$G$13)))</f>
        <v>0</v>
      </c>
      <c r="L53" s="112">
        <f ca="1">SUM(OFFSET('2020实际制造费用'!$H53,0,0,1,MONTH(封面!$G$13)))</f>
        <v>31041.5</v>
      </c>
      <c r="M53" s="112">
        <f t="shared" ca="1" si="2"/>
        <v>30981.5</v>
      </c>
      <c r="N53" s="112">
        <f t="shared" ca="1" si="3"/>
        <v>31041.5</v>
      </c>
      <c r="O53" s="108" t="str">
        <f>IF('2020实际制造费用'!U53="","",'2020实际制造费用'!U53)</f>
        <v/>
      </c>
      <c r="P53" s="69"/>
      <c r="Q53" s="69"/>
      <c r="R53" s="69"/>
    </row>
    <row r="54" spans="1:18" s="15" customFormat="1" ht="17.25" customHeight="1">
      <c r="A54" s="188"/>
      <c r="B54" s="181"/>
      <c r="C54" s="48" t="s">
        <v>439</v>
      </c>
      <c r="D54" s="112">
        <f>'2019预算制造费用'!T54</f>
        <v>0</v>
      </c>
      <c r="E54" s="112">
        <f ca="1">OFFSET('2019制造费用'!$H54,0,MONTH(封面!$G$13)-1,)</f>
        <v>0</v>
      </c>
      <c r="F54" s="109">
        <f ca="1">OFFSET('2019预算制造费用'!$H54,0,MONTH(封面!$G$13)-1,)</f>
        <v>0</v>
      </c>
      <c r="G54" s="109">
        <f ca="1">OFFSET('2020实际制造费用'!$H54,0,MONTH(封面!$G$13)-1,)</f>
        <v>0</v>
      </c>
      <c r="H54" s="112">
        <f t="shared" ca="1" si="0"/>
        <v>0</v>
      </c>
      <c r="I54" s="112">
        <f t="shared" ca="1" si="1"/>
        <v>0</v>
      </c>
      <c r="J54" s="112">
        <f ca="1">SUM(OFFSET('2019制造费用'!$H54,0,0,1,MONTH(封面!$G$13)))</f>
        <v>0</v>
      </c>
      <c r="K54" s="112">
        <f ca="1">SUM(OFFSET('2019预算制造费用'!$H54,0,0,1,MONTH(封面!$G$13)))</f>
        <v>0</v>
      </c>
      <c r="L54" s="112">
        <f ca="1">SUM(OFFSET('2020实际制造费用'!$H54,0,0,1,MONTH(封面!$G$13)))</f>
        <v>0</v>
      </c>
      <c r="M54" s="112">
        <f t="shared" ca="1" si="2"/>
        <v>0</v>
      </c>
      <c r="N54" s="112">
        <f t="shared" ca="1" si="3"/>
        <v>0</v>
      </c>
      <c r="O54" s="108" t="str">
        <f>IF('2020实际制造费用'!U54="","",'2020实际制造费用'!U54)</f>
        <v/>
      </c>
      <c r="P54" s="69"/>
      <c r="Q54" s="69"/>
      <c r="R54" s="69"/>
    </row>
    <row r="55" spans="1:18" s="15" customFormat="1" ht="17.25" customHeight="1">
      <c r="A55" s="188"/>
      <c r="B55" s="25" t="s">
        <v>167</v>
      </c>
      <c r="C55" s="48" t="s">
        <v>62</v>
      </c>
      <c r="D55" s="112">
        <f>'2019预算制造费用'!T55</f>
        <v>0</v>
      </c>
      <c r="E55" s="112">
        <f ca="1">OFFSET('2019制造费用'!$H55,0,MONTH(封面!$G$13)-1,)</f>
        <v>0</v>
      </c>
      <c r="F55" s="109">
        <f ca="1">OFFSET('2019预算制造费用'!$H55,0,MONTH(封面!$G$13)-1,)</f>
        <v>0</v>
      </c>
      <c r="G55" s="109">
        <f ca="1">OFFSET('2020实际制造费用'!$H55,0,MONTH(封面!$G$13)-1,)</f>
        <v>0</v>
      </c>
      <c r="H55" s="112">
        <f t="shared" ca="1" si="0"/>
        <v>0</v>
      </c>
      <c r="I55" s="112">
        <f t="shared" ca="1" si="1"/>
        <v>0</v>
      </c>
      <c r="J55" s="112">
        <f ca="1">SUM(OFFSET('2019制造费用'!$H55,0,0,1,MONTH(封面!$G$13)))</f>
        <v>0</v>
      </c>
      <c r="K55" s="112">
        <f ca="1">SUM(OFFSET('2019预算制造费用'!$H55,0,0,1,MONTH(封面!$G$13)))</f>
        <v>0</v>
      </c>
      <c r="L55" s="112">
        <f ca="1">SUM(OFFSET('2020实际制造费用'!$H55,0,0,1,MONTH(封面!$G$13)))</f>
        <v>0</v>
      </c>
      <c r="M55" s="112">
        <f t="shared" ca="1" si="2"/>
        <v>0</v>
      </c>
      <c r="N55" s="112">
        <f t="shared" ca="1" si="3"/>
        <v>0</v>
      </c>
      <c r="O55" s="108" t="str">
        <f>IF('2020实际制造费用'!U55="","",'2020实际制造费用'!U55)</f>
        <v/>
      </c>
      <c r="P55" s="69"/>
      <c r="Q55" s="69"/>
      <c r="R55" s="69"/>
    </row>
    <row r="56" spans="1:18" s="15" customFormat="1" ht="17.25" customHeight="1">
      <c r="A56" s="188"/>
      <c r="B56" s="25" t="s">
        <v>168</v>
      </c>
      <c r="C56" s="48" t="s">
        <v>63</v>
      </c>
      <c r="D56" s="112">
        <f>'2019预算制造费用'!T56</f>
        <v>0</v>
      </c>
      <c r="E56" s="112">
        <f ca="1">OFFSET('2019制造费用'!$H56,0,MONTH(封面!$G$13)-1,)</f>
        <v>0</v>
      </c>
      <c r="F56" s="109">
        <f ca="1">OFFSET('2019预算制造费用'!$H56,0,MONTH(封面!$G$13)-1,)</f>
        <v>0</v>
      </c>
      <c r="G56" s="109">
        <f ca="1">OFFSET('2020实际制造费用'!$H56,0,MONTH(封面!$G$13)-1,)</f>
        <v>0</v>
      </c>
      <c r="H56" s="112">
        <f t="shared" ca="1" si="0"/>
        <v>0</v>
      </c>
      <c r="I56" s="112">
        <f t="shared" ca="1" si="1"/>
        <v>0</v>
      </c>
      <c r="J56" s="112">
        <f ca="1">SUM(OFFSET('2019制造费用'!$H56,0,0,1,MONTH(封面!$G$13)))</f>
        <v>0</v>
      </c>
      <c r="K56" s="112">
        <f ca="1">SUM(OFFSET('2019预算制造费用'!$H56,0,0,1,MONTH(封面!$G$13)))</f>
        <v>0</v>
      </c>
      <c r="L56" s="112">
        <f ca="1">SUM(OFFSET('2020实际制造费用'!$H56,0,0,1,MONTH(封面!$G$13)))</f>
        <v>0</v>
      </c>
      <c r="M56" s="112">
        <f t="shared" ca="1" si="2"/>
        <v>0</v>
      </c>
      <c r="N56" s="112">
        <f t="shared" ca="1" si="3"/>
        <v>0</v>
      </c>
      <c r="O56" s="108" t="str">
        <f>IF('2020实际制造费用'!U56="","",'2020实际制造费用'!U56)</f>
        <v/>
      </c>
      <c r="P56" s="69"/>
      <c r="Q56" s="69"/>
      <c r="R56" s="69"/>
    </row>
    <row r="57" spans="1:18" s="15" customFormat="1" ht="17.25" customHeight="1">
      <c r="A57" s="192" t="s">
        <v>169</v>
      </c>
      <c r="B57" s="21" t="s">
        <v>170</v>
      </c>
      <c r="C57" s="48" t="s">
        <v>66</v>
      </c>
      <c r="D57" s="112">
        <f>'2019预算制造费用'!T57</f>
        <v>0</v>
      </c>
      <c r="E57" s="112">
        <f ca="1">OFFSET('2019制造费用'!$H57,0,MONTH(封面!$G$13)-1,)</f>
        <v>0</v>
      </c>
      <c r="F57" s="109">
        <f ca="1">OFFSET('2019预算制造费用'!$H57,0,MONTH(封面!$G$13)-1,)</f>
        <v>0</v>
      </c>
      <c r="G57" s="109">
        <f ca="1">OFFSET('2020实际制造费用'!$H57,0,MONTH(封面!$G$13)-1,)</f>
        <v>0</v>
      </c>
      <c r="H57" s="112">
        <f t="shared" ca="1" si="0"/>
        <v>0</v>
      </c>
      <c r="I57" s="112">
        <f t="shared" ca="1" si="1"/>
        <v>0</v>
      </c>
      <c r="J57" s="112">
        <f ca="1">SUM(OFFSET('2019制造费用'!$H57,0,0,1,MONTH(封面!$G$13)))</f>
        <v>0</v>
      </c>
      <c r="K57" s="112">
        <f ca="1">SUM(OFFSET('2019预算制造费用'!$H57,0,0,1,MONTH(封面!$G$13)))</f>
        <v>0</v>
      </c>
      <c r="L57" s="112">
        <f ca="1">SUM(OFFSET('2020实际制造费用'!$H57,0,0,1,MONTH(封面!$G$13)))</f>
        <v>0</v>
      </c>
      <c r="M57" s="112">
        <f t="shared" ca="1" si="2"/>
        <v>0</v>
      </c>
      <c r="N57" s="112">
        <f t="shared" ca="1" si="3"/>
        <v>0</v>
      </c>
      <c r="O57" s="108" t="str">
        <f>IF('2020实际制造费用'!U57="","",'2020实际制造费用'!U57)</f>
        <v/>
      </c>
      <c r="P57" s="69"/>
      <c r="Q57" s="69"/>
      <c r="R57" s="69"/>
    </row>
    <row r="58" spans="1:18" s="15" customFormat="1" ht="17.25" customHeight="1">
      <c r="A58" s="192"/>
      <c r="B58" s="26" t="s">
        <v>171</v>
      </c>
      <c r="C58" s="48" t="s">
        <v>67</v>
      </c>
      <c r="D58" s="112">
        <f>'2019预算制造费用'!T58</f>
        <v>0</v>
      </c>
      <c r="E58" s="112">
        <f ca="1">OFFSET('2019制造费用'!$H58,0,MONTH(封面!$G$13)-1,)</f>
        <v>0</v>
      </c>
      <c r="F58" s="109">
        <f ca="1">OFFSET('2019预算制造费用'!$H58,0,MONTH(封面!$G$13)-1,)</f>
        <v>0</v>
      </c>
      <c r="G58" s="109">
        <f ca="1">OFFSET('2020实际制造费用'!$H58,0,MONTH(封面!$G$13)-1,)</f>
        <v>0</v>
      </c>
      <c r="H58" s="112">
        <f t="shared" ca="1" si="0"/>
        <v>0</v>
      </c>
      <c r="I58" s="112">
        <f t="shared" ca="1" si="1"/>
        <v>0</v>
      </c>
      <c r="J58" s="112">
        <f ca="1">SUM(OFFSET('2019制造费用'!$H58,0,0,1,MONTH(封面!$G$13)))</f>
        <v>0</v>
      </c>
      <c r="K58" s="112">
        <f ca="1">SUM(OFFSET('2019预算制造费用'!$H58,0,0,1,MONTH(封面!$G$13)))</f>
        <v>0</v>
      </c>
      <c r="L58" s="112">
        <f ca="1">SUM(OFFSET('2020实际制造费用'!$H58,0,0,1,MONTH(封面!$G$13)))</f>
        <v>0</v>
      </c>
      <c r="M58" s="112">
        <f t="shared" ca="1" si="2"/>
        <v>0</v>
      </c>
      <c r="N58" s="112">
        <f t="shared" ca="1" si="3"/>
        <v>0</v>
      </c>
      <c r="O58" s="108" t="str">
        <f>IF('2020实际制造费用'!U58="","",'2020实际制造费用'!U58)</f>
        <v/>
      </c>
      <c r="P58" s="69"/>
      <c r="Q58" s="69"/>
      <c r="R58" s="69"/>
    </row>
    <row r="59" spans="1:18" s="15" customFormat="1" ht="17.25" customHeight="1">
      <c r="A59" s="192"/>
      <c r="B59" s="189" t="s">
        <v>172</v>
      </c>
      <c r="C59" s="48" t="s">
        <v>68</v>
      </c>
      <c r="D59" s="112">
        <f>'2019预算制造费用'!T59</f>
        <v>0</v>
      </c>
      <c r="E59" s="112">
        <f ca="1">OFFSET('2019制造费用'!$H59,0,MONTH(封面!$G$13)-1,)</f>
        <v>0</v>
      </c>
      <c r="F59" s="109">
        <f ca="1">OFFSET('2019预算制造费用'!$H59,0,MONTH(封面!$G$13)-1,)</f>
        <v>0</v>
      </c>
      <c r="G59" s="109">
        <f ca="1">OFFSET('2020实际制造费用'!$H59,0,MONTH(封面!$G$13)-1,)</f>
        <v>0</v>
      </c>
      <c r="H59" s="112">
        <f t="shared" ca="1" si="0"/>
        <v>0</v>
      </c>
      <c r="I59" s="112">
        <f t="shared" ca="1" si="1"/>
        <v>0</v>
      </c>
      <c r="J59" s="112">
        <f ca="1">SUM(OFFSET('2019制造费用'!$H59,0,0,1,MONTH(封面!$G$13)))</f>
        <v>0</v>
      </c>
      <c r="K59" s="112">
        <f ca="1">SUM(OFFSET('2019预算制造费用'!$H59,0,0,1,MONTH(封面!$G$13)))</f>
        <v>0</v>
      </c>
      <c r="L59" s="112">
        <f ca="1">SUM(OFFSET('2020实际制造费用'!$H59,0,0,1,MONTH(封面!$G$13)))</f>
        <v>0</v>
      </c>
      <c r="M59" s="112">
        <f t="shared" ca="1" si="2"/>
        <v>0</v>
      </c>
      <c r="N59" s="112">
        <f t="shared" ca="1" si="3"/>
        <v>0</v>
      </c>
      <c r="O59" s="108" t="str">
        <f>IF('2020实际制造费用'!U59="","",'2020实际制造费用'!U59)</f>
        <v/>
      </c>
      <c r="P59" s="69"/>
      <c r="Q59" s="69"/>
      <c r="R59" s="69"/>
    </row>
    <row r="60" spans="1:18" s="15" customFormat="1" ht="17.25" customHeight="1">
      <c r="A60" s="192"/>
      <c r="B60" s="191"/>
      <c r="C60" s="48" t="s">
        <v>440</v>
      </c>
      <c r="D60" s="112">
        <f>'2019预算制造费用'!T60</f>
        <v>0</v>
      </c>
      <c r="E60" s="112">
        <f ca="1">OFFSET('2019制造费用'!$H60,0,MONTH(封面!$G$13)-1,)</f>
        <v>0</v>
      </c>
      <c r="F60" s="109">
        <f ca="1">OFFSET('2019预算制造费用'!$H60,0,MONTH(封面!$G$13)-1,)</f>
        <v>0</v>
      </c>
      <c r="G60" s="109">
        <f ca="1">OFFSET('2020实际制造费用'!$H60,0,MONTH(封面!$G$13)-1,)</f>
        <v>0</v>
      </c>
      <c r="H60" s="112">
        <f t="shared" ca="1" si="0"/>
        <v>0</v>
      </c>
      <c r="I60" s="112">
        <f t="shared" ca="1" si="1"/>
        <v>0</v>
      </c>
      <c r="J60" s="112">
        <f ca="1">SUM(OFFSET('2019制造费用'!$H60,0,0,1,MONTH(封面!$G$13)))</f>
        <v>0</v>
      </c>
      <c r="K60" s="112">
        <f ca="1">SUM(OFFSET('2019预算制造费用'!$H60,0,0,1,MONTH(封面!$G$13)))</f>
        <v>0</v>
      </c>
      <c r="L60" s="112">
        <f ca="1">SUM(OFFSET('2020实际制造费用'!$H60,0,0,1,MONTH(封面!$G$13)))</f>
        <v>0</v>
      </c>
      <c r="M60" s="112">
        <f t="shared" ca="1" si="2"/>
        <v>0</v>
      </c>
      <c r="N60" s="112">
        <f t="shared" ca="1" si="3"/>
        <v>0</v>
      </c>
      <c r="O60" s="108" t="str">
        <f>IF('2020实际制造费用'!U60="","",'2020实际制造费用'!U60)</f>
        <v/>
      </c>
      <c r="P60" s="69"/>
      <c r="Q60" s="69"/>
      <c r="R60" s="69"/>
    </row>
    <row r="61" spans="1:18" s="15" customFormat="1" ht="17.25" customHeight="1">
      <c r="A61" s="192"/>
      <c r="B61" s="25" t="s">
        <v>173</v>
      </c>
      <c r="C61" s="48" t="s">
        <v>69</v>
      </c>
      <c r="D61" s="112">
        <f>'2019预算制造费用'!T61</f>
        <v>0</v>
      </c>
      <c r="E61" s="112">
        <f ca="1">OFFSET('2019制造费用'!$H61,0,MONTH(封面!$G$13)-1,)</f>
        <v>0</v>
      </c>
      <c r="F61" s="109">
        <f ca="1">OFFSET('2019预算制造费用'!$H61,0,MONTH(封面!$G$13)-1,)</f>
        <v>0</v>
      </c>
      <c r="G61" s="109">
        <f ca="1">OFFSET('2020实际制造费用'!$H61,0,MONTH(封面!$G$13)-1,)</f>
        <v>0</v>
      </c>
      <c r="H61" s="112">
        <f t="shared" ca="1" si="0"/>
        <v>0</v>
      </c>
      <c r="I61" s="112">
        <f t="shared" ca="1" si="1"/>
        <v>0</v>
      </c>
      <c r="J61" s="112">
        <f ca="1">SUM(OFFSET('2019制造费用'!$H61,0,0,1,MONTH(封面!$G$13)))</f>
        <v>0</v>
      </c>
      <c r="K61" s="112">
        <f ca="1">SUM(OFFSET('2019预算制造费用'!$H61,0,0,1,MONTH(封面!$G$13)))</f>
        <v>0</v>
      </c>
      <c r="L61" s="112">
        <f ca="1">SUM(OFFSET('2020实际制造费用'!$H61,0,0,1,MONTH(封面!$G$13)))</f>
        <v>0</v>
      </c>
      <c r="M61" s="112">
        <f t="shared" ca="1" si="2"/>
        <v>0</v>
      </c>
      <c r="N61" s="112">
        <f t="shared" ca="1" si="3"/>
        <v>0</v>
      </c>
      <c r="O61" s="108" t="str">
        <f>IF('2020实际制造费用'!U61="","",'2020实际制造费用'!U61)</f>
        <v/>
      </c>
      <c r="P61" s="69"/>
      <c r="Q61" s="69"/>
      <c r="R61" s="69"/>
    </row>
    <row r="62" spans="1:18" s="15" customFormat="1" ht="17.25" customHeight="1">
      <c r="A62" s="192"/>
      <c r="B62" s="21" t="s">
        <v>174</v>
      </c>
      <c r="C62" s="48" t="s">
        <v>71</v>
      </c>
      <c r="D62" s="112">
        <f>'2019预算制造费用'!T62</f>
        <v>0</v>
      </c>
      <c r="E62" s="112">
        <f ca="1">OFFSET('2019制造费用'!$H62,0,MONTH(封面!$G$13)-1,)</f>
        <v>0</v>
      </c>
      <c r="F62" s="109">
        <f ca="1">OFFSET('2019预算制造费用'!$H62,0,MONTH(封面!$G$13)-1,)</f>
        <v>0</v>
      </c>
      <c r="G62" s="109">
        <f ca="1">OFFSET('2020实际制造费用'!$H62,0,MONTH(封面!$G$13)-1,)</f>
        <v>0</v>
      </c>
      <c r="H62" s="112">
        <f t="shared" ca="1" si="0"/>
        <v>0</v>
      </c>
      <c r="I62" s="112">
        <f t="shared" ca="1" si="1"/>
        <v>0</v>
      </c>
      <c r="J62" s="112">
        <f ca="1">SUM(OFFSET('2019制造费用'!$H62,0,0,1,MONTH(封面!$G$13)))</f>
        <v>0</v>
      </c>
      <c r="K62" s="112">
        <f ca="1">SUM(OFFSET('2019预算制造费用'!$H62,0,0,1,MONTH(封面!$G$13)))</f>
        <v>0</v>
      </c>
      <c r="L62" s="112">
        <f ca="1">SUM(OFFSET('2020实际制造费用'!$H62,0,0,1,MONTH(封面!$G$13)))</f>
        <v>0</v>
      </c>
      <c r="M62" s="112">
        <f t="shared" ca="1" si="2"/>
        <v>0</v>
      </c>
      <c r="N62" s="112">
        <f t="shared" ca="1" si="3"/>
        <v>0</v>
      </c>
      <c r="O62" s="108" t="str">
        <f>IF('2020实际制造费用'!U62="","",'2020实际制造费用'!U62)</f>
        <v/>
      </c>
      <c r="P62" s="69"/>
      <c r="Q62" s="69"/>
      <c r="R62" s="69"/>
    </row>
    <row r="63" spans="1:18" s="15" customFormat="1" ht="17.25" customHeight="1">
      <c r="A63" s="193" t="s">
        <v>175</v>
      </c>
      <c r="B63" s="27" t="s">
        <v>176</v>
      </c>
      <c r="C63" s="48" t="s">
        <v>74</v>
      </c>
      <c r="D63" s="112">
        <f>'2019预算制造费用'!T63</f>
        <v>0</v>
      </c>
      <c r="E63" s="112">
        <f ca="1">OFFSET('2019制造费用'!$H63,0,MONTH(封面!$G$13)-1,)</f>
        <v>21456.09</v>
      </c>
      <c r="F63" s="109">
        <f ca="1">OFFSET('2019预算制造费用'!$H63,0,MONTH(封面!$G$13)-1,)</f>
        <v>0</v>
      </c>
      <c r="G63" s="109">
        <f ca="1">OFFSET('2020实际制造费用'!$H63,0,MONTH(封面!$G$13)-1,)</f>
        <v>19537.810000000001</v>
      </c>
      <c r="H63" s="112">
        <f t="shared" ca="1" si="0"/>
        <v>-1918.2799999999988</v>
      </c>
      <c r="I63" s="112">
        <f t="shared" ca="1" si="1"/>
        <v>19537.810000000001</v>
      </c>
      <c r="J63" s="112">
        <f ca="1">SUM(OFFSET('2019制造费用'!$H63,0,0,1,MONTH(封面!$G$13)))</f>
        <v>71469.849999999991</v>
      </c>
      <c r="K63" s="112">
        <f ca="1">SUM(OFFSET('2019预算制造费用'!$H63,0,0,1,MONTH(封面!$G$13)))</f>
        <v>0</v>
      </c>
      <c r="L63" s="112">
        <f ca="1">SUM(OFFSET('2020实际制造费用'!$H63,0,0,1,MONTH(封面!$G$13)))</f>
        <v>67699.03</v>
      </c>
      <c r="M63" s="112">
        <f t="shared" ca="1" si="2"/>
        <v>-3770.8199999999924</v>
      </c>
      <c r="N63" s="112">
        <f t="shared" ca="1" si="3"/>
        <v>67699.03</v>
      </c>
      <c r="O63" s="108" t="str">
        <f>IF('2020实际制造费用'!U63="","",'2020实际制造费用'!U63)</f>
        <v/>
      </c>
      <c r="P63" s="69"/>
      <c r="Q63" s="69"/>
      <c r="R63" s="69"/>
    </row>
    <row r="64" spans="1:18" s="15" customFormat="1" ht="17.25" customHeight="1">
      <c r="A64" s="193"/>
      <c r="B64" s="27" t="s">
        <v>177</v>
      </c>
      <c r="C64" s="48" t="s">
        <v>75</v>
      </c>
      <c r="D64" s="112">
        <f>'2019预算制造费用'!T64</f>
        <v>0</v>
      </c>
      <c r="E64" s="112">
        <f ca="1">OFFSET('2019制造费用'!$H64,0,MONTH(封面!$G$13)-1,)</f>
        <v>27226.41</v>
      </c>
      <c r="F64" s="109">
        <f ca="1">OFFSET('2019预算制造费用'!$H64,0,MONTH(封面!$G$13)-1,)</f>
        <v>0</v>
      </c>
      <c r="G64" s="109">
        <f ca="1">OFFSET('2020实际制造费用'!$H64,0,MONTH(封面!$G$13)-1,)</f>
        <v>16971.939999999999</v>
      </c>
      <c r="H64" s="112">
        <f t="shared" ca="1" si="0"/>
        <v>-10254.470000000001</v>
      </c>
      <c r="I64" s="112">
        <f t="shared" ca="1" si="1"/>
        <v>16971.939999999999</v>
      </c>
      <c r="J64" s="112">
        <f ca="1">SUM(OFFSET('2019制造费用'!$H64,0,0,1,MONTH(封面!$G$13)))</f>
        <v>92520.44</v>
      </c>
      <c r="K64" s="112">
        <f ca="1">SUM(OFFSET('2019预算制造费用'!$H64,0,0,1,MONTH(封面!$G$13)))</f>
        <v>0</v>
      </c>
      <c r="L64" s="112">
        <f ca="1">SUM(OFFSET('2020实际制造费用'!$H64,0,0,1,MONTH(封面!$G$13)))</f>
        <v>89234.15</v>
      </c>
      <c r="M64" s="112">
        <f t="shared" ca="1" si="2"/>
        <v>-3286.2900000000081</v>
      </c>
      <c r="N64" s="112">
        <f t="shared" ca="1" si="3"/>
        <v>89234.15</v>
      </c>
      <c r="O64" s="108" t="str">
        <f>IF('2020实际制造费用'!U64="","",'2020实际制造费用'!U64)</f>
        <v/>
      </c>
      <c r="P64" s="69"/>
      <c r="Q64" s="69"/>
      <c r="R64" s="69"/>
    </row>
    <row r="65" spans="1:18" s="15" customFormat="1" ht="17.25" customHeight="1">
      <c r="A65" s="193"/>
      <c r="B65" s="27" t="s">
        <v>178</v>
      </c>
      <c r="C65" s="48" t="s">
        <v>76</v>
      </c>
      <c r="D65" s="112">
        <f>'2019预算制造费用'!T65</f>
        <v>0</v>
      </c>
      <c r="E65" s="112">
        <f ca="1">OFFSET('2019制造费用'!$H65,0,MONTH(封面!$G$13)-1,)</f>
        <v>48050.31</v>
      </c>
      <c r="F65" s="109">
        <f ca="1">OFFSET('2019预算制造费用'!$H65,0,MONTH(封面!$G$13)-1,)</f>
        <v>0</v>
      </c>
      <c r="G65" s="109">
        <f ca="1">OFFSET('2020实际制造费用'!$H65,0,MONTH(封面!$G$13)-1,)</f>
        <v>58803.62</v>
      </c>
      <c r="H65" s="112">
        <f t="shared" ca="1" si="0"/>
        <v>10753.310000000005</v>
      </c>
      <c r="I65" s="112">
        <f t="shared" ca="1" si="1"/>
        <v>58803.62</v>
      </c>
      <c r="J65" s="112">
        <f ca="1">SUM(OFFSET('2019制造费用'!$H65,0,0,1,MONTH(封面!$G$13)))</f>
        <v>195116.61</v>
      </c>
      <c r="K65" s="112">
        <f ca="1">SUM(OFFSET('2019预算制造费用'!$H65,0,0,1,MONTH(封面!$G$13)))</f>
        <v>0</v>
      </c>
      <c r="L65" s="112">
        <f ca="1">SUM(OFFSET('2020实际制造费用'!$H65,0,0,1,MONTH(封面!$G$13)))</f>
        <v>233028.19999999998</v>
      </c>
      <c r="M65" s="112">
        <f t="shared" ca="1" si="2"/>
        <v>37911.589999999997</v>
      </c>
      <c r="N65" s="112">
        <f t="shared" ca="1" si="3"/>
        <v>233028.19999999998</v>
      </c>
      <c r="O65" s="108" t="str">
        <f>IF('2020实际制造费用'!U65="","",'2020实际制造费用'!U65)</f>
        <v/>
      </c>
      <c r="P65" s="69"/>
      <c r="Q65" s="69"/>
      <c r="R65" s="69"/>
    </row>
    <row r="66" spans="1:18" s="15" customFormat="1" ht="17.25" customHeight="1">
      <c r="A66" s="193"/>
      <c r="B66" s="27" t="s">
        <v>179</v>
      </c>
      <c r="C66" s="48" t="s">
        <v>78</v>
      </c>
      <c r="D66" s="112">
        <f>'2019预算制造费用'!T66</f>
        <v>0</v>
      </c>
      <c r="E66" s="112">
        <f ca="1">OFFSET('2019制造费用'!$H66,0,MONTH(封面!$G$13)-1,)</f>
        <v>85565.29</v>
      </c>
      <c r="F66" s="109">
        <f ca="1">OFFSET('2019预算制造费用'!$H66,0,MONTH(封面!$G$13)-1,)</f>
        <v>0</v>
      </c>
      <c r="G66" s="109">
        <f ca="1">OFFSET('2020实际制造费用'!$H66,0,MONTH(封面!$G$13)-1,)</f>
        <v>149899.79999999999</v>
      </c>
      <c r="H66" s="112">
        <f t="shared" ca="1" si="0"/>
        <v>64334.509999999995</v>
      </c>
      <c r="I66" s="112">
        <f t="shared" ca="1" si="1"/>
        <v>149899.79999999999</v>
      </c>
      <c r="J66" s="112">
        <f ca="1">SUM(OFFSET('2019制造费用'!$H66,0,0,1,MONTH(封面!$G$13)))</f>
        <v>476537.02999999997</v>
      </c>
      <c r="K66" s="112">
        <f ca="1">SUM(OFFSET('2019预算制造费用'!$H66,0,0,1,MONTH(封面!$G$13)))</f>
        <v>0</v>
      </c>
      <c r="L66" s="112">
        <f ca="1">SUM(OFFSET('2020实际制造费用'!$H66,0,0,1,MONTH(封面!$G$13)))</f>
        <v>631256.1399999999</v>
      </c>
      <c r="M66" s="112">
        <f t="shared" ca="1" si="2"/>
        <v>154719.10999999993</v>
      </c>
      <c r="N66" s="112">
        <f t="shared" ca="1" si="3"/>
        <v>631256.1399999999</v>
      </c>
      <c r="O66" s="108" t="str">
        <f>IF('2020实际制造费用'!U66="","",'2020实际制造费用'!U66)</f>
        <v/>
      </c>
      <c r="P66" s="69"/>
      <c r="Q66" s="69"/>
      <c r="R66" s="69"/>
    </row>
    <row r="67" spans="1:18" s="15" customFormat="1" ht="17.25" customHeight="1">
      <c r="A67" s="193"/>
      <c r="B67" s="27" t="s">
        <v>180</v>
      </c>
      <c r="C67" s="48" t="s">
        <v>79</v>
      </c>
      <c r="D67" s="112">
        <f>'2019预算制造费用'!T67</f>
        <v>0</v>
      </c>
      <c r="E67" s="112">
        <f ca="1">OFFSET('2019制造费用'!$H67,0,MONTH(封面!$G$13)-1,)</f>
        <v>0</v>
      </c>
      <c r="F67" s="109">
        <f ca="1">OFFSET('2019预算制造费用'!$H67,0,MONTH(封面!$G$13)-1,)</f>
        <v>0</v>
      </c>
      <c r="G67" s="109">
        <f ca="1">OFFSET('2020实际制造费用'!$H67,0,MONTH(封面!$G$13)-1,)</f>
        <v>0</v>
      </c>
      <c r="H67" s="112">
        <f t="shared" ca="1" si="0"/>
        <v>0</v>
      </c>
      <c r="I67" s="112">
        <f t="shared" ca="1" si="1"/>
        <v>0</v>
      </c>
      <c r="J67" s="112">
        <f ca="1">SUM(OFFSET('2019制造费用'!$H67,0,0,1,MONTH(封面!$G$13)))</f>
        <v>0</v>
      </c>
      <c r="K67" s="112">
        <f ca="1">SUM(OFFSET('2019预算制造费用'!$H67,0,0,1,MONTH(封面!$G$13)))</f>
        <v>0</v>
      </c>
      <c r="L67" s="112">
        <f ca="1">SUM(OFFSET('2020实际制造费用'!$H67,0,0,1,MONTH(封面!$G$13)))</f>
        <v>0</v>
      </c>
      <c r="M67" s="112">
        <f t="shared" ca="1" si="2"/>
        <v>0</v>
      </c>
      <c r="N67" s="112">
        <f t="shared" ca="1" si="3"/>
        <v>0</v>
      </c>
      <c r="O67" s="108" t="str">
        <f>IF('2020实际制造费用'!U67="","",'2020实际制造费用'!U67)</f>
        <v/>
      </c>
      <c r="P67" s="69"/>
      <c r="Q67" s="69"/>
      <c r="R67" s="69"/>
    </row>
    <row r="68" spans="1:18" s="15" customFormat="1" ht="17.25" customHeight="1">
      <c r="A68" s="193"/>
      <c r="B68" s="189" t="s">
        <v>181</v>
      </c>
      <c r="C68" s="48" t="s">
        <v>81</v>
      </c>
      <c r="D68" s="112">
        <f>'2019预算制造费用'!T68</f>
        <v>0</v>
      </c>
      <c r="E68" s="112">
        <f ca="1">OFFSET('2019制造费用'!$H68,0,MONTH(封面!$G$13)-1,)</f>
        <v>0</v>
      </c>
      <c r="F68" s="109">
        <f ca="1">OFFSET('2019预算制造费用'!$H68,0,MONTH(封面!$G$13)-1,)</f>
        <v>0</v>
      </c>
      <c r="G68" s="109">
        <f ca="1">OFFSET('2020实际制造费用'!$H68,0,MONTH(封面!$G$13)-1,)</f>
        <v>0</v>
      </c>
      <c r="H68" s="112">
        <f t="shared" ca="1" si="0"/>
        <v>0</v>
      </c>
      <c r="I68" s="112">
        <f t="shared" ca="1" si="1"/>
        <v>0</v>
      </c>
      <c r="J68" s="112">
        <f ca="1">SUM(OFFSET('2019制造费用'!$H68,0,0,1,MONTH(封面!$G$13)))</f>
        <v>0</v>
      </c>
      <c r="K68" s="112">
        <f ca="1">SUM(OFFSET('2019预算制造费用'!$H68,0,0,1,MONTH(封面!$G$13)))</f>
        <v>0</v>
      </c>
      <c r="L68" s="112">
        <f ca="1">SUM(OFFSET('2020实际制造费用'!$H68,0,0,1,MONTH(封面!$G$13)))</f>
        <v>0</v>
      </c>
      <c r="M68" s="112">
        <f t="shared" ca="1" si="2"/>
        <v>0</v>
      </c>
      <c r="N68" s="112">
        <f t="shared" ca="1" si="3"/>
        <v>0</v>
      </c>
      <c r="O68" s="108" t="str">
        <f>IF('2020实际制造费用'!U68="","",'2020实际制造费用'!U68)</f>
        <v/>
      </c>
      <c r="P68" s="69"/>
      <c r="Q68" s="69"/>
      <c r="R68" s="69"/>
    </row>
    <row r="69" spans="1:18" s="15" customFormat="1" ht="17.25" customHeight="1">
      <c r="A69" s="193"/>
      <c r="B69" s="191"/>
      <c r="C69" s="48" t="s">
        <v>82</v>
      </c>
      <c r="D69" s="112">
        <f>'2019预算制造费用'!T69</f>
        <v>0</v>
      </c>
      <c r="E69" s="112">
        <f ca="1">OFFSET('2019制造费用'!$H69,0,MONTH(封面!$G$13)-1,)</f>
        <v>0</v>
      </c>
      <c r="F69" s="109">
        <f ca="1">OFFSET('2019预算制造费用'!$H69,0,MONTH(封面!$G$13)-1,)</f>
        <v>0</v>
      </c>
      <c r="G69" s="109">
        <f ca="1">OFFSET('2020实际制造费用'!$H69,0,MONTH(封面!$G$13)-1,)</f>
        <v>0</v>
      </c>
      <c r="H69" s="112">
        <f t="shared" ca="1" si="0"/>
        <v>0</v>
      </c>
      <c r="I69" s="112">
        <f t="shared" ca="1" si="1"/>
        <v>0</v>
      </c>
      <c r="J69" s="112">
        <f ca="1">SUM(OFFSET('2019制造费用'!$H69,0,0,1,MONTH(封面!$G$13)))</f>
        <v>0</v>
      </c>
      <c r="K69" s="112">
        <f ca="1">SUM(OFFSET('2019预算制造费用'!$H69,0,0,1,MONTH(封面!$G$13)))</f>
        <v>0</v>
      </c>
      <c r="L69" s="112">
        <f ca="1">SUM(OFFSET('2020实际制造费用'!$H69,0,0,1,MONTH(封面!$G$13)))</f>
        <v>0</v>
      </c>
      <c r="M69" s="112">
        <f t="shared" ca="1" si="2"/>
        <v>0</v>
      </c>
      <c r="N69" s="112">
        <f t="shared" ca="1" si="3"/>
        <v>0</v>
      </c>
      <c r="O69" s="108" t="str">
        <f>IF('2020实际制造费用'!U69="","",'2020实际制造费用'!U69)</f>
        <v/>
      </c>
      <c r="P69" s="69"/>
      <c r="Q69" s="69"/>
      <c r="R69" s="69"/>
    </row>
    <row r="70" spans="1:18" s="15" customFormat="1" ht="17.25" customHeight="1">
      <c r="A70" s="193"/>
      <c r="B70" s="26" t="s">
        <v>182</v>
      </c>
      <c r="C70" s="48" t="s">
        <v>84</v>
      </c>
      <c r="D70" s="112">
        <f>'2019预算制造费用'!T70</f>
        <v>0</v>
      </c>
      <c r="E70" s="112">
        <f ca="1">OFFSET('2019制造费用'!$H70,0,MONTH(封面!$G$13)-1,)</f>
        <v>0</v>
      </c>
      <c r="F70" s="109">
        <f ca="1">OFFSET('2019预算制造费用'!$H70,0,MONTH(封面!$G$13)-1,)</f>
        <v>0</v>
      </c>
      <c r="G70" s="109">
        <f ca="1">OFFSET('2020实际制造费用'!$H70,0,MONTH(封面!$G$13)-1,)</f>
        <v>0</v>
      </c>
      <c r="H70" s="112">
        <f t="shared" ca="1" si="0"/>
        <v>0</v>
      </c>
      <c r="I70" s="112">
        <f t="shared" ca="1" si="1"/>
        <v>0</v>
      </c>
      <c r="J70" s="112">
        <f ca="1">SUM(OFFSET('2019制造费用'!$H70,0,0,1,MONTH(封面!$G$13)))</f>
        <v>0</v>
      </c>
      <c r="K70" s="112">
        <f ca="1">SUM(OFFSET('2019预算制造费用'!$H70,0,0,1,MONTH(封面!$G$13)))</f>
        <v>0</v>
      </c>
      <c r="L70" s="112">
        <f ca="1">SUM(OFFSET('2020实际制造费用'!$H70,0,0,1,MONTH(封面!$G$13)))</f>
        <v>0</v>
      </c>
      <c r="M70" s="112">
        <f t="shared" ca="1" si="2"/>
        <v>0</v>
      </c>
      <c r="N70" s="112">
        <f t="shared" ca="1" si="3"/>
        <v>0</v>
      </c>
      <c r="O70" s="108" t="str">
        <f>IF('2020实际制造费用'!U70="","",'2020实际制造费用'!U70)</f>
        <v/>
      </c>
      <c r="P70" s="69"/>
      <c r="Q70" s="69"/>
      <c r="R70" s="69"/>
    </row>
    <row r="71" spans="1:18" s="15" customFormat="1" ht="17.25" customHeight="1">
      <c r="A71" s="193"/>
      <c r="B71" s="25" t="s">
        <v>183</v>
      </c>
      <c r="C71" s="48" t="s">
        <v>85</v>
      </c>
      <c r="D71" s="112">
        <f>'2019预算制造费用'!T71</f>
        <v>0</v>
      </c>
      <c r="E71" s="112">
        <f ca="1">OFFSET('2019制造费用'!$H71,0,MONTH(封面!$G$13)-1,)</f>
        <v>0</v>
      </c>
      <c r="F71" s="109">
        <f ca="1">OFFSET('2019预算制造费用'!$H71,0,MONTH(封面!$G$13)-1,)</f>
        <v>0</v>
      </c>
      <c r="G71" s="109">
        <f ca="1">OFFSET('2020实际制造费用'!$H71,0,MONTH(封面!$G$13)-1,)</f>
        <v>0</v>
      </c>
      <c r="H71" s="112">
        <f t="shared" ref="H71:H92" ca="1" si="4">IF(ISERROR(G71-E71),0,G71-E71)</f>
        <v>0</v>
      </c>
      <c r="I71" s="112">
        <f t="shared" ref="I71:I92" ca="1" si="5">IF(ISERROR(G71-F71),0,G71-F71)</f>
        <v>0</v>
      </c>
      <c r="J71" s="112">
        <f ca="1">SUM(OFFSET('2019制造费用'!$H71,0,0,1,MONTH(封面!$G$13)))</f>
        <v>0</v>
      </c>
      <c r="K71" s="112">
        <f ca="1">SUM(OFFSET('2019预算制造费用'!$H71,0,0,1,MONTH(封面!$G$13)))</f>
        <v>0</v>
      </c>
      <c r="L71" s="112">
        <f ca="1">SUM(OFFSET('2020实际制造费用'!$H71,0,0,1,MONTH(封面!$G$13)))</f>
        <v>0</v>
      </c>
      <c r="M71" s="112">
        <f t="shared" ref="M71:M92" ca="1" si="6">L71-J71</f>
        <v>0</v>
      </c>
      <c r="N71" s="112">
        <f t="shared" ref="N71:N92" ca="1" si="7">L71-K71</f>
        <v>0</v>
      </c>
      <c r="O71" s="108" t="str">
        <f>IF('2020实际制造费用'!U71="","",'2020实际制造费用'!U71)</f>
        <v/>
      </c>
      <c r="P71" s="69"/>
      <c r="Q71" s="69"/>
      <c r="R71" s="69"/>
    </row>
    <row r="72" spans="1:18" s="15" customFormat="1" ht="17.25" customHeight="1">
      <c r="A72" s="193"/>
      <c r="B72" s="25" t="s">
        <v>184</v>
      </c>
      <c r="C72" s="48" t="s">
        <v>86</v>
      </c>
      <c r="D72" s="112">
        <f>'2019预算制造费用'!T72</f>
        <v>0</v>
      </c>
      <c r="E72" s="112">
        <f ca="1">OFFSET('2019制造费用'!$H72,0,MONTH(封面!$G$13)-1,)</f>
        <v>0</v>
      </c>
      <c r="F72" s="109">
        <f ca="1">OFFSET('2019预算制造费用'!$H72,0,MONTH(封面!$G$13)-1,)</f>
        <v>0</v>
      </c>
      <c r="G72" s="109">
        <f ca="1">OFFSET('2020实际制造费用'!$H72,0,MONTH(封面!$G$13)-1,)</f>
        <v>0</v>
      </c>
      <c r="H72" s="112">
        <f t="shared" ca="1" si="4"/>
        <v>0</v>
      </c>
      <c r="I72" s="112">
        <f t="shared" ca="1" si="5"/>
        <v>0</v>
      </c>
      <c r="J72" s="112">
        <f ca="1">SUM(OFFSET('2019制造费用'!$H72,0,0,1,MONTH(封面!$G$13)))</f>
        <v>0</v>
      </c>
      <c r="K72" s="112">
        <f ca="1">SUM(OFFSET('2019预算制造费用'!$H72,0,0,1,MONTH(封面!$G$13)))</f>
        <v>0</v>
      </c>
      <c r="L72" s="112">
        <f ca="1">SUM(OFFSET('2020实际制造费用'!$H72,0,0,1,MONTH(封面!$G$13)))</f>
        <v>0</v>
      </c>
      <c r="M72" s="112">
        <f t="shared" ca="1" si="6"/>
        <v>0</v>
      </c>
      <c r="N72" s="112">
        <f t="shared" ca="1" si="7"/>
        <v>0</v>
      </c>
      <c r="O72" s="108" t="str">
        <f>IF('2020实际制造费用'!U72="","",'2020实际制造费用'!U72)</f>
        <v/>
      </c>
      <c r="P72" s="69"/>
      <c r="Q72" s="69"/>
      <c r="R72" s="69"/>
    </row>
    <row r="73" spans="1:18" s="15" customFormat="1" ht="17.25" customHeight="1">
      <c r="A73" s="193"/>
      <c r="B73" s="189" t="s">
        <v>185</v>
      </c>
      <c r="C73" s="48" t="s">
        <v>88</v>
      </c>
      <c r="D73" s="112">
        <f>'2019预算制造费用'!T73</f>
        <v>0</v>
      </c>
      <c r="E73" s="112">
        <f ca="1">OFFSET('2019制造费用'!$H73,0,MONTH(封面!$G$13)-1,)</f>
        <v>0</v>
      </c>
      <c r="F73" s="109">
        <f ca="1">OFFSET('2019预算制造费用'!$H73,0,MONTH(封面!$G$13)-1,)</f>
        <v>0</v>
      </c>
      <c r="G73" s="109">
        <f ca="1">OFFSET('2020实际制造费用'!$H73,0,MONTH(封面!$G$13)-1,)</f>
        <v>0</v>
      </c>
      <c r="H73" s="112">
        <f t="shared" ca="1" si="4"/>
        <v>0</v>
      </c>
      <c r="I73" s="112">
        <f t="shared" ca="1" si="5"/>
        <v>0</v>
      </c>
      <c r="J73" s="112">
        <f ca="1">SUM(OFFSET('2019制造费用'!$H73,0,0,1,MONTH(封面!$G$13)))</f>
        <v>0</v>
      </c>
      <c r="K73" s="112">
        <f ca="1">SUM(OFFSET('2019预算制造费用'!$H73,0,0,1,MONTH(封面!$G$13)))</f>
        <v>0</v>
      </c>
      <c r="L73" s="112">
        <f ca="1">SUM(OFFSET('2020实际制造费用'!$H73,0,0,1,MONTH(封面!$G$13)))</f>
        <v>0</v>
      </c>
      <c r="M73" s="112">
        <f t="shared" ca="1" si="6"/>
        <v>0</v>
      </c>
      <c r="N73" s="112">
        <f t="shared" ca="1" si="7"/>
        <v>0</v>
      </c>
      <c r="O73" s="108" t="str">
        <f>IF('2020实际制造费用'!U73="","",'2020实际制造费用'!U73)</f>
        <v/>
      </c>
      <c r="P73" s="69"/>
      <c r="Q73" s="69"/>
      <c r="R73" s="69"/>
    </row>
    <row r="74" spans="1:18" s="15" customFormat="1" ht="17.25" customHeight="1">
      <c r="A74" s="193"/>
      <c r="B74" s="191"/>
      <c r="C74" s="50" t="s">
        <v>89</v>
      </c>
      <c r="D74" s="112">
        <f>'2019预算制造费用'!T74</f>
        <v>0</v>
      </c>
      <c r="E74" s="112">
        <f ca="1">OFFSET('2019制造费用'!$H74,0,MONTH(封面!$G$13)-1,)</f>
        <v>0</v>
      </c>
      <c r="F74" s="109">
        <f ca="1">OFFSET('2019预算制造费用'!$H74,0,MONTH(封面!$G$13)-1,)</f>
        <v>0</v>
      </c>
      <c r="G74" s="109">
        <f ca="1">OFFSET('2020实际制造费用'!$H74,0,MONTH(封面!$G$13)-1,)</f>
        <v>0</v>
      </c>
      <c r="H74" s="112">
        <f t="shared" ca="1" si="4"/>
        <v>0</v>
      </c>
      <c r="I74" s="112">
        <f t="shared" ca="1" si="5"/>
        <v>0</v>
      </c>
      <c r="J74" s="112">
        <f ca="1">SUM(OFFSET('2019制造费用'!$H74,0,0,1,MONTH(封面!$G$13)))</f>
        <v>0</v>
      </c>
      <c r="K74" s="112">
        <f ca="1">SUM(OFFSET('2019预算制造费用'!$H74,0,0,1,MONTH(封面!$G$13)))</f>
        <v>0</v>
      </c>
      <c r="L74" s="112">
        <f ca="1">SUM(OFFSET('2020实际制造费用'!$H74,0,0,1,MONTH(封面!$G$13)))</f>
        <v>0</v>
      </c>
      <c r="M74" s="112">
        <f t="shared" ca="1" si="6"/>
        <v>0</v>
      </c>
      <c r="N74" s="112">
        <f t="shared" ca="1" si="7"/>
        <v>0</v>
      </c>
      <c r="O74" s="108" t="str">
        <f>IF('2020实际制造费用'!U74="","",'2020实际制造费用'!U74)</f>
        <v/>
      </c>
      <c r="P74" s="69"/>
      <c r="Q74" s="69"/>
      <c r="R74" s="69"/>
    </row>
    <row r="75" spans="1:18" s="15" customFormat="1" ht="17.25" customHeight="1">
      <c r="A75" s="193"/>
      <c r="B75" s="25" t="s">
        <v>186</v>
      </c>
      <c r="C75" s="48" t="s">
        <v>91</v>
      </c>
      <c r="D75" s="112">
        <f>'2019预算制造费用'!T75</f>
        <v>0</v>
      </c>
      <c r="E75" s="112">
        <f ca="1">OFFSET('2019制造费用'!$H75,0,MONTH(封面!$G$13)-1,)</f>
        <v>0</v>
      </c>
      <c r="F75" s="109">
        <f ca="1">OFFSET('2019预算制造费用'!$H75,0,MONTH(封面!$G$13)-1,)</f>
        <v>0</v>
      </c>
      <c r="G75" s="109">
        <f ca="1">OFFSET('2020实际制造费用'!$H75,0,MONTH(封面!$G$13)-1,)</f>
        <v>0</v>
      </c>
      <c r="H75" s="112">
        <f t="shared" ca="1" si="4"/>
        <v>0</v>
      </c>
      <c r="I75" s="112">
        <f t="shared" ca="1" si="5"/>
        <v>0</v>
      </c>
      <c r="J75" s="112">
        <f ca="1">SUM(OFFSET('2019制造费用'!$H75,0,0,1,MONTH(封面!$G$13)))</f>
        <v>0</v>
      </c>
      <c r="K75" s="112">
        <f ca="1">SUM(OFFSET('2019预算制造费用'!$H75,0,0,1,MONTH(封面!$G$13)))</f>
        <v>0</v>
      </c>
      <c r="L75" s="112">
        <f ca="1">SUM(OFFSET('2020实际制造费用'!$H75,0,0,1,MONTH(封面!$G$13)))</f>
        <v>0</v>
      </c>
      <c r="M75" s="112">
        <f t="shared" ca="1" si="6"/>
        <v>0</v>
      </c>
      <c r="N75" s="112">
        <f t="shared" ca="1" si="7"/>
        <v>0</v>
      </c>
      <c r="O75" s="108" t="str">
        <f>IF('2020实际制造费用'!U75="","",'2020实际制造费用'!U75)</f>
        <v/>
      </c>
      <c r="P75" s="69"/>
      <c r="Q75" s="69"/>
      <c r="R75" s="69"/>
    </row>
    <row r="76" spans="1:18" s="15" customFormat="1" ht="17.25" customHeight="1">
      <c r="A76" s="194" t="s">
        <v>187</v>
      </c>
      <c r="B76" s="19" t="s">
        <v>188</v>
      </c>
      <c r="C76" s="48" t="s">
        <v>93</v>
      </c>
      <c r="D76" s="112">
        <f>'2019预算制造费用'!T76</f>
        <v>0</v>
      </c>
      <c r="E76" s="112">
        <f ca="1">OFFSET('2019制造费用'!$H76,0,MONTH(封面!$G$13)-1,)</f>
        <v>0</v>
      </c>
      <c r="F76" s="109">
        <f ca="1">OFFSET('2019预算制造费用'!$H76,0,MONTH(封面!$G$13)-1,)</f>
        <v>0</v>
      </c>
      <c r="G76" s="109">
        <f ca="1">OFFSET('2020实际制造费用'!$H76,0,MONTH(封面!$G$13)-1,)</f>
        <v>0</v>
      </c>
      <c r="H76" s="112">
        <f t="shared" ca="1" si="4"/>
        <v>0</v>
      </c>
      <c r="I76" s="112">
        <f t="shared" ca="1" si="5"/>
        <v>0</v>
      </c>
      <c r="J76" s="112">
        <f ca="1">SUM(OFFSET('2019制造费用'!$H76,0,0,1,MONTH(封面!$G$13)))</f>
        <v>0</v>
      </c>
      <c r="K76" s="112">
        <f ca="1">SUM(OFFSET('2019预算制造费用'!$H76,0,0,1,MONTH(封面!$G$13)))</f>
        <v>0</v>
      </c>
      <c r="L76" s="112">
        <f ca="1">SUM(OFFSET('2020实际制造费用'!$H76,0,0,1,MONTH(封面!$G$13)))</f>
        <v>0</v>
      </c>
      <c r="M76" s="112">
        <f t="shared" ca="1" si="6"/>
        <v>0</v>
      </c>
      <c r="N76" s="112">
        <f t="shared" ca="1" si="7"/>
        <v>0</v>
      </c>
      <c r="O76" s="108" t="str">
        <f>IF('2020实际制造费用'!U76="","",'2020实际制造费用'!U76)</f>
        <v/>
      </c>
      <c r="P76" s="69"/>
      <c r="Q76" s="69"/>
      <c r="R76" s="69"/>
    </row>
    <row r="77" spans="1:18" s="15" customFormat="1" ht="17.25" customHeight="1">
      <c r="A77" s="194"/>
      <c r="B77" s="180" t="s">
        <v>189</v>
      </c>
      <c r="C77" s="48" t="s">
        <v>95</v>
      </c>
      <c r="D77" s="112">
        <f>'2019预算制造费用'!T77</f>
        <v>0</v>
      </c>
      <c r="E77" s="112">
        <f ca="1">OFFSET('2019制造费用'!$H77,0,MONTH(封面!$G$13)-1,)</f>
        <v>0</v>
      </c>
      <c r="F77" s="109">
        <f ca="1">OFFSET('2019预算制造费用'!$H77,0,MONTH(封面!$G$13)-1,)</f>
        <v>0</v>
      </c>
      <c r="G77" s="109">
        <f ca="1">OFFSET('2020实际制造费用'!$H77,0,MONTH(封面!$G$13)-1,)</f>
        <v>0</v>
      </c>
      <c r="H77" s="112">
        <f t="shared" ca="1" si="4"/>
        <v>0</v>
      </c>
      <c r="I77" s="112">
        <f t="shared" ca="1" si="5"/>
        <v>0</v>
      </c>
      <c r="J77" s="112">
        <f ca="1">SUM(OFFSET('2019制造费用'!$H77,0,0,1,MONTH(封面!$G$13)))</f>
        <v>0</v>
      </c>
      <c r="K77" s="112">
        <f ca="1">SUM(OFFSET('2019预算制造费用'!$H77,0,0,1,MONTH(封面!$G$13)))</f>
        <v>0</v>
      </c>
      <c r="L77" s="112">
        <f ca="1">SUM(OFFSET('2020实际制造费用'!$H77,0,0,1,MONTH(封面!$G$13)))</f>
        <v>0</v>
      </c>
      <c r="M77" s="112">
        <f t="shared" ca="1" si="6"/>
        <v>0</v>
      </c>
      <c r="N77" s="112">
        <f t="shared" ca="1" si="7"/>
        <v>0</v>
      </c>
      <c r="O77" s="108" t="str">
        <f>IF('2020实际制造费用'!U77="","",'2020实际制造费用'!U77)</f>
        <v/>
      </c>
      <c r="P77" s="69"/>
      <c r="Q77" s="69"/>
      <c r="R77" s="69"/>
    </row>
    <row r="78" spans="1:18" s="15" customFormat="1" ht="17.25" customHeight="1">
      <c r="A78" s="194"/>
      <c r="B78" s="181"/>
      <c r="C78" s="50" t="s">
        <v>96</v>
      </c>
      <c r="D78" s="112">
        <f>'2019预算制造费用'!T78</f>
        <v>0</v>
      </c>
      <c r="E78" s="112">
        <f ca="1">OFFSET('2019制造费用'!$H78,0,MONTH(封面!$G$13)-1,)</f>
        <v>0</v>
      </c>
      <c r="F78" s="109">
        <f ca="1">OFFSET('2019预算制造费用'!$H78,0,MONTH(封面!$G$13)-1,)</f>
        <v>0</v>
      </c>
      <c r="G78" s="109">
        <f ca="1">OFFSET('2020实际制造费用'!$H78,0,MONTH(封面!$G$13)-1,)</f>
        <v>0</v>
      </c>
      <c r="H78" s="112">
        <f t="shared" ca="1" si="4"/>
        <v>0</v>
      </c>
      <c r="I78" s="112">
        <f t="shared" ca="1" si="5"/>
        <v>0</v>
      </c>
      <c r="J78" s="112">
        <f ca="1">SUM(OFFSET('2019制造费用'!$H78,0,0,1,MONTH(封面!$G$13)))</f>
        <v>0</v>
      </c>
      <c r="K78" s="112">
        <f ca="1">SUM(OFFSET('2019预算制造费用'!$H78,0,0,1,MONTH(封面!$G$13)))</f>
        <v>0</v>
      </c>
      <c r="L78" s="112">
        <f ca="1">SUM(OFFSET('2020实际制造费用'!$H78,0,0,1,MONTH(封面!$G$13)))</f>
        <v>0</v>
      </c>
      <c r="M78" s="112">
        <f t="shared" ca="1" si="6"/>
        <v>0</v>
      </c>
      <c r="N78" s="112">
        <f t="shared" ca="1" si="7"/>
        <v>0</v>
      </c>
      <c r="O78" s="108" t="str">
        <f>IF('2020实际制造费用'!U78="","",'2020实际制造费用'!U78)</f>
        <v/>
      </c>
      <c r="P78" s="69"/>
      <c r="Q78" s="69"/>
      <c r="R78" s="69"/>
    </row>
    <row r="79" spans="1:18" s="15" customFormat="1" ht="17.25" customHeight="1">
      <c r="A79" s="194"/>
      <c r="B79" s="21" t="s">
        <v>190</v>
      </c>
      <c r="C79" s="48" t="s">
        <v>97</v>
      </c>
      <c r="D79" s="112">
        <f>'2019预算制造费用'!T79</f>
        <v>0</v>
      </c>
      <c r="E79" s="112">
        <f ca="1">OFFSET('2019制造费用'!$H79,0,MONTH(封面!$G$13)-1,)</f>
        <v>0</v>
      </c>
      <c r="F79" s="109">
        <f ca="1">OFFSET('2019预算制造费用'!$H79,0,MONTH(封面!$G$13)-1,)</f>
        <v>0</v>
      </c>
      <c r="G79" s="109">
        <f ca="1">OFFSET('2020实际制造费用'!$H79,0,MONTH(封面!$G$13)-1,)</f>
        <v>0</v>
      </c>
      <c r="H79" s="112">
        <f t="shared" ca="1" si="4"/>
        <v>0</v>
      </c>
      <c r="I79" s="112">
        <f t="shared" ca="1" si="5"/>
        <v>0</v>
      </c>
      <c r="J79" s="112">
        <f ca="1">SUM(OFFSET('2019制造费用'!$H79,0,0,1,MONTH(封面!$G$13)))</f>
        <v>0</v>
      </c>
      <c r="K79" s="112">
        <f ca="1">SUM(OFFSET('2019预算制造费用'!$H79,0,0,1,MONTH(封面!$G$13)))</f>
        <v>0</v>
      </c>
      <c r="L79" s="112">
        <f ca="1">SUM(OFFSET('2020实际制造费用'!$H79,0,0,1,MONTH(封面!$G$13)))</f>
        <v>0</v>
      </c>
      <c r="M79" s="112">
        <f t="shared" ca="1" si="6"/>
        <v>0</v>
      </c>
      <c r="N79" s="112">
        <f t="shared" ca="1" si="7"/>
        <v>0</v>
      </c>
      <c r="O79" s="108" t="str">
        <f>IF('2020实际制造费用'!U79="","",'2020实际制造费用'!U79)</f>
        <v/>
      </c>
      <c r="P79" s="69"/>
      <c r="Q79" s="69"/>
      <c r="R79" s="69"/>
    </row>
    <row r="80" spans="1:18" s="15" customFormat="1" ht="17.25" customHeight="1">
      <c r="A80" s="185" t="s">
        <v>191</v>
      </c>
      <c r="B80" s="21" t="s">
        <v>192</v>
      </c>
      <c r="C80" s="48" t="s">
        <v>100</v>
      </c>
      <c r="D80" s="112">
        <f>'2019预算制造费用'!T80</f>
        <v>0</v>
      </c>
      <c r="E80" s="112">
        <f ca="1">OFFSET('2019制造费用'!$H80,0,MONTH(封面!$G$13)-1,)</f>
        <v>3897.05</v>
      </c>
      <c r="F80" s="109">
        <f ca="1">OFFSET('2019预算制造费用'!$H80,0,MONTH(封面!$G$13)-1,)</f>
        <v>0</v>
      </c>
      <c r="G80" s="109">
        <f ca="1">OFFSET('2020实际制造费用'!$H80,0,MONTH(封面!$G$13)-1,)</f>
        <v>6163.51</v>
      </c>
      <c r="H80" s="112">
        <f t="shared" ca="1" si="4"/>
        <v>2266.46</v>
      </c>
      <c r="I80" s="112">
        <f t="shared" ca="1" si="5"/>
        <v>6163.51</v>
      </c>
      <c r="J80" s="112">
        <f ca="1">SUM(OFFSET('2019制造费用'!$H80,0,0,1,MONTH(封面!$G$13)))</f>
        <v>6400.43</v>
      </c>
      <c r="K80" s="112">
        <f ca="1">SUM(OFFSET('2019预算制造费用'!$H80,0,0,1,MONTH(封面!$G$13)))</f>
        <v>0</v>
      </c>
      <c r="L80" s="112">
        <f ca="1">SUM(OFFSET('2020实际制造费用'!$H80,0,0,1,MONTH(封面!$G$13)))</f>
        <v>16290.16</v>
      </c>
      <c r="M80" s="112">
        <f t="shared" ca="1" si="6"/>
        <v>9889.73</v>
      </c>
      <c r="N80" s="112">
        <f t="shared" ca="1" si="7"/>
        <v>16290.16</v>
      </c>
      <c r="O80" s="108" t="str">
        <f>IF('2020实际制造费用'!U80="","",'2020实际制造费用'!U80)</f>
        <v/>
      </c>
      <c r="P80" s="69"/>
      <c r="Q80" s="69"/>
      <c r="R80" s="69"/>
    </row>
    <row r="81" spans="1:18" s="15" customFormat="1" ht="17.25" customHeight="1">
      <c r="A81" s="185"/>
      <c r="B81" s="21" t="s">
        <v>193</v>
      </c>
      <c r="C81" s="45" t="s">
        <v>101</v>
      </c>
      <c r="D81" s="112">
        <f>'2019预算制造费用'!T81</f>
        <v>0</v>
      </c>
      <c r="E81" s="112">
        <f ca="1">OFFSET('2019制造费用'!$H81,0,MONTH(封面!$G$13)-1,)</f>
        <v>0</v>
      </c>
      <c r="F81" s="109">
        <f ca="1">OFFSET('2019预算制造费用'!$H81,0,MONTH(封面!$G$13)-1,)</f>
        <v>0</v>
      </c>
      <c r="G81" s="109">
        <f ca="1">OFFSET('2020实际制造费用'!$H81,0,MONTH(封面!$G$13)-1,)</f>
        <v>66037.740000000005</v>
      </c>
      <c r="H81" s="112">
        <f t="shared" ca="1" si="4"/>
        <v>66037.740000000005</v>
      </c>
      <c r="I81" s="112">
        <f t="shared" ca="1" si="5"/>
        <v>66037.740000000005</v>
      </c>
      <c r="J81" s="112">
        <f ca="1">SUM(OFFSET('2019制造费用'!$H81,0,0,1,MONTH(封面!$G$13)))</f>
        <v>0</v>
      </c>
      <c r="K81" s="112">
        <f ca="1">SUM(OFFSET('2019预算制造费用'!$H81,0,0,1,MONTH(封面!$G$13)))</f>
        <v>0</v>
      </c>
      <c r="L81" s="112">
        <f ca="1">SUM(OFFSET('2020实际制造费用'!$H81,0,0,1,MONTH(封面!$G$13)))</f>
        <v>66037.740000000005</v>
      </c>
      <c r="M81" s="112">
        <f t="shared" ca="1" si="6"/>
        <v>66037.740000000005</v>
      </c>
      <c r="N81" s="112">
        <f t="shared" ca="1" si="7"/>
        <v>66037.740000000005</v>
      </c>
      <c r="O81" s="108" t="str">
        <f>IF('2020实际制造费用'!U81="","",'2020实际制造费用'!U81)</f>
        <v/>
      </c>
      <c r="P81" s="69"/>
      <c r="Q81" s="69"/>
      <c r="R81" s="69"/>
    </row>
    <row r="82" spans="1:18" s="15" customFormat="1" ht="17.25" customHeight="1">
      <c r="A82" s="185"/>
      <c r="B82" s="180" t="s">
        <v>194</v>
      </c>
      <c r="C82" s="45" t="s">
        <v>103</v>
      </c>
      <c r="D82" s="112">
        <f>'2019预算制造费用'!T82</f>
        <v>0</v>
      </c>
      <c r="E82" s="112">
        <f ca="1">OFFSET('2019制造费用'!$H82,0,MONTH(封面!$G$13)-1,)</f>
        <v>0</v>
      </c>
      <c r="F82" s="109">
        <f ca="1">OFFSET('2019预算制造费用'!$H82,0,MONTH(封面!$G$13)-1,)</f>
        <v>0</v>
      </c>
      <c r="G82" s="109">
        <f ca="1">OFFSET('2020实际制造费用'!$H82,0,MONTH(封面!$G$13)-1,)</f>
        <v>0</v>
      </c>
      <c r="H82" s="112">
        <f t="shared" ca="1" si="4"/>
        <v>0</v>
      </c>
      <c r="I82" s="112">
        <f t="shared" ca="1" si="5"/>
        <v>0</v>
      </c>
      <c r="J82" s="112">
        <f ca="1">SUM(OFFSET('2019制造费用'!$H82,0,0,1,MONTH(封面!$G$13)))</f>
        <v>0</v>
      </c>
      <c r="K82" s="112">
        <f ca="1">SUM(OFFSET('2019预算制造费用'!$H82,0,0,1,MONTH(封面!$G$13)))</f>
        <v>0</v>
      </c>
      <c r="L82" s="112">
        <f ca="1">SUM(OFFSET('2020实际制造费用'!$H82,0,0,1,MONTH(封面!$G$13)))</f>
        <v>0</v>
      </c>
      <c r="M82" s="112">
        <f t="shared" ca="1" si="6"/>
        <v>0</v>
      </c>
      <c r="N82" s="112">
        <f t="shared" ca="1" si="7"/>
        <v>0</v>
      </c>
      <c r="O82" s="108" t="str">
        <f>IF('2020实际制造费用'!U82="","",'2020实际制造费用'!U82)</f>
        <v/>
      </c>
      <c r="P82" s="69"/>
      <c r="Q82" s="69"/>
      <c r="R82" s="69"/>
    </row>
    <row r="83" spans="1:18" s="15" customFormat="1" ht="17.25" customHeight="1">
      <c r="A83" s="185"/>
      <c r="B83" s="182"/>
      <c r="C83" s="45" t="s">
        <v>104</v>
      </c>
      <c r="D83" s="112">
        <f>'2019预算制造费用'!T83</f>
        <v>0</v>
      </c>
      <c r="E83" s="112">
        <f ca="1">OFFSET('2019制造费用'!$H83,0,MONTH(封面!$G$13)-1,)</f>
        <v>0</v>
      </c>
      <c r="F83" s="109">
        <f ca="1">OFFSET('2019预算制造费用'!$H83,0,MONTH(封面!$G$13)-1,)</f>
        <v>0</v>
      </c>
      <c r="G83" s="109">
        <f ca="1">OFFSET('2020实际制造费用'!$H83,0,MONTH(封面!$G$13)-1,)</f>
        <v>0</v>
      </c>
      <c r="H83" s="112">
        <f t="shared" ca="1" si="4"/>
        <v>0</v>
      </c>
      <c r="I83" s="112">
        <f t="shared" ca="1" si="5"/>
        <v>0</v>
      </c>
      <c r="J83" s="112">
        <f ca="1">SUM(OFFSET('2019制造费用'!$H83,0,0,1,MONTH(封面!$G$13)))</f>
        <v>0</v>
      </c>
      <c r="K83" s="112">
        <f ca="1">SUM(OFFSET('2019预算制造费用'!$H83,0,0,1,MONTH(封面!$G$13)))</f>
        <v>0</v>
      </c>
      <c r="L83" s="112">
        <f ca="1">SUM(OFFSET('2020实际制造费用'!$H83,0,0,1,MONTH(封面!$G$13)))</f>
        <v>0</v>
      </c>
      <c r="M83" s="112">
        <f t="shared" ca="1" si="6"/>
        <v>0</v>
      </c>
      <c r="N83" s="112">
        <f t="shared" ca="1" si="7"/>
        <v>0</v>
      </c>
      <c r="O83" s="108" t="str">
        <f>IF('2020实际制造费用'!U83="","",'2020实际制造费用'!U83)</f>
        <v/>
      </c>
      <c r="P83" s="69"/>
      <c r="Q83" s="69"/>
      <c r="R83" s="69"/>
    </row>
    <row r="84" spans="1:18" s="15" customFormat="1" ht="17.25" customHeight="1">
      <c r="A84" s="185"/>
      <c r="B84" s="181"/>
      <c r="C84" s="45" t="s">
        <v>105</v>
      </c>
      <c r="D84" s="112">
        <f>'2019预算制造费用'!T84</f>
        <v>0</v>
      </c>
      <c r="E84" s="112">
        <f ca="1">OFFSET('2019制造费用'!$H84,0,MONTH(封面!$G$13)-1,)</f>
        <v>0</v>
      </c>
      <c r="F84" s="109">
        <f ca="1">OFFSET('2019预算制造费用'!$H84,0,MONTH(封面!$G$13)-1,)</f>
        <v>0</v>
      </c>
      <c r="G84" s="109">
        <f ca="1">OFFSET('2020实际制造费用'!$H84,0,MONTH(封面!$G$13)-1,)</f>
        <v>0</v>
      </c>
      <c r="H84" s="112">
        <f t="shared" ca="1" si="4"/>
        <v>0</v>
      </c>
      <c r="I84" s="112">
        <f t="shared" ca="1" si="5"/>
        <v>0</v>
      </c>
      <c r="J84" s="112">
        <f ca="1">SUM(OFFSET('2019制造费用'!$H84,0,0,1,MONTH(封面!$G$13)))</f>
        <v>0</v>
      </c>
      <c r="K84" s="112">
        <f ca="1">SUM(OFFSET('2019预算制造费用'!$H84,0,0,1,MONTH(封面!$G$13)))</f>
        <v>0</v>
      </c>
      <c r="L84" s="112">
        <f ca="1">SUM(OFFSET('2020实际制造费用'!$H84,0,0,1,MONTH(封面!$G$13)))</f>
        <v>0</v>
      </c>
      <c r="M84" s="112">
        <f t="shared" ca="1" si="6"/>
        <v>0</v>
      </c>
      <c r="N84" s="112">
        <f t="shared" ca="1" si="7"/>
        <v>0</v>
      </c>
      <c r="O84" s="108" t="str">
        <f>IF('2020实际制造费用'!U84="","",'2020实际制造费用'!U84)</f>
        <v/>
      </c>
      <c r="P84" s="69"/>
      <c r="Q84" s="69"/>
      <c r="R84" s="69"/>
    </row>
    <row r="85" spans="1:18" s="15" customFormat="1" ht="17.25" customHeight="1">
      <c r="A85" s="185"/>
      <c r="B85" s="21" t="s">
        <v>195</v>
      </c>
      <c r="C85" s="48" t="s">
        <v>107</v>
      </c>
      <c r="D85" s="112">
        <f>'2019预算制造费用'!T85</f>
        <v>0</v>
      </c>
      <c r="E85" s="112">
        <f ca="1">OFFSET('2019制造费用'!$H85,0,MONTH(封面!$G$13)-1,)</f>
        <v>0</v>
      </c>
      <c r="F85" s="109">
        <f ca="1">OFFSET('2019预算制造费用'!$H85,0,MONTH(封面!$G$13)-1,)</f>
        <v>0</v>
      </c>
      <c r="G85" s="109">
        <f ca="1">OFFSET('2020实际制造费用'!$H85,0,MONTH(封面!$G$13)-1,)</f>
        <v>0</v>
      </c>
      <c r="H85" s="112">
        <f t="shared" ca="1" si="4"/>
        <v>0</v>
      </c>
      <c r="I85" s="112">
        <f t="shared" ca="1" si="5"/>
        <v>0</v>
      </c>
      <c r="J85" s="112">
        <f ca="1">SUM(OFFSET('2019制造费用'!$H85,0,0,1,MONTH(封面!$G$13)))</f>
        <v>0</v>
      </c>
      <c r="K85" s="112">
        <f ca="1">SUM(OFFSET('2019预算制造费用'!$H85,0,0,1,MONTH(封面!$G$13)))</f>
        <v>0</v>
      </c>
      <c r="L85" s="112">
        <f ca="1">SUM(OFFSET('2020实际制造费用'!$H85,0,0,1,MONTH(封面!$G$13)))</f>
        <v>0</v>
      </c>
      <c r="M85" s="112">
        <f t="shared" ca="1" si="6"/>
        <v>0</v>
      </c>
      <c r="N85" s="112">
        <f t="shared" ca="1" si="7"/>
        <v>0</v>
      </c>
      <c r="O85" s="108" t="str">
        <f>IF('2020实际制造费用'!U85="","",'2020实际制造费用'!U85)</f>
        <v/>
      </c>
      <c r="P85" s="69"/>
      <c r="Q85" s="69"/>
      <c r="R85" s="69"/>
    </row>
    <row r="86" spans="1:18" s="15" customFormat="1" ht="17.25" customHeight="1">
      <c r="A86" s="196" t="s">
        <v>196</v>
      </c>
      <c r="B86" s="21" t="s">
        <v>197</v>
      </c>
      <c r="C86" s="48" t="s">
        <v>110</v>
      </c>
      <c r="D86" s="112">
        <f>'2019预算制造费用'!T86</f>
        <v>0</v>
      </c>
      <c r="E86" s="112">
        <f ca="1">OFFSET('2019制造费用'!$H86,0,MONTH(封面!$G$13)-1,)</f>
        <v>0</v>
      </c>
      <c r="F86" s="109">
        <f ca="1">OFFSET('2019预算制造费用'!$H86,0,MONTH(封面!$G$13)-1,)</f>
        <v>0</v>
      </c>
      <c r="G86" s="109">
        <f ca="1">OFFSET('2020实际制造费用'!$H86,0,MONTH(封面!$G$13)-1,)</f>
        <v>0</v>
      </c>
      <c r="H86" s="112">
        <f t="shared" ca="1" si="4"/>
        <v>0</v>
      </c>
      <c r="I86" s="112">
        <f t="shared" ca="1" si="5"/>
        <v>0</v>
      </c>
      <c r="J86" s="112">
        <f ca="1">SUM(OFFSET('2019制造费用'!$H86,0,0,1,MONTH(封面!$G$13)))</f>
        <v>0</v>
      </c>
      <c r="K86" s="112">
        <f ca="1">SUM(OFFSET('2019预算制造费用'!$H86,0,0,1,MONTH(封面!$G$13)))</f>
        <v>0</v>
      </c>
      <c r="L86" s="112">
        <f ca="1">SUM(OFFSET('2020实际制造费用'!$H86,0,0,1,MONTH(封面!$G$13)))</f>
        <v>0</v>
      </c>
      <c r="M86" s="112">
        <f t="shared" ca="1" si="6"/>
        <v>0</v>
      </c>
      <c r="N86" s="112">
        <f t="shared" ca="1" si="7"/>
        <v>0</v>
      </c>
      <c r="O86" s="108" t="str">
        <f>IF('2020实际制造费用'!U86="","",'2020实际制造费用'!U86)</f>
        <v/>
      </c>
      <c r="P86" s="69"/>
      <c r="Q86" s="69"/>
      <c r="R86" s="69"/>
    </row>
    <row r="87" spans="1:18" s="15" customFormat="1" ht="17.25" customHeight="1">
      <c r="A87" s="196"/>
      <c r="B87" s="21" t="s">
        <v>198</v>
      </c>
      <c r="C87" s="48" t="s">
        <v>112</v>
      </c>
      <c r="D87" s="112">
        <f>'2019预算制造费用'!T87</f>
        <v>0</v>
      </c>
      <c r="E87" s="112">
        <f ca="1">OFFSET('2019制造费用'!$H87,0,MONTH(封面!$G$13)-1,)</f>
        <v>0</v>
      </c>
      <c r="F87" s="109">
        <f ca="1">OFFSET('2019预算制造费用'!$H87,0,MONTH(封面!$G$13)-1,)</f>
        <v>0</v>
      </c>
      <c r="G87" s="109">
        <f ca="1">OFFSET('2020实际制造费用'!$H87,0,MONTH(封面!$G$13)-1,)</f>
        <v>0</v>
      </c>
      <c r="H87" s="112">
        <f t="shared" ca="1" si="4"/>
        <v>0</v>
      </c>
      <c r="I87" s="112">
        <f t="shared" ca="1" si="5"/>
        <v>0</v>
      </c>
      <c r="J87" s="112">
        <f ca="1">SUM(OFFSET('2019制造费用'!$H87,0,0,1,MONTH(封面!$G$13)))</f>
        <v>0</v>
      </c>
      <c r="K87" s="112">
        <f ca="1">SUM(OFFSET('2019预算制造费用'!$H87,0,0,1,MONTH(封面!$G$13)))</f>
        <v>0</v>
      </c>
      <c r="L87" s="112">
        <f ca="1">SUM(OFFSET('2020实际制造费用'!$H87,0,0,1,MONTH(封面!$G$13)))</f>
        <v>0</v>
      </c>
      <c r="M87" s="112">
        <f t="shared" ca="1" si="6"/>
        <v>0</v>
      </c>
      <c r="N87" s="112">
        <f t="shared" ca="1" si="7"/>
        <v>0</v>
      </c>
      <c r="O87" s="108" t="str">
        <f>IF('2020实际制造费用'!U87="","",'2020实际制造费用'!U87)</f>
        <v/>
      </c>
      <c r="P87" s="69"/>
      <c r="Q87" s="69"/>
      <c r="R87" s="69"/>
    </row>
    <row r="88" spans="1:18" s="15" customFormat="1" ht="17.25" customHeight="1">
      <c r="A88" s="196"/>
      <c r="B88" s="21" t="s">
        <v>199</v>
      </c>
      <c r="C88" s="48" t="s">
        <v>114</v>
      </c>
      <c r="D88" s="112">
        <f>'2019预算制造费用'!T88</f>
        <v>0</v>
      </c>
      <c r="E88" s="112">
        <f ca="1">OFFSET('2019制造费用'!$H88,0,MONTH(封面!$G$13)-1,)</f>
        <v>0</v>
      </c>
      <c r="F88" s="109">
        <f ca="1">OFFSET('2019预算制造费用'!$H88,0,MONTH(封面!$G$13)-1,)</f>
        <v>0</v>
      </c>
      <c r="G88" s="109">
        <f ca="1">OFFSET('2020实际制造费用'!$H88,0,MONTH(封面!$G$13)-1,)</f>
        <v>0</v>
      </c>
      <c r="H88" s="112">
        <f t="shared" ca="1" si="4"/>
        <v>0</v>
      </c>
      <c r="I88" s="112">
        <f t="shared" ca="1" si="5"/>
        <v>0</v>
      </c>
      <c r="J88" s="112">
        <f ca="1">SUM(OFFSET('2019制造费用'!$H88,0,0,1,MONTH(封面!$G$13)))</f>
        <v>0</v>
      </c>
      <c r="K88" s="112">
        <f ca="1">SUM(OFFSET('2019预算制造费用'!$H88,0,0,1,MONTH(封面!$G$13)))</f>
        <v>0</v>
      </c>
      <c r="L88" s="112">
        <f ca="1">SUM(OFFSET('2020实际制造费用'!$H88,0,0,1,MONTH(封面!$G$13)))</f>
        <v>0</v>
      </c>
      <c r="M88" s="112">
        <f t="shared" ca="1" si="6"/>
        <v>0</v>
      </c>
      <c r="N88" s="112">
        <f t="shared" ca="1" si="7"/>
        <v>0</v>
      </c>
      <c r="O88" s="108" t="str">
        <f>IF('2020实际制造费用'!U88="","",'2020实际制造费用'!U88)</f>
        <v/>
      </c>
      <c r="P88" s="69"/>
      <c r="Q88" s="69"/>
      <c r="R88" s="69"/>
    </row>
    <row r="89" spans="1:18" s="15" customFormat="1" ht="17.25" customHeight="1">
      <c r="A89" s="196"/>
      <c r="B89" s="19" t="s">
        <v>200</v>
      </c>
      <c r="C89" s="48" t="s">
        <v>115</v>
      </c>
      <c r="D89" s="112">
        <f>'2019预算制造费用'!T89</f>
        <v>0</v>
      </c>
      <c r="E89" s="112">
        <f ca="1">OFFSET('2019制造费用'!$H89,0,MONTH(封面!$G$13)-1,)</f>
        <v>0</v>
      </c>
      <c r="F89" s="109">
        <f ca="1">OFFSET('2019预算制造费用'!$H89,0,MONTH(封面!$G$13)-1,)</f>
        <v>0</v>
      </c>
      <c r="G89" s="109">
        <f ca="1">OFFSET('2020实际制造费用'!$H89,0,MONTH(封面!$G$13)-1,)</f>
        <v>0</v>
      </c>
      <c r="H89" s="112">
        <f t="shared" ca="1" si="4"/>
        <v>0</v>
      </c>
      <c r="I89" s="112">
        <f t="shared" ca="1" si="5"/>
        <v>0</v>
      </c>
      <c r="J89" s="112">
        <f ca="1">SUM(OFFSET('2019制造费用'!$H89,0,0,1,MONTH(封面!$G$13)))</f>
        <v>0</v>
      </c>
      <c r="K89" s="112">
        <f ca="1">SUM(OFFSET('2019预算制造费用'!$H89,0,0,1,MONTH(封面!$G$13)))</f>
        <v>0</v>
      </c>
      <c r="L89" s="112">
        <f ca="1">SUM(OFFSET('2020实际制造费用'!$H89,0,0,1,MONTH(封面!$G$13)))</f>
        <v>0</v>
      </c>
      <c r="M89" s="112">
        <f t="shared" ca="1" si="6"/>
        <v>0</v>
      </c>
      <c r="N89" s="112">
        <f t="shared" ca="1" si="7"/>
        <v>0</v>
      </c>
      <c r="O89" s="108" t="str">
        <f>IF('2020实际制造费用'!U89="","",'2020实际制造费用'!U89)</f>
        <v/>
      </c>
      <c r="P89" s="69"/>
      <c r="Q89" s="69"/>
      <c r="R89" s="69"/>
    </row>
    <row r="90" spans="1:18" s="15" customFormat="1" ht="17.25" customHeight="1">
      <c r="A90" s="197" t="s">
        <v>201</v>
      </c>
      <c r="B90" s="19" t="s">
        <v>202</v>
      </c>
      <c r="C90" s="48" t="s">
        <v>117</v>
      </c>
      <c r="D90" s="112">
        <f>'2019预算制造费用'!T90</f>
        <v>0</v>
      </c>
      <c r="E90" s="112">
        <f ca="1">OFFSET('2019制造费用'!$H90,0,MONTH(封面!$G$13)-1,)</f>
        <v>0</v>
      </c>
      <c r="F90" s="109">
        <f ca="1">OFFSET('2019预算制造费用'!$H90,0,MONTH(封面!$G$13)-1,)</f>
        <v>0</v>
      </c>
      <c r="G90" s="109">
        <f ca="1">OFFSET('2020实际制造费用'!$H90,0,MONTH(封面!$G$13)-1,)</f>
        <v>0</v>
      </c>
      <c r="H90" s="112">
        <f t="shared" ca="1" si="4"/>
        <v>0</v>
      </c>
      <c r="I90" s="112">
        <f t="shared" ca="1" si="5"/>
        <v>0</v>
      </c>
      <c r="J90" s="112">
        <f ca="1">SUM(OFFSET('2019制造费用'!$H90,0,0,1,MONTH(封面!$G$13)))</f>
        <v>0</v>
      </c>
      <c r="K90" s="112">
        <f ca="1">SUM(OFFSET('2019预算制造费用'!$H90,0,0,1,MONTH(封面!$G$13)))</f>
        <v>0</v>
      </c>
      <c r="L90" s="112">
        <f ca="1">SUM(OFFSET('2020实际制造费用'!$H90,0,0,1,MONTH(封面!$G$13)))</f>
        <v>0</v>
      </c>
      <c r="M90" s="112">
        <f t="shared" ca="1" si="6"/>
        <v>0</v>
      </c>
      <c r="N90" s="112">
        <f t="shared" ca="1" si="7"/>
        <v>0</v>
      </c>
      <c r="O90" s="108" t="str">
        <f>IF('2020实际制造费用'!U90="","",'2020实际制造费用'!U90)</f>
        <v/>
      </c>
      <c r="P90" s="69"/>
      <c r="Q90" s="69"/>
      <c r="R90" s="69"/>
    </row>
    <row r="91" spans="1:18" s="15" customFormat="1" ht="17.25" customHeight="1">
      <c r="A91" s="198"/>
      <c r="B91" s="29" t="s">
        <v>203</v>
      </c>
      <c r="C91" s="48" t="s">
        <v>441</v>
      </c>
      <c r="D91" s="112">
        <f>'2019预算制造费用'!T91</f>
        <v>0</v>
      </c>
      <c r="E91" s="112">
        <f ca="1">OFFSET('2019制造费用'!$H91,0,MONTH(封面!$G$13)-1,)</f>
        <v>0</v>
      </c>
      <c r="F91" s="109">
        <f ca="1">OFFSET('2019预算制造费用'!$H91,0,MONTH(封面!$G$13)-1,)</f>
        <v>0</v>
      </c>
      <c r="G91" s="109">
        <f ca="1">OFFSET('2020实际制造费用'!$H91,0,MONTH(封面!$G$13)-1,)</f>
        <v>0</v>
      </c>
      <c r="H91" s="112">
        <f t="shared" ca="1" si="4"/>
        <v>0</v>
      </c>
      <c r="I91" s="112">
        <f t="shared" ca="1" si="5"/>
        <v>0</v>
      </c>
      <c r="J91" s="112">
        <f ca="1">SUM(OFFSET('2019制造费用'!$H91,0,0,1,MONTH(封面!$G$13)))</f>
        <v>0</v>
      </c>
      <c r="K91" s="112">
        <f ca="1">SUM(OFFSET('2019预算制造费用'!$H91,0,0,1,MONTH(封面!$G$13)))</f>
        <v>0</v>
      </c>
      <c r="L91" s="112">
        <f ca="1">SUM(OFFSET('2020实际制造费用'!$H91,0,0,1,MONTH(封面!$G$13)))</f>
        <v>0</v>
      </c>
      <c r="M91" s="112">
        <f t="shared" ca="1" si="6"/>
        <v>0</v>
      </c>
      <c r="N91" s="112">
        <f t="shared" ca="1" si="7"/>
        <v>0</v>
      </c>
      <c r="O91" s="108" t="str">
        <f>IF('2020实际制造费用'!U91="","",'2020实际制造费用'!U91)</f>
        <v/>
      </c>
      <c r="P91" s="69"/>
      <c r="Q91" s="69"/>
      <c r="R91" s="69"/>
    </row>
    <row r="92" spans="1:18" s="15" customFormat="1" ht="17.25" customHeight="1">
      <c r="A92" s="199"/>
      <c r="B92" s="21" t="s">
        <v>204</v>
      </c>
      <c r="C92" s="48" t="s">
        <v>16</v>
      </c>
      <c r="D92" s="112">
        <f>'2019预算制造费用'!T92</f>
        <v>0</v>
      </c>
      <c r="E92" s="112">
        <f ca="1">OFFSET('2019制造费用'!$H92,0,MONTH(封面!$G$13)-1,)</f>
        <v>0</v>
      </c>
      <c r="F92" s="109">
        <f ca="1">OFFSET('2019预算制造费用'!$H92,0,MONTH(封面!$G$13)-1,)</f>
        <v>0</v>
      </c>
      <c r="G92" s="109">
        <f ca="1">OFFSET('2020实际制造费用'!$H92,0,MONTH(封面!$G$13)-1,)</f>
        <v>4584.07</v>
      </c>
      <c r="H92" s="112">
        <f t="shared" ca="1" si="4"/>
        <v>4584.07</v>
      </c>
      <c r="I92" s="112">
        <f t="shared" ca="1" si="5"/>
        <v>4584.07</v>
      </c>
      <c r="J92" s="112">
        <f ca="1">SUM(OFFSET('2019制造费用'!$H92,0,0,1,MONTH(封面!$G$13)))</f>
        <v>23454.45</v>
      </c>
      <c r="K92" s="112">
        <f ca="1">SUM(OFFSET('2019预算制造费用'!$H92,0,0,1,MONTH(封面!$G$13)))</f>
        <v>0</v>
      </c>
      <c r="L92" s="112">
        <f ca="1">SUM(OFFSET('2020实际制造费用'!$H92,0,0,1,MONTH(封面!$G$13)))</f>
        <v>4584.07</v>
      </c>
      <c r="M92" s="112">
        <f t="shared" ca="1" si="6"/>
        <v>-18870.38</v>
      </c>
      <c r="N92" s="112">
        <f t="shared" ca="1" si="7"/>
        <v>4584.07</v>
      </c>
      <c r="O92" s="108" t="str">
        <f>IF('2020实际制造费用'!U92="","",'2020实际制造费用'!U92)</f>
        <v/>
      </c>
      <c r="P92" s="69"/>
      <c r="Q92" s="69"/>
      <c r="R92" s="69"/>
    </row>
    <row r="93" spans="1:18" s="31" customFormat="1" ht="15" customHeight="1">
      <c r="A93" s="200" t="s">
        <v>205</v>
      </c>
      <c r="B93" s="200"/>
      <c r="C93" s="200"/>
      <c r="D93" s="110">
        <f>SUM(D6:D92)</f>
        <v>0</v>
      </c>
      <c r="E93" s="110">
        <f ca="1">SUM(E6:E92)</f>
        <v>899905.25000000023</v>
      </c>
      <c r="F93" s="110">
        <f t="shared" ref="F93:N93" ca="1" si="8">SUM(F6:F92)</f>
        <v>0</v>
      </c>
      <c r="G93" s="110">
        <f t="shared" ca="1" si="8"/>
        <v>952424.1</v>
      </c>
      <c r="H93" s="110">
        <f t="shared" ca="1" si="8"/>
        <v>52518.850000000006</v>
      </c>
      <c r="I93" s="110">
        <f t="shared" ca="1" si="8"/>
        <v>952424.1</v>
      </c>
      <c r="J93" s="110">
        <f ca="1">SUM(OFFSET('2019制造费用'!$H93,0,0,1,MONTH(封面!$G$13)))</f>
        <v>3411164.6400000006</v>
      </c>
      <c r="K93" s="110">
        <f t="shared" ca="1" si="8"/>
        <v>0</v>
      </c>
      <c r="L93" s="110">
        <f t="shared" ca="1" si="8"/>
        <v>3380713.4200000004</v>
      </c>
      <c r="M93" s="110">
        <f t="shared" ca="1" si="8"/>
        <v>-30451.220000000201</v>
      </c>
      <c r="N93" s="110">
        <f t="shared" ca="1" si="8"/>
        <v>3380713.4200000004</v>
      </c>
      <c r="O93" s="108" t="str">
        <f>IF('2020实际制造费用'!U93="","",'2020实际制造费用'!U93)</f>
        <v/>
      </c>
      <c r="P93" s="69"/>
      <c r="Q93" s="69"/>
      <c r="R93" s="69"/>
    </row>
    <row r="94" spans="1:18" s="32" customFormat="1" ht="15" customHeight="1">
      <c r="A94" s="195" t="s">
        <v>206</v>
      </c>
      <c r="B94" s="195"/>
      <c r="C94" s="195"/>
      <c r="D94" s="110"/>
      <c r="E94" s="112">
        <f ca="1">OFFSET('2019制造费用'!$H94,0,MONTH(封面!$G$13)-1,)</f>
        <v>379228.46</v>
      </c>
      <c r="F94" s="110"/>
      <c r="G94" s="109">
        <f ca="1">OFFSET('2020实际制造费用'!$H94,0,MONTH(封面!$G$13)-1,)</f>
        <v>288426.64</v>
      </c>
      <c r="H94" s="112"/>
      <c r="I94" s="112"/>
      <c r="J94" s="112">
        <f ca="1">SUM(OFFSET('2019制造费用'!$H94,0,0,1,MONTH(封面!$G$13)))</f>
        <v>1301533.9000000001</v>
      </c>
      <c r="K94" s="112"/>
      <c r="L94" s="112">
        <f ca="1">SUM(OFFSET('2020实际制造费用'!$H94,0,0,1,MONTH(封面!$G$13)))</f>
        <v>971049.54</v>
      </c>
      <c r="M94" s="110"/>
      <c r="N94" s="110"/>
      <c r="O94" s="108" t="str">
        <f>IF('2020实际制造费用'!U94="","",'2020实际制造费用'!U94)</f>
        <v/>
      </c>
      <c r="P94" s="18"/>
      <c r="Q94" s="18"/>
      <c r="R94" s="18"/>
    </row>
    <row r="95" spans="1:18" s="32" customFormat="1" ht="15" customHeight="1">
      <c r="A95" s="195" t="s">
        <v>207</v>
      </c>
      <c r="B95" s="195"/>
      <c r="C95" s="195"/>
      <c r="D95" s="110"/>
      <c r="E95" s="112">
        <f ca="1">OFFSET('2019制造费用'!$H95,0,MONTH(封面!$G$13)-1,)</f>
        <v>356334.42</v>
      </c>
      <c r="F95" s="110"/>
      <c r="G95" s="109">
        <f ca="1">OFFSET('2020实际制造费用'!$H95,0,MONTH(封面!$G$13)-1,)</f>
        <v>387232.86000000004</v>
      </c>
      <c r="H95" s="112"/>
      <c r="I95" s="112"/>
      <c r="J95" s="112">
        <f ca="1">SUM(OFFSET('2019制造费用'!$H95,0,0,1,MONTH(封面!$G$13)))</f>
        <v>1338795.56</v>
      </c>
      <c r="K95" s="112"/>
      <c r="L95" s="112">
        <f ca="1">SUM(OFFSET('2020实际制造费用'!$H95,0,0,1,MONTH(封面!$G$13)))</f>
        <v>1362284.2200000002</v>
      </c>
      <c r="M95" s="110"/>
      <c r="N95" s="110"/>
      <c r="O95" s="108" t="str">
        <f>IF('2020实际制造费用'!U95="","",'2020实际制造费用'!U95)</f>
        <v/>
      </c>
      <c r="P95" s="18"/>
      <c r="Q95" s="18"/>
      <c r="R95" s="18"/>
    </row>
    <row r="96" spans="1:18" s="32" customFormat="1" ht="15" customHeight="1">
      <c r="A96" s="195" t="s">
        <v>208</v>
      </c>
      <c r="B96" s="195"/>
      <c r="C96" s="195"/>
      <c r="D96" s="110"/>
      <c r="E96" s="112">
        <f ca="1">OFFSET('2019制造费用'!$H96,0,MONTH(封面!$G$13)-1,)</f>
        <v>0</v>
      </c>
      <c r="F96" s="110"/>
      <c r="G96" s="109">
        <f ca="1">OFFSET('2020实际制造费用'!$H96,0,MONTH(封面!$G$13)-1,)</f>
        <v>0</v>
      </c>
      <c r="H96" s="112"/>
      <c r="I96" s="112"/>
      <c r="J96" s="112">
        <f ca="1">SUM(OFFSET('2019制造费用'!$H96,0,0,1,MONTH(封面!$G$13)))</f>
        <v>0</v>
      </c>
      <c r="K96" s="112"/>
      <c r="L96" s="112">
        <f ca="1">SUM(OFFSET('2020实际制造费用'!$H96,0,0,1,MONTH(封面!$G$13)))</f>
        <v>0</v>
      </c>
      <c r="M96" s="110"/>
      <c r="N96" s="110"/>
      <c r="O96" s="108" t="str">
        <f>IF('2020实际制造费用'!U96="","",'2020实际制造费用'!U96)</f>
        <v/>
      </c>
      <c r="P96" s="31"/>
      <c r="Q96" s="31"/>
    </row>
    <row r="97" spans="1:15">
      <c r="A97" s="195" t="s">
        <v>209</v>
      </c>
      <c r="B97" s="195"/>
      <c r="C97" s="195"/>
      <c r="D97" s="110"/>
      <c r="E97" s="112">
        <f ca="1">OFFSET('2019制造费用'!$H97,0,MONTH(封面!$G$13)-1,)</f>
        <v>164342.37</v>
      </c>
      <c r="F97" s="110"/>
      <c r="G97" s="109">
        <f ca="1">OFFSET('2020实际制造费用'!$H97,0,MONTH(封面!$G$13)-1,)</f>
        <v>276764.60000000003</v>
      </c>
      <c r="H97" s="112"/>
      <c r="I97" s="112"/>
      <c r="J97" s="112">
        <f ca="1">SUM(OFFSET('2019制造费用'!$H97,0,0,1,MONTH(封面!$G$13)))</f>
        <v>770835.18</v>
      </c>
      <c r="K97" s="112"/>
      <c r="L97" s="112">
        <f ca="1">SUM(OFFSET('2020实际制造费用'!$H97,0,0,1,MONTH(封面!$G$13)))</f>
        <v>1047379.6600000004</v>
      </c>
      <c r="M97" s="110"/>
      <c r="N97" s="110"/>
      <c r="O97" s="108" t="str">
        <f>IF('2020实际制造费用'!U97="","",'2020实际制造费用'!U97)</f>
        <v/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>
        <f ca="1">G93-SUM(G94:G97)</f>
        <v>0</v>
      </c>
      <c r="H98" s="113"/>
      <c r="I98" s="113"/>
      <c r="J98" s="113">
        <f ca="1">J93-SUM(J94:J97)</f>
        <v>0</v>
      </c>
      <c r="K98" s="113"/>
      <c r="L98" s="113">
        <f ca="1">L93-SUM(L94:L97)</f>
        <v>0</v>
      </c>
    </row>
    <row r="99" spans="1:15">
      <c r="G99" s="33"/>
    </row>
  </sheetData>
  <autoFilter ref="A5:Q98"/>
  <customSheetViews>
    <customSheetView guid="{A27792F8-7640-416B-AC24-5F35457394E7}" showAutoFilter="1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20DEA1C3-F870-4325-A947-DF01307179C4}" showAutoFilter="1">
      <pane xSplit="3" ySplit="5" topLeftCell="D6" activePane="bottomRight" state="frozen"/>
      <selection pane="bottomRight" activeCell="D6" sqref="D6:N97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5F046216-F62E-4A95-B8BD-6D2AB894BA3D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32F6004C-FCD8-4606-8BB7-0BE0BE0666BF}" scale="110" filter="1" showAutoFilter="1">
      <pane xSplit="3" ySplit="5" topLeftCell="D104" activePane="bottomRight" state="frozen"/>
      <selection pane="bottomRight" activeCell="E111" sqref="E111"/>
      <pageMargins left="0.75" right="0.75" top="1" bottom="1" header="0.5" footer="0.5"/>
      <pageSetup paperSize="9" orientation="portrait" verticalDpi="1200" r:id="rId4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4948553E-BE76-402B-BAA8-3966B343194D}" showAutoFilter="1">
      <pane xSplit="3" ySplit="5" topLeftCell="D93" activePane="bottomRight" state="frozen"/>
      <selection pane="bottomRight" activeCell="F114" sqref="F1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50C6B4FE-3059-4DA5-BCA6-E2B9EEC70A61}" scale="110" filter="1" showAutoFilter="1">
      <pane xSplit="3" ySplit="5" topLeftCell="D6" activePane="bottomRight" state="frozen"/>
      <selection pane="bottomRight" activeCell="I119" sqref="I119"/>
      <pageMargins left="0.75" right="0.75" top="1" bottom="1" header="0.5" footer="0.5"/>
      <pageSetup paperSize="9" orientation="portrait" verticalDpi="1200" r:id="rId7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A37983A8-BC51-4154-8FEA-C3D4561882CC}" showAutoFilter="1">
      <pane xSplit="3" ySplit="5" topLeftCell="D81" activePane="bottomRight" state="frozen"/>
      <selection pane="bottomRight" activeCell="F85" sqref="F85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D4D59768-72E0-4FAB-974B-C4290D2FAC8F}" showAutoFilter="1" state="hidden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8309B07A-FC01-4476-88AB-A9C1650B1DDA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</customSheetViews>
  <mergeCells count="37">
    <mergeCell ref="A97:C97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K1"/>
    <mergeCell ref="A4:A5"/>
    <mergeCell ref="B4:B5"/>
    <mergeCell ref="C4:C5"/>
    <mergeCell ref="D4:D5"/>
    <mergeCell ref="E4:I4"/>
    <mergeCell ref="J4:N4"/>
  </mergeCells>
  <phoneticPr fontId="10" type="noConversion"/>
  <conditionalFormatting sqref="S34:XFD34 A34:C34 M34:O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0"/>
  <sheetViews>
    <sheetView workbookViewId="0">
      <pane xSplit="3" ySplit="5" topLeftCell="F87" activePane="bottomRight" state="frozen"/>
      <selection pane="topRight" activeCell="D1" sqref="D1"/>
      <selection pane="bottomLeft" activeCell="A6" sqref="A6"/>
      <selection pane="bottomRight" activeCell="C27" sqref="A27:XFD27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bestFit="1" customWidth="1"/>
    <col min="8" max="11" width="12.25" style="7" bestFit="1" customWidth="1"/>
    <col min="12" max="12" width="11.875" style="7" customWidth="1"/>
    <col min="13" max="13" width="12.25" style="7" bestFit="1" customWidth="1"/>
    <col min="14" max="14" width="14.875" style="7" customWidth="1"/>
    <col min="15" max="15" width="11.375" style="7" customWidth="1"/>
    <col min="16" max="16" width="13.125" style="7" customWidth="1"/>
    <col min="17" max="17" width="12.75" style="7" customWidth="1"/>
    <col min="18" max="18" width="13.125" style="7" customWidth="1"/>
    <col min="19" max="19" width="13.25" style="7" customWidth="1"/>
    <col min="20" max="20" width="13" style="7" bestFit="1" customWidth="1"/>
    <col min="21" max="21" width="12.625" style="7" customWidth="1"/>
    <col min="22" max="16384" width="9" style="7"/>
  </cols>
  <sheetData>
    <row r="1" spans="1:21" s="2" customFormat="1" ht="28.5" customHeight="1">
      <c r="A1" s="146" t="s">
        <v>142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"/>
      <c r="P1" s="1"/>
    </row>
    <row r="2" spans="1:21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"编制日期："&amp;YEAR(封面!$G$14)&amp;"年"&amp;MONTH(封面!$G$14)&amp;"月"&amp;DAY(封面!$G$14)&amp;"日"</f>
        <v>编制日期：2020年5月9日</v>
      </c>
      <c r="N3" s="78"/>
      <c r="O3" s="78"/>
    </row>
    <row r="4" spans="1:21" s="8" customFormat="1" ht="14.25" customHeight="1">
      <c r="A4" s="147" t="s">
        <v>143</v>
      </c>
      <c r="B4" s="147" t="s">
        <v>144</v>
      </c>
      <c r="C4" s="148" t="s">
        <v>145</v>
      </c>
      <c r="D4" s="149" t="s">
        <v>253</v>
      </c>
      <c r="E4" s="150"/>
      <c r="F4" s="151" t="s">
        <v>254</v>
      </c>
      <c r="G4" s="151"/>
      <c r="H4" s="152" t="s">
        <v>461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255</v>
      </c>
      <c r="U4" s="153" t="s">
        <v>148</v>
      </c>
    </row>
    <row r="5" spans="1:21" s="15" customFormat="1">
      <c r="A5" s="147"/>
      <c r="B5" s="147"/>
      <c r="C5" s="148"/>
      <c r="D5" s="79" t="s">
        <v>3</v>
      </c>
      <c r="E5" s="79" t="s">
        <v>149</v>
      </c>
      <c r="F5" s="79" t="s">
        <v>3</v>
      </c>
      <c r="G5" s="79" t="s">
        <v>149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2"/>
      <c r="U5" s="154"/>
    </row>
    <row r="6" spans="1:21" s="15" customFormat="1" ht="17.25" customHeight="1">
      <c r="A6" s="178" t="s">
        <v>4</v>
      </c>
      <c r="B6" s="180" t="s">
        <v>150</v>
      </c>
      <c r="C6" s="45" t="s">
        <v>432</v>
      </c>
      <c r="D6" s="116">
        <f ca="1">OFFSET($H6,0,MONTH(封面!$G$13)-1,)-OFFSET('2019制造费用'!$H6,0,MONTH(封面!$G$13)-1,)</f>
        <v>12219.810000000012</v>
      </c>
      <c r="E6" s="116">
        <f ca="1">OFFSET($H6,0,MONTH(封面!$G$13)-1,)-OFFSET('2019预算制造费用'!$H6,0,MONTH(封面!$G$13)-1,)</f>
        <v>132339.39000000001</v>
      </c>
      <c r="F6" s="116">
        <f ca="1">SUM(OFFSET($H6,0,0,1,MONTH(封面!$G$13)))-SUM(OFFSET('2019制造费用'!$H6,0,0,1,MONTH(封面!$G$13)))</f>
        <v>37461.629999999946</v>
      </c>
      <c r="G6" s="116">
        <f ca="1">SUM(OFFSET($H6,0,0,1,MONTH(封面!$G$13)))-SUM(OFFSET('2019预算制造费用'!$H6,0,0,1,MONTH(封面!$G$13)))</f>
        <v>454859.86</v>
      </c>
      <c r="H6" s="116">
        <v>132342.04999999999</v>
      </c>
      <c r="I6" s="116">
        <v>109385.08</v>
      </c>
      <c r="J6" s="116">
        <v>80793.34</v>
      </c>
      <c r="K6" s="116">
        <v>132339.39000000001</v>
      </c>
      <c r="L6" s="116"/>
      <c r="M6" s="116"/>
      <c r="N6" s="116"/>
      <c r="O6" s="127"/>
      <c r="P6" s="116"/>
      <c r="Q6" s="116"/>
      <c r="R6" s="116"/>
      <c r="S6" s="116"/>
      <c r="T6" s="117">
        <f>SUM(H6:S6)</f>
        <v>454859.86</v>
      </c>
      <c r="U6" s="88"/>
    </row>
    <row r="7" spans="1:21" s="15" customFormat="1" ht="17.25" customHeight="1">
      <c r="A7" s="179"/>
      <c r="B7" s="201"/>
      <c r="C7" s="45" t="s">
        <v>433</v>
      </c>
      <c r="D7" s="116">
        <f ca="1">OFFSET($H7,0,MONTH(封面!$G$13)-1,)-OFFSET('2019制造费用'!$H7,0,MONTH(封面!$G$13)-1,)</f>
        <v>-2035.58</v>
      </c>
      <c r="E7" s="116">
        <f ca="1">OFFSET($H7,0,MONTH(封面!$G$13)-1,)-OFFSET('2019预算制造费用'!$H7,0,MONTH(封面!$G$13)-1,)</f>
        <v>6736</v>
      </c>
      <c r="F7" s="116">
        <f ca="1">SUM(OFFSET($H7,0,0,1,MONTH(封面!$G$13)))-SUM(OFFSET('2019制造费用'!$H7,0,0,1,MONTH(封面!$G$13)))</f>
        <v>21262.5</v>
      </c>
      <c r="G7" s="116">
        <f ca="1">SUM(OFFSET($H7,0,0,1,MONTH(封面!$G$13)))-SUM(OFFSET('2019预算制造费用'!$H7,0,0,1,MONTH(封面!$G$13)))</f>
        <v>19520.61</v>
      </c>
      <c r="H7" s="127">
        <v>-687.39</v>
      </c>
      <c r="I7" s="127">
        <v>6736</v>
      </c>
      <c r="J7" s="127">
        <v>6736</v>
      </c>
      <c r="K7" s="127">
        <v>6736</v>
      </c>
      <c r="L7" s="127"/>
      <c r="M7" s="127"/>
      <c r="N7" s="127"/>
      <c r="O7" s="127"/>
      <c r="P7" s="127"/>
      <c r="Q7" s="127"/>
      <c r="R7" s="127"/>
      <c r="S7" s="127"/>
      <c r="T7" s="117">
        <f t="shared" ref="T7:T70" si="0">SUM(H7:S7)</f>
        <v>19520.61</v>
      </c>
      <c r="U7" s="88"/>
    </row>
    <row r="8" spans="1:21" s="15" customFormat="1" ht="17.25" customHeight="1">
      <c r="A8" s="179"/>
      <c r="B8" s="19" t="s">
        <v>151</v>
      </c>
      <c r="C8" s="45" t="s">
        <v>5</v>
      </c>
      <c r="D8" s="116">
        <f ca="1">OFFSET($H8,0,MONTH(封面!$G$13)-1,)-OFFSET('2019制造费用'!$H8,0,MONTH(封面!$G$13)-1,)</f>
        <v>-8939.6</v>
      </c>
      <c r="E8" s="116">
        <f ca="1">OFFSET($H8,0,MONTH(封面!$G$13)-1,)-OFFSET('2019预算制造费用'!$H8,0,MONTH(封面!$G$13)-1,)</f>
        <v>14627.9</v>
      </c>
      <c r="F8" s="116">
        <f ca="1">SUM(OFFSET($H8,0,0,1,MONTH(封面!$G$13)))-SUM(OFFSET('2019制造费用'!$H8,0,0,1,MONTH(封面!$G$13)))</f>
        <v>1104.5999999999985</v>
      </c>
      <c r="G8" s="116">
        <f ca="1">SUM(OFFSET($H8,0,0,1,MONTH(封面!$G$13)))-SUM(OFFSET('2019预算制造费用'!$H8,0,0,1,MONTH(封面!$G$13)))</f>
        <v>61632.299999999996</v>
      </c>
      <c r="H8" s="127">
        <v>28364.6</v>
      </c>
      <c r="I8" s="127"/>
      <c r="J8" s="127">
        <v>18639.8</v>
      </c>
      <c r="K8" s="127">
        <v>14627.9</v>
      </c>
      <c r="L8" s="127"/>
      <c r="M8" s="127"/>
      <c r="N8" s="127"/>
      <c r="O8" s="127"/>
      <c r="P8" s="127"/>
      <c r="Q8" s="127"/>
      <c r="R8" s="127"/>
      <c r="S8" s="127"/>
      <c r="T8" s="117">
        <f t="shared" si="0"/>
        <v>61632.299999999996</v>
      </c>
      <c r="U8" s="88"/>
    </row>
    <row r="9" spans="1:21" s="15" customFormat="1" ht="17.25" customHeight="1">
      <c r="A9" s="179"/>
      <c r="B9" s="19" t="s">
        <v>6</v>
      </c>
      <c r="C9" s="45" t="s">
        <v>7</v>
      </c>
      <c r="D9" s="116">
        <f ca="1">OFFSET($H9,0,MONTH(封面!$G$13)-1,)-OFFSET('2019制造费用'!$H9,0,MONTH(封面!$G$13)-1,)</f>
        <v>0</v>
      </c>
      <c r="E9" s="116">
        <f ca="1">OFFSET($H9,0,MONTH(封面!$G$13)-1,)-OFFSET('2019预算制造费用'!$H9,0,MONTH(封面!$G$13)-1,)</f>
        <v>0</v>
      </c>
      <c r="F9" s="116">
        <f ca="1">SUM(OFFSET($H9,0,0,1,MONTH(封面!$G$13)))-SUM(OFFSET('2019制造费用'!$H9,0,0,1,MONTH(封面!$G$13)))</f>
        <v>0</v>
      </c>
      <c r="G9" s="116">
        <f ca="1">SUM(OFFSET($H9,0,0,1,MONTH(封面!$G$13)))-SUM(OFFSET('2019预算制造费用'!$H9,0,0,1,MONTH(封面!$G$13)))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79"/>
      <c r="B10" s="180" t="s">
        <v>152</v>
      </c>
      <c r="C10" s="45" t="s">
        <v>8</v>
      </c>
      <c r="D10" s="116">
        <f ca="1">OFFSET($H10,0,MONTH(封面!$G$13)-1,)-OFFSET('2019制造费用'!$H10,0,MONTH(封面!$G$13)-1,)</f>
        <v>0</v>
      </c>
      <c r="E10" s="116">
        <f ca="1">OFFSET($H10,0,MONTH(封面!$G$13)-1,)-OFFSET('2019预算制造费用'!$H10,0,MONTH(封面!$G$13)-1,)</f>
        <v>0</v>
      </c>
      <c r="F10" s="116">
        <f ca="1">SUM(OFFSET($H10,0,0,1,MONTH(封面!$G$13)))-SUM(OFFSET('2019制造费用'!$H10,0,0,1,MONTH(封面!$G$13)))</f>
        <v>0</v>
      </c>
      <c r="G10" s="116">
        <f ca="1">SUM(OFFSET($H10,0,0,1,MONTH(封面!$G$13)))-SUM(OFFSET('2019预算制造费用'!$H10,0,0,1,MONTH(封面!$G$13)))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79"/>
      <c r="B11" s="182"/>
      <c r="C11" s="45" t="s">
        <v>9</v>
      </c>
      <c r="D11" s="116">
        <f ca="1">OFFSET($H11,0,MONTH(封面!$G$13)-1,)-OFFSET('2019制造费用'!$H11,0,MONTH(封面!$G$13)-1,)</f>
        <v>0</v>
      </c>
      <c r="E11" s="116">
        <f ca="1">OFFSET($H11,0,MONTH(封面!$G$13)-1,)-OFFSET('2019预算制造费用'!$H11,0,MONTH(封面!$G$13)-1,)</f>
        <v>0</v>
      </c>
      <c r="F11" s="116">
        <f ca="1">SUM(OFFSET($H11,0,0,1,MONTH(封面!$G$13)))-SUM(OFFSET('2019制造费用'!$H11,0,0,1,MONTH(封面!$G$13)))</f>
        <v>0</v>
      </c>
      <c r="G11" s="116">
        <f ca="1">SUM(OFFSET($H11,0,0,1,MONTH(封面!$G$13)))-SUM(OFFSET('2019预算制造费用'!$H11,0,0,1,MONTH(封面!$G$13)))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79"/>
      <c r="B12" s="182"/>
      <c r="C12" s="45" t="s">
        <v>467</v>
      </c>
      <c r="D12" s="116">
        <f ca="1">OFFSET($H12,0,MONTH(封面!$G$13)-1,)-OFFSET('2019制造费用'!$H12,0,MONTH(封面!$G$13)-1,)</f>
        <v>9200</v>
      </c>
      <c r="E12" s="116">
        <f ca="1">OFFSET($H12,0,MONTH(封面!$G$13)-1,)-OFFSET('2019预算制造费用'!$H12,0,MONTH(封面!$G$13)-1,)</f>
        <v>9200</v>
      </c>
      <c r="F12" s="116">
        <f ca="1">SUM(OFFSET($H12,0,0,1,MONTH(封面!$G$13)))-SUM(OFFSET('2019制造费用'!$H12,0,0,1,MONTH(封面!$G$13)))</f>
        <v>25500</v>
      </c>
      <c r="G12" s="116">
        <f ca="1">SUM(OFFSET($H12,0,0,1,MONTH(封面!$G$13)))-SUM(OFFSET('2019预算制造费用'!$H12,0,0,1,MONTH(封面!$G$13)))</f>
        <v>25500</v>
      </c>
      <c r="H12" s="127"/>
      <c r="I12" s="127"/>
      <c r="J12" s="127">
        <v>16300</v>
      </c>
      <c r="K12" s="127">
        <v>9200</v>
      </c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25500</v>
      </c>
      <c r="U12" s="88"/>
    </row>
    <row r="13" spans="1:21" s="15" customFormat="1" ht="17.25" customHeight="1">
      <c r="A13" s="179"/>
      <c r="B13" s="182"/>
      <c r="C13" s="45" t="s">
        <v>11</v>
      </c>
      <c r="D13" s="116">
        <f ca="1">OFFSET($H13,0,MONTH(封面!$G$13)-1,)-OFFSET('2019制造费用'!$H13,0,MONTH(封面!$G$13)-1,)</f>
        <v>0</v>
      </c>
      <c r="E13" s="116">
        <f ca="1">OFFSET($H13,0,MONTH(封面!$G$13)-1,)-OFFSET('2019预算制造费用'!$H13,0,MONTH(封面!$G$13)-1,)</f>
        <v>0</v>
      </c>
      <c r="F13" s="116">
        <f ca="1">SUM(OFFSET($H13,0,0,1,MONTH(封面!$G$13)))-SUM(OFFSET('2019制造费用'!$H13,0,0,1,MONTH(封面!$G$13)))</f>
        <v>0</v>
      </c>
      <c r="G13" s="116">
        <f ca="1">SUM(OFFSET($H13,0,0,1,MONTH(封面!$G$13)))-SUM(OFFSET('2019预算制造费用'!$H13,0,0,1,MONTH(封面!$G$13)))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79"/>
      <c r="B14" s="182"/>
      <c r="C14" s="45" t="s">
        <v>12</v>
      </c>
      <c r="D14" s="116">
        <f ca="1">OFFSET($H14,0,MONTH(封面!$G$13)-1,)-OFFSET('2019制造费用'!$H14,0,MONTH(封面!$G$13)-1,)</f>
        <v>0</v>
      </c>
      <c r="E14" s="116">
        <f ca="1">OFFSET($H14,0,MONTH(封面!$G$13)-1,)-OFFSET('2019预算制造费用'!$H14,0,MONTH(封面!$G$13)-1,)</f>
        <v>0</v>
      </c>
      <c r="F14" s="116">
        <f ca="1">SUM(OFFSET($H14,0,0,1,MONTH(封面!$G$13)))-SUM(OFFSET('2019制造费用'!$H14,0,0,1,MONTH(封面!$G$13)))</f>
        <v>400</v>
      </c>
      <c r="G14" s="116">
        <f ca="1">SUM(OFFSET($H14,0,0,1,MONTH(封面!$G$13)))-SUM(OFFSET('2019预算制造费用'!$H14,0,0,1,MONTH(封面!$G$13)))</f>
        <v>400</v>
      </c>
      <c r="H14" s="127"/>
      <c r="I14" s="127"/>
      <c r="J14" s="127">
        <v>400</v>
      </c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400</v>
      </c>
      <c r="U14" s="88"/>
    </row>
    <row r="15" spans="1:21" s="15" customFormat="1" ht="17.25" customHeight="1">
      <c r="A15" s="179"/>
      <c r="B15" s="182"/>
      <c r="C15" s="45" t="s">
        <v>13</v>
      </c>
      <c r="D15" s="116">
        <f ca="1">OFFSET($H15,0,MONTH(封面!$G$13)-1,)-OFFSET('2019制造费用'!$H15,0,MONTH(封面!$G$13)-1,)</f>
        <v>0</v>
      </c>
      <c r="E15" s="116">
        <f ca="1">OFFSET($H15,0,MONTH(封面!$G$13)-1,)-OFFSET('2019预算制造费用'!$H15,0,MONTH(封面!$G$13)-1,)</f>
        <v>0</v>
      </c>
      <c r="F15" s="116">
        <f ca="1">SUM(OFFSET($H15,0,0,1,MONTH(封面!$G$13)))-SUM(OFFSET('2019制造费用'!$H15,0,0,1,MONTH(封面!$G$13)))</f>
        <v>0</v>
      </c>
      <c r="G15" s="116">
        <f ca="1">SUM(OFFSET($H15,0,0,1,MONTH(封面!$G$13)))-SUM(OFFSET('2019预算制造费用'!$H15,0,0,1,MONTH(封面!$G$13)))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79"/>
      <c r="B16" s="182"/>
      <c r="C16" s="45" t="s">
        <v>14</v>
      </c>
      <c r="D16" s="116">
        <f ca="1">OFFSET($H16,0,MONTH(封面!$G$13)-1,)-OFFSET('2019制造费用'!$H16,0,MONTH(封面!$G$13)-1,)</f>
        <v>0</v>
      </c>
      <c r="E16" s="116">
        <f ca="1">OFFSET($H16,0,MONTH(封面!$G$13)-1,)-OFFSET('2019预算制造费用'!$H16,0,MONTH(封面!$G$13)-1,)</f>
        <v>0</v>
      </c>
      <c r="F16" s="116">
        <f ca="1">SUM(OFFSET($H16,0,0,1,MONTH(封面!$G$13)))-SUM(OFFSET('2019制造费用'!$H16,0,0,1,MONTH(封面!$G$13)))</f>
        <v>0</v>
      </c>
      <c r="G16" s="116">
        <f ca="1">SUM(OFFSET($H16,0,0,1,MONTH(封面!$G$13)))-SUM(OFFSET('2019预算制造费用'!$H16,0,0,1,MONTH(封面!$G$13)))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79"/>
      <c r="B17" s="182"/>
      <c r="C17" s="45" t="s">
        <v>15</v>
      </c>
      <c r="D17" s="116">
        <f ca="1">OFFSET($H17,0,MONTH(封面!$G$13)-1,)-OFFSET('2019制造费用'!$H17,0,MONTH(封面!$G$13)-1,)</f>
        <v>0</v>
      </c>
      <c r="E17" s="116">
        <f ca="1">OFFSET($H17,0,MONTH(封面!$G$13)-1,)-OFFSET('2019预算制造费用'!$H17,0,MONTH(封面!$G$13)-1,)</f>
        <v>0</v>
      </c>
      <c r="F17" s="116">
        <f ca="1">SUM(OFFSET($H17,0,0,1,MONTH(封面!$G$13)))-SUM(OFFSET('2019制造费用'!$H17,0,0,1,MONTH(封面!$G$13)))</f>
        <v>0</v>
      </c>
      <c r="G17" s="116">
        <f ca="1">SUM(OFFSET($H17,0,0,1,MONTH(封面!$G$13)))-SUM(OFFSET('2019预算制造费用'!$H17,0,0,1,MONTH(封面!$G$13)))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79"/>
      <c r="B18" s="181"/>
      <c r="C18" s="45" t="s">
        <v>434</v>
      </c>
      <c r="D18" s="116">
        <f ca="1">OFFSET($H18,0,MONTH(封面!$G$13)-1,)-OFFSET('2019制造费用'!$H18,0,MONTH(封面!$G$13)-1,)</f>
        <v>0</v>
      </c>
      <c r="E18" s="116">
        <f ca="1">OFFSET($H18,0,MONTH(封面!$G$13)-1,)-OFFSET('2019预算制造费用'!$H18,0,MONTH(封面!$G$13)-1,)</f>
        <v>0</v>
      </c>
      <c r="F18" s="116">
        <f ca="1">SUM(OFFSET($H18,0,0,1,MONTH(封面!$G$13)))-SUM(OFFSET('2019制造费用'!$H18,0,0,1,MONTH(封面!$G$13)))</f>
        <v>0</v>
      </c>
      <c r="G18" s="116">
        <f ca="1">SUM(OFFSET($H18,0,0,1,MONTH(封面!$G$13)))-SUM(OFFSET('2019预算制造费用'!$H18,0,0,1,MONTH(封面!$G$13)))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79"/>
      <c r="B19" s="21" t="s">
        <v>153</v>
      </c>
      <c r="C19" s="45" t="s">
        <v>17</v>
      </c>
      <c r="D19" s="116">
        <f ca="1">OFFSET($H19,0,MONTH(封面!$G$13)-1,)-OFFSET('2019制造费用'!$H19,0,MONTH(封面!$G$13)-1,)</f>
        <v>1256</v>
      </c>
      <c r="E19" s="116">
        <f ca="1">OFFSET($H19,0,MONTH(封面!$G$13)-1,)-OFFSET('2019预算制造费用'!$H19,0,MONTH(封面!$G$13)-1,)</f>
        <v>5422</v>
      </c>
      <c r="F19" s="116">
        <f ca="1">SUM(OFFSET($H19,0,0,1,MONTH(封面!$G$13)))-SUM(OFFSET('2019制造费用'!$H19,0,0,1,MONTH(封面!$G$13)))</f>
        <v>4174</v>
      </c>
      <c r="G19" s="116">
        <f ca="1">SUM(OFFSET($H19,0,0,1,MONTH(封面!$G$13)))-SUM(OFFSET('2019预算制造费用'!$H19,0,0,1,MONTH(封面!$G$13)))</f>
        <v>21688</v>
      </c>
      <c r="H19" s="127">
        <v>5422</v>
      </c>
      <c r="I19" s="127">
        <v>5422</v>
      </c>
      <c r="J19" s="127">
        <v>5422</v>
      </c>
      <c r="K19" s="127">
        <v>5422</v>
      </c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21688</v>
      </c>
      <c r="U19" s="88"/>
    </row>
    <row r="20" spans="1:21" s="15" customFormat="1" ht="17.25" customHeight="1">
      <c r="A20" s="179"/>
      <c r="B20" s="19" t="s">
        <v>18</v>
      </c>
      <c r="C20" s="45" t="s">
        <v>19</v>
      </c>
      <c r="D20" s="116">
        <f ca="1">OFFSET($H20,0,MONTH(封面!$G$13)-1,)-OFFSET('2019制造费用'!$H20,0,MONTH(封面!$G$13)-1,)</f>
        <v>0</v>
      </c>
      <c r="E20" s="116">
        <f ca="1">OFFSET($H20,0,MONTH(封面!$G$13)-1,)-OFFSET('2019预算制造费用'!$H20,0,MONTH(封面!$G$13)-1,)</f>
        <v>0</v>
      </c>
      <c r="F20" s="116">
        <f ca="1">SUM(OFFSET($H20,0,0,1,MONTH(封面!$G$13)))-SUM(OFFSET('2019制造费用'!$H20,0,0,1,MONTH(封面!$G$13)))</f>
        <v>0</v>
      </c>
      <c r="G20" s="116">
        <f ca="1">SUM(OFFSET($H20,0,0,1,MONTH(封面!$G$13)))-SUM(OFFSET('2019预算制造费用'!$H20,0,0,1,MONTH(封面!$G$13)))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79"/>
      <c r="B21" s="19" t="s">
        <v>154</v>
      </c>
      <c r="C21" s="45" t="s">
        <v>20</v>
      </c>
      <c r="D21" s="116">
        <f ca="1">OFFSET($H21,0,MONTH(封面!$G$13)-1,)-OFFSET('2019制造费用'!$H21,0,MONTH(封面!$G$13)-1,)</f>
        <v>0</v>
      </c>
      <c r="E21" s="116">
        <f ca="1">OFFSET($H21,0,MONTH(封面!$G$13)-1,)-OFFSET('2019预算制造费用'!$H21,0,MONTH(封面!$G$13)-1,)</f>
        <v>0</v>
      </c>
      <c r="F21" s="116">
        <f ca="1">SUM(OFFSET($H21,0,0,1,MONTH(封面!$G$13)))-SUM(OFFSET('2019制造费用'!$H21,0,0,1,MONTH(封面!$G$13)))</f>
        <v>0</v>
      </c>
      <c r="G21" s="116">
        <f ca="1">SUM(OFFSET($H21,0,0,1,MONTH(封面!$G$13)))-SUM(OFFSET('2019预算制造费用'!$H21,0,0,1,MONTH(封面!$G$13)))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79"/>
      <c r="B22" s="202" t="s">
        <v>21</v>
      </c>
      <c r="C22" s="45" t="s">
        <v>22</v>
      </c>
      <c r="D22" s="116">
        <f ca="1">OFFSET($H22,0,MONTH(封面!$G$13)-1,)-OFFSET('2019制造费用'!$H22,0,MONTH(封面!$G$13)-1,)</f>
        <v>-20487.73</v>
      </c>
      <c r="E22" s="116">
        <f ca="1">OFFSET($H22,0,MONTH(封面!$G$13)-1,)-OFFSET('2019预算制造费用'!$H22,0,MONTH(封面!$G$13)-1,)</f>
        <v>0</v>
      </c>
      <c r="F22" s="116">
        <f ca="1">SUM(OFFSET($H22,0,0,1,MONTH(封面!$G$13)))-SUM(OFFSET('2019制造费用'!$H22,0,0,1,MONTH(封面!$G$13)))</f>
        <v>-59686.89</v>
      </c>
      <c r="G22" s="116">
        <f ca="1">SUM(OFFSET($H22,0,0,1,MONTH(封面!$G$13)))-SUM(OFFSET('2019预算制造费用'!$H22,0,0,1,MONTH(封面!$G$13)))</f>
        <v>20620.8</v>
      </c>
      <c r="H22" s="127">
        <v>20620.8</v>
      </c>
      <c r="I22" s="127">
        <v>20620.8</v>
      </c>
      <c r="J22" s="127">
        <v>-20620.8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20620.8</v>
      </c>
      <c r="U22" s="88"/>
    </row>
    <row r="23" spans="1:21" s="15" customFormat="1" ht="17.25" customHeight="1">
      <c r="A23" s="179"/>
      <c r="B23" s="203"/>
      <c r="C23" s="45" t="s">
        <v>23</v>
      </c>
      <c r="D23" s="116">
        <f ca="1">OFFSET($H23,0,MONTH(封面!$G$13)-1,)-OFFSET('2019制造费用'!$H23,0,MONTH(封面!$G$13)-1,)</f>
        <v>-539.15</v>
      </c>
      <c r="E23" s="116">
        <f ca="1">OFFSET($H23,0,MONTH(封面!$G$13)-1,)-OFFSET('2019预算制造费用'!$H23,0,MONTH(封面!$G$13)-1,)</f>
        <v>0</v>
      </c>
      <c r="F23" s="116">
        <f ca="1">SUM(OFFSET($H23,0,0,1,MONTH(封面!$G$13)))-SUM(OFFSET('2019制造费用'!$H23,0,0,1,MONTH(封面!$G$13)))</f>
        <v>-1468.98</v>
      </c>
      <c r="G23" s="116">
        <f ca="1">SUM(OFFSET($H23,0,0,1,MONTH(封面!$G$13)))-SUM(OFFSET('2019预算制造费用'!$H23,0,0,1,MONTH(封面!$G$13)))</f>
        <v>644.4</v>
      </c>
      <c r="H23" s="127">
        <v>644.4</v>
      </c>
      <c r="I23" s="127">
        <v>644.4</v>
      </c>
      <c r="J23" s="127">
        <v>-644.4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644.4</v>
      </c>
      <c r="U23" s="88"/>
    </row>
    <row r="24" spans="1:21" s="15" customFormat="1" ht="17.25" customHeight="1">
      <c r="A24" s="179"/>
      <c r="B24" s="203"/>
      <c r="C24" s="45" t="s">
        <v>24</v>
      </c>
      <c r="D24" s="116">
        <f ca="1">OFFSET($H24,0,MONTH(封面!$G$13)-1,)-OFFSET('2019制造费用'!$H24,0,MONTH(封面!$G$13)-1,)</f>
        <v>-700.89</v>
      </c>
      <c r="E24" s="116">
        <f ca="1">OFFSET($H24,0,MONTH(封面!$G$13)-1,)-OFFSET('2019预算制造费用'!$H24,0,MONTH(封面!$G$13)-1,)</f>
        <v>0</v>
      </c>
      <c r="F24" s="116">
        <f ca="1">SUM(OFFSET($H24,0,0,1,MONTH(封面!$G$13)))-SUM(OFFSET('2019制造费用'!$H24,0,0,1,MONTH(封面!$G$13)))</f>
        <v>-1909.6299999999997</v>
      </c>
      <c r="G24" s="116">
        <f ca="1">SUM(OFFSET($H24,0,0,1,MONTH(封面!$G$13)))-SUM(OFFSET('2019预算制造费用'!$H24,0,0,1,MONTH(封面!$G$13)))</f>
        <v>837.71</v>
      </c>
      <c r="H24" s="127">
        <v>837.71</v>
      </c>
      <c r="I24" s="127">
        <v>837.71</v>
      </c>
      <c r="J24" s="127">
        <v>-837.71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837.71</v>
      </c>
      <c r="U24" s="88"/>
    </row>
    <row r="25" spans="1:21" s="15" customFormat="1" ht="17.25" customHeight="1">
      <c r="A25" s="179"/>
      <c r="B25" s="203"/>
      <c r="C25" s="45" t="s">
        <v>25</v>
      </c>
      <c r="D25" s="116">
        <f ca="1">OFFSET($H25,0,MONTH(封面!$G$13)-1,)-OFFSET('2019制造费用'!$H25,0,MONTH(封面!$G$13)-1,)</f>
        <v>-4339.0200000000004</v>
      </c>
      <c r="E25" s="116">
        <f ca="1">OFFSET($H25,0,MONTH(封面!$G$13)-1,)-OFFSET('2019预算制造费用'!$H25,0,MONTH(封面!$G$13)-1,)</f>
        <v>6444</v>
      </c>
      <c r="F25" s="116">
        <f ca="1">SUM(OFFSET($H25,0,0,1,MONTH(封面!$G$13)))-SUM(OFFSET('2019制造费用'!$H25,0,0,1,MONTH(封面!$G$13)))</f>
        <v>-10047.25</v>
      </c>
      <c r="G25" s="116">
        <f ca="1">SUM(OFFSET($H25,0,0,1,MONTH(封面!$G$13)))-SUM(OFFSET('2019预算制造费用'!$H25,0,0,1,MONTH(封面!$G$13)))</f>
        <v>32220</v>
      </c>
      <c r="H25" s="127">
        <v>12888</v>
      </c>
      <c r="I25" s="127">
        <v>12888</v>
      </c>
      <c r="J25" s="127"/>
      <c r="K25" s="127">
        <v>6444</v>
      </c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32220</v>
      </c>
      <c r="U25" s="88"/>
    </row>
    <row r="26" spans="1:21" s="15" customFormat="1" ht="17.25" customHeight="1">
      <c r="A26" s="179"/>
      <c r="B26" s="203"/>
      <c r="C26" s="45" t="s">
        <v>26</v>
      </c>
      <c r="D26" s="116">
        <f ca="1">OFFSET($H26,0,MONTH(封面!$G$13)-1,)-OFFSET('2019制造费用'!$H26,0,MONTH(封面!$G$13)-1,)</f>
        <v>105.25</v>
      </c>
      <c r="E26" s="116">
        <f ca="1">OFFSET($H26,0,MONTH(封面!$G$13)-1,)-OFFSET('2019预算制造费用'!$H26,0,MONTH(封面!$G$13)-1,)</f>
        <v>644.4</v>
      </c>
      <c r="F26" s="116">
        <f ca="1">SUM(OFFSET($H26,0,0,1,MONTH(封面!$G$13)))-SUM(OFFSET('2019制造费用'!$H26,0,0,1,MONTH(封面!$G$13)))</f>
        <v>464.2199999999998</v>
      </c>
      <c r="G26" s="116">
        <f ca="1">SUM(OFFSET($H26,0,0,1,MONTH(封面!$G$13)))-SUM(OFFSET('2019预算制造费用'!$H26,0,0,1,MONTH(封面!$G$13)))</f>
        <v>2577.6</v>
      </c>
      <c r="H26" s="127">
        <v>644.4</v>
      </c>
      <c r="I26" s="127">
        <v>644.4</v>
      </c>
      <c r="J26" s="127">
        <v>644.4</v>
      </c>
      <c r="K26" s="127">
        <v>644.4</v>
      </c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2577.6</v>
      </c>
      <c r="U26" s="88"/>
    </row>
    <row r="27" spans="1:21" s="15" customFormat="1" ht="17.25" customHeight="1">
      <c r="A27" s="179"/>
      <c r="B27" s="19" t="s">
        <v>27</v>
      </c>
      <c r="C27" s="45" t="s">
        <v>28</v>
      </c>
      <c r="D27" s="127">
        <f ca="1">OFFSET($H27,0,MONTH(封面!$G$13)-1,)-OFFSET('2019制造费用'!$H28,0,MONTH(封面!$G$13)-1,)</f>
        <v>0</v>
      </c>
      <c r="E27" s="127">
        <f ca="1">OFFSET($H27,0,MONTH(封面!$G$13)-1,)-OFFSET('2019预算制造费用'!$H28,0,MONTH(封面!$G$13)-1,)</f>
        <v>0</v>
      </c>
      <c r="F27" s="127">
        <f ca="1">SUM(OFFSET($H27,0,0,1,MONTH(封面!$G$13)))-SUM(OFFSET('2019制造费用'!$H28,0,0,1,MONTH(封面!$G$13)))</f>
        <v>0</v>
      </c>
      <c r="G27" s="127">
        <f ca="1">SUM(OFFSET($H27,0,0,1,MONTH(封面!$G$13)))-SUM(OFFSET('2019预算制造费用'!$H28,0,0,1,MONTH(封面!$G$13)))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7.25" customHeight="1">
      <c r="A28" s="183" t="s">
        <v>155</v>
      </c>
      <c r="B28" s="180" t="s">
        <v>29</v>
      </c>
      <c r="C28" s="45" t="s">
        <v>30</v>
      </c>
      <c r="D28" s="116">
        <f ca="1">OFFSET($H28,0,MONTH(封面!$G$13)-1,)-OFFSET('2019制造费用'!$H28,0,MONTH(封面!$G$13)-1,)</f>
        <v>0</v>
      </c>
      <c r="E28" s="116">
        <f ca="1">OFFSET($H28,0,MONTH(封面!$G$13)-1,)-OFFSET('2019预算制造费用'!$H28,0,MONTH(封面!$G$13)-1,)</f>
        <v>0</v>
      </c>
      <c r="F28" s="116">
        <f ca="1">SUM(OFFSET($H28,0,0,1,MONTH(封面!$G$13)))-SUM(OFFSET('2019制造费用'!$H28,0,0,1,MONTH(封面!$G$13)))</f>
        <v>0</v>
      </c>
      <c r="G28" s="116">
        <f ca="1">SUM(OFFSET($H28,0,0,1,MONTH(封面!$G$13)))-SUM(OFFSET('2019预算制造费用'!$H28,0,0,1,MONTH(封面!$G$13)))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84"/>
      <c r="B29" s="181"/>
      <c r="C29" s="45" t="s">
        <v>31</v>
      </c>
      <c r="D29" s="116">
        <f ca="1">OFFSET($H29,0,MONTH(封面!$G$13)-1,)-OFFSET('2019制造费用'!$H29,0,MONTH(封面!$G$13)-1,)</f>
        <v>0</v>
      </c>
      <c r="E29" s="116">
        <f ca="1">OFFSET($H29,0,MONTH(封面!$G$13)-1,)-OFFSET('2019预算制造费用'!$H29,0,MONTH(封面!$G$13)-1,)</f>
        <v>0</v>
      </c>
      <c r="F29" s="116">
        <f ca="1">SUM(OFFSET($H29,0,0,1,MONTH(封面!$G$13)))-SUM(OFFSET('2019制造费用'!$H29,0,0,1,MONTH(封面!$G$13)))</f>
        <v>0</v>
      </c>
      <c r="G29" s="116">
        <f ca="1">SUM(OFFSET($H29,0,0,1,MONTH(封面!$G$13)))-SUM(OFFSET('2019预算制造费用'!$H29,0,0,1,MONTH(封面!$G$13)))</f>
        <v>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84"/>
      <c r="B30" s="21" t="s">
        <v>32</v>
      </c>
      <c r="C30" s="45" t="s">
        <v>33</v>
      </c>
      <c r="D30" s="116">
        <f ca="1">OFFSET($H30,0,MONTH(封面!$G$13)-1,)-OFFSET('2019制造费用'!$H30,0,MONTH(封面!$G$13)-1,)</f>
        <v>0</v>
      </c>
      <c r="E30" s="116">
        <f ca="1">OFFSET($H30,0,MONTH(封面!$G$13)-1,)-OFFSET('2019预算制造费用'!$H30,0,MONTH(封面!$G$13)-1,)</f>
        <v>0</v>
      </c>
      <c r="F30" s="116">
        <f ca="1">SUM(OFFSET($H30,0,0,1,MONTH(封面!$G$13)))-SUM(OFFSET('2019制造费用'!$H30,0,0,1,MONTH(封面!$G$13)))</f>
        <v>0</v>
      </c>
      <c r="G30" s="116">
        <f ca="1">SUM(OFFSET($H30,0,0,1,MONTH(封面!$G$13)))-SUM(OFFSET('2019预算制造费用'!$H30,0,0,1,MONTH(封面!$G$13)))</f>
        <v>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0</v>
      </c>
      <c r="U30" s="88"/>
    </row>
    <row r="31" spans="1:21" s="15" customFormat="1" ht="17.25" customHeight="1">
      <c r="A31" s="184"/>
      <c r="B31" s="180" t="s">
        <v>156</v>
      </c>
      <c r="C31" s="45" t="s">
        <v>34</v>
      </c>
      <c r="D31" s="116">
        <f ca="1">OFFSET($H31,0,MONTH(封面!$G$13)-1,)-OFFSET('2019制造费用'!$H31,0,MONTH(封面!$G$13)-1,)</f>
        <v>0</v>
      </c>
      <c r="E31" s="116">
        <f ca="1">OFFSET($H31,0,MONTH(封面!$G$13)-1,)-OFFSET('2019预算制造费用'!$H31,0,MONTH(封面!$G$13)-1,)</f>
        <v>0</v>
      </c>
      <c r="F31" s="116">
        <f ca="1">SUM(OFFSET($H31,0,0,1,MONTH(封面!$G$13)))-SUM(OFFSET('2019制造费用'!$H31,0,0,1,MONTH(封面!$G$13)))</f>
        <v>0</v>
      </c>
      <c r="G31" s="116">
        <f ca="1">SUM(OFFSET($H31,0,0,1,MONTH(封面!$G$13)))-SUM(OFFSET('2019预算制造费用'!$H31,0,0,1,MONTH(封面!$G$13)))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84"/>
      <c r="B32" s="182"/>
      <c r="C32" s="45" t="s">
        <v>35</v>
      </c>
      <c r="D32" s="116">
        <f ca="1">OFFSET($H32,0,MONTH(封面!$G$13)-1,)-OFFSET('2019制造费用'!$H32,0,MONTH(封面!$G$13)-1,)</f>
        <v>0</v>
      </c>
      <c r="E32" s="116">
        <f ca="1">OFFSET($H32,0,MONTH(封面!$G$13)-1,)-OFFSET('2019预算制造费用'!$H32,0,MONTH(封面!$G$13)-1,)</f>
        <v>0</v>
      </c>
      <c r="F32" s="116">
        <f ca="1">SUM(OFFSET($H32,0,0,1,MONTH(封面!$G$13)))-SUM(OFFSET('2019制造费用'!$H32,0,0,1,MONTH(封面!$G$13)))</f>
        <v>0</v>
      </c>
      <c r="G32" s="116">
        <f ca="1">SUM(OFFSET($H32,0,0,1,MONTH(封面!$G$13)))-SUM(OFFSET('2019预算制造费用'!$H32,0,0,1,MONTH(封面!$G$13)))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84"/>
      <c r="B33" s="181"/>
      <c r="C33" s="45" t="s">
        <v>36</v>
      </c>
      <c r="D33" s="116">
        <f ca="1">OFFSET($H33,0,MONTH(封面!$G$13)-1,)-OFFSET('2019制造费用'!$H33,0,MONTH(封面!$G$13)-1,)</f>
        <v>0</v>
      </c>
      <c r="E33" s="116">
        <f ca="1">OFFSET($H33,0,MONTH(封面!$G$13)-1,)-OFFSET('2019预算制造费用'!$H33,0,MONTH(封面!$G$13)-1,)</f>
        <v>0</v>
      </c>
      <c r="F33" s="116">
        <f ca="1">SUM(OFFSET($H33,0,0,1,MONTH(封面!$G$13)))-SUM(OFFSET('2019制造费用'!$H33,0,0,1,MONTH(封面!$G$13)))</f>
        <v>540</v>
      </c>
      <c r="G33" s="116">
        <f ca="1">SUM(OFFSET($H33,0,0,1,MONTH(封面!$G$13)))-SUM(OFFSET('2019预算制造费用'!$H33,0,0,1,MONTH(封面!$G$13)))</f>
        <v>360</v>
      </c>
      <c r="H33" s="127">
        <v>360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360</v>
      </c>
      <c r="U33" s="88"/>
    </row>
    <row r="34" spans="1:21" s="15" customFormat="1" ht="17.25" customHeight="1">
      <c r="A34" s="184"/>
      <c r="B34" s="180" t="s">
        <v>37</v>
      </c>
      <c r="C34" s="45" t="s">
        <v>38</v>
      </c>
      <c r="D34" s="116">
        <f ca="1">OFFSET($H34,0,MONTH(封面!$G$13)-1,)-OFFSET('2019制造费用'!$H34,0,MONTH(封面!$G$13)-1,)</f>
        <v>-5926.47</v>
      </c>
      <c r="E34" s="116">
        <f ca="1">OFFSET($H34,0,MONTH(封面!$G$13)-1,)-OFFSET('2019预算制造费用'!$H34,0,MONTH(封面!$G$13)-1,)</f>
        <v>0</v>
      </c>
      <c r="F34" s="116">
        <f ca="1">SUM(OFFSET($H34,0,0,1,MONTH(封面!$G$13)))-SUM(OFFSET('2019制造费用'!$H34,0,0,1,MONTH(封面!$G$13)))</f>
        <v>-6214.47</v>
      </c>
      <c r="G34" s="116">
        <f ca="1">SUM(OFFSET($H34,0,0,1,MONTH(封面!$G$13)))-SUM(OFFSET('2019预算制造费用'!$H34,0,0,1,MONTH(封面!$G$13)))</f>
        <v>0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0</v>
      </c>
      <c r="U34" s="88"/>
    </row>
    <row r="35" spans="1:21" s="15" customFormat="1" ht="17.25" customHeight="1">
      <c r="A35" s="184"/>
      <c r="B35" s="181"/>
      <c r="C35" s="45" t="s">
        <v>39</v>
      </c>
      <c r="D35" s="116">
        <f ca="1">OFFSET($H35,0,MONTH(封面!$G$13)-1,)-OFFSET('2019制造费用'!$H35,0,MONTH(封面!$G$13)-1,)</f>
        <v>0</v>
      </c>
      <c r="E35" s="116">
        <f ca="1">OFFSET($H35,0,MONTH(封面!$G$13)-1,)-OFFSET('2019预算制造费用'!$H35,0,MONTH(封面!$G$13)-1,)</f>
        <v>0</v>
      </c>
      <c r="F35" s="116">
        <f ca="1">SUM(OFFSET($H35,0,0,1,MONTH(封面!$G$13)))-SUM(OFFSET('2019制造费用'!$H35,0,0,1,MONTH(封面!$G$13)))</f>
        <v>0</v>
      </c>
      <c r="G35" s="116">
        <f ca="1">SUM(OFFSET($H35,0,0,1,MONTH(封面!$G$13)))-SUM(OFFSET('2019预算制造费用'!$H35,0,0,1,MONTH(封面!$G$13)))</f>
        <v>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 ht="17.25" customHeight="1">
      <c r="A36" s="184"/>
      <c r="B36" s="21" t="s">
        <v>157</v>
      </c>
      <c r="C36" s="45" t="s">
        <v>40</v>
      </c>
      <c r="D36" s="116">
        <f ca="1">OFFSET($H36,0,MONTH(封面!$G$13)-1,)-OFFSET('2019制造费用'!$H36,0,MONTH(封面!$G$13)-1,)</f>
        <v>0</v>
      </c>
      <c r="E36" s="116">
        <f ca="1">OFFSET($H36,0,MONTH(封面!$G$13)-1,)-OFFSET('2019预算制造费用'!$H36,0,MONTH(封面!$G$13)-1,)</f>
        <v>0</v>
      </c>
      <c r="F36" s="116">
        <f ca="1">SUM(OFFSET($H36,0,0,1,MONTH(封面!$G$13)))-SUM(OFFSET('2019制造费用'!$H36,0,0,1,MONTH(封面!$G$13)))</f>
        <v>0</v>
      </c>
      <c r="G36" s="116">
        <f ca="1">SUM(OFFSET($H36,0,0,1,MONTH(封面!$G$13)))-SUM(OFFSET('2019预算制造费用'!$H36,0,0,1,MONTH(封面!$G$13)))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84"/>
      <c r="B37" s="21" t="s">
        <v>41</v>
      </c>
      <c r="C37" s="45" t="s">
        <v>42</v>
      </c>
      <c r="D37" s="116">
        <f ca="1">OFFSET($H37,0,MONTH(封面!$G$13)-1,)-OFFSET('2019制造费用'!$H37,0,MONTH(封面!$G$13)-1,)</f>
        <v>0</v>
      </c>
      <c r="E37" s="116">
        <f ca="1">OFFSET($H37,0,MONTH(封面!$G$13)-1,)-OFFSET('2019预算制造费用'!$H37,0,MONTH(封面!$G$13)-1,)</f>
        <v>0</v>
      </c>
      <c r="F37" s="116">
        <f ca="1">SUM(OFFSET($H37,0,0,1,MONTH(封面!$G$13)))-SUM(OFFSET('2019制造费用'!$H37,0,0,1,MONTH(封面!$G$13)))</f>
        <v>0</v>
      </c>
      <c r="G37" s="116">
        <f ca="1">SUM(OFFSET($H37,0,0,1,MONTH(封面!$G$13)))-SUM(OFFSET('2019预算制造费用'!$H37,0,0,1,MONTH(封面!$G$13)))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17.25" customHeight="1">
      <c r="A38" s="184"/>
      <c r="B38" s="180" t="s">
        <v>158</v>
      </c>
      <c r="C38" s="45" t="s">
        <v>43</v>
      </c>
      <c r="D38" s="116">
        <f ca="1">OFFSET($H38,0,MONTH(封面!$G$13)-1,)-OFFSET('2019制造费用'!$H38,0,MONTH(封面!$G$13)-1,)</f>
        <v>0</v>
      </c>
      <c r="E38" s="116">
        <f ca="1">OFFSET($H38,0,MONTH(封面!$G$13)-1,)-OFFSET('2019预算制造费用'!$H38,0,MONTH(封面!$G$13)-1,)</f>
        <v>0</v>
      </c>
      <c r="F38" s="116">
        <f ca="1">SUM(OFFSET($H38,0,0,1,MONTH(封面!$G$13)))-SUM(OFFSET('2019制造费用'!$H38,0,0,1,MONTH(封面!$G$13)))</f>
        <v>0</v>
      </c>
      <c r="G38" s="116">
        <f ca="1">SUM(OFFSET($H38,0,0,1,MONTH(封面!$G$13)))-SUM(OFFSET('2019预算制造费用'!$H38,0,0,1,MONTH(封面!$G$13)))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84"/>
      <c r="B39" s="181"/>
      <c r="C39" s="45" t="s">
        <v>44</v>
      </c>
      <c r="D39" s="116">
        <f ca="1">OFFSET($H39,0,MONTH(封面!$G$13)-1,)-OFFSET('2019制造费用'!$H39,0,MONTH(封面!$G$13)-1,)</f>
        <v>0</v>
      </c>
      <c r="E39" s="116">
        <f ca="1">OFFSET($H39,0,MONTH(封面!$G$13)-1,)-OFFSET('2019预算制造费用'!$H39,0,MONTH(封面!$G$13)-1,)</f>
        <v>0</v>
      </c>
      <c r="F39" s="116">
        <f ca="1">SUM(OFFSET($H39,0,0,1,MONTH(封面!$G$13)))-SUM(OFFSET('2019制造费用'!$H39,0,0,1,MONTH(封面!$G$13)))</f>
        <v>0</v>
      </c>
      <c r="G39" s="116">
        <f ca="1">SUM(OFFSET($H39,0,0,1,MONTH(封面!$G$13)))-SUM(OFFSET('2019预算制造费用'!$H39,0,0,1,MONTH(封面!$G$13)))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84"/>
      <c r="B40" s="21" t="s">
        <v>45</v>
      </c>
      <c r="C40" s="45" t="s">
        <v>46</v>
      </c>
      <c r="D40" s="116">
        <f ca="1">OFFSET($H40,0,MONTH(封面!$G$13)-1,)-OFFSET('2019制造费用'!$H40,0,MONTH(封面!$G$13)-1,)</f>
        <v>0</v>
      </c>
      <c r="E40" s="116">
        <f ca="1">OFFSET($H40,0,MONTH(封面!$G$13)-1,)-OFFSET('2019预算制造费用'!$H40,0,MONTH(封面!$G$13)-1,)</f>
        <v>0</v>
      </c>
      <c r="F40" s="116">
        <f ca="1">SUM(OFFSET($H40,0,0,1,MONTH(封面!$G$13)))-SUM(OFFSET('2019制造费用'!$H40,0,0,1,MONTH(封面!$G$13)))</f>
        <v>0</v>
      </c>
      <c r="G40" s="116">
        <f ca="1">SUM(OFFSET($H40,0,0,1,MONTH(封面!$G$13)))-SUM(OFFSET('2019预算制造费用'!$H40,0,0,1,MONTH(封面!$G$13)))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86" t="s">
        <v>47</v>
      </c>
      <c r="B41" s="22" t="s">
        <v>159</v>
      </c>
      <c r="C41" s="45" t="s">
        <v>435</v>
      </c>
      <c r="D41" s="116">
        <f ca="1">OFFSET($H41,0,MONTH(封面!$G$13)-1,)-OFFSET('2019制造费用'!$H41,0,MONTH(封面!$G$13)-1,)</f>
        <v>-51573.670000000006</v>
      </c>
      <c r="E41" s="116">
        <f ca="1">OFFSET($H41,0,MONTH(封面!$G$13)-1,)-OFFSET('2019预算制造费用'!$H41,0,MONTH(封面!$G$13)-1,)</f>
        <v>11196.99</v>
      </c>
      <c r="F41" s="116">
        <f ca="1">SUM(OFFSET($H41,0,0,1,MONTH(封面!$G$13)))-SUM(OFFSET('2019制造费用'!$H41,0,0,1,MONTH(封面!$G$13)))</f>
        <v>-24813.730000000003</v>
      </c>
      <c r="G41" s="116">
        <f ca="1">SUM(OFFSET($H41,0,0,1,MONTH(封面!$G$13)))-SUM(OFFSET('2019预算制造费用'!$H41,0,0,1,MONTH(封面!$G$13)))</f>
        <v>58558.879999999997</v>
      </c>
      <c r="H41" s="127">
        <v>31754.36</v>
      </c>
      <c r="I41" s="127">
        <v>2123.89</v>
      </c>
      <c r="J41" s="127">
        <v>13483.64</v>
      </c>
      <c r="K41" s="127">
        <v>11196.99</v>
      </c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58558.879999999997</v>
      </c>
      <c r="U41" s="88"/>
    </row>
    <row r="42" spans="1:21" s="15" customFormat="1" ht="17.25" customHeight="1">
      <c r="A42" s="187"/>
      <c r="B42" s="19" t="s">
        <v>160</v>
      </c>
      <c r="C42" s="48" t="s">
        <v>436</v>
      </c>
      <c r="D42" s="116">
        <f ca="1">OFFSET($H42,0,MONTH(封面!$G$13)-1,)-OFFSET('2019制造费用'!$H42,0,MONTH(封面!$G$13)-1,)</f>
        <v>-56110.12</v>
      </c>
      <c r="E42" s="116">
        <f ca="1">OFFSET($H42,0,MONTH(封面!$G$13)-1,)-OFFSET('2019预算制造费用'!$H42,0,MONTH(封面!$G$13)-1,)</f>
        <v>59194.96</v>
      </c>
      <c r="F42" s="116">
        <f ca="1">SUM(OFFSET($H42,0,0,1,MONTH(封面!$G$13)))-SUM(OFFSET('2019制造费用'!$H42,0,0,1,MONTH(封面!$G$13)))</f>
        <v>-307775.67</v>
      </c>
      <c r="G42" s="116">
        <f ca="1">SUM(OFFSET($H42,0,0,1,MONTH(封面!$G$13)))-SUM(OFFSET('2019预算制造费用'!$H42,0,0,1,MONTH(封面!$G$13)))</f>
        <v>127349.26000000001</v>
      </c>
      <c r="H42" s="127">
        <v>23903.279999999999</v>
      </c>
      <c r="I42" s="127">
        <v>3293.23</v>
      </c>
      <c r="J42" s="127">
        <v>40957.79</v>
      </c>
      <c r="K42" s="127">
        <v>59194.96</v>
      </c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127349.26000000001</v>
      </c>
      <c r="U42" s="88"/>
    </row>
    <row r="43" spans="1:21" s="15" customFormat="1" ht="17.25" customHeight="1">
      <c r="A43" s="187"/>
      <c r="B43" s="19" t="s">
        <v>161</v>
      </c>
      <c r="C43" s="48" t="s">
        <v>48</v>
      </c>
      <c r="D43" s="116">
        <f ca="1">OFFSET($H43,0,MONTH(封面!$G$13)-1,)-OFFSET('2019制造费用'!$H43,0,MONTH(封面!$G$13)-1,)</f>
        <v>0</v>
      </c>
      <c r="E43" s="116">
        <f ca="1">OFFSET($H43,0,MONTH(封面!$G$13)-1,)-OFFSET('2019预算制造费用'!$H43,0,MONTH(封面!$G$13)-1,)</f>
        <v>0</v>
      </c>
      <c r="F43" s="116">
        <f ca="1">SUM(OFFSET($H43,0,0,1,MONTH(封面!$G$13)))-SUM(OFFSET('2019制造费用'!$H43,0,0,1,MONTH(封面!$G$13)))</f>
        <v>0</v>
      </c>
      <c r="G43" s="116">
        <f ca="1">SUM(OFFSET($H43,0,0,1,MONTH(封面!$G$13)))-SUM(OFFSET('2019预算制造费用'!$H43,0,0,1,MONTH(封面!$G$13)))</f>
        <v>0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 ht="17.25" customHeight="1">
      <c r="A44" s="187"/>
      <c r="B44" s="180" t="s">
        <v>49</v>
      </c>
      <c r="C44" s="48" t="s">
        <v>50</v>
      </c>
      <c r="D44" s="116">
        <f ca="1">OFFSET($H44,0,MONTH(封面!$G$13)-1,)-OFFSET('2019制造费用'!$H44,0,MONTH(封面!$G$13)-1,)</f>
        <v>0</v>
      </c>
      <c r="E44" s="116">
        <f ca="1">OFFSET($H44,0,MONTH(封面!$G$13)-1,)-OFFSET('2019预算制造费用'!$H44,0,MONTH(封面!$G$13)-1,)</f>
        <v>0</v>
      </c>
      <c r="F44" s="116">
        <f ca="1">SUM(OFFSET($H44,0,0,1,MONTH(封面!$G$13)))-SUM(OFFSET('2019制造费用'!$H44,0,0,1,MONTH(封面!$G$13)))</f>
        <v>0</v>
      </c>
      <c r="G44" s="116">
        <f ca="1">SUM(OFFSET($H44,0,0,1,MONTH(封面!$G$13)))-SUM(OFFSET('2019预算制造费用'!$H44,0,0,1,MONTH(封面!$G$13)))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87"/>
      <c r="B45" s="181"/>
      <c r="C45" s="48" t="s">
        <v>437</v>
      </c>
      <c r="D45" s="116">
        <f ca="1">OFFSET($H45,0,MONTH(封面!$G$13)-1,)-OFFSET('2019制造费用'!$H45,0,MONTH(封面!$G$13)-1,)</f>
        <v>0</v>
      </c>
      <c r="E45" s="116">
        <f ca="1">OFFSET($H45,0,MONTH(封面!$G$13)-1,)-OFFSET('2019预算制造费用'!$H45,0,MONTH(封面!$G$13)-1,)</f>
        <v>0</v>
      </c>
      <c r="F45" s="116">
        <f ca="1">SUM(OFFSET($H45,0,0,1,MONTH(封面!$G$13)))-SUM(OFFSET('2019制造费用'!$H45,0,0,1,MONTH(封面!$G$13)))</f>
        <v>0</v>
      </c>
      <c r="G45" s="116">
        <f ca="1">SUM(OFFSET($H45,0,0,1,MONTH(封面!$G$13)))-SUM(OFFSET('2019预算制造费用'!$H45,0,0,1,MONTH(封面!$G$13)))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87"/>
      <c r="B46" s="21" t="s">
        <v>51</v>
      </c>
      <c r="C46" s="48" t="s">
        <v>52</v>
      </c>
      <c r="D46" s="116">
        <f ca="1">OFFSET($H46,0,MONTH(封面!$G$13)-1,)-OFFSET('2019制造费用'!$H46,0,MONTH(封面!$G$13)-1,)</f>
        <v>20950.419999999984</v>
      </c>
      <c r="E46" s="116">
        <f ca="1">OFFSET($H46,0,MONTH(封面!$G$13)-1,)-OFFSET('2019预算制造费用'!$H46,0,MONTH(封面!$G$13)-1,)</f>
        <v>350930.67</v>
      </c>
      <c r="F46" s="116">
        <f ca="1">SUM(OFFSET($H46,0,0,1,MONTH(封面!$G$13)))-SUM(OFFSET('2019制造费用'!$H46,0,0,1,MONTH(封面!$G$13)))</f>
        <v>16663.929999999935</v>
      </c>
      <c r="G46" s="116">
        <f ca="1">SUM(OFFSET($H46,0,0,1,MONTH(封面!$G$13)))-SUM(OFFSET('2019预算制造费用'!$H46,0,0,1,MONTH(封面!$G$13)))</f>
        <v>1383687.5199999998</v>
      </c>
      <c r="H46" s="127">
        <v>350929.42</v>
      </c>
      <c r="I46" s="127">
        <v>330898.02</v>
      </c>
      <c r="J46" s="127">
        <v>350929.41</v>
      </c>
      <c r="K46" s="127">
        <v>350930.67</v>
      </c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1383687.5199999998</v>
      </c>
      <c r="U46" s="88"/>
    </row>
    <row r="47" spans="1:21" s="15" customFormat="1" ht="17.25" customHeight="1">
      <c r="A47" s="187"/>
      <c r="B47" s="21" t="s">
        <v>211</v>
      </c>
      <c r="C47" s="48" t="s">
        <v>53</v>
      </c>
      <c r="D47" s="116">
        <f ca="1">OFFSET($H47,0,MONTH(封面!$G$13)-1,)-OFFSET('2019制造费用'!$H47,0,MONTH(封面!$G$13)-1,)</f>
        <v>0</v>
      </c>
      <c r="E47" s="116">
        <f ca="1">OFFSET($H47,0,MONTH(封面!$G$13)-1,)-OFFSET('2019预算制造费用'!$H47,0,MONTH(封面!$G$13)-1,)</f>
        <v>0</v>
      </c>
      <c r="F47" s="116">
        <f ca="1">SUM(OFFSET($H47,0,0,1,MONTH(封面!$G$13)))-SUM(OFFSET('2019制造费用'!$H47,0,0,1,MONTH(封面!$G$13)))</f>
        <v>0</v>
      </c>
      <c r="G47" s="116">
        <f ca="1">SUM(OFFSET($H47,0,0,1,MONTH(封面!$G$13)))-SUM(OFFSET('2019预算制造费用'!$H47,0,0,1,MONTH(封面!$G$13)))</f>
        <v>0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 ht="17.25" customHeight="1">
      <c r="A48" s="187"/>
      <c r="B48" s="19" t="s">
        <v>54</v>
      </c>
      <c r="C48" s="48" t="s">
        <v>55</v>
      </c>
      <c r="D48" s="116">
        <f ca="1">OFFSET($H48,0,MONTH(封面!$G$13)-1,)-OFFSET('2019制造费用'!$H48,0,MONTH(封面!$G$13)-1,)</f>
        <v>-7405.2400000000007</v>
      </c>
      <c r="E48" s="116">
        <f ca="1">OFFSET($H48,0,MONTH(封面!$G$13)-1,)-OFFSET('2019预算制造费用'!$H48,0,MONTH(封面!$G$13)-1,)</f>
        <v>2647.8</v>
      </c>
      <c r="F48" s="116">
        <f ca="1">SUM(OFFSET($H48,0,0,1,MONTH(封面!$G$13)))-SUM(OFFSET('2019制造费用'!$H48,0,0,1,MONTH(封面!$G$13)))</f>
        <v>282.34000000000015</v>
      </c>
      <c r="G48" s="116">
        <f ca="1">SUM(OFFSET($H48,0,0,1,MONTH(封面!$G$13)))-SUM(OFFSET('2019预算制造费用'!$H48,0,0,1,MONTH(封面!$G$13)))</f>
        <v>31085.49</v>
      </c>
      <c r="H48" s="127">
        <v>2564.1</v>
      </c>
      <c r="I48" s="127">
        <v>2639.16</v>
      </c>
      <c r="J48" s="127">
        <v>23234.43</v>
      </c>
      <c r="K48" s="127">
        <v>2647.8</v>
      </c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31085.49</v>
      </c>
      <c r="U48" s="88"/>
    </row>
    <row r="49" spans="1:21" s="15" customFormat="1" ht="17.25" customHeight="1">
      <c r="A49" s="188" t="s">
        <v>212</v>
      </c>
      <c r="B49" s="189" t="s">
        <v>213</v>
      </c>
      <c r="C49" s="48" t="s">
        <v>56</v>
      </c>
      <c r="D49" s="116">
        <f ca="1">OFFSET($H49,0,MONTH(封面!$G$13)-1,)-OFFSET('2019制造费用'!$H49,0,MONTH(封面!$G$13)-1,)</f>
        <v>0</v>
      </c>
      <c r="E49" s="116">
        <f ca="1">OFFSET($H49,0,MONTH(封面!$G$13)-1,)-OFFSET('2019预算制造费用'!$H49,0,MONTH(封面!$G$13)-1,)</f>
        <v>0</v>
      </c>
      <c r="F49" s="116">
        <f ca="1">SUM(OFFSET($H49,0,0,1,MONTH(封面!$G$13)))-SUM(OFFSET('2019制造费用'!$H49,0,0,1,MONTH(封面!$G$13)))</f>
        <v>0</v>
      </c>
      <c r="G49" s="116">
        <f ca="1">SUM(OFFSET($H49,0,0,1,MONTH(封面!$G$13)))-SUM(OFFSET('2019预算制造费用'!$H49,0,0,1,MONTH(封面!$G$13)))</f>
        <v>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0</v>
      </c>
      <c r="U49" s="88"/>
    </row>
    <row r="50" spans="1:21" s="15" customFormat="1" ht="17.25" customHeight="1">
      <c r="A50" s="188"/>
      <c r="B50" s="190"/>
      <c r="C50" s="48" t="s">
        <v>57</v>
      </c>
      <c r="D50" s="116">
        <f ca="1">OFFSET($H50,0,MONTH(封面!$G$13)-1,)-OFFSET('2019制造费用'!$H50,0,MONTH(封面!$G$13)-1,)</f>
        <v>0</v>
      </c>
      <c r="E50" s="116">
        <f ca="1">OFFSET($H50,0,MONTH(封面!$G$13)-1,)-OFFSET('2019预算制造费用'!$H50,0,MONTH(封面!$G$13)-1,)</f>
        <v>0</v>
      </c>
      <c r="F50" s="116">
        <f ca="1">SUM(OFFSET($H50,0,0,1,MONTH(封面!$G$13)))-SUM(OFFSET('2019制造费用'!$H50,0,0,1,MONTH(封面!$G$13)))</f>
        <v>0</v>
      </c>
      <c r="G50" s="116">
        <f ca="1">SUM(OFFSET($H50,0,0,1,MONTH(封面!$G$13)))-SUM(OFFSET('2019预算制造费用'!$H50,0,0,1,MONTH(封面!$G$13)))</f>
        <v>0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88"/>
      <c r="B51" s="191"/>
      <c r="C51" s="48" t="s">
        <v>438</v>
      </c>
      <c r="D51" s="116">
        <f ca="1">OFFSET($H51,0,MONTH(封面!$G$13)-1,)-OFFSET('2019制造费用'!$H51,0,MONTH(封面!$G$13)-1,)</f>
        <v>0</v>
      </c>
      <c r="E51" s="116">
        <f ca="1">OFFSET($H51,0,MONTH(封面!$G$13)-1,)-OFFSET('2019预算制造费用'!$H51,0,MONTH(封面!$G$13)-1,)</f>
        <v>0</v>
      </c>
      <c r="F51" s="116">
        <f ca="1">SUM(OFFSET($H51,0,0,1,MONTH(封面!$G$13)))-SUM(OFFSET('2019制造费用'!$H51,0,0,1,MONTH(封面!$G$13)))</f>
        <v>0</v>
      </c>
      <c r="G51" s="116">
        <f ca="1">SUM(OFFSET($H51,0,0,1,MONTH(封面!$G$13)))-SUM(OFFSET('2019预算制造费用'!$H51,0,0,1,MONTH(封面!$G$13)))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88"/>
      <c r="B52" s="180" t="s">
        <v>58</v>
      </c>
      <c r="C52" s="48" t="s">
        <v>59</v>
      </c>
      <c r="D52" s="116">
        <f ca="1">OFFSET($H52,0,MONTH(封面!$G$13)-1,)-OFFSET('2019制造费用'!$H52,0,MONTH(封面!$G$13)-1,)</f>
        <v>0</v>
      </c>
      <c r="E52" s="116">
        <f ca="1">OFFSET($H52,0,MONTH(封面!$G$13)-1,)-OFFSET('2019预算制造费用'!$H52,0,MONTH(封面!$G$13)-1,)</f>
        <v>0</v>
      </c>
      <c r="F52" s="116">
        <f ca="1">SUM(OFFSET($H52,0,0,1,MONTH(封面!$G$13)))-SUM(OFFSET('2019制造费用'!$H52,0,0,1,MONTH(封面!$G$13)))</f>
        <v>0</v>
      </c>
      <c r="G52" s="116">
        <f ca="1">SUM(OFFSET($H52,0,0,1,MONTH(封面!$G$13)))-SUM(OFFSET('2019预算制造费用'!$H52,0,0,1,MONTH(封面!$G$13)))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88"/>
      <c r="B53" s="182"/>
      <c r="C53" s="48" t="s">
        <v>60</v>
      </c>
      <c r="D53" s="116">
        <f ca="1">OFFSET($H53,0,MONTH(封面!$G$13)-1,)-OFFSET('2019制造费用'!$H53,0,MONTH(封面!$G$13)-1,)</f>
        <v>31041.5</v>
      </c>
      <c r="E53" s="116">
        <f ca="1">OFFSET($H53,0,MONTH(封面!$G$13)-1,)-OFFSET('2019预算制造费用'!$H53,0,MONTH(封面!$G$13)-1,)</f>
        <v>31041.5</v>
      </c>
      <c r="F53" s="116">
        <f ca="1">SUM(OFFSET($H53,0,0,1,MONTH(封面!$G$13)))-SUM(OFFSET('2019制造费用'!$H53,0,0,1,MONTH(封面!$G$13)))</f>
        <v>30981.5</v>
      </c>
      <c r="G53" s="116">
        <f ca="1">SUM(OFFSET($H53,0,0,1,MONTH(封面!$G$13)))-SUM(OFFSET('2019预算制造费用'!$H53,0,0,1,MONTH(封面!$G$13)))</f>
        <v>31041.5</v>
      </c>
      <c r="H53" s="127"/>
      <c r="I53" s="127"/>
      <c r="J53" s="127"/>
      <c r="K53" s="127">
        <v>31041.5</v>
      </c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31041.5</v>
      </c>
      <c r="U53" s="88"/>
    </row>
    <row r="54" spans="1:21" s="15" customFormat="1" ht="17.25" customHeight="1">
      <c r="A54" s="188"/>
      <c r="B54" s="181"/>
      <c r="C54" s="48" t="s">
        <v>439</v>
      </c>
      <c r="D54" s="116">
        <f ca="1">OFFSET($H54,0,MONTH(封面!$G$13)-1,)-OFFSET('2019制造费用'!$H54,0,MONTH(封面!$G$13)-1,)</f>
        <v>0</v>
      </c>
      <c r="E54" s="116">
        <f ca="1">OFFSET($H54,0,MONTH(封面!$G$13)-1,)-OFFSET('2019预算制造费用'!$H54,0,MONTH(封面!$G$13)-1,)</f>
        <v>0</v>
      </c>
      <c r="F54" s="116">
        <f ca="1">SUM(OFFSET($H54,0,0,1,MONTH(封面!$G$13)))-SUM(OFFSET('2019制造费用'!$H54,0,0,1,MONTH(封面!$G$13)))</f>
        <v>0</v>
      </c>
      <c r="G54" s="116">
        <f ca="1">SUM(OFFSET($H54,0,0,1,MONTH(封面!$G$13)))-SUM(OFFSET('2019预算制造费用'!$H54,0,0,1,MONTH(封面!$G$13)))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88"/>
      <c r="B55" s="25" t="s">
        <v>61</v>
      </c>
      <c r="C55" s="48" t="s">
        <v>62</v>
      </c>
      <c r="D55" s="116">
        <f ca="1">OFFSET($H55,0,MONTH(封面!$G$13)-1,)-OFFSET('2019制造费用'!$H55,0,MONTH(封面!$G$13)-1,)</f>
        <v>0</v>
      </c>
      <c r="E55" s="116">
        <f ca="1">OFFSET($H55,0,MONTH(封面!$G$13)-1,)-OFFSET('2019预算制造费用'!$H55,0,MONTH(封面!$G$13)-1,)</f>
        <v>0</v>
      </c>
      <c r="F55" s="116">
        <f ca="1">SUM(OFFSET($H55,0,0,1,MONTH(封面!$G$13)))-SUM(OFFSET('2019制造费用'!$H55,0,0,1,MONTH(封面!$G$13)))</f>
        <v>0</v>
      </c>
      <c r="G55" s="116">
        <f ca="1">SUM(OFFSET($H55,0,0,1,MONTH(封面!$G$13)))-SUM(OFFSET('2019预算制造费用'!$H55,0,0,1,MONTH(封面!$G$13)))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88"/>
      <c r="B56" s="25" t="s">
        <v>214</v>
      </c>
      <c r="C56" s="48" t="s">
        <v>63</v>
      </c>
      <c r="D56" s="116">
        <f ca="1">OFFSET($H56,0,MONTH(封面!$G$13)-1,)-OFFSET('2019制造费用'!$H56,0,MONTH(封面!$G$13)-1,)</f>
        <v>0</v>
      </c>
      <c r="E56" s="116">
        <f ca="1">OFFSET($H56,0,MONTH(封面!$G$13)-1,)-OFFSET('2019预算制造费用'!$H56,0,MONTH(封面!$G$13)-1,)</f>
        <v>0</v>
      </c>
      <c r="F56" s="116">
        <f ca="1">SUM(OFFSET($H56,0,0,1,MONTH(封面!$G$13)))-SUM(OFFSET('2019制造费用'!$H56,0,0,1,MONTH(封面!$G$13)))</f>
        <v>0</v>
      </c>
      <c r="G56" s="116">
        <f ca="1">SUM(OFFSET($H56,0,0,1,MONTH(封面!$G$13)))-SUM(OFFSET('2019预算制造费用'!$H56,0,0,1,MONTH(封面!$G$13)))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92" t="s">
        <v>64</v>
      </c>
      <c r="B57" s="21" t="s">
        <v>65</v>
      </c>
      <c r="C57" s="48" t="s">
        <v>66</v>
      </c>
      <c r="D57" s="116">
        <f ca="1">OFFSET($H57,0,MONTH(封面!$G$13)-1,)-OFFSET('2019制造费用'!$H57,0,MONTH(封面!$G$13)-1,)</f>
        <v>0</v>
      </c>
      <c r="E57" s="116">
        <f ca="1">OFFSET($H57,0,MONTH(封面!$G$13)-1,)-OFFSET('2019预算制造费用'!$H57,0,MONTH(封面!$G$13)-1,)</f>
        <v>0</v>
      </c>
      <c r="F57" s="116">
        <f ca="1">SUM(OFFSET($H57,0,0,1,MONTH(封面!$G$13)))-SUM(OFFSET('2019制造费用'!$H57,0,0,1,MONTH(封面!$G$13)))</f>
        <v>0</v>
      </c>
      <c r="G57" s="116">
        <f ca="1">SUM(OFFSET($H57,0,0,1,MONTH(封面!$G$13)))-SUM(OFFSET('2019预算制造费用'!$H57,0,0,1,MONTH(封面!$G$13)))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92"/>
      <c r="B58" s="26" t="s">
        <v>215</v>
      </c>
      <c r="C58" s="48" t="s">
        <v>67</v>
      </c>
      <c r="D58" s="116">
        <f ca="1">OFFSET($H58,0,MONTH(封面!$G$13)-1,)-OFFSET('2019制造费用'!$H58,0,MONTH(封面!$G$13)-1,)</f>
        <v>0</v>
      </c>
      <c r="E58" s="116">
        <f ca="1">OFFSET($H58,0,MONTH(封面!$G$13)-1,)-OFFSET('2019预算制造费用'!$H58,0,MONTH(封面!$G$13)-1,)</f>
        <v>0</v>
      </c>
      <c r="F58" s="116">
        <f ca="1">SUM(OFFSET($H58,0,0,1,MONTH(封面!$G$13)))-SUM(OFFSET('2019制造费用'!$H58,0,0,1,MONTH(封面!$G$13)))</f>
        <v>0</v>
      </c>
      <c r="G58" s="116">
        <f ca="1">SUM(OFFSET($H58,0,0,1,MONTH(封面!$G$13)))-SUM(OFFSET('2019预算制造费用'!$H58,0,0,1,MONTH(封面!$G$13)))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92"/>
      <c r="B59" s="189" t="s">
        <v>216</v>
      </c>
      <c r="C59" s="48" t="s">
        <v>68</v>
      </c>
      <c r="D59" s="116">
        <f ca="1">OFFSET($H59,0,MONTH(封面!$G$13)-1,)-OFFSET('2019制造费用'!$H59,0,MONTH(封面!$G$13)-1,)</f>
        <v>0</v>
      </c>
      <c r="E59" s="116">
        <f ca="1">OFFSET($H59,0,MONTH(封面!$G$13)-1,)-OFFSET('2019预算制造费用'!$H59,0,MONTH(封面!$G$13)-1,)</f>
        <v>0</v>
      </c>
      <c r="F59" s="116">
        <f ca="1">SUM(OFFSET($H59,0,0,1,MONTH(封面!$G$13)))-SUM(OFFSET('2019制造费用'!$H59,0,0,1,MONTH(封面!$G$13)))</f>
        <v>0</v>
      </c>
      <c r="G59" s="116">
        <f ca="1">SUM(OFFSET($H59,0,0,1,MONTH(封面!$G$13)))-SUM(OFFSET('2019预算制造费用'!$H59,0,0,1,MONTH(封面!$G$13)))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92"/>
      <c r="B60" s="191"/>
      <c r="C60" s="48" t="s">
        <v>440</v>
      </c>
      <c r="D60" s="116">
        <f ca="1">OFFSET($H60,0,MONTH(封面!$G$13)-1,)-OFFSET('2019制造费用'!$H60,0,MONTH(封面!$G$13)-1,)</f>
        <v>0</v>
      </c>
      <c r="E60" s="116">
        <f ca="1">OFFSET($H60,0,MONTH(封面!$G$13)-1,)-OFFSET('2019预算制造费用'!$H60,0,MONTH(封面!$G$13)-1,)</f>
        <v>0</v>
      </c>
      <c r="F60" s="116">
        <f ca="1">SUM(OFFSET($H60,0,0,1,MONTH(封面!$G$13)))-SUM(OFFSET('2019制造费用'!$H60,0,0,1,MONTH(封面!$G$13)))</f>
        <v>0</v>
      </c>
      <c r="G60" s="116">
        <f ca="1">SUM(OFFSET($H60,0,0,1,MONTH(封面!$G$13)))-SUM(OFFSET('2019预算制造费用'!$H60,0,0,1,MONTH(封面!$G$13)))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92"/>
      <c r="B61" s="25" t="s">
        <v>217</v>
      </c>
      <c r="C61" s="48" t="s">
        <v>69</v>
      </c>
      <c r="D61" s="116">
        <f ca="1">OFFSET($H61,0,MONTH(封面!$G$13)-1,)-OFFSET('2019制造费用'!$H61,0,MONTH(封面!$G$13)-1,)</f>
        <v>0</v>
      </c>
      <c r="E61" s="116">
        <f ca="1">OFFSET($H61,0,MONTH(封面!$G$13)-1,)-OFFSET('2019预算制造费用'!$H61,0,MONTH(封面!$G$13)-1,)</f>
        <v>0</v>
      </c>
      <c r="F61" s="116">
        <f ca="1">SUM(OFFSET($H61,0,0,1,MONTH(封面!$G$13)))-SUM(OFFSET('2019制造费用'!$H61,0,0,1,MONTH(封面!$G$13)))</f>
        <v>0</v>
      </c>
      <c r="G61" s="116">
        <f ca="1">SUM(OFFSET($H61,0,0,1,MONTH(封面!$G$13)))-SUM(OFFSET('2019预算制造费用'!$H61,0,0,1,MONTH(封面!$G$13)))</f>
        <v>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92"/>
      <c r="B62" s="21" t="s">
        <v>70</v>
      </c>
      <c r="C62" s="48" t="s">
        <v>71</v>
      </c>
      <c r="D62" s="116">
        <f ca="1">OFFSET($H62,0,MONTH(封面!$G$13)-1,)-OFFSET('2019制造费用'!$H62,0,MONTH(封面!$G$13)-1,)</f>
        <v>0</v>
      </c>
      <c r="E62" s="116">
        <f ca="1">OFFSET($H62,0,MONTH(封面!$G$13)-1,)-OFFSET('2019预算制造费用'!$H62,0,MONTH(封面!$G$13)-1,)</f>
        <v>0</v>
      </c>
      <c r="F62" s="116">
        <f ca="1">SUM(OFFSET($H62,0,0,1,MONTH(封面!$G$13)))-SUM(OFFSET('2019制造费用'!$H62,0,0,1,MONTH(封面!$G$13)))</f>
        <v>0</v>
      </c>
      <c r="G62" s="116">
        <f ca="1">SUM(OFFSET($H62,0,0,1,MONTH(封面!$G$13)))-SUM(OFFSET('2019预算制造费用'!$H62,0,0,1,MONTH(封面!$G$13)))</f>
        <v>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93" t="s">
        <v>72</v>
      </c>
      <c r="B63" s="27" t="s">
        <v>73</v>
      </c>
      <c r="C63" s="48" t="s">
        <v>74</v>
      </c>
      <c r="D63" s="116">
        <f ca="1">OFFSET($H63,0,MONTH(封面!$G$13)-1,)-OFFSET('2019制造费用'!$H63,0,MONTH(封面!$G$13)-1,)</f>
        <v>-1918.2799999999988</v>
      </c>
      <c r="E63" s="116">
        <f ca="1">OFFSET($H63,0,MONTH(封面!$G$13)-1,)-OFFSET('2019预算制造费用'!$H63,0,MONTH(封面!$G$13)-1,)</f>
        <v>19537.810000000001</v>
      </c>
      <c r="F63" s="116">
        <f ca="1">SUM(OFFSET($H63,0,0,1,MONTH(封面!$G$13)))-SUM(OFFSET('2019制造费用'!$H63,0,0,1,MONTH(封面!$G$13)))</f>
        <v>-3770.8199999999924</v>
      </c>
      <c r="G63" s="116">
        <f ca="1">SUM(OFFSET($H63,0,0,1,MONTH(封面!$G$13)))-SUM(OFFSET('2019预算制造费用'!$H63,0,0,1,MONTH(封面!$G$13)))</f>
        <v>67699.03</v>
      </c>
      <c r="H63" s="127">
        <v>20113.18</v>
      </c>
      <c r="I63" s="127">
        <v>7024.5</v>
      </c>
      <c r="J63" s="127">
        <v>21023.54</v>
      </c>
      <c r="K63" s="127">
        <v>19537.810000000001</v>
      </c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67699.03</v>
      </c>
      <c r="U63" s="88"/>
    </row>
    <row r="64" spans="1:21" s="15" customFormat="1" ht="17.25" customHeight="1">
      <c r="A64" s="193"/>
      <c r="B64" s="27" t="s">
        <v>218</v>
      </c>
      <c r="C64" s="48" t="s">
        <v>75</v>
      </c>
      <c r="D64" s="116">
        <f ca="1">OFFSET($H64,0,MONTH(封面!$G$13)-1,)-OFFSET('2019制造费用'!$H64,0,MONTH(封面!$G$13)-1,)</f>
        <v>-10254.470000000001</v>
      </c>
      <c r="E64" s="116">
        <f ca="1">OFFSET($H64,0,MONTH(封面!$G$13)-1,)-OFFSET('2019预算制造费用'!$H64,0,MONTH(封面!$G$13)-1,)</f>
        <v>16971.939999999999</v>
      </c>
      <c r="F64" s="116">
        <f ca="1">SUM(OFFSET($H64,0,0,1,MONTH(封面!$G$13)))-SUM(OFFSET('2019制造费用'!$H64,0,0,1,MONTH(封面!$G$13)))</f>
        <v>-3286.2900000000081</v>
      </c>
      <c r="G64" s="116">
        <f ca="1">SUM(OFFSET($H64,0,0,1,MONTH(封面!$G$13)))-SUM(OFFSET('2019预算制造费用'!$H64,0,0,1,MONTH(封面!$G$13)))</f>
        <v>89234.15</v>
      </c>
      <c r="H64" s="127">
        <v>23710.34</v>
      </c>
      <c r="I64" s="127">
        <v>26331.97</v>
      </c>
      <c r="J64" s="127">
        <v>22219.9</v>
      </c>
      <c r="K64" s="127">
        <v>16971.939999999999</v>
      </c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89234.15</v>
      </c>
      <c r="U64" s="88"/>
    </row>
    <row r="65" spans="1:21" s="15" customFormat="1" ht="17.25" customHeight="1">
      <c r="A65" s="193"/>
      <c r="B65" s="27" t="s">
        <v>219</v>
      </c>
      <c r="C65" s="48" t="s">
        <v>76</v>
      </c>
      <c r="D65" s="116">
        <f ca="1">OFFSET($H65,0,MONTH(封面!$G$13)-1,)-OFFSET('2019制造费用'!$H65,0,MONTH(封面!$G$13)-1,)</f>
        <v>10753.310000000005</v>
      </c>
      <c r="E65" s="116">
        <f ca="1">OFFSET($H65,0,MONTH(封面!$G$13)-1,)-OFFSET('2019预算制造费用'!$H65,0,MONTH(封面!$G$13)-1,)</f>
        <v>58803.62</v>
      </c>
      <c r="F65" s="116">
        <f ca="1">SUM(OFFSET($H65,0,0,1,MONTH(封面!$G$13)))-SUM(OFFSET('2019制造费用'!$H65,0,0,1,MONTH(封面!$G$13)))</f>
        <v>37911.589999999997</v>
      </c>
      <c r="G65" s="116">
        <f ca="1">SUM(OFFSET($H65,0,0,1,MONTH(封面!$G$13)))-SUM(OFFSET('2019预算制造费用'!$H65,0,0,1,MONTH(封面!$G$13)))</f>
        <v>233028.19999999998</v>
      </c>
      <c r="H65" s="127">
        <v>41875.15</v>
      </c>
      <c r="I65" s="127">
        <v>77159.91</v>
      </c>
      <c r="J65" s="127">
        <v>55189.52</v>
      </c>
      <c r="K65" s="127">
        <v>58803.62</v>
      </c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233028.19999999998</v>
      </c>
      <c r="U65" s="88"/>
    </row>
    <row r="66" spans="1:21" s="15" customFormat="1" ht="17.25" customHeight="1">
      <c r="A66" s="193"/>
      <c r="B66" s="27" t="s">
        <v>77</v>
      </c>
      <c r="C66" s="48" t="s">
        <v>78</v>
      </c>
      <c r="D66" s="116">
        <f ca="1">OFFSET($H66,0,MONTH(封面!$G$13)-1,)-OFFSET('2019制造费用'!$H66,0,MONTH(封面!$G$13)-1,)</f>
        <v>64334.509999999995</v>
      </c>
      <c r="E66" s="116">
        <f ca="1">OFFSET($H66,0,MONTH(封面!$G$13)-1,)-OFFSET('2019预算制造费用'!$H66,0,MONTH(封面!$G$13)-1,)</f>
        <v>149899.79999999999</v>
      </c>
      <c r="F66" s="116">
        <f ca="1">SUM(OFFSET($H66,0,0,1,MONTH(封面!$G$13)))-SUM(OFFSET('2019制造费用'!$H66,0,0,1,MONTH(封面!$G$13)))</f>
        <v>154719.10999999993</v>
      </c>
      <c r="G66" s="116">
        <f ca="1">SUM(OFFSET($H66,0,0,1,MONTH(封面!$G$13)))-SUM(OFFSET('2019预算制造费用'!$H66,0,0,1,MONTH(封面!$G$13)))</f>
        <v>631256.1399999999</v>
      </c>
      <c r="H66" s="127">
        <v>204215.4</v>
      </c>
      <c r="I66" s="127">
        <v>195048.07</v>
      </c>
      <c r="J66" s="127">
        <v>82092.87</v>
      </c>
      <c r="K66" s="127">
        <v>149899.79999999999</v>
      </c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631256.1399999999</v>
      </c>
      <c r="U66" s="88"/>
    </row>
    <row r="67" spans="1:21" s="15" customFormat="1" ht="17.25" customHeight="1">
      <c r="A67" s="193"/>
      <c r="B67" s="27" t="s">
        <v>220</v>
      </c>
      <c r="C67" s="48" t="s">
        <v>79</v>
      </c>
      <c r="D67" s="116">
        <f ca="1">OFFSET($H67,0,MONTH(封面!$G$13)-1,)-OFFSET('2019制造费用'!$H67,0,MONTH(封面!$G$13)-1,)</f>
        <v>0</v>
      </c>
      <c r="E67" s="116">
        <f ca="1">OFFSET($H67,0,MONTH(封面!$G$13)-1,)-OFFSET('2019预算制造费用'!$H67,0,MONTH(封面!$G$13)-1,)</f>
        <v>0</v>
      </c>
      <c r="F67" s="116">
        <f ca="1">SUM(OFFSET($H67,0,0,1,MONTH(封面!$G$13)))-SUM(OFFSET('2019制造费用'!$H67,0,0,1,MONTH(封面!$G$13)))</f>
        <v>0</v>
      </c>
      <c r="G67" s="116">
        <f ca="1">SUM(OFFSET($H67,0,0,1,MONTH(封面!$G$13)))-SUM(OFFSET('2019预算制造费用'!$H67,0,0,1,MONTH(封面!$G$13)))</f>
        <v>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 ht="17.25" customHeight="1">
      <c r="A68" s="193"/>
      <c r="B68" s="189" t="s">
        <v>80</v>
      </c>
      <c r="C68" s="48" t="s">
        <v>81</v>
      </c>
      <c r="D68" s="116">
        <f ca="1">OFFSET($H68,0,MONTH(封面!$G$13)-1,)-OFFSET('2019制造费用'!$H68,0,MONTH(封面!$G$13)-1,)</f>
        <v>0</v>
      </c>
      <c r="E68" s="116">
        <f ca="1">OFFSET($H68,0,MONTH(封面!$G$13)-1,)-OFFSET('2019预算制造费用'!$H68,0,MONTH(封面!$G$13)-1,)</f>
        <v>0</v>
      </c>
      <c r="F68" s="116">
        <f ca="1">SUM(OFFSET($H68,0,0,1,MONTH(封面!$G$13)))-SUM(OFFSET('2019制造费用'!$H68,0,0,1,MONTH(封面!$G$13)))</f>
        <v>0</v>
      </c>
      <c r="G68" s="116">
        <f ca="1">SUM(OFFSET($H68,0,0,1,MONTH(封面!$G$13)))-SUM(OFFSET('2019预算制造费用'!$H68,0,0,1,MONTH(封面!$G$13)))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93"/>
      <c r="B69" s="191"/>
      <c r="C69" s="48" t="s">
        <v>82</v>
      </c>
      <c r="D69" s="116">
        <f ca="1">OFFSET($H69,0,MONTH(封面!$G$13)-1,)-OFFSET('2019制造费用'!$H69,0,MONTH(封面!$G$13)-1,)</f>
        <v>0</v>
      </c>
      <c r="E69" s="116">
        <f ca="1">OFFSET($H69,0,MONTH(封面!$G$13)-1,)-OFFSET('2019预算制造费用'!$H69,0,MONTH(封面!$G$13)-1,)</f>
        <v>0</v>
      </c>
      <c r="F69" s="116">
        <f ca="1">SUM(OFFSET($H69,0,0,1,MONTH(封面!$G$13)))-SUM(OFFSET('2019制造费用'!$H69,0,0,1,MONTH(封面!$G$13)))</f>
        <v>0</v>
      </c>
      <c r="G69" s="116">
        <f ca="1">SUM(OFFSET($H69,0,0,1,MONTH(封面!$G$13)))-SUM(OFFSET('2019预算制造费用'!$H69,0,0,1,MONTH(封面!$G$13)))</f>
        <v>0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93"/>
      <c r="B70" s="26" t="s">
        <v>83</v>
      </c>
      <c r="C70" s="48" t="s">
        <v>84</v>
      </c>
      <c r="D70" s="116">
        <f ca="1">OFFSET($H70,0,MONTH(封面!$G$13)-1,)-OFFSET('2019制造费用'!$H70,0,MONTH(封面!$G$13)-1,)</f>
        <v>0</v>
      </c>
      <c r="E70" s="116">
        <f ca="1">OFFSET($H70,0,MONTH(封面!$G$13)-1,)-OFFSET('2019预算制造费用'!$H70,0,MONTH(封面!$G$13)-1,)</f>
        <v>0</v>
      </c>
      <c r="F70" s="116">
        <f ca="1">SUM(OFFSET($H70,0,0,1,MONTH(封面!$G$13)))-SUM(OFFSET('2019制造费用'!$H70,0,0,1,MONTH(封面!$G$13)))</f>
        <v>0</v>
      </c>
      <c r="G70" s="116">
        <f ca="1">SUM(OFFSET($H70,0,0,1,MONTH(封面!$G$13)))-SUM(OFFSET('2019预算制造费用'!$H70,0,0,1,MONTH(封面!$G$13)))</f>
        <v>0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0</v>
      </c>
      <c r="U70" s="88"/>
    </row>
    <row r="71" spans="1:21" s="15" customFormat="1" ht="17.25" customHeight="1">
      <c r="A71" s="193"/>
      <c r="B71" s="25" t="s">
        <v>221</v>
      </c>
      <c r="C71" s="48" t="s">
        <v>85</v>
      </c>
      <c r="D71" s="116">
        <f ca="1">OFFSET($H71,0,MONTH(封面!$G$13)-1,)-OFFSET('2019制造费用'!$H71,0,MONTH(封面!$G$13)-1,)</f>
        <v>0</v>
      </c>
      <c r="E71" s="116">
        <f ca="1">OFFSET($H71,0,MONTH(封面!$G$13)-1,)-OFFSET('2019预算制造费用'!$H71,0,MONTH(封面!$G$13)-1,)</f>
        <v>0</v>
      </c>
      <c r="F71" s="116">
        <f ca="1">SUM(OFFSET($H71,0,0,1,MONTH(封面!$G$13)))-SUM(OFFSET('2019制造费用'!$H71,0,0,1,MONTH(封面!$G$13)))</f>
        <v>0</v>
      </c>
      <c r="G71" s="116">
        <f ca="1">SUM(OFFSET($H71,0,0,1,MONTH(封面!$G$13)))-SUM(OFFSET('2019预算制造费用'!$H71,0,0,1,MONTH(封面!$G$13)))</f>
        <v>0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ref="T71:T97" si="1">SUM(H71:S71)</f>
        <v>0</v>
      </c>
      <c r="U71" s="88"/>
    </row>
    <row r="72" spans="1:21" s="15" customFormat="1" ht="17.25" customHeight="1">
      <c r="A72" s="193"/>
      <c r="B72" s="25" t="s">
        <v>222</v>
      </c>
      <c r="C72" s="48" t="s">
        <v>86</v>
      </c>
      <c r="D72" s="116">
        <f ca="1">OFFSET($H72,0,MONTH(封面!$G$13)-1,)-OFFSET('2019制造费用'!$H72,0,MONTH(封面!$G$13)-1,)</f>
        <v>0</v>
      </c>
      <c r="E72" s="116">
        <f ca="1">OFFSET($H72,0,MONTH(封面!$G$13)-1,)-OFFSET('2019预算制造费用'!$H72,0,MONTH(封面!$G$13)-1,)</f>
        <v>0</v>
      </c>
      <c r="F72" s="116">
        <f ca="1">SUM(OFFSET($H72,0,0,1,MONTH(封面!$G$13)))-SUM(OFFSET('2019制造费用'!$H72,0,0,1,MONTH(封面!$G$13)))</f>
        <v>0</v>
      </c>
      <c r="G72" s="116">
        <f ca="1">SUM(OFFSET($H72,0,0,1,MONTH(封面!$G$13)))-SUM(OFFSET('2019预算制造费用'!$H72,0,0,1,MONTH(封面!$G$13)))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 ht="17.25" customHeight="1">
      <c r="A73" s="193"/>
      <c r="B73" s="189" t="s">
        <v>87</v>
      </c>
      <c r="C73" s="48" t="s">
        <v>88</v>
      </c>
      <c r="D73" s="116">
        <f ca="1">OFFSET($H73,0,MONTH(封面!$G$13)-1,)-OFFSET('2019制造费用'!$H73,0,MONTH(封面!$G$13)-1,)</f>
        <v>0</v>
      </c>
      <c r="E73" s="116">
        <f ca="1">OFFSET($H73,0,MONTH(封面!$G$13)-1,)-OFFSET('2019预算制造费用'!$H73,0,MONTH(封面!$G$13)-1,)</f>
        <v>0</v>
      </c>
      <c r="F73" s="116">
        <f ca="1">SUM(OFFSET($H73,0,0,1,MONTH(封面!$G$13)))-SUM(OFFSET('2019制造费用'!$H73,0,0,1,MONTH(封面!$G$13)))</f>
        <v>0</v>
      </c>
      <c r="G73" s="116">
        <f ca="1">SUM(OFFSET($H73,0,0,1,MONTH(封面!$G$13)))-SUM(OFFSET('2019预算制造费用'!$H73,0,0,1,MONTH(封面!$G$13)))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93"/>
      <c r="B74" s="191"/>
      <c r="C74" s="50" t="s">
        <v>89</v>
      </c>
      <c r="D74" s="116">
        <f ca="1">OFFSET($H74,0,MONTH(封面!$G$13)-1,)-OFFSET('2019制造费用'!$H74,0,MONTH(封面!$G$13)-1,)</f>
        <v>0</v>
      </c>
      <c r="E74" s="116">
        <f ca="1">OFFSET($H74,0,MONTH(封面!$G$13)-1,)-OFFSET('2019预算制造费用'!$H74,0,MONTH(封面!$G$13)-1,)</f>
        <v>0</v>
      </c>
      <c r="F74" s="116">
        <f ca="1">SUM(OFFSET($H74,0,0,1,MONTH(封面!$G$13)))-SUM(OFFSET('2019制造费用'!$H74,0,0,1,MONTH(封面!$G$13)))</f>
        <v>0</v>
      </c>
      <c r="G74" s="116">
        <f ca="1">SUM(OFFSET($H74,0,0,1,MONTH(封面!$G$13)))-SUM(OFFSET('2019预算制造费用'!$H74,0,0,1,MONTH(封面!$G$13)))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93"/>
      <c r="B75" s="25" t="s">
        <v>90</v>
      </c>
      <c r="C75" s="48" t="s">
        <v>91</v>
      </c>
      <c r="D75" s="116">
        <f ca="1">OFFSET($H75,0,MONTH(封面!$G$13)-1,)-OFFSET('2019制造费用'!$H75,0,MONTH(封面!$G$13)-1,)</f>
        <v>0</v>
      </c>
      <c r="E75" s="116">
        <f ca="1">OFFSET($H75,0,MONTH(封面!$G$13)-1,)-OFFSET('2019预算制造费用'!$H75,0,MONTH(封面!$G$13)-1,)</f>
        <v>0</v>
      </c>
      <c r="F75" s="116">
        <f ca="1">SUM(OFFSET($H75,0,0,1,MONTH(封面!$G$13)))-SUM(OFFSET('2019制造费用'!$H75,0,0,1,MONTH(封面!$G$13)))</f>
        <v>0</v>
      </c>
      <c r="G75" s="116">
        <f ca="1">SUM(OFFSET($H75,0,0,1,MONTH(封面!$G$13)))-SUM(OFFSET('2019预算制造费用'!$H75,0,0,1,MONTH(封面!$G$13)))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94" t="s">
        <v>92</v>
      </c>
      <c r="B76" s="19" t="s">
        <v>223</v>
      </c>
      <c r="C76" s="48" t="s">
        <v>93</v>
      </c>
      <c r="D76" s="116">
        <f ca="1">OFFSET($H76,0,MONTH(封面!$G$13)-1,)-OFFSET('2019制造费用'!$H76,0,MONTH(封面!$G$13)-1,)</f>
        <v>0</v>
      </c>
      <c r="E76" s="116">
        <f ca="1">OFFSET($H76,0,MONTH(封面!$G$13)-1,)-OFFSET('2019预算制造费用'!$H76,0,MONTH(封面!$G$13)-1,)</f>
        <v>0</v>
      </c>
      <c r="F76" s="116">
        <f ca="1">SUM(OFFSET($H76,0,0,1,MONTH(封面!$G$13)))-SUM(OFFSET('2019制造费用'!$H76,0,0,1,MONTH(封面!$G$13)))</f>
        <v>0</v>
      </c>
      <c r="G76" s="116">
        <f ca="1">SUM(OFFSET($H76,0,0,1,MONTH(封面!$G$13)))-SUM(OFFSET('2019预算制造费用'!$H76,0,0,1,MONTH(封面!$G$13)))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94"/>
      <c r="B77" s="180" t="s">
        <v>94</v>
      </c>
      <c r="C77" s="48" t="s">
        <v>95</v>
      </c>
      <c r="D77" s="116">
        <f ca="1">OFFSET($H77,0,MONTH(封面!$G$13)-1,)-OFFSET('2019制造费用'!$H77,0,MONTH(封面!$G$13)-1,)</f>
        <v>0</v>
      </c>
      <c r="E77" s="116">
        <f ca="1">OFFSET($H77,0,MONTH(封面!$G$13)-1,)-OFFSET('2019预算制造费用'!$H77,0,MONTH(封面!$G$13)-1,)</f>
        <v>0</v>
      </c>
      <c r="F77" s="116">
        <f ca="1">SUM(OFFSET($H77,0,0,1,MONTH(封面!$G$13)))-SUM(OFFSET('2019制造费用'!$H77,0,0,1,MONTH(封面!$G$13)))</f>
        <v>0</v>
      </c>
      <c r="G77" s="116">
        <f ca="1">SUM(OFFSET($H77,0,0,1,MONTH(封面!$G$13)))-SUM(OFFSET('2019预算制造费用'!$H77,0,0,1,MONTH(封面!$G$13)))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94"/>
      <c r="B78" s="181"/>
      <c r="C78" s="50" t="s">
        <v>96</v>
      </c>
      <c r="D78" s="116">
        <f ca="1">OFFSET($H78,0,MONTH(封面!$G$13)-1,)-OFFSET('2019制造费用'!$H78,0,MONTH(封面!$G$13)-1,)</f>
        <v>0</v>
      </c>
      <c r="E78" s="116">
        <f ca="1">OFFSET($H78,0,MONTH(封面!$G$13)-1,)-OFFSET('2019预算制造费用'!$H78,0,MONTH(封面!$G$13)-1,)</f>
        <v>0</v>
      </c>
      <c r="F78" s="116">
        <f ca="1">SUM(OFFSET($H78,0,0,1,MONTH(封面!$G$13)))-SUM(OFFSET('2019制造费用'!$H78,0,0,1,MONTH(封面!$G$13)))</f>
        <v>0</v>
      </c>
      <c r="G78" s="116">
        <f ca="1">SUM(OFFSET($H78,0,0,1,MONTH(封面!$G$13)))-SUM(OFFSET('2019预算制造费用'!$H78,0,0,1,MONTH(封面!$G$13)))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94"/>
      <c r="B79" s="21" t="s">
        <v>224</v>
      </c>
      <c r="C79" s="48" t="s">
        <v>97</v>
      </c>
      <c r="D79" s="116">
        <f ca="1">OFFSET($H79,0,MONTH(封面!$G$13)-1,)-OFFSET('2019制造费用'!$H79,0,MONTH(封面!$G$13)-1,)</f>
        <v>0</v>
      </c>
      <c r="E79" s="116">
        <f ca="1">OFFSET($H79,0,MONTH(封面!$G$13)-1,)-OFFSET('2019预算制造费用'!$H79,0,MONTH(封面!$G$13)-1,)</f>
        <v>0</v>
      </c>
      <c r="F79" s="116">
        <f ca="1">SUM(OFFSET($H79,0,0,1,MONTH(封面!$G$13)))-SUM(OFFSET('2019制造费用'!$H79,0,0,1,MONTH(封面!$G$13)))</f>
        <v>0</v>
      </c>
      <c r="G79" s="116">
        <f ca="1">SUM(OFFSET($H79,0,0,1,MONTH(封面!$G$13)))-SUM(OFFSET('2019预算制造费用'!$H79,0,0,1,MONTH(封面!$G$13)))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85" t="s">
        <v>98</v>
      </c>
      <c r="B80" s="21" t="s">
        <v>99</v>
      </c>
      <c r="C80" s="48" t="s">
        <v>100</v>
      </c>
      <c r="D80" s="116">
        <f ca="1">OFFSET($H80,0,MONTH(封面!$G$13)-1,)-OFFSET('2019制造费用'!$H80,0,MONTH(封面!$G$13)-1,)</f>
        <v>2266.46</v>
      </c>
      <c r="E80" s="116">
        <f ca="1">OFFSET($H80,0,MONTH(封面!$G$13)-1,)-OFFSET('2019预算制造费用'!$H80,0,MONTH(封面!$G$13)-1,)</f>
        <v>6163.51</v>
      </c>
      <c r="F80" s="116">
        <f ca="1">SUM(OFFSET($H80,0,0,1,MONTH(封面!$G$13)))-SUM(OFFSET('2019制造费用'!$H80,0,0,1,MONTH(封面!$G$13)))</f>
        <v>9889.73</v>
      </c>
      <c r="G80" s="116">
        <f ca="1">SUM(OFFSET($H80,0,0,1,MONTH(封面!$G$13)))-SUM(OFFSET('2019预算制造费用'!$H80,0,0,1,MONTH(封面!$G$13)))</f>
        <v>16290.16</v>
      </c>
      <c r="H80" s="127">
        <v>2739.16</v>
      </c>
      <c r="I80" s="127">
        <v>331.39</v>
      </c>
      <c r="J80" s="127">
        <v>7056.1</v>
      </c>
      <c r="K80" s="127">
        <v>6163.51</v>
      </c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16290.16</v>
      </c>
      <c r="U80" s="88"/>
    </row>
    <row r="81" spans="1:29" s="15" customFormat="1" ht="17.25" customHeight="1">
      <c r="A81" s="185"/>
      <c r="B81" s="21" t="s">
        <v>225</v>
      </c>
      <c r="C81" s="45" t="s">
        <v>101</v>
      </c>
      <c r="D81" s="116">
        <f ca="1">OFFSET($H81,0,MONTH(封面!$G$13)-1,)-OFFSET('2019制造费用'!$H81,0,MONTH(封面!$G$13)-1,)</f>
        <v>66037.740000000005</v>
      </c>
      <c r="E81" s="116">
        <f ca="1">OFFSET($H81,0,MONTH(封面!$G$13)-1,)-OFFSET('2019预算制造费用'!$H81,0,MONTH(封面!$G$13)-1,)</f>
        <v>66037.740000000005</v>
      </c>
      <c r="F81" s="116">
        <f ca="1">SUM(OFFSET($H81,0,0,1,MONTH(封面!$G$13)))-SUM(OFFSET('2019制造费用'!$H81,0,0,1,MONTH(封面!$G$13)))</f>
        <v>66037.740000000005</v>
      </c>
      <c r="G81" s="116">
        <f ca="1">SUM(OFFSET($H81,0,0,1,MONTH(封面!$G$13)))-SUM(OFFSET('2019预算制造费用'!$H81,0,0,1,MONTH(封面!$G$13)))</f>
        <v>66037.740000000005</v>
      </c>
      <c r="H81" s="127"/>
      <c r="I81" s="127"/>
      <c r="J81" s="127"/>
      <c r="K81" s="127">
        <v>66037.740000000005</v>
      </c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66037.740000000005</v>
      </c>
      <c r="U81" s="88"/>
    </row>
    <row r="82" spans="1:29" s="15" customFormat="1" ht="17.25" customHeight="1">
      <c r="A82" s="185"/>
      <c r="B82" s="180" t="s">
        <v>102</v>
      </c>
      <c r="C82" s="45" t="s">
        <v>103</v>
      </c>
      <c r="D82" s="116">
        <f ca="1">OFFSET($H82,0,MONTH(封面!$G$13)-1,)-OFFSET('2019制造费用'!$H82,0,MONTH(封面!$G$13)-1,)</f>
        <v>0</v>
      </c>
      <c r="E82" s="116">
        <f ca="1">OFFSET($H82,0,MONTH(封面!$G$13)-1,)-OFFSET('2019预算制造费用'!$H82,0,MONTH(封面!$G$13)-1,)</f>
        <v>0</v>
      </c>
      <c r="F82" s="116">
        <f ca="1">SUM(OFFSET($H82,0,0,1,MONTH(封面!$G$13)))-SUM(OFFSET('2019制造费用'!$H82,0,0,1,MONTH(封面!$G$13)))</f>
        <v>0</v>
      </c>
      <c r="G82" s="116">
        <f ca="1">SUM(OFFSET($H82,0,0,1,MONTH(封面!$G$13)))-SUM(OFFSET('2019预算制造费用'!$H82,0,0,1,MONTH(封面!$G$13)))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85"/>
      <c r="B83" s="182"/>
      <c r="C83" s="45" t="s">
        <v>104</v>
      </c>
      <c r="D83" s="116">
        <f ca="1">OFFSET($H83,0,MONTH(封面!$G$13)-1,)-OFFSET('2019制造费用'!$H83,0,MONTH(封面!$G$13)-1,)</f>
        <v>0</v>
      </c>
      <c r="E83" s="116">
        <f ca="1">OFFSET($H83,0,MONTH(封面!$G$13)-1,)-OFFSET('2019预算制造费用'!$H83,0,MONTH(封面!$G$13)-1,)</f>
        <v>0</v>
      </c>
      <c r="F83" s="116">
        <f ca="1">SUM(OFFSET($H83,0,0,1,MONTH(封面!$G$13)))-SUM(OFFSET('2019制造费用'!$H83,0,0,1,MONTH(封面!$G$13)))</f>
        <v>0</v>
      </c>
      <c r="G83" s="116">
        <f ca="1">SUM(OFFSET($H83,0,0,1,MONTH(封面!$G$13)))-SUM(OFFSET('2019预算制造费用'!$H83,0,0,1,MONTH(封面!$G$13)))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85"/>
      <c r="B84" s="181"/>
      <c r="C84" s="45" t="s">
        <v>105</v>
      </c>
      <c r="D84" s="116">
        <f ca="1">OFFSET($H84,0,MONTH(封面!$G$13)-1,)-OFFSET('2019制造费用'!$H84,0,MONTH(封面!$G$13)-1,)</f>
        <v>0</v>
      </c>
      <c r="E84" s="116">
        <f ca="1">OFFSET($H84,0,MONTH(封面!$G$13)-1,)-OFFSET('2019预算制造费用'!$H84,0,MONTH(封面!$G$13)-1,)</f>
        <v>0</v>
      </c>
      <c r="F84" s="116">
        <f ca="1">SUM(OFFSET($H84,0,0,1,MONTH(封面!$G$13)))-SUM(OFFSET('2019制造费用'!$H84,0,0,1,MONTH(封面!$G$13)))</f>
        <v>0</v>
      </c>
      <c r="G84" s="116">
        <f ca="1">SUM(OFFSET($H84,0,0,1,MONTH(封面!$G$13)))-SUM(OFFSET('2019预算制造费用'!$H84,0,0,1,MONTH(封面!$G$13)))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85"/>
      <c r="B85" s="21" t="s">
        <v>106</v>
      </c>
      <c r="C85" s="48" t="s">
        <v>107</v>
      </c>
      <c r="D85" s="116">
        <f ca="1">OFFSET($H85,0,MONTH(封面!$G$13)-1,)-OFFSET('2019制造费用'!$H85,0,MONTH(封面!$G$13)-1,)</f>
        <v>0</v>
      </c>
      <c r="E85" s="116">
        <f ca="1">OFFSET($H85,0,MONTH(封面!$G$13)-1,)-OFFSET('2019预算制造费用'!$H85,0,MONTH(封面!$G$13)-1,)</f>
        <v>0</v>
      </c>
      <c r="F85" s="116">
        <f ca="1">SUM(OFFSET($H85,0,0,1,MONTH(封面!$G$13)))-SUM(OFFSET('2019制造费用'!$H85,0,0,1,MONTH(封面!$G$13)))</f>
        <v>0</v>
      </c>
      <c r="G85" s="116">
        <f ca="1">SUM(OFFSET($H85,0,0,1,MONTH(封面!$G$13)))-SUM(OFFSET('2019预算制造费用'!$H85,0,0,1,MONTH(封面!$G$13)))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96" t="s">
        <v>108</v>
      </c>
      <c r="B86" s="21" t="s">
        <v>109</v>
      </c>
      <c r="C86" s="48" t="s">
        <v>110</v>
      </c>
      <c r="D86" s="116">
        <f ca="1">OFFSET($H86,0,MONTH(封面!$G$13)-1,)-OFFSET('2019制造费用'!$H86,0,MONTH(封面!$G$13)-1,)</f>
        <v>0</v>
      </c>
      <c r="E86" s="116">
        <f ca="1">OFFSET($H86,0,MONTH(封面!$G$13)-1,)-OFFSET('2019预算制造费用'!$H86,0,MONTH(封面!$G$13)-1,)</f>
        <v>0</v>
      </c>
      <c r="F86" s="116">
        <f ca="1">SUM(OFFSET($H86,0,0,1,MONTH(封面!$G$13)))-SUM(OFFSET('2019制造费用'!$H86,0,0,1,MONTH(封面!$G$13)))</f>
        <v>0</v>
      </c>
      <c r="G86" s="116">
        <f ca="1">SUM(OFFSET($H86,0,0,1,MONTH(封面!$G$13)))-SUM(OFFSET('2019预算制造费用'!$H86,0,0,1,MONTH(封面!$G$13)))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96"/>
      <c r="B87" s="21" t="s">
        <v>111</v>
      </c>
      <c r="C87" s="48" t="s">
        <v>112</v>
      </c>
      <c r="D87" s="116">
        <f ca="1">OFFSET($H87,0,MONTH(封面!$G$13)-1,)-OFFSET('2019制造费用'!$H87,0,MONTH(封面!$G$13)-1,)</f>
        <v>0</v>
      </c>
      <c r="E87" s="116">
        <f ca="1">OFFSET($H87,0,MONTH(封面!$G$13)-1,)-OFFSET('2019预算制造费用'!$H87,0,MONTH(封面!$G$13)-1,)</f>
        <v>0</v>
      </c>
      <c r="F87" s="116">
        <f ca="1">SUM(OFFSET($H87,0,0,1,MONTH(封面!$G$13)))-SUM(OFFSET('2019制造费用'!$H87,0,0,1,MONTH(封面!$G$13)))</f>
        <v>0</v>
      </c>
      <c r="G87" s="116">
        <f ca="1">SUM(OFFSET($H87,0,0,1,MONTH(封面!$G$13)))-SUM(OFFSET('2019预算制造费用'!$H87,0,0,1,MONTH(封面!$G$13)))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96"/>
      <c r="B88" s="21" t="s">
        <v>113</v>
      </c>
      <c r="C88" s="48" t="s">
        <v>114</v>
      </c>
      <c r="D88" s="116">
        <f ca="1">OFFSET($H88,0,MONTH(封面!$G$13)-1,)-OFFSET('2019制造费用'!$H88,0,MONTH(封面!$G$13)-1,)</f>
        <v>0</v>
      </c>
      <c r="E88" s="116">
        <f ca="1">OFFSET($H88,0,MONTH(封面!$G$13)-1,)-OFFSET('2019预算制造费用'!$H88,0,MONTH(封面!$G$13)-1,)</f>
        <v>0</v>
      </c>
      <c r="F88" s="116">
        <f ca="1">SUM(OFFSET($H88,0,0,1,MONTH(封面!$G$13)))-SUM(OFFSET('2019制造费用'!$H88,0,0,1,MONTH(封面!$G$13)))</f>
        <v>0</v>
      </c>
      <c r="G88" s="116">
        <f ca="1">SUM(OFFSET($H88,0,0,1,MONTH(封面!$G$13)))-SUM(OFFSET('2019预算制造费用'!$H88,0,0,1,MONTH(封面!$G$13)))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96"/>
      <c r="B89" s="19" t="s">
        <v>226</v>
      </c>
      <c r="C89" s="48" t="s">
        <v>115</v>
      </c>
      <c r="D89" s="116">
        <f ca="1">OFFSET($H89,0,MONTH(封面!$G$13)-1,)-OFFSET('2019制造费用'!$H89,0,MONTH(封面!$G$13)-1,)</f>
        <v>0</v>
      </c>
      <c r="E89" s="116">
        <f ca="1">OFFSET($H89,0,MONTH(封面!$G$13)-1,)-OFFSET('2019预算制造费用'!$H89,0,MONTH(封面!$G$13)-1,)</f>
        <v>0</v>
      </c>
      <c r="F89" s="116">
        <f ca="1">SUM(OFFSET($H89,0,0,1,MONTH(封面!$G$13)))-SUM(OFFSET('2019制造费用'!$H89,0,0,1,MONTH(封面!$G$13)))</f>
        <v>0</v>
      </c>
      <c r="G89" s="116">
        <f ca="1">SUM(OFFSET($H89,0,0,1,MONTH(封面!$G$13)))-SUM(OFFSET('2019预算制造费用'!$H89,0,0,1,MONTH(封面!$G$13)))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97" t="s">
        <v>116</v>
      </c>
      <c r="B90" s="19" t="s">
        <v>227</v>
      </c>
      <c r="C90" s="48" t="s">
        <v>117</v>
      </c>
      <c r="D90" s="116">
        <f ca="1">OFFSET($H90,0,MONTH(封面!$G$13)-1,)-OFFSET('2019制造费用'!$H90,0,MONTH(封面!$G$13)-1,)</f>
        <v>0</v>
      </c>
      <c r="E90" s="116">
        <f ca="1">OFFSET($H90,0,MONTH(封面!$G$13)-1,)-OFFSET('2019预算制造费用'!$H90,0,MONTH(封面!$G$13)-1,)</f>
        <v>0</v>
      </c>
      <c r="F90" s="116">
        <f ca="1">SUM(OFFSET($H90,0,0,1,MONTH(封面!$G$13)))-SUM(OFFSET('2019制造费用'!$H90,0,0,1,MONTH(封面!$G$13)))</f>
        <v>0</v>
      </c>
      <c r="G90" s="116">
        <f ca="1">SUM(OFFSET($H90,0,0,1,MONTH(封面!$G$13)))-SUM(OFFSET('2019预算制造费用'!$H90,0,0,1,MONTH(封面!$G$13)))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98"/>
      <c r="B91" s="29" t="s">
        <v>228</v>
      </c>
      <c r="C91" s="48" t="s">
        <v>441</v>
      </c>
      <c r="D91" s="116">
        <f ca="1">OFFSET($H91,0,MONTH(封面!$G$13)-1,)-OFFSET('2019制造费用'!$H91,0,MONTH(封面!$G$13)-1,)</f>
        <v>0</v>
      </c>
      <c r="E91" s="116">
        <f ca="1">OFFSET($H91,0,MONTH(封面!$G$13)-1,)-OFFSET('2019预算制造费用'!$H91,0,MONTH(封面!$G$13)-1,)</f>
        <v>0</v>
      </c>
      <c r="F91" s="116">
        <f ca="1">SUM(OFFSET($H91,0,0,1,MONTH(封面!$G$13)))-SUM(OFFSET('2019制造费用'!$H91,0,0,1,MONTH(封面!$G$13)))</f>
        <v>0</v>
      </c>
      <c r="G91" s="116">
        <f ca="1">SUM(OFFSET($H91,0,0,1,MONTH(封面!$G$13)))-SUM(OFFSET('2019预算制造费用'!$H91,0,0,1,MONTH(封面!$G$13)))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99"/>
      <c r="B92" s="21" t="s">
        <v>118</v>
      </c>
      <c r="C92" s="48" t="s">
        <v>16</v>
      </c>
      <c r="D92" s="116">
        <f ca="1">OFFSET($H92,0,MONTH(封面!$G$13)-1,)-OFFSET('2019制造费用'!$H92,0,MONTH(封面!$G$13)-1,)</f>
        <v>4584.07</v>
      </c>
      <c r="E92" s="116">
        <f ca="1">OFFSET($H92,0,MONTH(封面!$G$13)-1,)-OFFSET('2019预算制造费用'!$H92,0,MONTH(封面!$G$13)-1,)</f>
        <v>4584.07</v>
      </c>
      <c r="F92" s="116">
        <f ca="1">SUM(OFFSET($H92,0,0,1,MONTH(封面!$G$13)))-SUM(OFFSET('2019制造费用'!$H92,0,0,1,MONTH(封面!$G$13)))</f>
        <v>-18870.38</v>
      </c>
      <c r="G92" s="116">
        <f ca="1">SUM(OFFSET($H92,0,0,1,MONTH(封面!$G$13)))-SUM(OFFSET('2019预算制造费用'!$H92,0,0,1,MONTH(封面!$G$13)))</f>
        <v>4584.07</v>
      </c>
      <c r="H92" s="127"/>
      <c r="I92" s="127"/>
      <c r="J92" s="127"/>
      <c r="K92" s="127">
        <v>4584.07</v>
      </c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4584.07</v>
      </c>
      <c r="U92" s="88"/>
    </row>
    <row r="93" spans="1:29" s="31" customFormat="1" ht="15" customHeight="1">
      <c r="A93" s="200" t="s">
        <v>119</v>
      </c>
      <c r="B93" s="200"/>
      <c r="C93" s="200"/>
      <c r="D93" s="117">
        <f ca="1">SUM(D6:D92)</f>
        <v>52518.850000000006</v>
      </c>
      <c r="E93" s="117">
        <f ca="1">SUM(E6:E92)</f>
        <v>952424.1</v>
      </c>
      <c r="F93" s="117">
        <f ca="1">SUM(F6:F92)</f>
        <v>-30451.220000000201</v>
      </c>
      <c r="G93" s="117">
        <f ca="1">SUM(G6:G92)</f>
        <v>3380713.4200000004</v>
      </c>
      <c r="H93" s="117">
        <f>SUM(H6:H92)</f>
        <v>903240.96</v>
      </c>
      <c r="I93" s="117">
        <f>SUM(I6:I92)</f>
        <v>802028.53000000014</v>
      </c>
      <c r="J93" s="117">
        <f>SUM(J6:J92)</f>
        <v>723019.83000000007</v>
      </c>
      <c r="K93" s="117">
        <f>SUM(K6:K92)</f>
        <v>952424.1</v>
      </c>
      <c r="L93" s="117">
        <f>SUM(L6:L92)</f>
        <v>0</v>
      </c>
      <c r="M93" s="117">
        <f>SUM(M6:M92)</f>
        <v>0</v>
      </c>
      <c r="N93" s="117">
        <f>SUM(N6:N92)</f>
        <v>0</v>
      </c>
      <c r="O93" s="117">
        <f>SUM(O6:O92)</f>
        <v>0</v>
      </c>
      <c r="P93" s="117">
        <f>SUM(P6:P92)</f>
        <v>0</v>
      </c>
      <c r="Q93" s="117">
        <f>SUM(Q6:Q92)</f>
        <v>0</v>
      </c>
      <c r="R93" s="117">
        <f>SUM(R6:R92)</f>
        <v>0</v>
      </c>
      <c r="S93" s="117">
        <f>SUM(S6:S92)</f>
        <v>0</v>
      </c>
      <c r="T93" s="117">
        <f>SUM(T6:T92)</f>
        <v>3380713.4200000004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258</v>
      </c>
      <c r="B94" s="195"/>
      <c r="C94" s="195"/>
      <c r="D94" s="116">
        <f ca="1">OFFSET(H94,0,MONTH(封面!$G$13)-1,)-OFFSET('2019制造费用'!H94,0,MONTH(封面!$G$13)-1,)</f>
        <v>-90801.82</v>
      </c>
      <c r="E94" s="116"/>
      <c r="F94" s="116">
        <f ca="1">SUM(OFFSET($H94,0,0,1,MONTH(封面!$G$13)))-SUM(OFFSET('2019制造费用'!$H94,0,0,1,MONTH(封面!$G$13)))</f>
        <v>-330484.3600000001</v>
      </c>
      <c r="G94" s="116"/>
      <c r="H94" s="116">
        <v>245467.55</v>
      </c>
      <c r="I94" s="116">
        <v>200763.39</v>
      </c>
      <c r="J94" s="116">
        <v>236391.96000000002</v>
      </c>
      <c r="K94" s="116">
        <v>288426.64</v>
      </c>
      <c r="L94" s="116"/>
      <c r="M94" s="116"/>
      <c r="N94" s="116"/>
      <c r="O94" s="116"/>
      <c r="P94" s="116"/>
      <c r="Q94" s="116"/>
      <c r="R94" s="116"/>
      <c r="S94" s="116"/>
      <c r="T94" s="117">
        <f t="shared" si="1"/>
        <v>971049.54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229</v>
      </c>
      <c r="B95" s="195"/>
      <c r="C95" s="195"/>
      <c r="D95" s="116">
        <f ca="1">OFFSET(H95,0,MONTH(封面!$G$13)-1,)-OFFSET('2019制造费用'!H95,0,MONTH(封面!$G$13)-1,)</f>
        <v>30898.440000000061</v>
      </c>
      <c r="E95" s="116"/>
      <c r="F95" s="116">
        <f ca="1">SUM(OFFSET($H95,0,0,1,MONTH(封面!$G$13)))-SUM(OFFSET('2019制造费用'!$H95,0,0,1,MONTH(封面!$G$13)))</f>
        <v>23488.660000000149</v>
      </c>
      <c r="G95" s="116"/>
      <c r="H95" s="116">
        <v>362590.77</v>
      </c>
      <c r="I95" s="127">
        <v>274528.06</v>
      </c>
      <c r="J95" s="127">
        <v>337932.53</v>
      </c>
      <c r="K95" s="127">
        <v>387232.86000000004</v>
      </c>
      <c r="L95" s="127"/>
      <c r="M95" s="127"/>
      <c r="N95" s="127"/>
      <c r="O95" s="127"/>
      <c r="P95" s="127"/>
      <c r="Q95" s="127"/>
      <c r="R95" s="127"/>
      <c r="S95" s="127"/>
      <c r="T95" s="117">
        <f t="shared" si="1"/>
        <v>1362284.2200000002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120</v>
      </c>
      <c r="B96" s="195"/>
      <c r="C96" s="195"/>
      <c r="D96" s="116">
        <f ca="1">OFFSET(H96,0,MONTH(封面!$G$13)-1,)-OFFSET('2019制造费用'!H96,0,MONTH(封面!$G$13)-1,)</f>
        <v>0</v>
      </c>
      <c r="E96" s="116"/>
      <c r="F96" s="116">
        <f ca="1">SUM(OFFSET($H96,0,0,1,MONTH(封面!$G$13)))-SUM(OFFSET('2019制造费用'!$H96,0,0,1,MONTH(封面!$G$13)))</f>
        <v>0</v>
      </c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7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ht="15" customHeight="1">
      <c r="A97" s="195" t="s">
        <v>239</v>
      </c>
      <c r="B97" s="195"/>
      <c r="C97" s="195"/>
      <c r="D97" s="116">
        <f ca="1">OFFSET(H97,0,MONTH(封面!$G$13)-1,)-OFFSET('2019制造费用'!H97,0,MONTH(封面!$G$13)-1,)</f>
        <v>112422.23000000004</v>
      </c>
      <c r="E97" s="118"/>
      <c r="F97" s="116">
        <f ca="1">SUM(OFFSET($H97,0,0,1,MONTH(封面!$G$13)))-SUM(OFFSET('2019制造费用'!$H97,0,0,1,MONTH(封面!$G$13)))</f>
        <v>276544.48000000033</v>
      </c>
      <c r="G97" s="118"/>
      <c r="H97" s="116">
        <v>295182.64000000007</v>
      </c>
      <c r="I97" s="116">
        <v>326737.08000000007</v>
      </c>
      <c r="J97" s="116">
        <v>148695.34000000003</v>
      </c>
      <c r="K97" s="116">
        <v>276764.60000000003</v>
      </c>
      <c r="L97" s="116"/>
      <c r="M97" s="116"/>
      <c r="N97" s="116"/>
      <c r="O97" s="116"/>
      <c r="P97" s="116"/>
      <c r="Q97" s="116"/>
      <c r="R97" s="116"/>
      <c r="S97" s="116"/>
      <c r="T97" s="117">
        <f t="shared" si="1"/>
        <v>1047379.6600000004</v>
      </c>
      <c r="U97" s="82"/>
    </row>
    <row r="98" spans="1:21" s="31" customFormat="1">
      <c r="A98" s="71"/>
      <c r="B98" s="71"/>
      <c r="C98" s="31" t="s">
        <v>122</v>
      </c>
      <c r="D98" s="119">
        <f ca="1">D93-SUM(D94:D97)</f>
        <v>-8.7311491370201111E-11</v>
      </c>
      <c r="E98" s="120"/>
      <c r="F98" s="119">
        <f ca="1">F93-SUM(F94:F97)</f>
        <v>-5.7843863032758236E-10</v>
      </c>
      <c r="G98" s="120"/>
      <c r="H98" s="119">
        <f>H93-SUM(H94:H97)</f>
        <v>0</v>
      </c>
      <c r="I98" s="119">
        <f t="shared" ref="I98:T98" si="2">I93-SUM(I94:I97)</f>
        <v>0</v>
      </c>
      <c r="J98" s="119">
        <f t="shared" si="2"/>
        <v>0</v>
      </c>
      <c r="K98" s="119">
        <f>K93-SUM(K94:K97)</f>
        <v>0</v>
      </c>
      <c r="L98" s="119">
        <f t="shared" si="2"/>
        <v>0</v>
      </c>
      <c r="M98" s="119">
        <f>M93-SUM(M94:M97)</f>
        <v>0</v>
      </c>
      <c r="N98" s="119">
        <f>N93-SUM(N94:N97)</f>
        <v>0</v>
      </c>
      <c r="O98" s="119">
        <f t="shared" si="2"/>
        <v>0</v>
      </c>
      <c r="P98" s="119">
        <f t="shared" si="2"/>
        <v>0</v>
      </c>
      <c r="Q98" s="119">
        <f t="shared" si="2"/>
        <v>0</v>
      </c>
      <c r="R98" s="119">
        <f t="shared" si="2"/>
        <v>0</v>
      </c>
      <c r="S98" s="119">
        <f t="shared" si="2"/>
        <v>0</v>
      </c>
      <c r="T98" s="119">
        <f t="shared" si="2"/>
        <v>0</v>
      </c>
      <c r="U98" s="111"/>
    </row>
    <row r="99" spans="1:21">
      <c r="G99" s="33"/>
      <c r="N99" s="135"/>
      <c r="P99" s="135"/>
      <c r="Q99" s="135"/>
      <c r="R99" s="135"/>
      <c r="S99" s="135"/>
    </row>
    <row r="100" spans="1:21">
      <c r="M100" s="33"/>
      <c r="N100" s="33"/>
      <c r="O100" s="33"/>
      <c r="P100" s="33"/>
      <c r="Q100" s="33"/>
      <c r="R100" s="33"/>
      <c r="S100" s="33"/>
    </row>
  </sheetData>
  <autoFilter ref="A5:T100"/>
  <customSheetViews>
    <customSheetView guid="{A27792F8-7640-416B-AC24-5F35457394E7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20DEA1C3-F870-4325-A947-DF01307179C4}" showAutoFilter="1">
      <pane xSplit="3" ySplit="5" topLeftCell="D6" activePane="bottomRight" state="frozen"/>
      <selection pane="bottomRight" activeCell="H7" sqref="H7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5F046216-F62E-4A95-B8BD-6D2AB894BA3D}" showAutoFilter="1">
      <pane xSplit="3" ySplit="5" topLeftCell="J72" activePane="bottomRight" state="frozen"/>
      <selection pane="bottomRight" activeCell="S83" sqref="S83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32F6004C-FCD8-4606-8BB7-0BE0BE0666BF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35971C6B-DC11-492B-B782-2EF173FCC689}" showAutoFilter="1">
      <pane xSplit="3" ySplit="5" topLeftCell="D81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activeCell="C17" sqref="C17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50C6B4FE-3059-4DA5-BCA6-E2B9EEC70A61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A37983A8-BC51-4154-8FEA-C3D4561882CC}" showAutoFilter="1">
      <pane xSplit="3" ySplit="5" topLeftCell="D88" activePane="bottomRight" state="frozen"/>
      <selection pane="bottomRight" activeCell="E102" sqref="E102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D4D59768-72E0-4FAB-974B-C4290D2FAC8F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8309B07A-FC01-4476-88AB-A9C1650B1DDA}" showAutoFilter="1">
      <pane xSplit="3" ySplit="5" topLeftCell="J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</customSheetViews>
  <mergeCells count="39">
    <mergeCell ref="A93:C93"/>
    <mergeCell ref="A94:C94"/>
    <mergeCell ref="A95:C95"/>
    <mergeCell ref="A96:C96"/>
    <mergeCell ref="A97:C97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41:A48"/>
    <mergeCell ref="B44:B45"/>
    <mergeCell ref="T4:T5"/>
    <mergeCell ref="U4:U5"/>
    <mergeCell ref="A6:A27"/>
    <mergeCell ref="B6:B7"/>
    <mergeCell ref="B10:B18"/>
    <mergeCell ref="A28:A40"/>
    <mergeCell ref="B28:B29"/>
    <mergeCell ref="B31:B33"/>
    <mergeCell ref="B34:B35"/>
    <mergeCell ref="B38:B39"/>
    <mergeCell ref="B22:B26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U34:XFD34 A34:C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44" activePane="bottomRight" state="frozen"/>
      <selection activeCell="M96" sqref="M96"/>
      <selection pane="topRight" activeCell="M96" sqref="M96"/>
      <selection pane="bottomLeft" activeCell="M96" sqref="M96"/>
      <selection pane="bottomRight" activeCell="K61" sqref="K6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47" t="s">
        <v>276</v>
      </c>
      <c r="B4" s="147" t="s">
        <v>277</v>
      </c>
      <c r="C4" s="148" t="s">
        <v>278</v>
      </c>
      <c r="D4" s="149" t="s">
        <v>279</v>
      </c>
      <c r="E4" s="150"/>
      <c r="F4" s="151" t="s">
        <v>280</v>
      </c>
      <c r="G4" s="151"/>
      <c r="H4" s="152" t="s">
        <v>447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281</v>
      </c>
      <c r="U4" s="153"/>
    </row>
    <row r="5" spans="1:21" s="15" customFormat="1">
      <c r="A5" s="147"/>
      <c r="B5" s="147"/>
      <c r="C5" s="148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2"/>
      <c r="U5" s="154"/>
    </row>
    <row r="6" spans="1:21" s="15" customFormat="1" ht="14.25" customHeight="1">
      <c r="A6" s="178" t="s">
        <v>286</v>
      </c>
      <c r="B6" s="180" t="s">
        <v>287</v>
      </c>
      <c r="C6" s="16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79"/>
      <c r="B7" s="201"/>
      <c r="C7" s="16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79"/>
      <c r="B8" s="60" t="s">
        <v>289</v>
      </c>
      <c r="C8" s="16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79"/>
      <c r="B9" s="60" t="s">
        <v>290</v>
      </c>
      <c r="C9" s="16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79"/>
      <c r="B10" s="180" t="s">
        <v>291</v>
      </c>
      <c r="C10" s="16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79"/>
      <c r="B11" s="182"/>
      <c r="C11" s="20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79"/>
      <c r="B12" s="182"/>
      <c r="C12" s="16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79"/>
      <c r="B13" s="182"/>
      <c r="C13" s="20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79"/>
      <c r="B14" s="182"/>
      <c r="C14" s="16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79"/>
      <c r="B15" s="182"/>
      <c r="C15" s="20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79"/>
      <c r="B16" s="182"/>
      <c r="C16" s="20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79"/>
      <c r="B17" s="182"/>
      <c r="C17" s="20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79"/>
      <c r="B18" s="181"/>
      <c r="C18" s="20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4">
      <c r="A19" s="179"/>
      <c r="B19" s="21" t="s">
        <v>292</v>
      </c>
      <c r="C19" s="20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79"/>
      <c r="B20" s="60" t="s">
        <v>293</v>
      </c>
      <c r="C20" s="16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79"/>
      <c r="B21" s="60" t="s">
        <v>294</v>
      </c>
      <c r="C21" s="16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79"/>
      <c r="B22" s="180" t="s">
        <v>295</v>
      </c>
      <c r="C22" s="20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79"/>
      <c r="B23" s="182"/>
      <c r="C23" s="20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79"/>
      <c r="B24" s="182"/>
      <c r="C24" s="20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79"/>
      <c r="B25" s="182"/>
      <c r="C25" s="20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79"/>
      <c r="B26" s="181"/>
      <c r="C26" s="20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79"/>
      <c r="B27" s="60" t="s">
        <v>296</v>
      </c>
      <c r="C27" s="16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83" t="s">
        <v>297</v>
      </c>
      <c r="B28" s="180" t="s">
        <v>298</v>
      </c>
      <c r="C28" s="20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4">
      <c r="A29" s="184"/>
      <c r="B29" s="181"/>
      <c r="C29" s="16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84"/>
      <c r="B30" s="21" t="s">
        <v>299</v>
      </c>
      <c r="C30" s="20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84"/>
      <c r="B31" s="180" t="s">
        <v>300</v>
      </c>
      <c r="C31" s="20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84"/>
      <c r="B32" s="182"/>
      <c r="C32" s="20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84"/>
      <c r="B33" s="181"/>
      <c r="C33" s="16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84"/>
      <c r="B34" s="180" t="s">
        <v>301</v>
      </c>
      <c r="C34" s="20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84"/>
      <c r="B35" s="181"/>
      <c r="C35" s="20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84"/>
      <c r="B36" s="21" t="s">
        <v>302</v>
      </c>
      <c r="C36" s="20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4">
      <c r="A37" s="184"/>
      <c r="B37" s="21" t="s">
        <v>303</v>
      </c>
      <c r="C37" s="20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84"/>
      <c r="B38" s="180" t="s">
        <v>304</v>
      </c>
      <c r="C38" s="20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84"/>
      <c r="B39" s="181"/>
      <c r="C39" s="20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4">
      <c r="A40" s="184"/>
      <c r="B40" s="21" t="s">
        <v>45</v>
      </c>
      <c r="C40" s="20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86" t="s">
        <v>47</v>
      </c>
      <c r="B41" s="22" t="s">
        <v>305</v>
      </c>
      <c r="C41" s="16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4">
      <c r="A42" s="187"/>
      <c r="B42" s="60" t="s">
        <v>306</v>
      </c>
      <c r="C42" s="23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87"/>
      <c r="B43" s="60" t="s">
        <v>307</v>
      </c>
      <c r="C43" s="23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87"/>
      <c r="B44" s="180" t="s">
        <v>308</v>
      </c>
      <c r="C44" s="23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87"/>
      <c r="B45" s="181"/>
      <c r="C45" s="23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4">
      <c r="A46" s="187"/>
      <c r="B46" s="21" t="s">
        <v>310</v>
      </c>
      <c r="C46" s="24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4">
      <c r="A47" s="187"/>
      <c r="B47" s="21" t="s">
        <v>311</v>
      </c>
      <c r="C47" s="24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87"/>
      <c r="B48" s="60" t="s">
        <v>312</v>
      </c>
      <c r="C48" s="23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88" t="s">
        <v>313</v>
      </c>
      <c r="B49" s="189" t="s">
        <v>314</v>
      </c>
      <c r="C49" s="24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88"/>
      <c r="B50" s="190"/>
      <c r="C50" s="24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88"/>
      <c r="B51" s="191"/>
      <c r="C51" s="24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88"/>
      <c r="B52" s="180" t="s">
        <v>315</v>
      </c>
      <c r="C52" s="24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4">
      <c r="A53" s="188"/>
      <c r="B53" s="182"/>
      <c r="C53" s="24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88"/>
      <c r="B54" s="181"/>
      <c r="C54" s="24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88"/>
      <c r="B55" s="25" t="s">
        <v>316</v>
      </c>
      <c r="C55" s="24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88"/>
      <c r="B56" s="25" t="s">
        <v>317</v>
      </c>
      <c r="C56" s="24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92" t="s">
        <v>318</v>
      </c>
      <c r="B57" s="21" t="s">
        <v>319</v>
      </c>
      <c r="C57" s="24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4">
      <c r="A58" s="192"/>
      <c r="B58" s="59" t="s">
        <v>320</v>
      </c>
      <c r="C58" s="24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92"/>
      <c r="B59" s="189" t="s">
        <v>321</v>
      </c>
      <c r="C59" s="24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92"/>
      <c r="B60" s="191"/>
      <c r="C60" s="24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4">
      <c r="A61" s="192"/>
      <c r="B61" s="25" t="s">
        <v>322</v>
      </c>
      <c r="C61" s="24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4">
      <c r="A62" s="192"/>
      <c r="B62" s="21" t="s">
        <v>323</v>
      </c>
      <c r="C62" s="24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93" t="s">
        <v>324</v>
      </c>
      <c r="B63" s="27" t="s">
        <v>325</v>
      </c>
      <c r="C63" s="24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93"/>
      <c r="B64" s="27" t="s">
        <v>326</v>
      </c>
      <c r="C64" s="24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93"/>
      <c r="B65" s="27" t="s">
        <v>327</v>
      </c>
      <c r="C65" s="24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4">
      <c r="A66" s="193"/>
      <c r="B66" s="27" t="s">
        <v>328</v>
      </c>
      <c r="C66" s="24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93"/>
      <c r="B67" s="27" t="s">
        <v>329</v>
      </c>
      <c r="C67" s="24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93"/>
      <c r="B68" s="189" t="s">
        <v>330</v>
      </c>
      <c r="C68" s="24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93"/>
      <c r="B69" s="191"/>
      <c r="C69" s="24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93"/>
      <c r="B70" s="59" t="s">
        <v>331</v>
      </c>
      <c r="C70" s="23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4">
      <c r="A71" s="193"/>
      <c r="B71" s="25" t="s">
        <v>332</v>
      </c>
      <c r="C71" s="24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4">
      <c r="A72" s="193"/>
      <c r="B72" s="25" t="s">
        <v>333</v>
      </c>
      <c r="C72" s="24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93"/>
      <c r="B73" s="189" t="s">
        <v>334</v>
      </c>
      <c r="C73" s="24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93"/>
      <c r="B74" s="191"/>
      <c r="C74" s="28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4">
      <c r="A75" s="193"/>
      <c r="B75" s="25" t="s">
        <v>335</v>
      </c>
      <c r="C75" s="24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94" t="s">
        <v>336</v>
      </c>
      <c r="B76" s="60" t="s">
        <v>337</v>
      </c>
      <c r="C76" s="23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94"/>
      <c r="B77" s="180" t="s">
        <v>338</v>
      </c>
      <c r="C77" s="24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94"/>
      <c r="B78" s="181"/>
      <c r="C78" s="28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94"/>
      <c r="B79" s="21" t="s">
        <v>339</v>
      </c>
      <c r="C79" s="24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85" t="s">
        <v>340</v>
      </c>
      <c r="B80" s="21" t="s">
        <v>341</v>
      </c>
      <c r="C80" s="24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85"/>
      <c r="B81" s="21" t="s">
        <v>342</v>
      </c>
      <c r="C81" s="20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85"/>
      <c r="B82" s="180" t="s">
        <v>343</v>
      </c>
      <c r="C82" s="20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85"/>
      <c r="B83" s="182"/>
      <c r="C83" s="20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85"/>
      <c r="B84" s="181"/>
      <c r="C84" s="20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85"/>
      <c r="B85" s="21" t="s">
        <v>344</v>
      </c>
      <c r="C85" s="24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96" t="s">
        <v>345</v>
      </c>
      <c r="B86" s="21" t="s">
        <v>346</v>
      </c>
      <c r="C86" s="24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96"/>
      <c r="B87" s="21" t="s">
        <v>347</v>
      </c>
      <c r="C87" s="24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96"/>
      <c r="B88" s="21" t="s">
        <v>348</v>
      </c>
      <c r="C88" s="24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96"/>
      <c r="B89" s="60" t="s">
        <v>349</v>
      </c>
      <c r="C89" s="23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97" t="s">
        <v>265</v>
      </c>
      <c r="B90" s="60" t="s">
        <v>350</v>
      </c>
      <c r="C90" s="23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98"/>
      <c r="B91" s="61" t="s">
        <v>351</v>
      </c>
      <c r="C91" s="30" t="s">
        <v>351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99"/>
      <c r="B92" s="21" t="s">
        <v>352</v>
      </c>
      <c r="C92" s="24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1" customFormat="1" ht="15" customHeight="1">
      <c r="A93" s="200" t="s">
        <v>353</v>
      </c>
      <c r="B93" s="200"/>
      <c r="C93" s="200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95" t="s">
        <v>354</v>
      </c>
      <c r="B94" s="195"/>
      <c r="C94" s="195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95" t="s">
        <v>355</v>
      </c>
      <c r="B95" s="195"/>
      <c r="C95" s="195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95" t="s">
        <v>356</v>
      </c>
      <c r="B96" s="195"/>
      <c r="C96" s="195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95" t="s">
        <v>239</v>
      </c>
      <c r="B97" s="195"/>
      <c r="C97" s="195"/>
      <c r="D97" s="81"/>
      <c r="E97" s="107"/>
      <c r="F97" s="81"/>
      <c r="G97" s="107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9"/>
      <c r="U97" s="82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A27792F8-7640-416B-AC24-5F35457394E7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A37983A8-BC51-4154-8FEA-C3D4561882CC}" hiddenColumns="1">
      <pane xSplit="6" ySplit="5" topLeftCell="H6" activePane="bottomRight" state="frozen"/>
      <selection pane="bottomRight" activeCell="I12" sqref="I12"/>
      <pageMargins left="0.7" right="0.7" top="0.75" bottom="0.75" header="0.3" footer="0.3"/>
    </customSheetView>
    <customSheetView guid="{D4D59768-72E0-4FAB-974B-C4290D2FAC8F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8309B07A-FC01-4476-88AB-A9C1650B1DDA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</customSheetViews>
  <mergeCells count="39"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  <mergeCell ref="B34:B35"/>
    <mergeCell ref="B38:B39"/>
    <mergeCell ref="B44:B45"/>
    <mergeCell ref="A49:A56"/>
    <mergeCell ref="B49:B51"/>
    <mergeCell ref="B52:B54"/>
    <mergeCell ref="A41:A48"/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</mergeCells>
  <phoneticPr fontId="10" type="noConversion"/>
  <conditionalFormatting sqref="U34:XFD34 A34:C34">
    <cfRule type="cellIs" dxfId="17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I101" sqref="I101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875" style="55" customWidth="1"/>
    <col min="5" max="5" width="10.625" style="55" bestFit="1" customWidth="1"/>
    <col min="6" max="6" width="12.5" style="55" customWidth="1"/>
    <col min="7" max="7" width="12" style="55" bestFit="1" customWidth="1"/>
    <col min="8" max="9" width="12.25" style="7" bestFit="1" customWidth="1"/>
    <col min="10" max="10" width="11.5" style="55" bestFit="1" customWidth="1"/>
    <col min="11" max="11" width="12.875" style="55" customWidth="1"/>
    <col min="12" max="12" width="14.125" style="55" customWidth="1"/>
    <col min="13" max="14" width="14.125" style="55" bestFit="1" customWidth="1"/>
    <col min="15" max="15" width="13" style="55" customWidth="1"/>
    <col min="16" max="16" width="14.5" style="55" customWidth="1"/>
    <col min="17" max="17" width="12.25" style="7" customWidth="1"/>
    <col min="18" max="18" width="14.5" style="7" customWidth="1"/>
    <col min="19" max="19" width="13.5" style="7" customWidth="1"/>
    <col min="20" max="20" width="12.5" style="7" bestFit="1" customWidth="1"/>
    <col min="21" max="21" width="9.625" style="7" customWidth="1"/>
    <col min="22" max="16384" width="9" style="7"/>
  </cols>
  <sheetData>
    <row r="1" spans="1:21" s="2" customFormat="1" ht="28.5" customHeight="1">
      <c r="A1" s="146" t="s">
        <v>252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1" s="8" customFormat="1" ht="14.25" customHeight="1">
      <c r="A4" s="147" t="s">
        <v>143</v>
      </c>
      <c r="B4" s="147" t="s">
        <v>144</v>
      </c>
      <c r="C4" s="148" t="s">
        <v>145</v>
      </c>
      <c r="D4" s="149" t="s">
        <v>253</v>
      </c>
      <c r="E4" s="150"/>
      <c r="F4" s="151" t="s">
        <v>254</v>
      </c>
      <c r="G4" s="151"/>
      <c r="H4" s="152" t="s">
        <v>461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255</v>
      </c>
      <c r="U4" s="153" t="s">
        <v>148</v>
      </c>
    </row>
    <row r="5" spans="1:21" s="15" customFormat="1">
      <c r="A5" s="147"/>
      <c r="B5" s="147"/>
      <c r="C5" s="148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2"/>
      <c r="U5" s="154"/>
    </row>
    <row r="6" spans="1:21" s="15" customFormat="1" ht="17.25" customHeight="1">
      <c r="A6" s="155" t="s">
        <v>4</v>
      </c>
      <c r="B6" s="156" t="s">
        <v>150</v>
      </c>
      <c r="C6" s="45" t="s">
        <v>432</v>
      </c>
      <c r="D6" s="116">
        <f ca="1">OFFSET($H6,0,MONTH(封面!$G$13)-1,)-OFFSET('2019管理费用'!$H6,0,MONTH(封面!$G$13)-1,)</f>
        <v>31935.53</v>
      </c>
      <c r="E6" s="116">
        <f ca="1">OFFSET($H6,0,MONTH(封面!$G$13)-1,)-OFFSET('2019预算管理费用'!$H6,0,MONTH(封面!$G$13)-1,)</f>
        <v>121672.6</v>
      </c>
      <c r="F6" s="116">
        <f ca="1">SUM(OFFSET($H6,0,0,1,MONTH(封面!$G$13)))-SUM(OFFSET('2019管理费用'!$H6,0,0,1,MONTH(封面!$G$13)))</f>
        <v>99707.38</v>
      </c>
      <c r="G6" s="116">
        <f ca="1">SUM(OFFSET($H6,0,0,1,MONTH(封面!$G$13)))-SUM(OFFSET('2019预算管理费用'!$H6,0,0,1,MONTH(封面!$G$13)))</f>
        <v>369074.36</v>
      </c>
      <c r="H6" s="116">
        <f>VLOOKUP(C6,[3]Sheet1.00!$D:$F,3,0)</f>
        <v>81031.78</v>
      </c>
      <c r="I6" s="116">
        <v>73274.850000000006</v>
      </c>
      <c r="J6" s="116">
        <v>93095.13</v>
      </c>
      <c r="K6" s="116">
        <v>121672.6</v>
      </c>
      <c r="L6" s="116"/>
      <c r="M6" s="81"/>
      <c r="N6" s="116"/>
      <c r="O6" s="127"/>
      <c r="P6" s="116"/>
      <c r="Q6" s="116"/>
      <c r="R6" s="116"/>
      <c r="S6" s="116"/>
      <c r="T6" s="117">
        <f>SUM(H6:S6)</f>
        <v>369074.36</v>
      </c>
      <c r="U6" s="88"/>
    </row>
    <row r="7" spans="1:21" s="15" customFormat="1" ht="17.25" customHeight="1">
      <c r="A7" s="155"/>
      <c r="B7" s="156"/>
      <c r="C7" s="45" t="s">
        <v>433</v>
      </c>
      <c r="D7" s="116">
        <f ca="1">OFFSET($H7,0,MONTH(封面!$G$13)-1,)-OFFSET('2019管理费用'!$H7,0,MONTH(封面!$G$13)-1,)</f>
        <v>1078.4400000000005</v>
      </c>
      <c r="E7" s="116">
        <f ca="1">OFFSET($H7,0,MONTH(封面!$G$13)-1,)-OFFSET('2019预算管理费用'!$H7,0,MONTH(封面!$G$13)-1,)</f>
        <v>11717</v>
      </c>
      <c r="F7" s="116">
        <f ca="1">SUM(OFFSET($H7,0,0,1,MONTH(封面!$G$13)))-SUM(OFFSET('2019管理费用'!$H7,0,0,1,MONTH(封面!$G$13)))</f>
        <v>2394.0400000000009</v>
      </c>
      <c r="G7" s="116">
        <f ca="1">SUM(OFFSET($H7,0,0,1,MONTH(封面!$G$13)))-SUM(OFFSET('2019预算管理费用'!$H7,0,0,1,MONTH(封面!$G$13)))</f>
        <v>32621.57</v>
      </c>
      <c r="H7" s="127">
        <f>VLOOKUP(C7,[3]Sheet1.00!$D:$F,3,0)</f>
        <v>3533.57</v>
      </c>
      <c r="I7" s="127">
        <v>5812</v>
      </c>
      <c r="J7" s="127">
        <v>11559</v>
      </c>
      <c r="K7" s="127">
        <v>11717</v>
      </c>
      <c r="L7" s="127"/>
      <c r="M7" s="81"/>
      <c r="N7" s="127"/>
      <c r="O7" s="127"/>
      <c r="P7" s="127"/>
      <c r="Q7" s="127"/>
      <c r="R7" s="127"/>
      <c r="S7" s="127"/>
      <c r="T7" s="117">
        <f t="shared" ref="T7:T70" si="0">SUM(H7:S7)</f>
        <v>32621.57</v>
      </c>
      <c r="U7" s="88"/>
    </row>
    <row r="8" spans="1:21" s="15" customFormat="1" ht="17.25" customHeight="1">
      <c r="A8" s="155"/>
      <c r="B8" s="46" t="s">
        <v>151</v>
      </c>
      <c r="C8" s="45" t="s">
        <v>5</v>
      </c>
      <c r="D8" s="116">
        <f ca="1">OFFSET($H8,0,MONTH(封面!$G$13)-1,)-OFFSET('2019管理费用'!$H8,0,MONTH(封面!$G$13)-1,)</f>
        <v>0</v>
      </c>
      <c r="E8" s="116">
        <f ca="1">OFFSET($H8,0,MONTH(封面!$G$13)-1,)-OFFSET('2019预算管理费用'!$H8,0,MONTH(封面!$G$13)-1,)</f>
        <v>24900</v>
      </c>
      <c r="F8" s="116">
        <f ca="1">SUM(OFFSET($H8,0,0,1,MONTH(封面!$G$13)))-SUM(OFFSET('2019管理费用'!$H8,0,0,1,MONTH(封面!$G$13)))</f>
        <v>-22069.5</v>
      </c>
      <c r="G8" s="116">
        <f ca="1">SUM(OFFSET($H8,0,0,1,MONTH(封面!$G$13)))-SUM(OFFSET('2019预算管理费用'!$H8,0,0,1,MONTH(封面!$G$13)))</f>
        <v>71130.5</v>
      </c>
      <c r="H8" s="127">
        <f>VLOOKUP(C8,[3]Sheet1.00!$D:$F,3,0)</f>
        <v>-300</v>
      </c>
      <c r="I8" s="127"/>
      <c r="J8" s="127">
        <v>46530.5</v>
      </c>
      <c r="K8" s="127">
        <v>24900</v>
      </c>
      <c r="L8" s="127"/>
      <c r="M8" s="81"/>
      <c r="N8" s="127"/>
      <c r="O8" s="127"/>
      <c r="P8" s="127"/>
      <c r="Q8" s="127"/>
      <c r="R8" s="127"/>
      <c r="S8" s="127"/>
      <c r="T8" s="117">
        <f t="shared" si="0"/>
        <v>71130.5</v>
      </c>
      <c r="U8" s="88"/>
    </row>
    <row r="9" spans="1:21" s="15" customFormat="1" ht="17.25" customHeight="1">
      <c r="A9" s="155"/>
      <c r="B9" s="46" t="s">
        <v>6</v>
      </c>
      <c r="C9" s="45" t="s">
        <v>7</v>
      </c>
      <c r="D9" s="116">
        <f ca="1">OFFSET($H9,0,MONTH(封面!$G$13)-1,)-OFFSET('2019管理费用'!$H9,0,MONTH(封面!$G$13)-1,)</f>
        <v>0</v>
      </c>
      <c r="E9" s="116">
        <f ca="1">OFFSET($H9,0,MONTH(封面!$G$13)-1,)-OFFSET('2019预算管理费用'!$H9,0,MONTH(封面!$G$13)-1,)</f>
        <v>0</v>
      </c>
      <c r="F9" s="116">
        <f ca="1">SUM(OFFSET($H9,0,0,1,MONTH(封面!$G$13)))-SUM(OFFSET('2019管理费用'!$H9,0,0,1,MONTH(封面!$G$13)))</f>
        <v>0</v>
      </c>
      <c r="G9" s="116">
        <f ca="1">SUM(OFFSET($H9,0,0,1,MONTH(封面!$G$13)))-SUM(OFFSET('2019预算管理费用'!$H9,0,0,1,MONTH(封面!$G$13)))</f>
        <v>0</v>
      </c>
      <c r="H9" s="127"/>
      <c r="I9" s="127"/>
      <c r="J9" s="127"/>
      <c r="K9" s="127"/>
      <c r="L9" s="127"/>
      <c r="M9" s="81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55"/>
      <c r="B10" s="156" t="s">
        <v>152</v>
      </c>
      <c r="C10" s="45" t="s">
        <v>8</v>
      </c>
      <c r="D10" s="116">
        <f ca="1">OFFSET($H10,0,MONTH(封面!$G$13)-1,)-OFFSET('2019管理费用'!$H10,0,MONTH(封面!$G$13)-1,)</f>
        <v>13157.2</v>
      </c>
      <c r="E10" s="116">
        <f ca="1">OFFSET($H10,0,MONTH(封面!$G$13)-1,)-OFFSET('2019预算管理费用'!$H10,0,MONTH(封面!$G$13)-1,)</f>
        <v>13157.2</v>
      </c>
      <c r="F10" s="116">
        <f ca="1">SUM(OFFSET($H10,0,0,1,MONTH(封面!$G$13)))-SUM(OFFSET('2019管理费用'!$H10,0,0,1,MONTH(封面!$G$13)))</f>
        <v>13053.8</v>
      </c>
      <c r="G10" s="116">
        <f ca="1">SUM(OFFSET($H10,0,0,1,MONTH(封面!$G$13)))-SUM(OFFSET('2019预算管理费用'!$H10,0,0,1,MONTH(封面!$G$13)))</f>
        <v>18019.7</v>
      </c>
      <c r="H10" s="127">
        <f>VLOOKUP(C10,[3]Sheet1.00!$D:$F,3,0)</f>
        <v>22</v>
      </c>
      <c r="I10" s="127"/>
      <c r="J10" s="127">
        <v>4840.5</v>
      </c>
      <c r="K10" s="127">
        <v>13157.2</v>
      </c>
      <c r="L10" s="127"/>
      <c r="M10" s="81"/>
      <c r="N10" s="127"/>
      <c r="O10" s="127"/>
      <c r="P10" s="127"/>
      <c r="Q10" s="127"/>
      <c r="R10" s="127"/>
      <c r="S10" s="127"/>
      <c r="T10" s="117">
        <f t="shared" si="0"/>
        <v>18019.7</v>
      </c>
      <c r="U10" s="88"/>
    </row>
    <row r="11" spans="1:21" s="15" customFormat="1" ht="17.25" customHeight="1">
      <c r="A11" s="155"/>
      <c r="B11" s="156"/>
      <c r="C11" s="45" t="s">
        <v>9</v>
      </c>
      <c r="D11" s="116">
        <f ca="1">OFFSET($H11,0,MONTH(封面!$G$13)-1,)-OFFSET('2019管理费用'!$H11,0,MONTH(封面!$G$13)-1,)</f>
        <v>701</v>
      </c>
      <c r="E11" s="116">
        <f ca="1">OFFSET($H11,0,MONTH(封面!$G$13)-1,)-OFFSET('2019预算管理费用'!$H11,0,MONTH(封面!$G$13)-1,)</f>
        <v>701</v>
      </c>
      <c r="F11" s="116">
        <f ca="1">SUM(OFFSET($H11,0,0,1,MONTH(封面!$G$13)))-SUM(OFFSET('2019管理费用'!$H11,0,0,1,MONTH(封面!$G$13)))</f>
        <v>6840</v>
      </c>
      <c r="G11" s="116">
        <f ca="1">SUM(OFFSET($H11,0,0,1,MONTH(封面!$G$13)))-SUM(OFFSET('2019预算管理费用'!$H11,0,0,1,MONTH(封面!$G$13)))</f>
        <v>24690</v>
      </c>
      <c r="H11" s="127"/>
      <c r="I11" s="127"/>
      <c r="J11" s="127">
        <v>23989</v>
      </c>
      <c r="K11" s="127">
        <v>701</v>
      </c>
      <c r="L11" s="127"/>
      <c r="M11" s="81"/>
      <c r="N11" s="127"/>
      <c r="O11" s="127"/>
      <c r="P11" s="127"/>
      <c r="Q11" s="127"/>
      <c r="R11" s="127"/>
      <c r="S11" s="127"/>
      <c r="T11" s="117">
        <f t="shared" si="0"/>
        <v>24690</v>
      </c>
      <c r="U11" s="88"/>
    </row>
    <row r="12" spans="1:21" s="15" customFormat="1" ht="17.25" customHeight="1">
      <c r="A12" s="155"/>
      <c r="B12" s="156"/>
      <c r="C12" s="45" t="s">
        <v>467</v>
      </c>
      <c r="D12" s="116">
        <f ca="1">OFFSET($H12,0,MONTH(封面!$G$13)-1,)-OFFSET('2019管理费用'!$H12,0,MONTH(封面!$G$13)-1,)</f>
        <v>6360</v>
      </c>
      <c r="E12" s="116">
        <f ca="1">OFFSET($H12,0,MONTH(封面!$G$13)-1,)-OFFSET('2019预算管理费用'!$H12,0,MONTH(封面!$G$13)-1,)</f>
        <v>6360</v>
      </c>
      <c r="F12" s="116">
        <f ca="1">SUM(OFFSET($H12,0,0,1,MONTH(封面!$G$13)))-SUM(OFFSET('2019管理费用'!$H12,0,0,1,MONTH(封面!$G$13)))</f>
        <v>19185</v>
      </c>
      <c r="G12" s="116">
        <f ca="1">SUM(OFFSET($H12,0,0,1,MONTH(封面!$G$13)))-SUM(OFFSET('2019预算管理费用'!$H12,0,0,1,MONTH(封面!$G$13)))</f>
        <v>19185</v>
      </c>
      <c r="H12" s="127"/>
      <c r="I12" s="127"/>
      <c r="J12" s="127">
        <v>12825</v>
      </c>
      <c r="K12" s="127">
        <v>6360</v>
      </c>
      <c r="L12" s="127"/>
      <c r="M12" s="81"/>
      <c r="N12" s="127"/>
      <c r="O12" s="127"/>
      <c r="P12" s="127"/>
      <c r="Q12" s="127"/>
      <c r="R12" s="127"/>
      <c r="S12" s="127"/>
      <c r="T12" s="117">
        <f t="shared" si="0"/>
        <v>19185</v>
      </c>
      <c r="U12" s="88"/>
    </row>
    <row r="13" spans="1:21" s="15" customFormat="1" ht="17.25" customHeight="1">
      <c r="A13" s="155"/>
      <c r="B13" s="156"/>
      <c r="C13" s="45" t="s">
        <v>11</v>
      </c>
      <c r="D13" s="116">
        <f ca="1">OFFSET($H13,0,MONTH(封面!$G$13)-1,)-OFFSET('2019管理费用'!$H13,0,MONTH(封面!$G$13)-1,)</f>
        <v>0</v>
      </c>
      <c r="E13" s="116">
        <f ca="1">OFFSET($H13,0,MONTH(封面!$G$13)-1,)-OFFSET('2019预算管理费用'!$H13,0,MONTH(封面!$G$13)-1,)</f>
        <v>0</v>
      </c>
      <c r="F13" s="116">
        <f ca="1">SUM(OFFSET($H13,0,0,1,MONTH(封面!$G$13)))-SUM(OFFSET('2019管理费用'!$H13,0,0,1,MONTH(封面!$G$13)))</f>
        <v>0</v>
      </c>
      <c r="G13" s="116">
        <f ca="1">SUM(OFFSET($H13,0,0,1,MONTH(封面!$G$13)))-SUM(OFFSET('2019预算管理费用'!$H13,0,0,1,MONTH(封面!$G$13)))</f>
        <v>0</v>
      </c>
      <c r="H13" s="127"/>
      <c r="I13" s="127"/>
      <c r="J13" s="127"/>
      <c r="K13" s="127"/>
      <c r="L13" s="127"/>
      <c r="M13" s="81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55"/>
      <c r="B14" s="156"/>
      <c r="C14" s="45" t="s">
        <v>12</v>
      </c>
      <c r="D14" s="116">
        <f ca="1">OFFSET($H14,0,MONTH(封面!$G$13)-1,)-OFFSET('2019管理费用'!$H14,0,MONTH(封面!$G$13)-1,)</f>
        <v>100</v>
      </c>
      <c r="E14" s="116">
        <f ca="1">OFFSET($H14,0,MONTH(封面!$G$13)-1,)-OFFSET('2019预算管理费用'!$H14,0,MONTH(封面!$G$13)-1,)</f>
        <v>100</v>
      </c>
      <c r="F14" s="116">
        <f ca="1">SUM(OFFSET($H14,0,0,1,MONTH(封面!$G$13)))-SUM(OFFSET('2019管理费用'!$H14,0,0,1,MONTH(封面!$G$13)))</f>
        <v>400</v>
      </c>
      <c r="G14" s="116">
        <f ca="1">SUM(OFFSET($H14,0,0,1,MONTH(封面!$G$13)))-SUM(OFFSET('2019预算管理费用'!$H14,0,0,1,MONTH(封面!$G$13)))</f>
        <v>400</v>
      </c>
      <c r="H14" s="127"/>
      <c r="I14" s="127"/>
      <c r="J14" s="127">
        <v>300</v>
      </c>
      <c r="K14" s="127">
        <v>100</v>
      </c>
      <c r="L14" s="127"/>
      <c r="M14" s="81"/>
      <c r="N14" s="127"/>
      <c r="O14" s="127"/>
      <c r="P14" s="127"/>
      <c r="Q14" s="127"/>
      <c r="R14" s="127"/>
      <c r="S14" s="127"/>
      <c r="T14" s="117">
        <f t="shared" si="0"/>
        <v>400</v>
      </c>
      <c r="U14" s="88"/>
    </row>
    <row r="15" spans="1:21" s="15" customFormat="1" ht="17.25" customHeight="1">
      <c r="A15" s="155"/>
      <c r="B15" s="156"/>
      <c r="C15" s="45" t="s">
        <v>13</v>
      </c>
      <c r="D15" s="116">
        <f ca="1">OFFSET($H15,0,MONTH(封面!$G$13)-1,)-OFFSET('2019管理费用'!$H15,0,MONTH(封面!$G$13)-1,)</f>
        <v>0</v>
      </c>
      <c r="E15" s="116">
        <f ca="1">OFFSET($H15,0,MONTH(封面!$G$13)-1,)-OFFSET('2019预算管理费用'!$H15,0,MONTH(封面!$G$13)-1,)</f>
        <v>0</v>
      </c>
      <c r="F15" s="116">
        <f ca="1">SUM(OFFSET($H15,0,0,1,MONTH(封面!$G$13)))-SUM(OFFSET('2019管理费用'!$H15,0,0,1,MONTH(封面!$G$13)))</f>
        <v>0</v>
      </c>
      <c r="G15" s="116">
        <f ca="1">SUM(OFFSET($H15,0,0,1,MONTH(封面!$G$13)))-SUM(OFFSET('2019预算管理费用'!$H15,0,0,1,MONTH(封面!$G$13)))</f>
        <v>0</v>
      </c>
      <c r="H15" s="127"/>
      <c r="I15" s="127"/>
      <c r="J15" s="127"/>
      <c r="K15" s="127"/>
      <c r="L15" s="127"/>
      <c r="M15" s="81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55"/>
      <c r="B16" s="156"/>
      <c r="C16" s="45" t="s">
        <v>14</v>
      </c>
      <c r="D16" s="116">
        <f ca="1">OFFSET($H16,0,MONTH(封面!$G$13)-1,)-OFFSET('2019管理费用'!$H16,0,MONTH(封面!$G$13)-1,)</f>
        <v>0</v>
      </c>
      <c r="E16" s="116">
        <f ca="1">OFFSET($H16,0,MONTH(封面!$G$13)-1,)-OFFSET('2019预算管理费用'!$H16,0,MONTH(封面!$G$13)-1,)</f>
        <v>0</v>
      </c>
      <c r="F16" s="116">
        <f ca="1">SUM(OFFSET($H16,0,0,1,MONTH(封面!$G$13)))-SUM(OFFSET('2019管理费用'!$H16,0,0,1,MONTH(封面!$G$13)))</f>
        <v>0</v>
      </c>
      <c r="G16" s="116">
        <f ca="1">SUM(OFFSET($H16,0,0,1,MONTH(封面!$G$13)))-SUM(OFFSET('2019预算管理费用'!$H16,0,0,1,MONTH(封面!$G$13)))</f>
        <v>0</v>
      </c>
      <c r="H16" s="127"/>
      <c r="I16" s="127"/>
      <c r="J16" s="127"/>
      <c r="K16" s="127"/>
      <c r="L16" s="127"/>
      <c r="M16" s="81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55"/>
      <c r="B17" s="156"/>
      <c r="C17" s="45" t="s">
        <v>15</v>
      </c>
      <c r="D17" s="116">
        <f ca="1">OFFSET($H17,0,MONTH(封面!$G$13)-1,)-OFFSET('2019管理费用'!$H17,0,MONTH(封面!$G$13)-1,)</f>
        <v>0</v>
      </c>
      <c r="E17" s="116">
        <f ca="1">OFFSET($H17,0,MONTH(封面!$G$13)-1,)-OFFSET('2019预算管理费用'!$H17,0,MONTH(封面!$G$13)-1,)</f>
        <v>0</v>
      </c>
      <c r="F17" s="116">
        <f ca="1">SUM(OFFSET($H17,0,0,1,MONTH(封面!$G$13)))-SUM(OFFSET('2019管理费用'!$H17,0,0,1,MONTH(封面!$G$13)))</f>
        <v>0</v>
      </c>
      <c r="G17" s="116">
        <f ca="1">SUM(OFFSET($H17,0,0,1,MONTH(封面!$G$13)))-SUM(OFFSET('2019预算管理费用'!$H17,0,0,1,MONTH(封面!$G$13)))</f>
        <v>0</v>
      </c>
      <c r="H17" s="127"/>
      <c r="I17" s="127"/>
      <c r="J17" s="127"/>
      <c r="K17" s="127"/>
      <c r="L17" s="127"/>
      <c r="M17" s="81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55"/>
      <c r="B18" s="156"/>
      <c r="C18" s="45" t="s">
        <v>434</v>
      </c>
      <c r="D18" s="116">
        <f ca="1">OFFSET($H18,0,MONTH(封面!$G$13)-1,)-OFFSET('2019管理费用'!$H18,0,MONTH(封面!$G$13)-1,)</f>
        <v>-1526</v>
      </c>
      <c r="E18" s="116">
        <f ca="1">OFFSET($H18,0,MONTH(封面!$G$13)-1,)-OFFSET('2019预算管理费用'!$H18,0,MONTH(封面!$G$13)-1,)</f>
        <v>3724</v>
      </c>
      <c r="F18" s="116">
        <f ca="1">SUM(OFFSET($H18,0,0,1,MONTH(封面!$G$13)))-SUM(OFFSET('2019管理费用'!$H18,0,0,1,MONTH(封面!$G$13)))</f>
        <v>9236.6</v>
      </c>
      <c r="G18" s="116">
        <f ca="1">SUM(OFFSET($H18,0,0,1,MONTH(封面!$G$13)))-SUM(OFFSET('2019预算管理费用'!$H18,0,0,1,MONTH(封面!$G$13)))</f>
        <v>14486.6</v>
      </c>
      <c r="H18" s="127">
        <f>VLOOKUP(C18,[3]Sheet1.00!$D:$F,3,0)</f>
        <v>-245</v>
      </c>
      <c r="I18" s="127"/>
      <c r="J18" s="127">
        <v>11007.6</v>
      </c>
      <c r="K18" s="127">
        <v>3724</v>
      </c>
      <c r="L18" s="127"/>
      <c r="M18" s="81"/>
      <c r="N18" s="127"/>
      <c r="O18" s="127"/>
      <c r="P18" s="127"/>
      <c r="Q18" s="127"/>
      <c r="R18" s="127"/>
      <c r="S18" s="127"/>
      <c r="T18" s="117">
        <f t="shared" si="0"/>
        <v>14486.6</v>
      </c>
      <c r="U18" s="88"/>
    </row>
    <row r="19" spans="1:21" s="15" customFormat="1" ht="17.25" customHeight="1">
      <c r="A19" s="155"/>
      <c r="B19" s="46" t="s">
        <v>153</v>
      </c>
      <c r="C19" s="45" t="s">
        <v>17</v>
      </c>
      <c r="D19" s="116">
        <f ca="1">OFFSET($H19,0,MONTH(封面!$G$13)-1,)-OFFSET('2019管理费用'!$H19,0,MONTH(封面!$G$13)-1,)</f>
        <v>2664</v>
      </c>
      <c r="E19" s="116">
        <f ca="1">OFFSET($H19,0,MONTH(封面!$G$13)-1,)-OFFSET('2019预算管理费用'!$H19,0,MONTH(封面!$G$13)-1,)</f>
        <v>5224</v>
      </c>
      <c r="F19" s="116">
        <f ca="1">SUM(OFFSET($H19,0,0,1,MONTH(封面!$G$13)))-SUM(OFFSET('2019管理费用'!$H19,0,0,1,MONTH(封面!$G$13)))</f>
        <v>4306</v>
      </c>
      <c r="G19" s="116">
        <f ca="1">SUM(OFFSET($H19,0,0,1,MONTH(封面!$G$13)))-SUM(OFFSET('2019预算管理费用'!$H19,0,0,1,MONTH(封面!$G$13)))</f>
        <v>17070</v>
      </c>
      <c r="H19" s="127">
        <f>VLOOKUP(C19,[3]Sheet1.00!$D:$F,3,0)</f>
        <v>3311</v>
      </c>
      <c r="I19" s="127">
        <v>3311</v>
      </c>
      <c r="J19" s="127">
        <v>5224</v>
      </c>
      <c r="K19" s="127">
        <v>5224</v>
      </c>
      <c r="L19" s="127"/>
      <c r="M19" s="81"/>
      <c r="N19" s="127"/>
      <c r="O19" s="127"/>
      <c r="P19" s="127"/>
      <c r="Q19" s="127"/>
      <c r="R19" s="127"/>
      <c r="S19" s="127"/>
      <c r="T19" s="117">
        <f t="shared" si="0"/>
        <v>17070</v>
      </c>
      <c r="U19" s="88"/>
    </row>
    <row r="20" spans="1:21" s="15" customFormat="1" ht="17.25" customHeight="1">
      <c r="A20" s="155"/>
      <c r="B20" s="46" t="s">
        <v>18</v>
      </c>
      <c r="C20" s="45" t="s">
        <v>19</v>
      </c>
      <c r="D20" s="116">
        <f ca="1">OFFSET($H20,0,MONTH(封面!$G$13)-1,)-OFFSET('2019管理费用'!$H20,0,MONTH(封面!$G$13)-1,)</f>
        <v>0</v>
      </c>
      <c r="E20" s="116">
        <f ca="1">OFFSET($H20,0,MONTH(封面!$G$13)-1,)-OFFSET('2019预算管理费用'!$H20,0,MONTH(封面!$G$13)-1,)</f>
        <v>0</v>
      </c>
      <c r="F20" s="116">
        <f ca="1">SUM(OFFSET($H20,0,0,1,MONTH(封面!$G$13)))-SUM(OFFSET('2019管理费用'!$H20,0,0,1,MONTH(封面!$G$13)))</f>
        <v>0</v>
      </c>
      <c r="G20" s="116">
        <f ca="1">SUM(OFFSET($H20,0,0,1,MONTH(封面!$G$13)))-SUM(OFFSET('2019预算管理费用'!$H20,0,0,1,MONTH(封面!$G$13)))</f>
        <v>0</v>
      </c>
      <c r="H20" s="127"/>
      <c r="I20" s="127"/>
      <c r="J20" s="127"/>
      <c r="K20" s="127"/>
      <c r="L20" s="127"/>
      <c r="M20" s="81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55"/>
      <c r="B21" s="46" t="s">
        <v>154</v>
      </c>
      <c r="C21" s="45" t="s">
        <v>20</v>
      </c>
      <c r="D21" s="116">
        <f ca="1">OFFSET($H21,0,MONTH(封面!$G$13)-1,)-OFFSET('2019管理费用'!$H21,0,MONTH(封面!$G$13)-1,)</f>
        <v>-135</v>
      </c>
      <c r="E21" s="116">
        <f ca="1">OFFSET($H21,0,MONTH(封面!$G$13)-1,)-OFFSET('2019预算管理费用'!$H21,0,MONTH(封面!$G$13)-1,)</f>
        <v>0</v>
      </c>
      <c r="F21" s="116">
        <f ca="1">SUM(OFFSET($H21,0,0,1,MONTH(封面!$G$13)))-SUM(OFFSET('2019管理费用'!$H21,0,0,1,MONTH(封面!$G$13)))</f>
        <v>-704.33999999999992</v>
      </c>
      <c r="G21" s="116">
        <f ca="1">SUM(OFFSET($H21,0,0,1,MONTH(封面!$G$13)))-SUM(OFFSET('2019预算管理费用'!$H21,0,0,1,MONTH(封面!$G$13)))</f>
        <v>560</v>
      </c>
      <c r="H21" s="127">
        <f>VLOOKUP(C21,[3]Sheet1.00!$D:$F,3,0)</f>
        <v>560</v>
      </c>
      <c r="I21" s="127"/>
      <c r="J21" s="127"/>
      <c r="K21" s="127"/>
      <c r="L21" s="127"/>
      <c r="M21" s="81"/>
      <c r="N21" s="127"/>
      <c r="O21" s="127"/>
      <c r="P21" s="127"/>
      <c r="Q21" s="127"/>
      <c r="R21" s="127"/>
      <c r="S21" s="127"/>
      <c r="T21" s="117">
        <f t="shared" si="0"/>
        <v>560</v>
      </c>
      <c r="U21" s="88"/>
    </row>
    <row r="22" spans="1:21" s="15" customFormat="1" ht="17.25" customHeight="1">
      <c r="A22" s="155"/>
      <c r="B22" s="157" t="s">
        <v>21</v>
      </c>
      <c r="C22" s="45" t="s">
        <v>22</v>
      </c>
      <c r="D22" s="116">
        <f ca="1">OFFSET($H22,0,MONTH(封面!$G$13)-1,)-OFFSET('2019管理费用'!$H22,0,MONTH(封面!$G$13)-1,)</f>
        <v>-13433.77</v>
      </c>
      <c r="E22" s="116">
        <f ca="1">OFFSET($H22,0,MONTH(封面!$G$13)-1,)-OFFSET('2019预算管理费用'!$H22,0,MONTH(封面!$G$13)-1,)</f>
        <v>0</v>
      </c>
      <c r="F22" s="116">
        <f ca="1">SUM(OFFSET($H22,0,0,1,MONTH(封面!$G$13)))-SUM(OFFSET('2019管理费用'!$H22,0,0,1,MONTH(封面!$G$13)))</f>
        <v>-46912.28</v>
      </c>
      <c r="G22" s="116">
        <f ca="1">SUM(OFFSET($H22,0,0,1,MONTH(封面!$G$13)))-SUM(OFFSET('2019预算管理费用'!$H22,0,0,1,MONTH(封面!$G$13)))</f>
        <v>6862.4600000000028</v>
      </c>
      <c r="H22" s="127">
        <f>VLOOKUP(C22,[3]Sheet1.00!$D:$F,3,0)</f>
        <v>13529.95</v>
      </c>
      <c r="I22" s="127">
        <v>13529.95</v>
      </c>
      <c r="J22" s="127">
        <v>-20197.439999999999</v>
      </c>
      <c r="K22" s="127"/>
      <c r="L22" s="127"/>
      <c r="M22" s="81"/>
      <c r="N22" s="127"/>
      <c r="O22" s="127"/>
      <c r="P22" s="127"/>
      <c r="Q22" s="127"/>
      <c r="R22" s="127"/>
      <c r="S22" s="127"/>
      <c r="T22" s="117">
        <f t="shared" si="0"/>
        <v>6862.4600000000028</v>
      </c>
      <c r="U22" s="88"/>
    </row>
    <row r="23" spans="1:21" s="15" customFormat="1" ht="17.25" customHeight="1">
      <c r="A23" s="155"/>
      <c r="B23" s="158"/>
      <c r="C23" s="45" t="s">
        <v>23</v>
      </c>
      <c r="D23" s="116">
        <f ca="1">OFFSET($H23,0,MONTH(封面!$G$13)-1,)-OFFSET('2019管理费用'!$H23,0,MONTH(封面!$G$13)-1,)</f>
        <v>-353.43</v>
      </c>
      <c r="E23" s="116">
        <f ca="1">OFFSET($H23,0,MONTH(封面!$G$13)-1,)-OFFSET('2019预算管理费用'!$H23,0,MONTH(封面!$G$13)-1,)</f>
        <v>0</v>
      </c>
      <c r="F23" s="116">
        <f ca="1">SUM(OFFSET($H23,0,0,1,MONTH(封面!$G$13)))-SUM(OFFSET('2019管理费用'!$H23,0,0,1,MONTH(封面!$G$13)))</f>
        <v>-1200.6399999999999</v>
      </c>
      <c r="G23" s="116">
        <f ca="1">SUM(OFFSET($H23,0,0,1,MONTH(封面!$G$13)))-SUM(OFFSET('2019预算管理费用'!$H23,0,0,1,MONTH(封面!$G$13)))</f>
        <v>214.34000000000003</v>
      </c>
      <c r="H23" s="127">
        <f>VLOOKUP(C23,[3]Sheet1.00!$D:$F,3,0)</f>
        <v>422.81</v>
      </c>
      <c r="I23" s="127">
        <v>422.81</v>
      </c>
      <c r="J23" s="127">
        <v>-631.28</v>
      </c>
      <c r="K23" s="127"/>
      <c r="L23" s="127"/>
      <c r="M23" s="81"/>
      <c r="N23" s="127"/>
      <c r="O23" s="127"/>
      <c r="P23" s="127"/>
      <c r="Q23" s="127"/>
      <c r="R23" s="127"/>
      <c r="S23" s="127"/>
      <c r="T23" s="117">
        <f t="shared" si="0"/>
        <v>214.34000000000003</v>
      </c>
      <c r="U23" s="88"/>
    </row>
    <row r="24" spans="1:21" s="15" customFormat="1" ht="17.25" customHeight="1">
      <c r="A24" s="155"/>
      <c r="B24" s="158"/>
      <c r="C24" s="45" t="s">
        <v>24</v>
      </c>
      <c r="D24" s="116">
        <f ca="1">OFFSET($H24,0,MONTH(封面!$G$13)-1,)-OFFSET('2019管理费用'!$H24,0,MONTH(封面!$G$13)-1,)</f>
        <v>-459.46</v>
      </c>
      <c r="E24" s="116">
        <f ca="1">OFFSET($H24,0,MONTH(封面!$G$13)-1,)-OFFSET('2019预算管理费用'!$H24,0,MONTH(封面!$G$13)-1,)</f>
        <v>0</v>
      </c>
      <c r="F24" s="116">
        <f ca="1">SUM(OFFSET($H24,0,0,1,MONTH(封面!$G$13)))-SUM(OFFSET('2019管理费用'!$H24,0,0,1,MONTH(封面!$G$13)))</f>
        <v>-1560.7400000000002</v>
      </c>
      <c r="G24" s="116">
        <f ca="1">SUM(OFFSET($H24,0,0,1,MONTH(封面!$G$13)))-SUM(OFFSET('2019预算管理费用'!$H24,0,0,1,MONTH(封面!$G$13)))</f>
        <v>278.71000000000004</v>
      </c>
      <c r="H24" s="127">
        <f>VLOOKUP(C24,[3]Sheet1.00!$D:$F,3,0)</f>
        <v>549.63</v>
      </c>
      <c r="I24" s="127">
        <v>549.63</v>
      </c>
      <c r="J24" s="127">
        <v>-820.55</v>
      </c>
      <c r="K24" s="127"/>
      <c r="L24" s="127"/>
      <c r="M24" s="81"/>
      <c r="N24" s="127"/>
      <c r="O24" s="127"/>
      <c r="P24" s="127"/>
      <c r="Q24" s="127"/>
      <c r="R24" s="127"/>
      <c r="S24" s="127"/>
      <c r="T24" s="117">
        <f t="shared" si="0"/>
        <v>278.71000000000004</v>
      </c>
      <c r="U24" s="88"/>
    </row>
    <row r="25" spans="1:21" s="15" customFormat="1" ht="17.25" customHeight="1">
      <c r="A25" s="155"/>
      <c r="B25" s="158"/>
      <c r="C25" s="45" t="s">
        <v>25</v>
      </c>
      <c r="D25" s="116">
        <f ca="1">OFFSET($H25,0,MONTH(封面!$G$13)-1,)-OFFSET('2019管理费用'!$H25,0,MONTH(封面!$G$13)-1,)</f>
        <v>-756.39999999999964</v>
      </c>
      <c r="E25" s="116">
        <f ca="1">OFFSET($H25,0,MONTH(封面!$G$13)-1,)-OFFSET('2019预算管理费用'!$H25,0,MONTH(封面!$G$13)-1,)</f>
        <v>6312.14</v>
      </c>
      <c r="F25" s="116">
        <f ca="1">SUM(OFFSET($H25,0,0,1,MONTH(封面!$G$13)))-SUM(OFFSET('2019管理费用'!$H25,0,0,1,MONTH(封面!$G$13)))</f>
        <v>-5074.880000000001</v>
      </c>
      <c r="G25" s="116">
        <f ca="1">SUM(OFFSET($H25,0,0,1,MONTH(封面!$G$13)))-SUM(OFFSET('2019预算管理费用'!$H25,0,0,1,MONTH(封面!$G$13)))</f>
        <v>23224.35</v>
      </c>
      <c r="H25" s="127">
        <f>VLOOKUP(C25,[3]Sheet1.00!$D:$F,3,0)</f>
        <v>8456</v>
      </c>
      <c r="I25" s="127">
        <v>8456</v>
      </c>
      <c r="J25" s="127">
        <v>0.21</v>
      </c>
      <c r="K25" s="127">
        <v>6312.14</v>
      </c>
      <c r="L25" s="127"/>
      <c r="M25" s="81"/>
      <c r="N25" s="127"/>
      <c r="O25" s="127"/>
      <c r="P25" s="127"/>
      <c r="Q25" s="127"/>
      <c r="R25" s="127"/>
      <c r="S25" s="127"/>
      <c r="T25" s="117">
        <f t="shared" si="0"/>
        <v>23224.35</v>
      </c>
      <c r="U25" s="88"/>
    </row>
    <row r="26" spans="1:21" s="15" customFormat="1" ht="17.25" customHeight="1">
      <c r="A26" s="155"/>
      <c r="B26" s="158"/>
      <c r="C26" s="45" t="s">
        <v>26</v>
      </c>
      <c r="D26" s="116">
        <f ca="1">OFFSET($H26,0,MONTH(封面!$G$13)-1,)-OFFSET('2019管理费用'!$H26,0,MONTH(封面!$G$13)-1,)</f>
        <v>277.74999999999994</v>
      </c>
      <c r="E26" s="116">
        <f ca="1">OFFSET($H26,0,MONTH(封面!$G$13)-1,)-OFFSET('2019预算管理费用'!$H26,0,MONTH(封面!$G$13)-1,)</f>
        <v>631.17999999999995</v>
      </c>
      <c r="F26" s="116">
        <f ca="1">SUM(OFFSET($H26,0,0,1,MONTH(封面!$G$13)))-SUM(OFFSET('2019管理费用'!$H26,0,0,1,MONTH(封面!$G$13)))</f>
        <v>693</v>
      </c>
      <c r="G26" s="116">
        <f ca="1">SUM(OFFSET($H26,0,0,1,MONTH(封面!$G$13)))-SUM(OFFSET('2019预算管理费用'!$H26,0,0,1,MONTH(封面!$G$13)))</f>
        <v>2107.98</v>
      </c>
      <c r="H26" s="127">
        <f>VLOOKUP(C26,[3]Sheet1.00!$D:$F,3,0)</f>
        <v>422.81</v>
      </c>
      <c r="I26" s="127">
        <v>422.81</v>
      </c>
      <c r="J26" s="127">
        <v>631.17999999999995</v>
      </c>
      <c r="K26" s="127">
        <v>631.17999999999995</v>
      </c>
      <c r="L26" s="127"/>
      <c r="M26" s="81"/>
      <c r="N26" s="127"/>
      <c r="O26" s="127"/>
      <c r="P26" s="127"/>
      <c r="Q26" s="127"/>
      <c r="R26" s="127"/>
      <c r="S26" s="127"/>
      <c r="T26" s="117">
        <f t="shared" si="0"/>
        <v>2107.98</v>
      </c>
      <c r="U26" s="88"/>
    </row>
    <row r="27" spans="1:21" s="15" customFormat="1" ht="17.25" customHeight="1">
      <c r="A27" s="155"/>
      <c r="B27" s="46" t="s">
        <v>27</v>
      </c>
      <c r="C27" s="45" t="s">
        <v>28</v>
      </c>
      <c r="D27" s="127">
        <f ca="1">OFFSET($H27,0,MONTH(封面!$G$13)-1,)-OFFSET('2019管理费用'!$H28,0,MONTH(封面!$G$13)-1,)</f>
        <v>0</v>
      </c>
      <c r="E27" s="127">
        <f ca="1">OFFSET($H27,0,MONTH(封面!$G$13)-1,)-OFFSET('2019预算管理费用'!$H28,0,MONTH(封面!$G$13)-1,)</f>
        <v>0</v>
      </c>
      <c r="F27" s="127">
        <f ca="1">SUM(OFFSET($H27,0,0,1,MONTH(封面!$G$13)))-SUM(OFFSET('2019管理费用'!$H28,0,0,1,MONTH(封面!$G$13)))</f>
        <v>0</v>
      </c>
      <c r="G27" s="127">
        <f ca="1">SUM(OFFSET($H27,0,0,1,MONTH(封面!$G$13)))-SUM(OFFSET('2019预算管理费用'!$H28,0,0,1,MONTH(封面!$G$13)))</f>
        <v>0</v>
      </c>
      <c r="H27" s="127"/>
      <c r="I27" s="127"/>
      <c r="J27" s="127"/>
      <c r="K27" s="127"/>
      <c r="L27" s="127"/>
      <c r="M27" s="81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7.25" customHeight="1">
      <c r="A28" s="161" t="s">
        <v>155</v>
      </c>
      <c r="B28" s="156" t="s">
        <v>29</v>
      </c>
      <c r="C28" s="45" t="s">
        <v>30</v>
      </c>
      <c r="D28" s="116">
        <f ca="1">OFFSET($H28,0,MONTH(封面!$G$13)-1,)-OFFSET('2019管理费用'!$H28,0,MONTH(封面!$G$13)-1,)</f>
        <v>0</v>
      </c>
      <c r="E28" s="116">
        <f ca="1">OFFSET($H28,0,MONTH(封面!$G$13)-1,)-OFFSET('2019预算管理费用'!$H28,0,MONTH(封面!$G$13)-1,)</f>
        <v>0</v>
      </c>
      <c r="F28" s="116">
        <f ca="1">SUM(OFFSET($H28,0,0,1,MONTH(封面!$G$13)))-SUM(OFFSET('2019管理费用'!$H28,0,0,1,MONTH(封面!$G$13)))</f>
        <v>0</v>
      </c>
      <c r="G28" s="116">
        <f ca="1">SUM(OFFSET($H28,0,0,1,MONTH(封面!$G$13)))-SUM(OFFSET('2019预算管理费用'!$H28,0,0,1,MONTH(封面!$G$13)))</f>
        <v>0</v>
      </c>
      <c r="H28" s="127"/>
      <c r="I28" s="127"/>
      <c r="J28" s="127"/>
      <c r="K28" s="127"/>
      <c r="L28" s="127"/>
      <c r="M28" s="81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61"/>
      <c r="B29" s="156"/>
      <c r="C29" s="45" t="s">
        <v>31</v>
      </c>
      <c r="D29" s="116">
        <f ca="1">OFFSET($H29,0,MONTH(封面!$G$13)-1,)-OFFSET('2019管理费用'!$H29,0,MONTH(封面!$G$13)-1,)</f>
        <v>-785.90000000000009</v>
      </c>
      <c r="E29" s="116">
        <f ca="1">OFFSET($H29,0,MONTH(封面!$G$13)-1,)-OFFSET('2019预算管理费用'!$H29,0,MONTH(封面!$G$13)-1,)</f>
        <v>2346.39</v>
      </c>
      <c r="F29" s="116">
        <f ca="1">SUM(OFFSET($H29,0,0,1,MONTH(封面!$G$13)))-SUM(OFFSET('2019管理费用'!$H29,0,0,1,MONTH(封面!$G$13)))</f>
        <v>-67.429999999999382</v>
      </c>
      <c r="G29" s="116">
        <f ca="1">SUM(OFFSET($H29,0,0,1,MONTH(封面!$G$13)))-SUM(OFFSET('2019预算管理费用'!$H29,0,0,1,MONTH(封面!$G$13)))</f>
        <v>5597.3600000000006</v>
      </c>
      <c r="H29" s="127">
        <f>VLOOKUP(C29,[3]Sheet1.00!$D:$F,3,0)</f>
        <v>611.97</v>
      </c>
      <c r="I29" s="127"/>
      <c r="J29" s="127">
        <v>2639</v>
      </c>
      <c r="K29" s="127">
        <v>2346.39</v>
      </c>
      <c r="L29" s="127"/>
      <c r="M29" s="81"/>
      <c r="N29" s="127"/>
      <c r="O29" s="127"/>
      <c r="P29" s="127"/>
      <c r="Q29" s="127"/>
      <c r="R29" s="127"/>
      <c r="S29" s="127"/>
      <c r="T29" s="117">
        <f t="shared" si="0"/>
        <v>5597.3600000000006</v>
      </c>
      <c r="U29" s="88"/>
    </row>
    <row r="30" spans="1:21" s="15" customFormat="1" ht="17.25" customHeight="1">
      <c r="A30" s="161"/>
      <c r="B30" s="46" t="s">
        <v>32</v>
      </c>
      <c r="C30" s="45" t="s">
        <v>33</v>
      </c>
      <c r="D30" s="116">
        <f ca="1">OFFSET($H30,0,MONTH(封面!$G$13)-1,)-OFFSET('2019管理费用'!$H30,0,MONTH(封面!$G$13)-1,)</f>
        <v>2552</v>
      </c>
      <c r="E30" s="116">
        <f ca="1">OFFSET($H30,0,MONTH(封面!$G$13)-1,)-OFFSET('2019预算管理费用'!$H30,0,MONTH(封面!$G$13)-1,)</f>
        <v>2552</v>
      </c>
      <c r="F30" s="116">
        <f ca="1">SUM(OFFSET($H30,0,0,1,MONTH(封面!$G$13)))-SUM(OFFSET('2019管理费用'!$H30,0,0,1,MONTH(封面!$G$13)))</f>
        <v>2552</v>
      </c>
      <c r="G30" s="116">
        <f ca="1">SUM(OFFSET($H30,0,0,1,MONTH(封面!$G$13)))-SUM(OFFSET('2019预算管理费用'!$H30,0,0,1,MONTH(封面!$G$13)))</f>
        <v>2552</v>
      </c>
      <c r="H30" s="127"/>
      <c r="I30" s="127"/>
      <c r="J30" s="127"/>
      <c r="K30" s="127">
        <v>2552</v>
      </c>
      <c r="L30" s="127"/>
      <c r="M30" s="81"/>
      <c r="N30" s="127"/>
      <c r="O30" s="127"/>
      <c r="P30" s="127"/>
      <c r="Q30" s="127"/>
      <c r="R30" s="127"/>
      <c r="S30" s="127"/>
      <c r="T30" s="117">
        <f t="shared" si="0"/>
        <v>2552</v>
      </c>
      <c r="U30" s="88"/>
    </row>
    <row r="31" spans="1:21" s="15" customFormat="1" ht="17.25" customHeight="1">
      <c r="A31" s="161"/>
      <c r="B31" s="156" t="s">
        <v>156</v>
      </c>
      <c r="C31" s="45" t="s">
        <v>34</v>
      </c>
      <c r="D31" s="116">
        <f ca="1">OFFSET($H31,0,MONTH(封面!$G$13)-1,)-OFFSET('2019管理费用'!$H31,0,MONTH(封面!$G$13)-1,)</f>
        <v>0</v>
      </c>
      <c r="E31" s="116">
        <f ca="1">OFFSET($H31,0,MONTH(封面!$G$13)-1,)-OFFSET('2019预算管理费用'!$H31,0,MONTH(封面!$G$13)-1,)</f>
        <v>0</v>
      </c>
      <c r="F31" s="116">
        <f ca="1">SUM(OFFSET($H31,0,0,1,MONTH(封面!$G$13)))-SUM(OFFSET('2019管理费用'!$H31,0,0,1,MONTH(封面!$G$13)))</f>
        <v>-40528.31</v>
      </c>
      <c r="G31" s="116">
        <f ca="1">SUM(OFFSET($H31,0,0,1,MONTH(封面!$G$13)))-SUM(OFFSET('2019预算管理费用'!$H31,0,0,1,MONTH(封面!$G$13)))</f>
        <v>0</v>
      </c>
      <c r="H31" s="127"/>
      <c r="I31" s="127"/>
      <c r="J31" s="127"/>
      <c r="K31" s="127"/>
      <c r="L31" s="127"/>
      <c r="M31" s="81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61"/>
      <c r="B32" s="156"/>
      <c r="C32" s="45" t="s">
        <v>35</v>
      </c>
      <c r="D32" s="116">
        <f ca="1">OFFSET($H32,0,MONTH(封面!$G$13)-1,)-OFFSET('2019管理费用'!$H32,0,MONTH(封面!$G$13)-1,)</f>
        <v>0</v>
      </c>
      <c r="E32" s="116">
        <f ca="1">OFFSET($H32,0,MONTH(封面!$G$13)-1,)-OFFSET('2019预算管理费用'!$H32,0,MONTH(封面!$G$13)-1,)</f>
        <v>0</v>
      </c>
      <c r="F32" s="116">
        <f ca="1">SUM(OFFSET($H32,0,0,1,MONTH(封面!$G$13)))-SUM(OFFSET('2019管理费用'!$H32,0,0,1,MONTH(封面!$G$13)))</f>
        <v>0</v>
      </c>
      <c r="G32" s="116">
        <f ca="1">SUM(OFFSET($H32,0,0,1,MONTH(封面!$G$13)))-SUM(OFFSET('2019预算管理费用'!$H32,0,0,1,MONTH(封面!$G$13)))</f>
        <v>0</v>
      </c>
      <c r="H32" s="127"/>
      <c r="I32" s="127"/>
      <c r="J32" s="127"/>
      <c r="K32" s="127"/>
      <c r="L32" s="127"/>
      <c r="M32" s="81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61"/>
      <c r="B33" s="156"/>
      <c r="C33" s="45" t="s">
        <v>36</v>
      </c>
      <c r="D33" s="116">
        <f ca="1">OFFSET($H33,0,MONTH(封面!$G$13)-1,)-OFFSET('2019管理费用'!$H33,0,MONTH(封面!$G$13)-1,)</f>
        <v>-894</v>
      </c>
      <c r="E33" s="116">
        <f ca="1">OFFSET($H33,0,MONTH(封面!$G$13)-1,)-OFFSET('2019预算管理费用'!$H33,0,MONTH(封面!$G$13)-1,)</f>
        <v>0</v>
      </c>
      <c r="F33" s="116">
        <f ca="1">SUM(OFFSET($H33,0,0,1,MONTH(封面!$G$13)))-SUM(OFFSET('2019管理费用'!$H33,0,0,1,MONTH(封面!$G$13)))</f>
        <v>-224.70000000000005</v>
      </c>
      <c r="G33" s="116">
        <f ca="1">SUM(OFFSET($H33,0,0,1,MONTH(封面!$G$13)))-SUM(OFFSET('2019预算管理费用'!$H33,0,0,1,MONTH(封面!$G$13)))</f>
        <v>969.3</v>
      </c>
      <c r="H33" s="127">
        <f>VLOOKUP(C33,[3]Sheet1.00!$D:$F,3,0)</f>
        <v>489.3</v>
      </c>
      <c r="I33" s="127"/>
      <c r="J33" s="127">
        <v>480</v>
      </c>
      <c r="K33" s="127"/>
      <c r="L33" s="127"/>
      <c r="M33" s="81"/>
      <c r="N33" s="127"/>
      <c r="O33" s="127"/>
      <c r="P33" s="127"/>
      <c r="Q33" s="127"/>
      <c r="R33" s="127"/>
      <c r="S33" s="127"/>
      <c r="T33" s="117">
        <f t="shared" si="0"/>
        <v>969.3</v>
      </c>
      <c r="U33" s="88"/>
    </row>
    <row r="34" spans="1:21" s="15" customFormat="1" ht="17.25" customHeight="1">
      <c r="A34" s="161"/>
      <c r="B34" s="156" t="s">
        <v>37</v>
      </c>
      <c r="C34" s="45" t="s">
        <v>38</v>
      </c>
      <c r="D34" s="116">
        <f ca="1">OFFSET($H34,0,MONTH(封面!$G$13)-1,)-OFFSET('2019管理费用'!$H34,0,MONTH(封面!$G$13)-1,)</f>
        <v>-7025.75</v>
      </c>
      <c r="E34" s="116">
        <f ca="1">OFFSET($H34,0,MONTH(封面!$G$13)-1,)-OFFSET('2019预算管理费用'!$H34,0,MONTH(封面!$G$13)-1,)</f>
        <v>3716.27</v>
      </c>
      <c r="F34" s="116">
        <f ca="1">SUM(OFFSET($H34,0,0,1,MONTH(封面!$G$13)))-SUM(OFFSET('2019管理费用'!$H34,0,0,1,MONTH(封面!$G$13)))</f>
        <v>2704.16</v>
      </c>
      <c r="G34" s="116">
        <f ca="1">SUM(OFFSET($H34,0,0,1,MONTH(封面!$G$13)))-SUM(OFFSET('2019预算管理费用'!$H34,0,0,1,MONTH(封面!$G$13)))</f>
        <v>20104.18</v>
      </c>
      <c r="H34" s="127">
        <f>VLOOKUP(C34,[3]Sheet1.00!$D:$F,3,0)</f>
        <v>16387.91</v>
      </c>
      <c r="I34" s="127"/>
      <c r="J34" s="127"/>
      <c r="K34" s="127">
        <v>3716.27</v>
      </c>
      <c r="L34" s="127"/>
      <c r="M34" s="81"/>
      <c r="N34" s="127"/>
      <c r="O34" s="127"/>
      <c r="P34" s="127"/>
      <c r="Q34" s="127"/>
      <c r="R34" s="127"/>
      <c r="S34" s="127"/>
      <c r="T34" s="117">
        <f t="shared" si="0"/>
        <v>20104.18</v>
      </c>
      <c r="U34" s="88"/>
    </row>
    <row r="35" spans="1:21" s="15" customFormat="1" ht="17.25" customHeight="1">
      <c r="A35" s="161"/>
      <c r="B35" s="156"/>
      <c r="C35" s="45" t="s">
        <v>39</v>
      </c>
      <c r="D35" s="116">
        <f ca="1">OFFSET($H35,0,MONTH(封面!$G$13)-1,)-OFFSET('2019管理费用'!$H35,0,MONTH(封面!$G$13)-1,)</f>
        <v>0</v>
      </c>
      <c r="E35" s="116">
        <f ca="1">OFFSET($H35,0,MONTH(封面!$G$13)-1,)-OFFSET('2019预算管理费用'!$H35,0,MONTH(封面!$G$13)-1,)</f>
        <v>0</v>
      </c>
      <c r="F35" s="116">
        <f ca="1">SUM(OFFSET($H35,0,0,1,MONTH(封面!$G$13)))-SUM(OFFSET('2019管理费用'!$H35,0,0,1,MONTH(封面!$G$13)))</f>
        <v>0</v>
      </c>
      <c r="G35" s="116">
        <f ca="1">SUM(OFFSET($H35,0,0,1,MONTH(封面!$G$13)))-SUM(OFFSET('2019预算管理费用'!$H35,0,0,1,MONTH(封面!$G$13)))</f>
        <v>0</v>
      </c>
      <c r="H35" s="127"/>
      <c r="I35" s="127"/>
      <c r="J35" s="127"/>
      <c r="K35" s="127"/>
      <c r="L35" s="127"/>
      <c r="M35" s="81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 ht="17.25" customHeight="1">
      <c r="A36" s="161"/>
      <c r="B36" s="46" t="s">
        <v>157</v>
      </c>
      <c r="C36" s="45" t="s">
        <v>40</v>
      </c>
      <c r="D36" s="116">
        <f ca="1">OFFSET($H36,0,MONTH(封面!$G$13)-1,)-OFFSET('2019管理费用'!$H36,0,MONTH(封面!$G$13)-1,)</f>
        <v>185</v>
      </c>
      <c r="E36" s="116">
        <f ca="1">OFFSET($H36,0,MONTH(封面!$G$13)-1,)-OFFSET('2019预算管理费用'!$H36,0,MONTH(封面!$G$13)-1,)</f>
        <v>2265</v>
      </c>
      <c r="F36" s="116">
        <f ca="1">SUM(OFFSET($H36,0,0,1,MONTH(封面!$G$13)))-SUM(OFFSET('2019管理费用'!$H36,0,0,1,MONTH(封面!$G$13)))</f>
        <v>-8587.130000000001</v>
      </c>
      <c r="G36" s="116">
        <f ca="1">SUM(OFFSET($H36,0,0,1,MONTH(封面!$G$13)))-SUM(OFFSET('2019预算管理费用'!$H36,0,0,1,MONTH(封面!$G$13)))</f>
        <v>5628.87</v>
      </c>
      <c r="H36" s="127">
        <f>VLOOKUP(C36,[3]Sheet1.00!$D:$F,3,0)</f>
        <v>3163.87</v>
      </c>
      <c r="I36" s="127"/>
      <c r="J36" s="127">
        <v>200</v>
      </c>
      <c r="K36" s="127">
        <v>2265</v>
      </c>
      <c r="L36" s="127"/>
      <c r="M36" s="81"/>
      <c r="N36" s="127"/>
      <c r="O36" s="127"/>
      <c r="P36" s="127"/>
      <c r="Q36" s="127"/>
      <c r="R36" s="127"/>
      <c r="S36" s="127"/>
      <c r="T36" s="117">
        <f t="shared" si="0"/>
        <v>5628.87</v>
      </c>
      <c r="U36" s="88"/>
    </row>
    <row r="37" spans="1:21" s="15" customFormat="1" ht="24.75" customHeight="1">
      <c r="A37" s="161"/>
      <c r="B37" s="46" t="s">
        <v>41</v>
      </c>
      <c r="C37" s="45" t="s">
        <v>42</v>
      </c>
      <c r="D37" s="116">
        <f ca="1">OFFSET($H37,0,MONTH(封面!$G$13)-1,)-OFFSET('2019管理费用'!$H37,0,MONTH(封面!$G$13)-1,)</f>
        <v>1131.3999999999996</v>
      </c>
      <c r="E37" s="116">
        <f ca="1">OFFSET($H37,0,MONTH(封面!$G$13)-1,)-OFFSET('2019预算管理费用'!$H37,0,MONTH(封面!$G$13)-1,)</f>
        <v>6457.2</v>
      </c>
      <c r="F37" s="116">
        <f ca="1">SUM(OFFSET($H37,0,0,1,MONTH(封面!$G$13)))-SUM(OFFSET('2019管理费用'!$H37,0,0,1,MONTH(封面!$G$13)))</f>
        <v>11966.2</v>
      </c>
      <c r="G37" s="116">
        <f ca="1">SUM(OFFSET($H37,0,0,1,MONTH(封面!$G$13)))-SUM(OFFSET('2019预算管理费用'!$H37,0,0,1,MONTH(封面!$G$13)))</f>
        <v>21712</v>
      </c>
      <c r="H37" s="127">
        <f>VLOOKUP(C37,[3]Sheet1.00!$D:$F,3,0)</f>
        <v>11248.8</v>
      </c>
      <c r="I37" s="127"/>
      <c r="J37" s="127">
        <v>4006</v>
      </c>
      <c r="K37" s="127">
        <v>6457.2</v>
      </c>
      <c r="L37" s="127"/>
      <c r="M37" s="81"/>
      <c r="N37" s="127"/>
      <c r="O37" s="127"/>
      <c r="P37" s="127"/>
      <c r="Q37" s="127"/>
      <c r="R37" s="127"/>
      <c r="S37" s="127"/>
      <c r="T37" s="117">
        <f t="shared" si="0"/>
        <v>21712</v>
      </c>
      <c r="U37" s="88"/>
    </row>
    <row r="38" spans="1:21" s="15" customFormat="1" ht="17.25" customHeight="1">
      <c r="A38" s="161"/>
      <c r="B38" s="156" t="s">
        <v>158</v>
      </c>
      <c r="C38" s="45" t="s">
        <v>43</v>
      </c>
      <c r="D38" s="116">
        <f ca="1">OFFSET($H38,0,MONTH(封面!$G$13)-1,)-OFFSET('2019管理费用'!$H38,0,MONTH(封面!$G$13)-1,)</f>
        <v>0</v>
      </c>
      <c r="E38" s="116">
        <f ca="1">OFFSET($H38,0,MONTH(封面!$G$13)-1,)-OFFSET('2019预算管理费用'!$H38,0,MONTH(封面!$G$13)-1,)</f>
        <v>0</v>
      </c>
      <c r="F38" s="116">
        <f ca="1">SUM(OFFSET($H38,0,0,1,MONTH(封面!$G$13)))-SUM(OFFSET('2019管理费用'!$H38,0,0,1,MONTH(封面!$G$13)))</f>
        <v>0</v>
      </c>
      <c r="G38" s="116">
        <f ca="1">SUM(OFFSET($H38,0,0,1,MONTH(封面!$G$13)))-SUM(OFFSET('2019预算管理费用'!$H38,0,0,1,MONTH(封面!$G$13)))</f>
        <v>0</v>
      </c>
      <c r="H38" s="127"/>
      <c r="I38" s="127"/>
      <c r="J38" s="127"/>
      <c r="K38" s="127"/>
      <c r="L38" s="127"/>
      <c r="M38" s="81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61"/>
      <c r="B39" s="156"/>
      <c r="C39" s="45" t="s">
        <v>44</v>
      </c>
      <c r="D39" s="116">
        <f ca="1">OFFSET($H39,0,MONTH(封面!$G$13)-1,)-OFFSET('2019管理费用'!$H39,0,MONTH(封面!$G$13)-1,)</f>
        <v>0</v>
      </c>
      <c r="E39" s="116">
        <f ca="1">OFFSET($H39,0,MONTH(封面!$G$13)-1,)-OFFSET('2019预算管理费用'!$H39,0,MONTH(封面!$G$13)-1,)</f>
        <v>0</v>
      </c>
      <c r="F39" s="116">
        <f ca="1">SUM(OFFSET($H39,0,0,1,MONTH(封面!$G$13)))-SUM(OFFSET('2019管理费用'!$H39,0,0,1,MONTH(封面!$G$13)))</f>
        <v>0</v>
      </c>
      <c r="G39" s="116">
        <f ca="1">SUM(OFFSET($H39,0,0,1,MONTH(封面!$G$13)))-SUM(OFFSET('2019预算管理费用'!$H39,0,0,1,MONTH(封面!$G$13)))</f>
        <v>0</v>
      </c>
      <c r="H39" s="127"/>
      <c r="I39" s="127"/>
      <c r="J39" s="127"/>
      <c r="K39" s="127"/>
      <c r="L39" s="127"/>
      <c r="M39" s="81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61"/>
      <c r="B40" s="46" t="s">
        <v>45</v>
      </c>
      <c r="C40" s="45" t="s">
        <v>46</v>
      </c>
      <c r="D40" s="116">
        <f ca="1">OFFSET($H40,0,MONTH(封面!$G$13)-1,)-OFFSET('2019管理费用'!$H40,0,MONTH(封面!$G$13)-1,)</f>
        <v>0</v>
      </c>
      <c r="E40" s="116">
        <f ca="1">OFFSET($H40,0,MONTH(封面!$G$13)-1,)-OFFSET('2019预算管理费用'!$H40,0,MONTH(封面!$G$13)-1,)</f>
        <v>0</v>
      </c>
      <c r="F40" s="116">
        <f ca="1">SUM(OFFSET($H40,0,0,1,MONTH(封面!$G$13)))-SUM(OFFSET('2019管理费用'!$H40,0,0,1,MONTH(封面!$G$13)))</f>
        <v>0</v>
      </c>
      <c r="G40" s="116">
        <f ca="1">SUM(OFFSET($H40,0,0,1,MONTH(封面!$G$13)))-SUM(OFFSET('2019预算管理费用'!$H40,0,0,1,MONTH(封面!$G$13)))</f>
        <v>0</v>
      </c>
      <c r="H40" s="127"/>
      <c r="I40" s="127"/>
      <c r="J40" s="127"/>
      <c r="K40" s="127"/>
      <c r="L40" s="127"/>
      <c r="M40" s="81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27.75" customHeight="1">
      <c r="A41" s="162" t="s">
        <v>47</v>
      </c>
      <c r="B41" s="47" t="s">
        <v>159</v>
      </c>
      <c r="C41" s="45" t="s">
        <v>435</v>
      </c>
      <c r="D41" s="116">
        <f ca="1">OFFSET($H41,0,MONTH(封面!$G$13)-1,)-OFFSET('2019管理费用'!$H41,0,MONTH(封面!$G$13)-1,)</f>
        <v>1264.07</v>
      </c>
      <c r="E41" s="116">
        <f ca="1">OFFSET($H41,0,MONTH(封面!$G$13)-1,)-OFFSET('2019预算管理费用'!$H41,0,MONTH(封面!$G$13)-1,)</f>
        <v>1264.07</v>
      </c>
      <c r="F41" s="116">
        <f ca="1">SUM(OFFSET($H41,0,0,1,MONTH(封面!$G$13)))-SUM(OFFSET('2019管理费用'!$H41,0,0,1,MONTH(封面!$G$13)))</f>
        <v>82667.83</v>
      </c>
      <c r="G41" s="116">
        <f ca="1">SUM(OFFSET($H41,0,0,1,MONTH(封面!$G$13)))-SUM(OFFSET('2019预算管理费用'!$H41,0,0,1,MONTH(封面!$G$13)))</f>
        <v>746.3599999999999</v>
      </c>
      <c r="H41" s="127">
        <f>VLOOKUP(C41,[3]Sheet1.00!$D:$F,3,0)</f>
        <v>-517.71</v>
      </c>
      <c r="I41" s="127"/>
      <c r="J41" s="127"/>
      <c r="K41" s="127">
        <v>1264.07</v>
      </c>
      <c r="L41" s="127"/>
      <c r="M41" s="81"/>
      <c r="N41" s="127"/>
      <c r="O41" s="127"/>
      <c r="P41" s="127"/>
      <c r="Q41" s="127"/>
      <c r="R41" s="127"/>
      <c r="S41" s="127"/>
      <c r="T41" s="117">
        <f t="shared" si="0"/>
        <v>746.3599999999999</v>
      </c>
      <c r="U41" s="88"/>
    </row>
    <row r="42" spans="1:21" s="15" customFormat="1" ht="17.25" customHeight="1">
      <c r="A42" s="162"/>
      <c r="B42" s="46" t="s">
        <v>160</v>
      </c>
      <c r="C42" s="48" t="s">
        <v>436</v>
      </c>
      <c r="D42" s="116">
        <f ca="1">OFFSET($H42,0,MONTH(封面!$G$13)-1,)-OFFSET('2019管理费用'!$H42,0,MONTH(封面!$G$13)-1,)</f>
        <v>4103.7299999999996</v>
      </c>
      <c r="E42" s="116">
        <f ca="1">OFFSET($H42,0,MONTH(封面!$G$13)-1,)-OFFSET('2019预算管理费用'!$H42,0,MONTH(封面!$G$13)-1,)</f>
        <v>4339.7299999999996</v>
      </c>
      <c r="F42" s="116">
        <f ca="1">SUM(OFFSET($H42,0,0,1,MONTH(封面!$G$13)))-SUM(OFFSET('2019管理费用'!$H42,0,0,1,MONTH(封面!$G$13)))</f>
        <v>7112.3499999999985</v>
      </c>
      <c r="G42" s="116">
        <f ca="1">SUM(OFFSET($H42,0,0,1,MONTH(封面!$G$13)))-SUM(OFFSET('2019预算管理费用'!$H42,0,0,1,MONTH(封面!$G$13)))</f>
        <v>17557.059999999998</v>
      </c>
      <c r="H42" s="127"/>
      <c r="I42" s="127"/>
      <c r="J42" s="127">
        <v>13217.33</v>
      </c>
      <c r="K42" s="127">
        <v>4339.7299999999996</v>
      </c>
      <c r="L42" s="127"/>
      <c r="M42" s="81"/>
      <c r="N42" s="127"/>
      <c r="O42" s="127"/>
      <c r="P42" s="127"/>
      <c r="Q42" s="127"/>
      <c r="R42" s="127"/>
      <c r="S42" s="127"/>
      <c r="T42" s="117">
        <f t="shared" si="0"/>
        <v>17557.059999999998</v>
      </c>
      <c r="U42" s="88"/>
    </row>
    <row r="43" spans="1:21" s="15" customFormat="1" ht="52.5" customHeight="1">
      <c r="A43" s="162"/>
      <c r="B43" s="46" t="s">
        <v>161</v>
      </c>
      <c r="C43" s="48" t="s">
        <v>48</v>
      </c>
      <c r="D43" s="116">
        <f ca="1">OFFSET($H43,0,MONTH(封面!$G$13)-1,)-OFFSET('2019管理费用'!$H43,0,MONTH(封面!$G$13)-1,)</f>
        <v>-610</v>
      </c>
      <c r="E43" s="116">
        <f ca="1">OFFSET($H43,0,MONTH(封面!$G$13)-1,)-OFFSET('2019预算管理费用'!$H43,0,MONTH(封面!$G$13)-1,)</f>
        <v>-610</v>
      </c>
      <c r="F43" s="116">
        <f ca="1">SUM(OFFSET($H43,0,0,1,MONTH(封面!$G$13)))-SUM(OFFSET('2019管理费用'!$H43,0,0,1,MONTH(封面!$G$13)))</f>
        <v>-330</v>
      </c>
      <c r="G43" s="116">
        <f ca="1">SUM(OFFSET($H43,0,0,1,MONTH(封面!$G$13)))-SUM(OFFSET('2019预算管理费用'!$H43,0,0,1,MONTH(封面!$G$13)))</f>
        <v>-330</v>
      </c>
      <c r="H43" s="127"/>
      <c r="I43" s="127"/>
      <c r="J43" s="127">
        <v>280</v>
      </c>
      <c r="K43" s="127">
        <v>-610</v>
      </c>
      <c r="L43" s="127"/>
      <c r="M43" s="81"/>
      <c r="N43" s="127"/>
      <c r="O43" s="127"/>
      <c r="P43" s="127"/>
      <c r="Q43" s="127"/>
      <c r="R43" s="127"/>
      <c r="S43" s="127"/>
      <c r="T43" s="117">
        <f t="shared" si="0"/>
        <v>-330</v>
      </c>
      <c r="U43" s="88"/>
    </row>
    <row r="44" spans="1:21" s="15" customFormat="1" ht="17.25" customHeight="1">
      <c r="A44" s="162"/>
      <c r="B44" s="156" t="s">
        <v>49</v>
      </c>
      <c r="C44" s="48" t="s">
        <v>50</v>
      </c>
      <c r="D44" s="116">
        <f ca="1">OFFSET($H44,0,MONTH(封面!$G$13)-1,)-OFFSET('2019管理费用'!$H44,0,MONTH(封面!$G$13)-1,)</f>
        <v>0</v>
      </c>
      <c r="E44" s="116">
        <f ca="1">OFFSET($H44,0,MONTH(封面!$G$13)-1,)-OFFSET('2019预算管理费用'!$H44,0,MONTH(封面!$G$13)-1,)</f>
        <v>0</v>
      </c>
      <c r="F44" s="116">
        <f ca="1">SUM(OFFSET($H44,0,0,1,MONTH(封面!$G$13)))-SUM(OFFSET('2019管理费用'!$H44,0,0,1,MONTH(封面!$G$13)))</f>
        <v>0</v>
      </c>
      <c r="G44" s="116">
        <f ca="1">SUM(OFFSET($H44,0,0,1,MONTH(封面!$G$13)))-SUM(OFFSET('2019预算管理费用'!$H44,0,0,1,MONTH(封面!$G$13)))</f>
        <v>0</v>
      </c>
      <c r="H44" s="127"/>
      <c r="I44" s="127"/>
      <c r="J44" s="127"/>
      <c r="K44" s="127"/>
      <c r="L44" s="127"/>
      <c r="M44" s="81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62"/>
      <c r="B45" s="156"/>
      <c r="C45" s="48" t="s">
        <v>437</v>
      </c>
      <c r="D45" s="116">
        <f ca="1">OFFSET($H45,0,MONTH(封面!$G$13)-1,)-OFFSET('2019管理费用'!$H45,0,MONTH(封面!$G$13)-1,)</f>
        <v>0</v>
      </c>
      <c r="E45" s="116">
        <f ca="1">OFFSET($H45,0,MONTH(封面!$G$13)-1,)-OFFSET('2019预算管理费用'!$H45,0,MONTH(封面!$G$13)-1,)</f>
        <v>0</v>
      </c>
      <c r="F45" s="116">
        <f ca="1">SUM(OFFSET($H45,0,0,1,MONTH(封面!$G$13)))-SUM(OFFSET('2019管理费用'!$H45,0,0,1,MONTH(封面!$G$13)))</f>
        <v>0</v>
      </c>
      <c r="G45" s="116">
        <f ca="1">SUM(OFFSET($H45,0,0,1,MONTH(封面!$G$13)))-SUM(OFFSET('2019预算管理费用'!$H45,0,0,1,MONTH(封面!$G$13)))</f>
        <v>0</v>
      </c>
      <c r="H45" s="127"/>
      <c r="I45" s="127"/>
      <c r="J45" s="127"/>
      <c r="K45" s="127"/>
      <c r="L45" s="127"/>
      <c r="M45" s="81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62"/>
      <c r="B46" s="46" t="s">
        <v>51</v>
      </c>
      <c r="C46" s="48" t="s">
        <v>52</v>
      </c>
      <c r="D46" s="116">
        <f ca="1">OFFSET($H46,0,MONTH(封面!$G$13)-1,)-OFFSET('2019管理费用'!$H46,0,MONTH(封面!$G$13)-1,)</f>
        <v>-21938.760000000009</v>
      </c>
      <c r="E46" s="116">
        <f ca="1">OFFSET($H46,0,MONTH(封面!$G$13)-1,)-OFFSET('2019预算管理费用'!$H46,0,MONTH(封面!$G$13)-1,)</f>
        <v>128951.09</v>
      </c>
      <c r="F46" s="116">
        <f ca="1">SUM(OFFSET($H46,0,0,1,MONTH(封面!$G$13)))-SUM(OFFSET('2019管理费用'!$H46,0,0,1,MONTH(封面!$G$13)))</f>
        <v>-40608.460000000079</v>
      </c>
      <c r="G46" s="116">
        <f ca="1">SUM(OFFSET($H46,0,0,1,MONTH(封面!$G$13)))-SUM(OFFSET('2019预算管理费用'!$H46,0,0,1,MONTH(封面!$G$13)))</f>
        <v>522079.68999999994</v>
      </c>
      <c r="H46" s="127">
        <f>VLOOKUP(C46,[3]Sheet1.00!$D:$F,3,0)</f>
        <v>122044.57</v>
      </c>
      <c r="I46" s="127">
        <v>142059.87</v>
      </c>
      <c r="J46" s="127">
        <v>129024.16</v>
      </c>
      <c r="K46" s="127">
        <v>128951.09</v>
      </c>
      <c r="L46" s="127"/>
      <c r="M46" s="81"/>
      <c r="N46" s="127"/>
      <c r="O46" s="127"/>
      <c r="P46" s="127"/>
      <c r="Q46" s="127"/>
      <c r="R46" s="127"/>
      <c r="S46" s="127"/>
      <c r="T46" s="117">
        <f t="shared" si="0"/>
        <v>522079.68999999994</v>
      </c>
      <c r="U46" s="88"/>
    </row>
    <row r="47" spans="1:21" s="15" customFormat="1" ht="17.25" customHeight="1">
      <c r="A47" s="162"/>
      <c r="B47" s="46" t="s">
        <v>211</v>
      </c>
      <c r="C47" s="48" t="s">
        <v>53</v>
      </c>
      <c r="D47" s="116">
        <f ca="1">OFFSET($H47,0,MONTH(封面!$G$13)-1,)-OFFSET('2019管理费用'!$H47,0,MONTH(封面!$G$13)-1,)</f>
        <v>0</v>
      </c>
      <c r="E47" s="116">
        <f ca="1">OFFSET($H47,0,MONTH(封面!$G$13)-1,)-OFFSET('2019预算管理费用'!$H47,0,MONTH(封面!$G$13)-1,)</f>
        <v>18376.21</v>
      </c>
      <c r="F47" s="116">
        <f ca="1">SUM(OFFSET($H47,0,0,1,MONTH(封面!$G$13)))-SUM(OFFSET('2019管理费用'!$H47,0,0,1,MONTH(封面!$G$13)))</f>
        <v>0</v>
      </c>
      <c r="G47" s="116">
        <f ca="1">SUM(OFFSET($H47,0,0,1,MONTH(封面!$G$13)))-SUM(OFFSET('2019预算管理费用'!$H47,0,0,1,MONTH(封面!$G$13)))</f>
        <v>73504.84</v>
      </c>
      <c r="H47" s="127">
        <f>VLOOKUP(C47,[3]Sheet1.00!$D:$F,3,0)</f>
        <v>18376.21</v>
      </c>
      <c r="I47" s="127">
        <v>18376.21</v>
      </c>
      <c r="J47" s="127">
        <v>18376.21</v>
      </c>
      <c r="K47" s="127">
        <v>18376.21</v>
      </c>
      <c r="L47" s="127"/>
      <c r="M47" s="81"/>
      <c r="N47" s="127"/>
      <c r="O47" s="127"/>
      <c r="P47" s="127"/>
      <c r="Q47" s="127"/>
      <c r="R47" s="127"/>
      <c r="S47" s="127"/>
      <c r="T47" s="117">
        <f t="shared" si="0"/>
        <v>73504.84</v>
      </c>
      <c r="U47" s="88"/>
    </row>
    <row r="48" spans="1:21" s="15" customFormat="1" ht="17.25" customHeight="1">
      <c r="A48" s="162"/>
      <c r="B48" s="46" t="s">
        <v>54</v>
      </c>
      <c r="C48" s="48" t="s">
        <v>55</v>
      </c>
      <c r="D48" s="116">
        <f ca="1">OFFSET($H48,0,MONTH(封面!$G$13)-1,)-OFFSET('2019管理费用'!$H48,0,MONTH(封面!$G$13)-1,)</f>
        <v>-5310.95</v>
      </c>
      <c r="E48" s="116">
        <f ca="1">OFFSET($H48,0,MONTH(封面!$G$13)-1,)-OFFSET('2019预算管理费用'!$H48,0,MONTH(封面!$G$13)-1,)</f>
        <v>5398.54</v>
      </c>
      <c r="F48" s="116">
        <f ca="1">SUM(OFFSET($H48,0,0,1,MONTH(封面!$G$13)))-SUM(OFFSET('2019管理费用'!$H48,0,0,1,MONTH(封面!$G$13)))</f>
        <v>6726.73</v>
      </c>
      <c r="G48" s="116">
        <f ca="1">SUM(OFFSET($H48,0,0,1,MONTH(封面!$G$13)))-SUM(OFFSET('2019预算管理费用'!$H48,0,0,1,MONTH(封面!$G$13)))</f>
        <v>24386.21</v>
      </c>
      <c r="H48" s="127">
        <f>VLOOKUP(C48,[3]Sheet1.00!$D:$F,3,0)</f>
        <v>6329.22</v>
      </c>
      <c r="I48" s="127">
        <v>6329.22</v>
      </c>
      <c r="J48" s="127">
        <v>6329.23</v>
      </c>
      <c r="K48" s="127">
        <v>5398.54</v>
      </c>
      <c r="L48" s="127"/>
      <c r="M48" s="81"/>
      <c r="N48" s="127"/>
      <c r="O48" s="127"/>
      <c r="P48" s="127"/>
      <c r="Q48" s="127"/>
      <c r="R48" s="127"/>
      <c r="S48" s="127"/>
      <c r="T48" s="117">
        <f t="shared" si="0"/>
        <v>24386.21</v>
      </c>
      <c r="U48" s="88"/>
    </row>
    <row r="49" spans="1:21" s="15" customFormat="1" ht="17.25" customHeight="1">
      <c r="A49" s="163" t="s">
        <v>212</v>
      </c>
      <c r="B49" s="160" t="s">
        <v>213</v>
      </c>
      <c r="C49" s="48" t="s">
        <v>56</v>
      </c>
      <c r="D49" s="116">
        <f ca="1">OFFSET($H49,0,MONTH(封面!$G$13)-1,)-OFFSET('2019管理费用'!$H49,0,MONTH(封面!$G$13)-1,)</f>
        <v>64820.98</v>
      </c>
      <c r="E49" s="116">
        <f ca="1">OFFSET($H49,0,MONTH(封面!$G$13)-1,)-OFFSET('2019预算管理费用'!$H49,0,MONTH(封面!$G$13)-1,)</f>
        <v>64820.98</v>
      </c>
      <c r="F49" s="116">
        <f ca="1">SUM(OFFSET($H49,0,0,1,MONTH(封面!$G$13)))-SUM(OFFSET('2019管理费用'!$H49,0,0,1,MONTH(封面!$G$13)))</f>
        <v>106164.95000000001</v>
      </c>
      <c r="G49" s="116">
        <f ca="1">SUM(OFFSET($H49,0,0,1,MONTH(封面!$G$13)))-SUM(OFFSET('2019预算管理费用'!$H49,0,0,1,MONTH(封面!$G$13)))</f>
        <v>106164.95000000001</v>
      </c>
      <c r="H49" s="127"/>
      <c r="I49" s="127"/>
      <c r="J49" s="127">
        <v>41343.97</v>
      </c>
      <c r="K49" s="127">
        <v>64820.98</v>
      </c>
      <c r="L49" s="127"/>
      <c r="M49" s="81"/>
      <c r="N49" s="127"/>
      <c r="O49" s="127"/>
      <c r="P49" s="127"/>
      <c r="Q49" s="127"/>
      <c r="R49" s="127"/>
      <c r="S49" s="127"/>
      <c r="T49" s="117">
        <f t="shared" si="0"/>
        <v>106164.95000000001</v>
      </c>
      <c r="U49" s="88"/>
    </row>
    <row r="50" spans="1:21" s="15" customFormat="1" ht="17.25" customHeight="1">
      <c r="A50" s="163"/>
      <c r="B50" s="160"/>
      <c r="C50" s="48" t="s">
        <v>57</v>
      </c>
      <c r="D50" s="116">
        <f ca="1">OFFSET($H50,0,MONTH(封面!$G$13)-1,)-OFFSET('2019管理费用'!$H50,0,MONTH(封面!$G$13)-1,)</f>
        <v>0</v>
      </c>
      <c r="E50" s="116">
        <f ca="1">OFFSET($H50,0,MONTH(封面!$G$13)-1,)-OFFSET('2019预算管理费用'!$H50,0,MONTH(封面!$G$13)-1,)</f>
        <v>0</v>
      </c>
      <c r="F50" s="116">
        <f ca="1">SUM(OFFSET($H50,0,0,1,MONTH(封面!$G$13)))-SUM(OFFSET('2019管理费用'!$H50,0,0,1,MONTH(封面!$G$13)))</f>
        <v>0</v>
      </c>
      <c r="G50" s="116">
        <f ca="1">SUM(OFFSET($H50,0,0,1,MONTH(封面!$G$13)))-SUM(OFFSET('2019预算管理费用'!$H50,0,0,1,MONTH(封面!$G$13)))</f>
        <v>0</v>
      </c>
      <c r="H50" s="127"/>
      <c r="I50" s="127"/>
      <c r="J50" s="127"/>
      <c r="K50" s="127"/>
      <c r="L50" s="127"/>
      <c r="M50" s="81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63"/>
      <c r="B51" s="160"/>
      <c r="C51" s="48" t="s">
        <v>438</v>
      </c>
      <c r="D51" s="116">
        <f ca="1">OFFSET($H51,0,MONTH(封面!$G$13)-1,)-OFFSET('2019管理费用'!$H51,0,MONTH(封面!$G$13)-1,)</f>
        <v>0</v>
      </c>
      <c r="E51" s="116">
        <f ca="1">OFFSET($H51,0,MONTH(封面!$G$13)-1,)-OFFSET('2019预算管理费用'!$H51,0,MONTH(封面!$G$13)-1,)</f>
        <v>0</v>
      </c>
      <c r="F51" s="116">
        <f ca="1">SUM(OFFSET($H51,0,0,1,MONTH(封面!$G$13)))-SUM(OFFSET('2019管理费用'!$H51,0,0,1,MONTH(封面!$G$13)))</f>
        <v>0</v>
      </c>
      <c r="G51" s="116">
        <f ca="1">SUM(OFFSET($H51,0,0,1,MONTH(封面!$G$13)))-SUM(OFFSET('2019预算管理费用'!$H51,0,0,1,MONTH(封面!$G$13)))</f>
        <v>0</v>
      </c>
      <c r="H51" s="127"/>
      <c r="I51" s="127"/>
      <c r="J51" s="127"/>
      <c r="K51" s="127"/>
      <c r="L51" s="127"/>
      <c r="M51" s="81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63"/>
      <c r="B52" s="156" t="s">
        <v>58</v>
      </c>
      <c r="C52" s="48" t="s">
        <v>59</v>
      </c>
      <c r="D52" s="116">
        <f ca="1">OFFSET($H52,0,MONTH(封面!$G$13)-1,)-OFFSET('2019管理费用'!$H52,0,MONTH(封面!$G$13)-1,)</f>
        <v>26040.109999999997</v>
      </c>
      <c r="E52" s="116">
        <f ca="1">OFFSET($H52,0,MONTH(封面!$G$13)-1,)-OFFSET('2019预算管理费用'!$H52,0,MONTH(封面!$G$13)-1,)</f>
        <v>35691.81</v>
      </c>
      <c r="F52" s="116">
        <f ca="1">SUM(OFFSET($H52,0,0,1,MONTH(封面!$G$13)))-SUM(OFFSET('2019管理费用'!$H52,0,0,1,MONTH(封面!$G$13)))</f>
        <v>25955.729999999996</v>
      </c>
      <c r="G52" s="116">
        <f ca="1">SUM(OFFSET($H52,0,0,1,MONTH(封面!$G$13)))-SUM(OFFSET('2019预算管理费用'!$H52,0,0,1,MONTH(封面!$G$13)))</f>
        <v>53771.45</v>
      </c>
      <c r="H52" s="127">
        <f>VLOOKUP(C52,[3]Sheet1.00!$D:$F,3,0)</f>
        <v>12212.39</v>
      </c>
      <c r="I52" s="127"/>
      <c r="J52" s="127">
        <v>5867.25</v>
      </c>
      <c r="K52" s="127">
        <v>35691.81</v>
      </c>
      <c r="L52" s="127"/>
      <c r="M52" s="81"/>
      <c r="N52" s="127"/>
      <c r="O52" s="127"/>
      <c r="P52" s="127"/>
      <c r="Q52" s="127"/>
      <c r="R52" s="127"/>
      <c r="S52" s="127"/>
      <c r="T52" s="117">
        <f t="shared" si="0"/>
        <v>53771.45</v>
      </c>
      <c r="U52" s="88"/>
    </row>
    <row r="53" spans="1:21" s="15" customFormat="1" ht="17.25" customHeight="1">
      <c r="A53" s="163"/>
      <c r="B53" s="156"/>
      <c r="C53" s="48" t="s">
        <v>60</v>
      </c>
      <c r="D53" s="116">
        <f ca="1">OFFSET($H53,0,MONTH(封面!$G$13)-1,)-OFFSET('2019管理费用'!$H53,0,MONTH(封面!$G$13)-1,)</f>
        <v>13029.220000000001</v>
      </c>
      <c r="E53" s="116">
        <f ca="1">OFFSET($H53,0,MONTH(封面!$G$13)-1,)-OFFSET('2019预算管理费用'!$H53,0,MONTH(封面!$G$13)-1,)</f>
        <v>14468.84</v>
      </c>
      <c r="F53" s="116">
        <f ca="1">SUM(OFFSET($H53,0,0,1,MONTH(封面!$G$13)))-SUM(OFFSET('2019管理费用'!$H53,0,0,1,MONTH(封面!$G$13)))</f>
        <v>10540.550000000001</v>
      </c>
      <c r="G53" s="116">
        <f ca="1">SUM(OFFSET($H53,0,0,1,MONTH(封面!$G$13)))-SUM(OFFSET('2019预算管理费用'!$H53,0,0,1,MONTH(封面!$G$13)))</f>
        <v>17644.310000000001</v>
      </c>
      <c r="H53" s="127">
        <f>VLOOKUP(C53,[3]Sheet1.00!$D:$F,3,0)</f>
        <v>2075.4699999999998</v>
      </c>
      <c r="I53" s="127"/>
      <c r="J53" s="127">
        <v>1100</v>
      </c>
      <c r="K53" s="127">
        <v>14468.84</v>
      </c>
      <c r="L53" s="127"/>
      <c r="M53" s="81"/>
      <c r="N53" s="127"/>
      <c r="O53" s="127"/>
      <c r="P53" s="127"/>
      <c r="Q53" s="127"/>
      <c r="R53" s="127"/>
      <c r="S53" s="127"/>
      <c r="T53" s="117">
        <f t="shared" si="0"/>
        <v>17644.310000000001</v>
      </c>
      <c r="U53" s="88"/>
    </row>
    <row r="54" spans="1:21" s="15" customFormat="1" ht="17.25" customHeight="1">
      <c r="A54" s="163"/>
      <c r="B54" s="156"/>
      <c r="C54" s="48" t="s">
        <v>439</v>
      </c>
      <c r="D54" s="116">
        <f ca="1">OFFSET($H54,0,MONTH(封面!$G$13)-1,)-OFFSET('2019管理费用'!$H54,0,MONTH(封面!$G$13)-1,)</f>
        <v>0</v>
      </c>
      <c r="E54" s="116">
        <f ca="1">OFFSET($H54,0,MONTH(封面!$G$13)-1,)-OFFSET('2019预算管理费用'!$H54,0,MONTH(封面!$G$13)-1,)</f>
        <v>0</v>
      </c>
      <c r="F54" s="116">
        <f ca="1">SUM(OFFSET($H54,0,0,1,MONTH(封面!$G$13)))-SUM(OFFSET('2019管理费用'!$H54,0,0,1,MONTH(封面!$G$13)))</f>
        <v>0</v>
      </c>
      <c r="G54" s="116">
        <f ca="1">SUM(OFFSET($H54,0,0,1,MONTH(封面!$G$13)))-SUM(OFFSET('2019预算管理费用'!$H54,0,0,1,MONTH(封面!$G$13)))</f>
        <v>0</v>
      </c>
      <c r="H54" s="127"/>
      <c r="I54" s="127"/>
      <c r="J54" s="127"/>
      <c r="K54" s="127"/>
      <c r="L54" s="127"/>
      <c r="M54" s="81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63"/>
      <c r="B55" s="49" t="s">
        <v>61</v>
      </c>
      <c r="C55" s="48" t="s">
        <v>62</v>
      </c>
      <c r="D55" s="116">
        <f ca="1">OFFSET($H55,0,MONTH(封面!$G$13)-1,)-OFFSET('2019管理费用'!$H55,0,MONTH(封面!$G$13)-1,)</f>
        <v>0</v>
      </c>
      <c r="E55" s="116">
        <f ca="1">OFFSET($H55,0,MONTH(封面!$G$13)-1,)-OFFSET('2019预算管理费用'!$H55,0,MONTH(封面!$G$13)-1,)</f>
        <v>0</v>
      </c>
      <c r="F55" s="116">
        <f ca="1">SUM(OFFSET($H55,0,0,1,MONTH(封面!$G$13)))-SUM(OFFSET('2019管理费用'!$H55,0,0,1,MONTH(封面!$G$13)))</f>
        <v>0</v>
      </c>
      <c r="G55" s="116">
        <f ca="1">SUM(OFFSET($H55,0,0,1,MONTH(封面!$G$13)))-SUM(OFFSET('2019预算管理费用'!$H55,0,0,1,MONTH(封面!$G$13)))</f>
        <v>0</v>
      </c>
      <c r="H55" s="127"/>
      <c r="I55" s="127"/>
      <c r="J55" s="127"/>
      <c r="K55" s="127"/>
      <c r="L55" s="127"/>
      <c r="M55" s="81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63"/>
      <c r="B56" s="49" t="s">
        <v>214</v>
      </c>
      <c r="C56" s="48" t="s">
        <v>63</v>
      </c>
      <c r="D56" s="116">
        <f ca="1">OFFSET($H56,0,MONTH(封面!$G$13)-1,)-OFFSET('2019管理费用'!$H56,0,MONTH(封面!$G$13)-1,)</f>
        <v>0</v>
      </c>
      <c r="E56" s="116">
        <f ca="1">OFFSET($H56,0,MONTH(封面!$G$13)-1,)-OFFSET('2019预算管理费用'!$H56,0,MONTH(封面!$G$13)-1,)</f>
        <v>0</v>
      </c>
      <c r="F56" s="116">
        <f ca="1">SUM(OFFSET($H56,0,0,1,MONTH(封面!$G$13)))-SUM(OFFSET('2019管理费用'!$H56,0,0,1,MONTH(封面!$G$13)))</f>
        <v>0</v>
      </c>
      <c r="G56" s="116">
        <f ca="1">SUM(OFFSET($H56,0,0,1,MONTH(封面!$G$13)))-SUM(OFFSET('2019预算管理费用'!$H56,0,0,1,MONTH(封面!$G$13)))</f>
        <v>0</v>
      </c>
      <c r="H56" s="127"/>
      <c r="I56" s="127"/>
      <c r="J56" s="127"/>
      <c r="K56" s="127"/>
      <c r="L56" s="127"/>
      <c r="M56" s="81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64" t="s">
        <v>64</v>
      </c>
      <c r="B57" s="46" t="s">
        <v>65</v>
      </c>
      <c r="C57" s="48" t="s">
        <v>66</v>
      </c>
      <c r="D57" s="116">
        <f ca="1">OFFSET($H57,0,MONTH(封面!$G$13)-1,)-OFFSET('2019管理费用'!$H57,0,MONTH(封面!$G$13)-1,)</f>
        <v>0</v>
      </c>
      <c r="E57" s="116">
        <f ca="1">OFFSET($H57,0,MONTH(封面!$G$13)-1,)-OFFSET('2019预算管理费用'!$H57,0,MONTH(封面!$G$13)-1,)</f>
        <v>0</v>
      </c>
      <c r="F57" s="116">
        <f ca="1">SUM(OFFSET($H57,0,0,1,MONTH(封面!$G$13)))-SUM(OFFSET('2019管理费用'!$H57,0,0,1,MONTH(封面!$G$13)))</f>
        <v>-6402.6399999999994</v>
      </c>
      <c r="G57" s="116">
        <f ca="1">SUM(OFFSET($H57,0,0,1,MONTH(封面!$G$13)))-SUM(OFFSET('2019预算管理费用'!$H57,0,0,1,MONTH(封面!$G$13)))</f>
        <v>0</v>
      </c>
      <c r="H57" s="127"/>
      <c r="I57" s="127"/>
      <c r="J57" s="127"/>
      <c r="K57" s="127"/>
      <c r="L57" s="127"/>
      <c r="M57" s="81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64"/>
      <c r="B58" s="49" t="s">
        <v>215</v>
      </c>
      <c r="C58" s="48" t="s">
        <v>67</v>
      </c>
      <c r="D58" s="116">
        <f ca="1">OFFSET($H58,0,MONTH(封面!$G$13)-1,)-OFFSET('2019管理费用'!$H58,0,MONTH(封面!$G$13)-1,)</f>
        <v>0</v>
      </c>
      <c r="E58" s="116">
        <f ca="1">OFFSET($H58,0,MONTH(封面!$G$13)-1,)-OFFSET('2019预算管理费用'!$H58,0,MONTH(封面!$G$13)-1,)</f>
        <v>0</v>
      </c>
      <c r="F58" s="116">
        <f ca="1">SUM(OFFSET($H58,0,0,1,MONTH(封面!$G$13)))-SUM(OFFSET('2019管理费用'!$H58,0,0,1,MONTH(封面!$G$13)))</f>
        <v>0</v>
      </c>
      <c r="G58" s="116">
        <f ca="1">SUM(OFFSET($H58,0,0,1,MONTH(封面!$G$13)))-SUM(OFFSET('2019预算管理费用'!$H58,0,0,1,MONTH(封面!$G$13)))</f>
        <v>0</v>
      </c>
      <c r="H58" s="127"/>
      <c r="I58" s="127"/>
      <c r="J58" s="127"/>
      <c r="K58" s="127"/>
      <c r="L58" s="127"/>
      <c r="M58" s="81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64"/>
      <c r="B59" s="160" t="s">
        <v>216</v>
      </c>
      <c r="C59" s="48" t="s">
        <v>68</v>
      </c>
      <c r="D59" s="116">
        <f ca="1">OFFSET($H59,0,MONTH(封面!$G$13)-1,)-OFFSET('2019管理费用'!$H59,0,MONTH(封面!$G$13)-1,)</f>
        <v>0</v>
      </c>
      <c r="E59" s="116">
        <f ca="1">OFFSET($H59,0,MONTH(封面!$G$13)-1,)-OFFSET('2019预算管理费用'!$H59,0,MONTH(封面!$G$13)-1,)</f>
        <v>0</v>
      </c>
      <c r="F59" s="116">
        <f ca="1">SUM(OFFSET($H59,0,0,1,MONTH(封面!$G$13)))-SUM(OFFSET('2019管理费用'!$H59,0,0,1,MONTH(封面!$G$13)))</f>
        <v>0</v>
      </c>
      <c r="G59" s="116">
        <f ca="1">SUM(OFFSET($H59,0,0,1,MONTH(封面!$G$13)))-SUM(OFFSET('2019预算管理费用'!$H59,0,0,1,MONTH(封面!$G$13)))</f>
        <v>0</v>
      </c>
      <c r="H59" s="127"/>
      <c r="I59" s="127"/>
      <c r="J59" s="127"/>
      <c r="K59" s="127"/>
      <c r="L59" s="127"/>
      <c r="M59" s="81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64"/>
      <c r="B60" s="160"/>
      <c r="C60" s="48" t="s">
        <v>440</v>
      </c>
      <c r="D60" s="116">
        <f ca="1">OFFSET($H60,0,MONTH(封面!$G$13)-1,)-OFFSET('2019管理费用'!$H60,0,MONTH(封面!$G$13)-1,)</f>
        <v>0</v>
      </c>
      <c r="E60" s="116">
        <f ca="1">OFFSET($H60,0,MONTH(封面!$G$13)-1,)-OFFSET('2019预算管理费用'!$H60,0,MONTH(封面!$G$13)-1,)</f>
        <v>0</v>
      </c>
      <c r="F60" s="116">
        <f ca="1">SUM(OFFSET($H60,0,0,1,MONTH(封面!$G$13)))-SUM(OFFSET('2019管理费用'!$H60,0,0,1,MONTH(封面!$G$13)))</f>
        <v>0</v>
      </c>
      <c r="G60" s="116">
        <f ca="1">SUM(OFFSET($H60,0,0,1,MONTH(封面!$G$13)))-SUM(OFFSET('2019预算管理费用'!$H60,0,0,1,MONTH(封面!$G$13)))</f>
        <v>0</v>
      </c>
      <c r="H60" s="127"/>
      <c r="I60" s="127"/>
      <c r="J60" s="127"/>
      <c r="K60" s="127"/>
      <c r="L60" s="127"/>
      <c r="M60" s="81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64"/>
      <c r="B61" s="49" t="s">
        <v>217</v>
      </c>
      <c r="C61" s="48" t="s">
        <v>69</v>
      </c>
      <c r="D61" s="116">
        <f ca="1">OFFSET($H61,0,MONTH(封面!$G$13)-1,)-OFFSET('2019管理费用'!$H61,0,MONTH(封面!$G$13)-1,)</f>
        <v>0</v>
      </c>
      <c r="E61" s="116">
        <f ca="1">OFFSET($H61,0,MONTH(封面!$G$13)-1,)-OFFSET('2019预算管理费用'!$H61,0,MONTH(封面!$G$13)-1,)</f>
        <v>0</v>
      </c>
      <c r="F61" s="116">
        <f ca="1">SUM(OFFSET($H61,0,0,1,MONTH(封面!$G$13)))-SUM(OFFSET('2019管理费用'!$H61,0,0,1,MONTH(封面!$G$13)))</f>
        <v>0</v>
      </c>
      <c r="G61" s="116">
        <f ca="1">SUM(OFFSET($H61,0,0,1,MONTH(封面!$G$13)))-SUM(OFFSET('2019预算管理费用'!$H61,0,0,1,MONTH(封面!$G$13)))</f>
        <v>0</v>
      </c>
      <c r="H61" s="127"/>
      <c r="I61" s="127"/>
      <c r="J61" s="127"/>
      <c r="K61" s="127"/>
      <c r="L61" s="127"/>
      <c r="M61" s="81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64"/>
      <c r="B62" s="46" t="s">
        <v>70</v>
      </c>
      <c r="C62" s="48" t="s">
        <v>71</v>
      </c>
      <c r="D62" s="116">
        <f ca="1">OFFSET($H62,0,MONTH(封面!$G$13)-1,)-OFFSET('2019管理费用'!$H62,0,MONTH(封面!$G$13)-1,)</f>
        <v>0</v>
      </c>
      <c r="E62" s="116">
        <f ca="1">OFFSET($H62,0,MONTH(封面!$G$13)-1,)-OFFSET('2019预算管理费用'!$H62,0,MONTH(封面!$G$13)-1,)</f>
        <v>0</v>
      </c>
      <c r="F62" s="116">
        <f ca="1">SUM(OFFSET($H62,0,0,1,MONTH(封面!$G$13)))-SUM(OFFSET('2019管理费用'!$H62,0,0,1,MONTH(封面!$G$13)))</f>
        <v>0</v>
      </c>
      <c r="G62" s="116">
        <f ca="1">SUM(OFFSET($H62,0,0,1,MONTH(封面!$G$13)))-SUM(OFFSET('2019预算管理费用'!$H62,0,0,1,MONTH(封面!$G$13)))</f>
        <v>0</v>
      </c>
      <c r="H62" s="127"/>
      <c r="I62" s="127"/>
      <c r="J62" s="127"/>
      <c r="K62" s="127"/>
      <c r="L62" s="127"/>
      <c r="M62" s="81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59" t="s">
        <v>72</v>
      </c>
      <c r="B63" s="47" t="s">
        <v>73</v>
      </c>
      <c r="C63" s="48" t="s">
        <v>74</v>
      </c>
      <c r="D63" s="116">
        <f ca="1">OFFSET($H63,0,MONTH(封面!$G$13)-1,)-OFFSET('2019管理费用'!$H63,0,MONTH(封面!$G$13)-1,)</f>
        <v>0</v>
      </c>
      <c r="E63" s="116">
        <f ca="1">OFFSET($H63,0,MONTH(封面!$G$13)-1,)-OFFSET('2019预算管理费用'!$H63,0,MONTH(封面!$G$13)-1,)</f>
        <v>0</v>
      </c>
      <c r="F63" s="116">
        <f ca="1">SUM(OFFSET($H63,0,0,1,MONTH(封面!$G$13)))-SUM(OFFSET('2019管理费用'!$H63,0,0,1,MONTH(封面!$G$13)))</f>
        <v>0</v>
      </c>
      <c r="G63" s="116">
        <f ca="1">SUM(OFFSET($H63,0,0,1,MONTH(封面!$G$13)))-SUM(OFFSET('2019预算管理费用'!$H63,0,0,1,MONTH(封面!$G$13)))</f>
        <v>0</v>
      </c>
      <c r="H63" s="127"/>
      <c r="I63" s="127"/>
      <c r="J63" s="127"/>
      <c r="K63" s="127"/>
      <c r="L63" s="127"/>
      <c r="M63" s="81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9"/>
      <c r="B64" s="47" t="s">
        <v>218</v>
      </c>
      <c r="C64" s="48" t="s">
        <v>75</v>
      </c>
      <c r="D64" s="116">
        <f ca="1">OFFSET($H64,0,MONTH(封面!$G$13)-1,)-OFFSET('2019管理费用'!$H64,0,MONTH(封面!$G$13)-1,)</f>
        <v>-507.77</v>
      </c>
      <c r="E64" s="116">
        <f ca="1">OFFSET($H64,0,MONTH(封面!$G$13)-1,)-OFFSET('2019预算管理费用'!$H64,0,MONTH(封面!$G$13)-1,)</f>
        <v>1419.9</v>
      </c>
      <c r="F64" s="116">
        <f ca="1">SUM(OFFSET($H64,0,0,1,MONTH(封面!$G$13)))-SUM(OFFSET('2019管理费用'!$H64,0,0,1,MONTH(封面!$G$13)))</f>
        <v>16223.48</v>
      </c>
      <c r="G64" s="116">
        <f ca="1">SUM(OFFSET($H64,0,0,1,MONTH(封面!$G$13)))-SUM(OFFSET('2019预算管理费用'!$H64,0,0,1,MONTH(封面!$G$13)))</f>
        <v>23934.16</v>
      </c>
      <c r="H64" s="127">
        <f>VLOOKUP(C64,[3]Sheet1.00!$D:$F,3,0)</f>
        <v>1927.67</v>
      </c>
      <c r="I64" s="127">
        <v>1927.67</v>
      </c>
      <c r="J64" s="127">
        <v>18658.919999999998</v>
      </c>
      <c r="K64" s="127">
        <v>1419.9</v>
      </c>
      <c r="L64" s="127"/>
      <c r="M64" s="81"/>
      <c r="N64" s="127"/>
      <c r="O64" s="127"/>
      <c r="P64" s="127"/>
      <c r="Q64" s="127"/>
      <c r="R64" s="127"/>
      <c r="S64" s="127"/>
      <c r="T64" s="117">
        <f t="shared" si="0"/>
        <v>23934.16</v>
      </c>
      <c r="U64" s="88"/>
    </row>
    <row r="65" spans="1:21" s="15" customFormat="1" ht="17.25" customHeight="1">
      <c r="A65" s="159"/>
      <c r="B65" s="47" t="s">
        <v>219</v>
      </c>
      <c r="C65" s="48" t="s">
        <v>76</v>
      </c>
      <c r="D65" s="116">
        <f ca="1">OFFSET($H65,0,MONTH(封面!$G$13)-1,)-OFFSET('2019管理费用'!$H65,0,MONTH(封面!$G$13)-1,)</f>
        <v>16345.900000000001</v>
      </c>
      <c r="E65" s="116">
        <f ca="1">OFFSET($H65,0,MONTH(封面!$G$13)-1,)-OFFSET('2019预算管理费用'!$H65,0,MONTH(封面!$G$13)-1,)</f>
        <v>25360.97</v>
      </c>
      <c r="F65" s="116">
        <f ca="1">SUM(OFFSET($H65,0,0,1,MONTH(封面!$G$13)))-SUM(OFFSET('2019管理费用'!$H65,0,0,1,MONTH(封面!$G$13)))</f>
        <v>16010.559999999998</v>
      </c>
      <c r="G65" s="116">
        <f ca="1">SUM(OFFSET($H65,0,0,1,MONTH(封面!$G$13)))-SUM(OFFSET('2019预算管理费用'!$H65,0,0,1,MONTH(封面!$G$13)))</f>
        <v>50956.58</v>
      </c>
      <c r="H65" s="127">
        <f>VLOOKUP(C65,[3]Sheet1.00!$D:$F,3,0)</f>
        <v>9175.1</v>
      </c>
      <c r="I65" s="127">
        <v>7879.89</v>
      </c>
      <c r="J65" s="127">
        <v>8540.6200000000008</v>
      </c>
      <c r="K65" s="127">
        <v>25360.97</v>
      </c>
      <c r="L65" s="127"/>
      <c r="M65" s="81"/>
      <c r="N65" s="127"/>
      <c r="O65" s="127"/>
      <c r="P65" s="127"/>
      <c r="Q65" s="127"/>
      <c r="R65" s="127"/>
      <c r="S65" s="127"/>
      <c r="T65" s="117">
        <f t="shared" si="0"/>
        <v>50956.58</v>
      </c>
      <c r="U65" s="88"/>
    </row>
    <row r="66" spans="1:21" s="15" customFormat="1" ht="17.25" customHeight="1">
      <c r="A66" s="159"/>
      <c r="B66" s="47" t="s">
        <v>77</v>
      </c>
      <c r="C66" s="48" t="s">
        <v>78</v>
      </c>
      <c r="D66" s="116">
        <f ca="1">OFFSET($H66,0,MONTH(封面!$G$13)-1,)-OFFSET('2019管理费用'!$H66,0,MONTH(封面!$G$13)-1,)</f>
        <v>-608.5</v>
      </c>
      <c r="E66" s="116">
        <f ca="1">OFFSET($H66,0,MONTH(封面!$G$13)-1,)-OFFSET('2019预算管理费用'!$H66,0,MONTH(封面!$G$13)-1,)</f>
        <v>5116.2700000000004</v>
      </c>
      <c r="F66" s="116">
        <f ca="1">SUM(OFFSET($H66,0,0,1,MONTH(封面!$G$13)))-SUM(OFFSET('2019管理费用'!$H66,0,0,1,MONTH(封面!$G$13)))</f>
        <v>-149563.29999999999</v>
      </c>
      <c r="G66" s="116">
        <f ca="1">SUM(OFFSET($H66,0,0,1,MONTH(封面!$G$13)))-SUM(OFFSET('2019预算管理费用'!$H66,0,0,1,MONTH(封面!$G$13)))</f>
        <v>23720.780000000002</v>
      </c>
      <c r="H66" s="127">
        <f>VLOOKUP(C66,[3]Sheet1.00!$D:$F,3,0)</f>
        <v>7115.27</v>
      </c>
      <c r="I66" s="127">
        <v>5816.51</v>
      </c>
      <c r="J66" s="127">
        <v>5672.73</v>
      </c>
      <c r="K66" s="127">
        <v>5116.2700000000004</v>
      </c>
      <c r="L66" s="127"/>
      <c r="M66" s="81"/>
      <c r="N66" s="127"/>
      <c r="O66" s="127"/>
      <c r="P66" s="127"/>
      <c r="Q66" s="127"/>
      <c r="R66" s="127"/>
      <c r="S66" s="127"/>
      <c r="T66" s="117">
        <f t="shared" si="0"/>
        <v>23720.780000000002</v>
      </c>
      <c r="U66" s="88"/>
    </row>
    <row r="67" spans="1:21" s="15" customFormat="1" ht="17.25" customHeight="1">
      <c r="A67" s="159"/>
      <c r="B67" s="47" t="s">
        <v>220</v>
      </c>
      <c r="C67" s="48" t="s">
        <v>79</v>
      </c>
      <c r="D67" s="116">
        <f ca="1">OFFSET($H67,0,MONTH(封面!$G$13)-1,)-OFFSET('2019管理费用'!$H67,0,MONTH(封面!$G$13)-1,)</f>
        <v>0</v>
      </c>
      <c r="E67" s="116">
        <f ca="1">OFFSET($H67,0,MONTH(封面!$G$13)-1,)-OFFSET('2019预算管理费用'!$H67,0,MONTH(封面!$G$13)-1,)</f>
        <v>0</v>
      </c>
      <c r="F67" s="116">
        <f ca="1">SUM(OFFSET($H67,0,0,1,MONTH(封面!$G$13)))-SUM(OFFSET('2019管理费用'!$H67,0,0,1,MONTH(封面!$G$13)))</f>
        <v>0</v>
      </c>
      <c r="G67" s="116">
        <f ca="1">SUM(OFFSET($H67,0,0,1,MONTH(封面!$G$13)))-SUM(OFFSET('2019预算管理费用'!$H67,0,0,1,MONTH(封面!$G$13)))</f>
        <v>0</v>
      </c>
      <c r="H67" s="127"/>
      <c r="I67" s="127"/>
      <c r="J67" s="127"/>
      <c r="K67" s="127"/>
      <c r="L67" s="127"/>
      <c r="M67" s="81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 ht="17.25" customHeight="1">
      <c r="A68" s="159"/>
      <c r="B68" s="160" t="s">
        <v>80</v>
      </c>
      <c r="C68" s="48" t="s">
        <v>81</v>
      </c>
      <c r="D68" s="116">
        <f ca="1">OFFSET($H68,0,MONTH(封面!$G$13)-1,)-OFFSET('2019管理费用'!$H68,0,MONTH(封面!$G$13)-1,)</f>
        <v>0</v>
      </c>
      <c r="E68" s="116">
        <f ca="1">OFFSET($H68,0,MONTH(封面!$G$13)-1,)-OFFSET('2019预算管理费用'!$H68,0,MONTH(封面!$G$13)-1,)</f>
        <v>0</v>
      </c>
      <c r="F68" s="116">
        <f ca="1">SUM(OFFSET($H68,0,0,1,MONTH(封面!$G$13)))-SUM(OFFSET('2019管理费用'!$H68,0,0,1,MONTH(封面!$G$13)))</f>
        <v>0</v>
      </c>
      <c r="G68" s="116">
        <f ca="1">SUM(OFFSET($H68,0,0,1,MONTH(封面!$G$13)))-SUM(OFFSET('2019预算管理费用'!$H68,0,0,1,MONTH(封面!$G$13)))</f>
        <v>0</v>
      </c>
      <c r="H68" s="127"/>
      <c r="I68" s="127"/>
      <c r="J68" s="127"/>
      <c r="K68" s="127"/>
      <c r="L68" s="127"/>
      <c r="M68" s="81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59"/>
      <c r="B69" s="160"/>
      <c r="C69" s="48" t="s">
        <v>82</v>
      </c>
      <c r="D69" s="116">
        <f ca="1">OFFSET($H69,0,MONTH(封面!$G$13)-1,)-OFFSET('2019管理费用'!$H69,0,MONTH(封面!$G$13)-1,)</f>
        <v>0</v>
      </c>
      <c r="E69" s="116">
        <f ca="1">OFFSET($H69,0,MONTH(封面!$G$13)-1,)-OFFSET('2019预算管理费用'!$H69,0,MONTH(封面!$G$13)-1,)</f>
        <v>0</v>
      </c>
      <c r="F69" s="116">
        <f ca="1">SUM(OFFSET($H69,0,0,1,MONTH(封面!$G$13)))-SUM(OFFSET('2019管理费用'!$H69,0,0,1,MONTH(封面!$G$13)))</f>
        <v>0</v>
      </c>
      <c r="G69" s="116">
        <f ca="1">SUM(OFFSET($H69,0,0,1,MONTH(封面!$G$13)))-SUM(OFFSET('2019预算管理费用'!$H69,0,0,1,MONTH(封面!$G$13)))</f>
        <v>0</v>
      </c>
      <c r="H69" s="127"/>
      <c r="I69" s="127"/>
      <c r="J69" s="127"/>
      <c r="K69" s="127"/>
      <c r="L69" s="127"/>
      <c r="M69" s="81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59"/>
      <c r="B70" s="49" t="s">
        <v>83</v>
      </c>
      <c r="C70" s="48" t="s">
        <v>84</v>
      </c>
      <c r="D70" s="116">
        <f ca="1">OFFSET($H70,0,MONTH(封面!$G$13)-1,)-OFFSET('2019管理费用'!$H70,0,MONTH(封面!$G$13)-1,)</f>
        <v>-1080</v>
      </c>
      <c r="E70" s="116">
        <f ca="1">OFFSET($H70,0,MONTH(封面!$G$13)-1,)-OFFSET('2019预算管理费用'!$H70,0,MONTH(封面!$G$13)-1,)</f>
        <v>-295</v>
      </c>
      <c r="F70" s="116">
        <f ca="1">SUM(OFFSET($H70,0,0,1,MONTH(封面!$G$13)))-SUM(OFFSET('2019管理费用'!$H70,0,0,1,MONTH(封面!$G$13)))</f>
        <v>-552</v>
      </c>
      <c r="G70" s="116">
        <f ca="1">SUM(OFFSET($H70,0,0,1,MONTH(封面!$G$13)))-SUM(OFFSET('2019预算管理费用'!$H70,0,0,1,MONTH(封面!$G$13)))</f>
        <v>2</v>
      </c>
      <c r="H70" s="127">
        <f>VLOOKUP(C70,[3]Sheet1.00!$D:$F,3,0)</f>
        <v>53</v>
      </c>
      <c r="I70" s="127"/>
      <c r="J70" s="127">
        <v>244</v>
      </c>
      <c r="K70" s="127">
        <v>-295</v>
      </c>
      <c r="L70" s="127"/>
      <c r="M70" s="81"/>
      <c r="N70" s="127"/>
      <c r="O70" s="127"/>
      <c r="P70" s="127"/>
      <c r="Q70" s="127"/>
      <c r="R70" s="127"/>
      <c r="S70" s="127"/>
      <c r="T70" s="117">
        <f t="shared" si="0"/>
        <v>2</v>
      </c>
      <c r="U70" s="88"/>
    </row>
    <row r="71" spans="1:21" s="15" customFormat="1" ht="17.25" customHeight="1">
      <c r="A71" s="159"/>
      <c r="B71" s="49" t="s">
        <v>221</v>
      </c>
      <c r="C71" s="48" t="s">
        <v>85</v>
      </c>
      <c r="D71" s="116">
        <f ca="1">OFFSET($H71,0,MONTH(封面!$G$13)-1,)-OFFSET('2019管理费用'!$H71,0,MONTH(封面!$G$13)-1,)</f>
        <v>0</v>
      </c>
      <c r="E71" s="116">
        <f ca="1">OFFSET($H71,0,MONTH(封面!$G$13)-1,)-OFFSET('2019预算管理费用'!$H71,0,MONTH(封面!$G$13)-1,)</f>
        <v>0</v>
      </c>
      <c r="F71" s="116">
        <f ca="1">SUM(OFFSET($H71,0,0,1,MONTH(封面!$G$13)))-SUM(OFFSET('2019管理费用'!$H71,0,0,1,MONTH(封面!$G$13)))</f>
        <v>0</v>
      </c>
      <c r="G71" s="116">
        <f ca="1">SUM(OFFSET($H71,0,0,1,MONTH(封面!$G$13)))-SUM(OFFSET('2019预算管理费用'!$H71,0,0,1,MONTH(封面!$G$13)))</f>
        <v>0</v>
      </c>
      <c r="H71" s="127"/>
      <c r="I71" s="127"/>
      <c r="J71" s="127"/>
      <c r="K71" s="127"/>
      <c r="L71" s="127"/>
      <c r="M71" s="81"/>
      <c r="N71" s="127"/>
      <c r="O71" s="127"/>
      <c r="P71" s="127"/>
      <c r="Q71" s="127"/>
      <c r="R71" s="127"/>
      <c r="S71" s="127"/>
      <c r="T71" s="117">
        <f t="shared" ref="T71:T98" si="1">SUM(H71:S71)</f>
        <v>0</v>
      </c>
      <c r="U71" s="88"/>
    </row>
    <row r="72" spans="1:21" s="15" customFormat="1" ht="17.25" customHeight="1">
      <c r="A72" s="159"/>
      <c r="B72" s="49" t="s">
        <v>222</v>
      </c>
      <c r="C72" s="48" t="s">
        <v>86</v>
      </c>
      <c r="D72" s="116">
        <f ca="1">OFFSET($H72,0,MONTH(封面!$G$13)-1,)-OFFSET('2019管理费用'!$H72,0,MONTH(封面!$G$13)-1,)</f>
        <v>0</v>
      </c>
      <c r="E72" s="116">
        <f ca="1">OFFSET($H72,0,MONTH(封面!$G$13)-1,)-OFFSET('2019预算管理费用'!$H72,0,MONTH(封面!$G$13)-1,)</f>
        <v>0</v>
      </c>
      <c r="F72" s="116">
        <f ca="1">SUM(OFFSET($H72,0,0,1,MONTH(封面!$G$13)))-SUM(OFFSET('2019管理费用'!$H72,0,0,1,MONTH(封面!$G$13)))</f>
        <v>0</v>
      </c>
      <c r="G72" s="116">
        <f ca="1">SUM(OFFSET($H72,0,0,1,MONTH(封面!$G$13)))-SUM(OFFSET('2019预算管理费用'!$H72,0,0,1,MONTH(封面!$G$13)))</f>
        <v>0</v>
      </c>
      <c r="H72" s="127"/>
      <c r="I72" s="127"/>
      <c r="J72" s="127"/>
      <c r="K72" s="127"/>
      <c r="L72" s="127"/>
      <c r="M72" s="81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 ht="17.25" customHeight="1">
      <c r="A73" s="159"/>
      <c r="B73" s="160" t="s">
        <v>87</v>
      </c>
      <c r="C73" s="48" t="s">
        <v>88</v>
      </c>
      <c r="D73" s="116">
        <f ca="1">OFFSET($H73,0,MONTH(封面!$G$13)-1,)-OFFSET('2019管理费用'!$H73,0,MONTH(封面!$G$13)-1,)</f>
        <v>0</v>
      </c>
      <c r="E73" s="116">
        <f ca="1">OFFSET($H73,0,MONTH(封面!$G$13)-1,)-OFFSET('2019预算管理费用'!$H73,0,MONTH(封面!$G$13)-1,)</f>
        <v>0</v>
      </c>
      <c r="F73" s="116">
        <f ca="1">SUM(OFFSET($H73,0,0,1,MONTH(封面!$G$13)))-SUM(OFFSET('2019管理费用'!$H73,0,0,1,MONTH(封面!$G$13)))</f>
        <v>0</v>
      </c>
      <c r="G73" s="116">
        <f ca="1">SUM(OFFSET($H73,0,0,1,MONTH(封面!$G$13)))-SUM(OFFSET('2019预算管理费用'!$H73,0,0,1,MONTH(封面!$G$13)))</f>
        <v>0</v>
      </c>
      <c r="H73" s="127"/>
      <c r="I73" s="127"/>
      <c r="J73" s="127"/>
      <c r="K73" s="127"/>
      <c r="L73" s="127"/>
      <c r="M73" s="81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9"/>
      <c r="B74" s="160"/>
      <c r="C74" s="50" t="s">
        <v>89</v>
      </c>
      <c r="D74" s="116">
        <f ca="1">OFFSET($H74,0,MONTH(封面!$G$13)-1,)-OFFSET('2019管理费用'!$H74,0,MONTH(封面!$G$13)-1,)</f>
        <v>0</v>
      </c>
      <c r="E74" s="116">
        <f ca="1">OFFSET($H74,0,MONTH(封面!$G$13)-1,)-OFFSET('2019预算管理费用'!$H74,0,MONTH(封面!$G$13)-1,)</f>
        <v>0</v>
      </c>
      <c r="F74" s="116">
        <f ca="1">SUM(OFFSET($H74,0,0,1,MONTH(封面!$G$13)))-SUM(OFFSET('2019管理费用'!$H74,0,0,1,MONTH(封面!$G$13)))</f>
        <v>0</v>
      </c>
      <c r="G74" s="116">
        <f ca="1">SUM(OFFSET($H74,0,0,1,MONTH(封面!$G$13)))-SUM(OFFSET('2019预算管理费用'!$H74,0,0,1,MONTH(封面!$G$13)))</f>
        <v>0</v>
      </c>
      <c r="H74" s="127"/>
      <c r="I74" s="127"/>
      <c r="J74" s="127"/>
      <c r="K74" s="127"/>
      <c r="L74" s="127"/>
      <c r="M74" s="81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9"/>
      <c r="B75" s="49" t="s">
        <v>90</v>
      </c>
      <c r="C75" s="48" t="s">
        <v>91</v>
      </c>
      <c r="D75" s="116">
        <f ca="1">OFFSET($H75,0,MONTH(封面!$G$13)-1,)-OFFSET('2019管理费用'!$H75,0,MONTH(封面!$G$13)-1,)</f>
        <v>0</v>
      </c>
      <c r="E75" s="116">
        <f ca="1">OFFSET($H75,0,MONTH(封面!$G$13)-1,)-OFFSET('2019预算管理费用'!$H75,0,MONTH(封面!$G$13)-1,)</f>
        <v>0</v>
      </c>
      <c r="F75" s="116">
        <f ca="1">SUM(OFFSET($H75,0,0,1,MONTH(封面!$G$13)))-SUM(OFFSET('2019管理费用'!$H75,0,0,1,MONTH(封面!$G$13)))</f>
        <v>0</v>
      </c>
      <c r="G75" s="116">
        <f ca="1">SUM(OFFSET($H75,0,0,1,MONTH(封面!$G$13)))-SUM(OFFSET('2019预算管理费用'!$H75,0,0,1,MONTH(封面!$G$13)))</f>
        <v>0</v>
      </c>
      <c r="H75" s="127"/>
      <c r="I75" s="127"/>
      <c r="J75" s="127"/>
      <c r="K75" s="127"/>
      <c r="L75" s="127"/>
      <c r="M75" s="81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66" t="s">
        <v>92</v>
      </c>
      <c r="B76" s="46" t="s">
        <v>223</v>
      </c>
      <c r="C76" s="48" t="s">
        <v>93</v>
      </c>
      <c r="D76" s="116">
        <f ca="1">OFFSET($H76,0,MONTH(封面!$G$13)-1,)-OFFSET('2019管理费用'!$H76,0,MONTH(封面!$G$13)-1,)</f>
        <v>0</v>
      </c>
      <c r="E76" s="116">
        <f ca="1">OFFSET($H76,0,MONTH(封面!$G$13)-1,)-OFFSET('2019预算管理费用'!$H76,0,MONTH(封面!$G$13)-1,)</f>
        <v>0</v>
      </c>
      <c r="F76" s="116">
        <f ca="1">SUM(OFFSET($H76,0,0,1,MONTH(封面!$G$13)))-SUM(OFFSET('2019管理费用'!$H76,0,0,1,MONTH(封面!$G$13)))</f>
        <v>0</v>
      </c>
      <c r="G76" s="116">
        <f ca="1">SUM(OFFSET($H76,0,0,1,MONTH(封面!$G$13)))-SUM(OFFSET('2019预算管理费用'!$H76,0,0,1,MONTH(封面!$G$13)))</f>
        <v>0</v>
      </c>
      <c r="H76" s="127"/>
      <c r="I76" s="127"/>
      <c r="J76" s="127"/>
      <c r="K76" s="127"/>
      <c r="L76" s="127"/>
      <c r="M76" s="81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66"/>
      <c r="B77" s="156" t="s">
        <v>94</v>
      </c>
      <c r="C77" s="48" t="s">
        <v>95</v>
      </c>
      <c r="D77" s="116">
        <f ca="1">OFFSET($H77,0,MONTH(封面!$G$13)-1,)-OFFSET('2019管理费用'!$H77,0,MONTH(封面!$G$13)-1,)</f>
        <v>0</v>
      </c>
      <c r="E77" s="116">
        <f ca="1">OFFSET($H77,0,MONTH(封面!$G$13)-1,)-OFFSET('2019预算管理费用'!$H77,0,MONTH(封面!$G$13)-1,)</f>
        <v>0</v>
      </c>
      <c r="F77" s="116">
        <f ca="1">SUM(OFFSET($H77,0,0,1,MONTH(封面!$G$13)))-SUM(OFFSET('2019管理费用'!$H77,0,0,1,MONTH(封面!$G$13)))</f>
        <v>0</v>
      </c>
      <c r="G77" s="116">
        <f ca="1">SUM(OFFSET($H77,0,0,1,MONTH(封面!$G$13)))-SUM(OFFSET('2019预算管理费用'!$H77,0,0,1,MONTH(封面!$G$13)))</f>
        <v>0</v>
      </c>
      <c r="H77" s="127"/>
      <c r="I77" s="127"/>
      <c r="J77" s="127"/>
      <c r="K77" s="127"/>
      <c r="L77" s="127"/>
      <c r="M77" s="81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66"/>
      <c r="B78" s="156"/>
      <c r="C78" s="50" t="s">
        <v>96</v>
      </c>
      <c r="D78" s="116">
        <f ca="1">OFFSET($H78,0,MONTH(封面!$G$13)-1,)-OFFSET('2019管理费用'!$H78,0,MONTH(封面!$G$13)-1,)</f>
        <v>0</v>
      </c>
      <c r="E78" s="116">
        <f ca="1">OFFSET($H78,0,MONTH(封面!$G$13)-1,)-OFFSET('2019预算管理费用'!$H78,0,MONTH(封面!$G$13)-1,)</f>
        <v>0</v>
      </c>
      <c r="F78" s="116">
        <f ca="1">SUM(OFFSET($H78,0,0,1,MONTH(封面!$G$13)))-SUM(OFFSET('2019管理费用'!$H78,0,0,1,MONTH(封面!$G$13)))</f>
        <v>0</v>
      </c>
      <c r="G78" s="116">
        <f ca="1">SUM(OFFSET($H78,0,0,1,MONTH(封面!$G$13)))-SUM(OFFSET('2019预算管理费用'!$H78,0,0,1,MONTH(封面!$G$13)))</f>
        <v>0</v>
      </c>
      <c r="H78" s="127"/>
      <c r="I78" s="127"/>
      <c r="J78" s="127"/>
      <c r="K78" s="127"/>
      <c r="L78" s="127"/>
      <c r="M78" s="81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66"/>
      <c r="B79" s="46" t="s">
        <v>224</v>
      </c>
      <c r="C79" s="48" t="s">
        <v>97</v>
      </c>
      <c r="D79" s="116">
        <f ca="1">OFFSET($H79,0,MONTH(封面!$G$13)-1,)-OFFSET('2019管理费用'!$H79,0,MONTH(封面!$G$13)-1,)</f>
        <v>0</v>
      </c>
      <c r="E79" s="116">
        <f ca="1">OFFSET($H79,0,MONTH(封面!$G$13)-1,)-OFFSET('2019预算管理费用'!$H79,0,MONTH(封面!$G$13)-1,)</f>
        <v>0</v>
      </c>
      <c r="F79" s="116">
        <f ca="1">SUM(OFFSET($H79,0,0,1,MONTH(封面!$G$13)))-SUM(OFFSET('2019管理费用'!$H79,0,0,1,MONTH(封面!$G$13)))</f>
        <v>0</v>
      </c>
      <c r="G79" s="116">
        <f ca="1">SUM(OFFSET($H79,0,0,1,MONTH(封面!$G$13)))-SUM(OFFSET('2019预算管理费用'!$H79,0,0,1,MONTH(封面!$G$13)))</f>
        <v>0</v>
      </c>
      <c r="H79" s="127"/>
      <c r="I79" s="127"/>
      <c r="J79" s="127"/>
      <c r="K79" s="127"/>
      <c r="L79" s="127"/>
      <c r="M79" s="81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67" t="s">
        <v>98</v>
      </c>
      <c r="B80" s="46" t="s">
        <v>99</v>
      </c>
      <c r="C80" s="48" t="s">
        <v>100</v>
      </c>
      <c r="D80" s="116">
        <f ca="1">OFFSET($H80,0,MONTH(封面!$G$13)-1,)-OFFSET('2019管理费用'!$H80,0,MONTH(封面!$G$13)-1,)</f>
        <v>0</v>
      </c>
      <c r="E80" s="116">
        <f ca="1">OFFSET($H80,0,MONTH(封面!$G$13)-1,)-OFFSET('2019预算管理费用'!$H80,0,MONTH(封面!$G$13)-1,)</f>
        <v>0</v>
      </c>
      <c r="F80" s="116">
        <f ca="1">SUM(OFFSET($H80,0,0,1,MONTH(封面!$G$13)))-SUM(OFFSET('2019管理费用'!$H80,0,0,1,MONTH(封面!$G$13)))</f>
        <v>-1461.85</v>
      </c>
      <c r="G80" s="116">
        <f ca="1">SUM(OFFSET($H80,0,0,1,MONTH(封面!$G$13)))-SUM(OFFSET('2019预算管理费用'!$H80,0,0,1,MONTH(封面!$G$13)))</f>
        <v>0</v>
      </c>
      <c r="H80" s="127"/>
      <c r="I80" s="127"/>
      <c r="J80" s="127"/>
      <c r="K80" s="127"/>
      <c r="L80" s="127"/>
      <c r="M80" s="81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67"/>
      <c r="B81" s="46" t="s">
        <v>225</v>
      </c>
      <c r="C81" s="45" t="s">
        <v>101</v>
      </c>
      <c r="D81" s="116">
        <f ca="1">OFFSET($H81,0,MONTH(封面!$G$13)-1,)-OFFSET('2019管理费用'!$H81,0,MONTH(封面!$G$13)-1,)</f>
        <v>30919.200000000001</v>
      </c>
      <c r="E81" s="116">
        <f ca="1">OFFSET($H81,0,MONTH(封面!$G$13)-1,)-OFFSET('2019预算管理费用'!$H81,0,MONTH(封面!$G$13)-1,)</f>
        <v>30919.200000000001</v>
      </c>
      <c r="F81" s="116">
        <f ca="1">SUM(OFFSET($H81,0,0,1,MONTH(封面!$G$13)))-SUM(OFFSET('2019管理费用'!$H81,0,0,1,MONTH(封面!$G$13)))</f>
        <v>30919.200000000001</v>
      </c>
      <c r="G81" s="116">
        <f ca="1">SUM(OFFSET($H81,0,0,1,MONTH(封面!$G$13)))-SUM(OFFSET('2019预算管理费用'!$H81,0,0,1,MONTH(封面!$G$13)))</f>
        <v>30919.200000000001</v>
      </c>
      <c r="H81" s="127"/>
      <c r="I81" s="127"/>
      <c r="J81" s="127"/>
      <c r="K81" s="127">
        <v>30919.200000000001</v>
      </c>
      <c r="L81" s="127"/>
      <c r="M81" s="81"/>
      <c r="N81" s="127"/>
      <c r="O81" s="127"/>
      <c r="P81" s="127"/>
      <c r="Q81" s="127"/>
      <c r="R81" s="127"/>
      <c r="S81" s="127"/>
      <c r="T81" s="117">
        <f t="shared" si="1"/>
        <v>30919.200000000001</v>
      </c>
      <c r="U81" s="88"/>
    </row>
    <row r="82" spans="1:29" s="15" customFormat="1" ht="17.25" customHeight="1">
      <c r="A82" s="167"/>
      <c r="B82" s="156" t="s">
        <v>102</v>
      </c>
      <c r="C82" s="45" t="s">
        <v>103</v>
      </c>
      <c r="D82" s="116">
        <f ca="1">OFFSET($H82,0,MONTH(封面!$G$13)-1,)-OFFSET('2019管理费用'!$H82,0,MONTH(封面!$G$13)-1,)</f>
        <v>0</v>
      </c>
      <c r="E82" s="116">
        <f ca="1">OFFSET($H82,0,MONTH(封面!$G$13)-1,)-OFFSET('2019预算管理费用'!$H82,0,MONTH(封面!$G$13)-1,)</f>
        <v>0</v>
      </c>
      <c r="F82" s="116">
        <f ca="1">SUM(OFFSET($H82,0,0,1,MONTH(封面!$G$13)))-SUM(OFFSET('2019管理费用'!$H82,0,0,1,MONTH(封面!$G$13)))</f>
        <v>0</v>
      </c>
      <c r="G82" s="116">
        <f ca="1">SUM(OFFSET($H82,0,0,1,MONTH(封面!$G$13)))-SUM(OFFSET('2019预算管理费用'!$H82,0,0,1,MONTH(封面!$G$13)))</f>
        <v>0</v>
      </c>
      <c r="H82" s="127"/>
      <c r="I82" s="127"/>
      <c r="J82" s="127"/>
      <c r="K82" s="127"/>
      <c r="L82" s="127"/>
      <c r="M82" s="81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116">
        <f ca="1">OFFSET($H83,0,MONTH(封面!$G$13)-1,)-OFFSET('2019管理费用'!$H83,0,MONTH(封面!$G$13)-1,)</f>
        <v>-923.77999999999884</v>
      </c>
      <c r="E83" s="116">
        <f ca="1">OFFSET($H83,0,MONTH(封面!$G$13)-1,)-OFFSET('2019预算管理费用'!$H83,0,MONTH(封面!$G$13)-1,)</f>
        <v>17076.22</v>
      </c>
      <c r="F83" s="116">
        <f ca="1">SUM(OFFSET($H83,0,0,1,MONTH(封面!$G$13)))-SUM(OFFSET('2019管理费用'!$H83,0,0,1,MONTH(封面!$G$13)))</f>
        <v>6233.4400000000023</v>
      </c>
      <c r="G83" s="116">
        <f ca="1">SUM(OFFSET($H83,0,0,1,MONTH(封面!$G$13)))-SUM(OFFSET('2019预算管理费用'!$H83,0,0,1,MONTH(封面!$G$13)))</f>
        <v>24233.440000000002</v>
      </c>
      <c r="H83" s="127">
        <f>VLOOKUP(C83,[3]Sheet1.00!$D:$F,3,0)</f>
        <v>3047.31</v>
      </c>
      <c r="I83" s="127"/>
      <c r="J83" s="127">
        <v>4109.91</v>
      </c>
      <c r="K83" s="127">
        <v>17076.22</v>
      </c>
      <c r="L83" s="127"/>
      <c r="M83" s="81"/>
      <c r="N83" s="127"/>
      <c r="O83" s="127"/>
      <c r="P83" s="127"/>
      <c r="Q83" s="127"/>
      <c r="R83" s="127"/>
      <c r="S83" s="127"/>
      <c r="T83" s="117">
        <f t="shared" si="1"/>
        <v>24233.440000000002</v>
      </c>
      <c r="U83" s="88"/>
    </row>
    <row r="84" spans="1:29" s="15" customFormat="1" ht="17.25" customHeight="1">
      <c r="A84" s="167"/>
      <c r="B84" s="156"/>
      <c r="C84" s="45" t="s">
        <v>105</v>
      </c>
      <c r="D84" s="116">
        <f ca="1">OFFSET($H84,0,MONTH(封面!$G$13)-1,)-OFFSET('2019管理费用'!$H84,0,MONTH(封面!$G$13)-1,)</f>
        <v>0</v>
      </c>
      <c r="E84" s="116">
        <f ca="1">OFFSET($H84,0,MONTH(封面!$G$13)-1,)-OFFSET('2019预算管理费用'!$H84,0,MONTH(封面!$G$13)-1,)</f>
        <v>0</v>
      </c>
      <c r="F84" s="116">
        <f ca="1">SUM(OFFSET($H84,0,0,1,MONTH(封面!$G$13)))-SUM(OFFSET('2019管理费用'!$H84,0,0,1,MONTH(封面!$G$13)))</f>
        <v>0</v>
      </c>
      <c r="G84" s="116">
        <f ca="1">SUM(OFFSET($H84,0,0,1,MONTH(封面!$G$13)))-SUM(OFFSET('2019预算管理费用'!$H84,0,0,1,MONTH(封面!$G$13)))</f>
        <v>0</v>
      </c>
      <c r="H84" s="127"/>
      <c r="I84" s="127"/>
      <c r="J84" s="127"/>
      <c r="K84" s="127"/>
      <c r="L84" s="127"/>
      <c r="M84" s="81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67"/>
      <c r="B85" s="46" t="s">
        <v>106</v>
      </c>
      <c r="C85" s="48" t="s">
        <v>107</v>
      </c>
      <c r="D85" s="116">
        <f ca="1">OFFSET($H85,0,MONTH(封面!$G$13)-1,)-OFFSET('2019管理费用'!$H85,0,MONTH(封面!$G$13)-1,)</f>
        <v>-1666</v>
      </c>
      <c r="E85" s="116">
        <f ca="1">OFFSET($H85,0,MONTH(封面!$G$13)-1,)-OFFSET('2019预算管理费用'!$H85,0,MONTH(封面!$G$13)-1,)</f>
        <v>0</v>
      </c>
      <c r="F85" s="116">
        <f ca="1">SUM(OFFSET($H85,0,0,1,MONTH(封面!$G$13)))-SUM(OFFSET('2019管理费用'!$H85,0,0,1,MONTH(封面!$G$13)))</f>
        <v>-7454</v>
      </c>
      <c r="G85" s="116">
        <f ca="1">SUM(OFFSET($H85,0,0,1,MONTH(封面!$G$13)))-SUM(OFFSET('2019预算管理费用'!$H85,0,0,1,MONTH(封面!$G$13)))</f>
        <v>198</v>
      </c>
      <c r="H85" s="127">
        <f>VLOOKUP(C85,[3]Sheet1.00!$D:$F,3,0)</f>
        <v>198</v>
      </c>
      <c r="I85" s="127"/>
      <c r="J85" s="127"/>
      <c r="K85" s="127"/>
      <c r="L85" s="127"/>
      <c r="M85" s="81"/>
      <c r="N85" s="127"/>
      <c r="O85" s="127"/>
      <c r="P85" s="127"/>
      <c r="Q85" s="127"/>
      <c r="R85" s="127"/>
      <c r="S85" s="127"/>
      <c r="T85" s="117">
        <f t="shared" si="1"/>
        <v>198</v>
      </c>
      <c r="U85" s="88"/>
    </row>
    <row r="86" spans="1:29" s="15" customFormat="1" ht="17.25" customHeight="1">
      <c r="A86" s="168" t="s">
        <v>108</v>
      </c>
      <c r="B86" s="46" t="s">
        <v>109</v>
      </c>
      <c r="C86" s="48" t="s">
        <v>110</v>
      </c>
      <c r="D86" s="116">
        <f ca="1">OFFSET($H86,0,MONTH(封面!$G$13)-1,)-OFFSET('2019管理费用'!$H86,0,MONTH(封面!$G$13)-1,)</f>
        <v>0</v>
      </c>
      <c r="E86" s="116">
        <f ca="1">OFFSET($H86,0,MONTH(封面!$G$13)-1,)-OFFSET('2019预算管理费用'!$H86,0,MONTH(封面!$G$13)-1,)</f>
        <v>0</v>
      </c>
      <c r="F86" s="116">
        <f ca="1">SUM(OFFSET($H86,0,0,1,MONTH(封面!$G$13)))-SUM(OFFSET('2019管理费用'!$H86,0,0,1,MONTH(封面!$G$13)))</f>
        <v>0</v>
      </c>
      <c r="G86" s="116">
        <f ca="1">SUM(OFFSET($H86,0,0,1,MONTH(封面!$G$13)))-SUM(OFFSET('2019预算管理费用'!$H86,0,0,1,MONTH(封面!$G$13)))</f>
        <v>0</v>
      </c>
      <c r="H86" s="127"/>
      <c r="I86" s="127"/>
      <c r="J86" s="127"/>
      <c r="K86" s="127"/>
      <c r="L86" s="127"/>
      <c r="M86" s="81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68"/>
      <c r="B87" s="46" t="s">
        <v>111</v>
      </c>
      <c r="C87" s="48" t="s">
        <v>112</v>
      </c>
      <c r="D87" s="116">
        <f ca="1">OFFSET($H87,0,MONTH(封面!$G$13)-1,)-OFFSET('2019管理费用'!$H87,0,MONTH(封面!$G$13)-1,)</f>
        <v>0</v>
      </c>
      <c r="E87" s="116">
        <f ca="1">OFFSET($H87,0,MONTH(封面!$G$13)-1,)-OFFSET('2019预算管理费用'!$H87,0,MONTH(封面!$G$13)-1,)</f>
        <v>0</v>
      </c>
      <c r="F87" s="116">
        <f ca="1">SUM(OFFSET($H87,0,0,1,MONTH(封面!$G$13)))-SUM(OFFSET('2019管理费用'!$H87,0,0,1,MONTH(封面!$G$13)))</f>
        <v>0</v>
      </c>
      <c r="G87" s="116">
        <f ca="1">SUM(OFFSET($H87,0,0,1,MONTH(封面!$G$13)))-SUM(OFFSET('2019预算管理费用'!$H87,0,0,1,MONTH(封面!$G$13)))</f>
        <v>0</v>
      </c>
      <c r="H87" s="127"/>
      <c r="I87" s="127"/>
      <c r="J87" s="127"/>
      <c r="K87" s="127"/>
      <c r="L87" s="127"/>
      <c r="M87" s="81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68"/>
      <c r="B88" s="46" t="s">
        <v>113</v>
      </c>
      <c r="C88" s="48" t="s">
        <v>114</v>
      </c>
      <c r="D88" s="116">
        <f ca="1">OFFSET($H88,0,MONTH(封面!$G$13)-1,)-OFFSET('2019管理费用'!$H88,0,MONTH(封面!$G$13)-1,)</f>
        <v>0</v>
      </c>
      <c r="E88" s="116">
        <f ca="1">OFFSET($H88,0,MONTH(封面!$G$13)-1,)-OFFSET('2019预算管理费用'!$H88,0,MONTH(封面!$G$13)-1,)</f>
        <v>0</v>
      </c>
      <c r="F88" s="116">
        <f ca="1">SUM(OFFSET($H88,0,0,1,MONTH(封面!$G$13)))-SUM(OFFSET('2019管理费用'!$H88,0,0,1,MONTH(封面!$G$13)))</f>
        <v>0</v>
      </c>
      <c r="G88" s="116">
        <f ca="1">SUM(OFFSET($H88,0,0,1,MONTH(封面!$G$13)))-SUM(OFFSET('2019预算管理费用'!$H88,0,0,1,MONTH(封面!$G$13)))</f>
        <v>0</v>
      </c>
      <c r="H88" s="127"/>
      <c r="I88" s="127"/>
      <c r="J88" s="127"/>
      <c r="K88" s="127"/>
      <c r="L88" s="127"/>
      <c r="M88" s="81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68"/>
      <c r="B89" s="46" t="s">
        <v>226</v>
      </c>
      <c r="C89" s="48" t="s">
        <v>115</v>
      </c>
      <c r="D89" s="116">
        <f ca="1">OFFSET($H89,0,MONTH(封面!$G$13)-1,)-OFFSET('2019管理费用'!$H89,0,MONTH(封面!$G$13)-1,)</f>
        <v>0</v>
      </c>
      <c r="E89" s="116">
        <f ca="1">OFFSET($H89,0,MONTH(封面!$G$13)-1,)-OFFSET('2019预算管理费用'!$H89,0,MONTH(封面!$G$13)-1,)</f>
        <v>0</v>
      </c>
      <c r="F89" s="116">
        <f ca="1">SUM(OFFSET($H89,0,0,1,MONTH(封面!$G$13)))-SUM(OFFSET('2019管理费用'!$H89,0,0,1,MONTH(封面!$G$13)))</f>
        <v>0</v>
      </c>
      <c r="G89" s="116">
        <f ca="1">SUM(OFFSET($H89,0,0,1,MONTH(封面!$G$13)))-SUM(OFFSET('2019预算管理费用'!$H89,0,0,1,MONTH(封面!$G$13)))</f>
        <v>0</v>
      </c>
      <c r="H89" s="127"/>
      <c r="I89" s="127"/>
      <c r="J89" s="127"/>
      <c r="K89" s="127"/>
      <c r="L89" s="127"/>
      <c r="M89" s="81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69" t="s">
        <v>116</v>
      </c>
      <c r="B90" s="46" t="s">
        <v>227</v>
      </c>
      <c r="C90" s="48" t="s">
        <v>117</v>
      </c>
      <c r="D90" s="116">
        <f ca="1">OFFSET($H90,0,MONTH(封面!$G$13)-1,)-OFFSET('2019管理费用'!$H90,0,MONTH(封面!$G$13)-1,)</f>
        <v>0</v>
      </c>
      <c r="E90" s="116">
        <f ca="1">OFFSET($H90,0,MONTH(封面!$G$13)-1,)-OFFSET('2019预算管理费用'!$H90,0,MONTH(封面!$G$13)-1,)</f>
        <v>0</v>
      </c>
      <c r="F90" s="116">
        <f ca="1">SUM(OFFSET($H90,0,0,1,MONTH(封面!$G$13)))-SUM(OFFSET('2019管理费用'!$H90,0,0,1,MONTH(封面!$G$13)))</f>
        <v>0</v>
      </c>
      <c r="G90" s="116">
        <f ca="1">SUM(OFFSET($H90,0,0,1,MONTH(封面!$G$13)))-SUM(OFFSET('2019预算管理费用'!$H90,0,0,1,MONTH(封面!$G$13)))</f>
        <v>0</v>
      </c>
      <c r="H90" s="127"/>
      <c r="I90" s="127"/>
      <c r="J90" s="127"/>
      <c r="K90" s="127"/>
      <c r="L90" s="127"/>
      <c r="M90" s="81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69"/>
      <c r="B91" s="46" t="s">
        <v>228</v>
      </c>
      <c r="C91" s="48" t="s">
        <v>441</v>
      </c>
      <c r="D91" s="116">
        <f ca="1">OFFSET($H91,0,MONTH(封面!$G$13)-1,)-OFFSET('2019管理费用'!$H91,0,MONTH(封面!$G$13)-1,)</f>
        <v>-221788.4</v>
      </c>
      <c r="E91" s="116">
        <f ca="1">OFFSET($H91,0,MONTH(封面!$G$13)-1,)-OFFSET('2019预算管理费用'!$H91,0,MONTH(封面!$G$13)-1,)</f>
        <v>0</v>
      </c>
      <c r="F91" s="116">
        <f ca="1">SUM(OFFSET($H91,0,0,1,MONTH(封面!$G$13)))-SUM(OFFSET('2019管理费用'!$H91,0,0,1,MONTH(封面!$G$13)))</f>
        <v>-343340.76</v>
      </c>
      <c r="G91" s="116">
        <f ca="1">SUM(OFFSET($H91,0,0,1,MONTH(封面!$G$13)))-SUM(OFFSET('2019预算管理费用'!$H91,0,0,1,MONTH(封面!$G$13)))</f>
        <v>247110.77000000002</v>
      </c>
      <c r="H91" s="127">
        <f>VLOOKUP(C91,[3]Sheet1.00!$D:$F,3,0)</f>
        <v>150683.91</v>
      </c>
      <c r="I91" s="127">
        <v>96426.86</v>
      </c>
      <c r="J91" s="127"/>
      <c r="K91" s="127"/>
      <c r="L91" s="127"/>
      <c r="M91" s="81"/>
      <c r="N91" s="127"/>
      <c r="O91" s="127"/>
      <c r="P91" s="127"/>
      <c r="Q91" s="127"/>
      <c r="R91" s="127"/>
      <c r="S91" s="127"/>
      <c r="T91" s="117">
        <f t="shared" si="1"/>
        <v>247110.77000000002</v>
      </c>
      <c r="U91" s="88"/>
    </row>
    <row r="92" spans="1:29" s="15" customFormat="1" ht="17.25" customHeight="1">
      <c r="A92" s="169"/>
      <c r="B92" s="46" t="s">
        <v>118</v>
      </c>
      <c r="C92" s="48" t="s">
        <v>16</v>
      </c>
      <c r="D92" s="116">
        <f ca="1">OFFSET($H92,0,MONTH(封面!$G$13)-1,)-OFFSET('2019管理费用'!$H92,0,MONTH(封面!$G$13)-1,)</f>
        <v>11050.19</v>
      </c>
      <c r="E92" s="116">
        <f ca="1">OFFSET($H92,0,MONTH(封面!$G$13)-1,)-OFFSET('2019预算管理费用'!$H92,0,MONTH(封面!$G$13)-1,)</f>
        <v>11050.19</v>
      </c>
      <c r="F92" s="116">
        <f ca="1">SUM(OFFSET($H92,0,0,1,MONTH(封面!$G$13)))-SUM(OFFSET('2019管理费用'!$H92,0,0,1,MONTH(封面!$G$13)))</f>
        <v>12574.75</v>
      </c>
      <c r="G92" s="116">
        <f ca="1">SUM(OFFSET($H92,0,0,1,MONTH(封面!$G$13)))-SUM(OFFSET('2019预算管理费用'!$H92,0,0,1,MONTH(封面!$G$13)))</f>
        <v>12574.75</v>
      </c>
      <c r="H92" s="127"/>
      <c r="I92" s="127">
        <v>1524.56</v>
      </c>
      <c r="J92" s="127"/>
      <c r="K92" s="127">
        <v>11050.19</v>
      </c>
      <c r="L92" s="127"/>
      <c r="M92" s="81"/>
      <c r="N92" s="127"/>
      <c r="O92" s="127"/>
      <c r="P92" s="127"/>
      <c r="Q92" s="127"/>
      <c r="R92" s="127"/>
      <c r="S92" s="127"/>
      <c r="T92" s="117">
        <f t="shared" si="1"/>
        <v>12574.75</v>
      </c>
      <c r="U92" s="88"/>
    </row>
    <row r="93" spans="1:29" s="34" customFormat="1" ht="15" customHeight="1">
      <c r="A93" s="204" t="s">
        <v>119</v>
      </c>
      <c r="B93" s="205"/>
      <c r="C93" s="206"/>
      <c r="D93" s="117">
        <f ca="1">SUM(D6:D92)</f>
        <v>-52088.149999999994</v>
      </c>
      <c r="E93" s="117">
        <f ca="1">SUM(E6:E92)</f>
        <v>575185</v>
      </c>
      <c r="F93" s="117">
        <f ca="1">SUM(F6:F92)</f>
        <v>-182475.21000000005</v>
      </c>
      <c r="G93" s="117">
        <f ca="1">SUM(G6:G92)</f>
        <v>1885663.8299999998</v>
      </c>
      <c r="H93" s="117">
        <f>SUM(H6:H92)</f>
        <v>475916.80999999994</v>
      </c>
      <c r="I93" s="117">
        <f>SUM(I6:I92)</f>
        <v>386119.83999999997</v>
      </c>
      <c r="J93" s="117">
        <f>SUM(J6:J92)</f>
        <v>448442.17999999993</v>
      </c>
      <c r="K93" s="117">
        <f>SUM(K6:K92)</f>
        <v>575185</v>
      </c>
      <c r="L93" s="117">
        <f>SUM(L6:L92)</f>
        <v>0</v>
      </c>
      <c r="M93" s="117">
        <f>SUM(M6:M92)</f>
        <v>0</v>
      </c>
      <c r="N93" s="117">
        <f>SUM(N6:N92)</f>
        <v>0</v>
      </c>
      <c r="O93" s="117">
        <f>SUM(O6:O92)</f>
        <v>0</v>
      </c>
      <c r="P93" s="117">
        <f>SUM(P6:P92)</f>
        <v>0</v>
      </c>
      <c r="Q93" s="117">
        <f>SUM(Q6:Q92)</f>
        <v>0</v>
      </c>
      <c r="R93" s="117">
        <f>SUM(R6:R92)</f>
        <v>0</v>
      </c>
      <c r="S93" s="117">
        <f>SUM(S6:S92)</f>
        <v>0</v>
      </c>
      <c r="T93" s="117">
        <f>SUM(T6:T92)</f>
        <v>1885663.8299999998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135</v>
      </c>
      <c r="B94" s="208"/>
      <c r="C94" s="209"/>
      <c r="D94" s="116">
        <f ca="1">OFFSET($H94,0,MONTH(封面!$G$13)-1,)-OFFSET('2019管理费用'!$H94,0,MONTH(封面!$G$13)-1,)</f>
        <v>-14819.18</v>
      </c>
      <c r="E94" s="116"/>
      <c r="F94" s="116">
        <f ca="1">SUM(OFFSET($H94,0,0,1,MONTH(封面!$G$13)))-SUM(OFFSET('2019管理费用'!$H94,0,0,1,MONTH(封面!$G$13)))</f>
        <v>293665.91500000004</v>
      </c>
      <c r="G94" s="116"/>
      <c r="H94" s="127">
        <v>115934.2925</v>
      </c>
      <c r="I94" s="127">
        <f>22880.49+85628.1925</f>
        <v>108508.68250000001</v>
      </c>
      <c r="J94" s="127">
        <v>107406.06</v>
      </c>
      <c r="K94" s="116">
        <v>8881.59</v>
      </c>
      <c r="L94" s="116"/>
      <c r="M94" s="116"/>
      <c r="N94" s="116"/>
      <c r="O94" s="127"/>
      <c r="P94" s="116"/>
      <c r="Q94" s="116"/>
      <c r="R94" s="116"/>
      <c r="S94" s="116"/>
      <c r="T94" s="117">
        <f t="shared" si="1"/>
        <v>340730.62500000006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136</v>
      </c>
      <c r="B95" s="208"/>
      <c r="C95" s="209"/>
      <c r="D95" s="139"/>
      <c r="E95" s="116"/>
      <c r="F95" s="116">
        <f ca="1">SUM(OFFSET($H95,0,0,1,MONTH(封面!$G$13)))-SUM(OFFSET('2019管理费用'!$H95,0,0,1,MONTH(封面!$G$13)))</f>
        <v>0</v>
      </c>
      <c r="G95" s="116"/>
      <c r="H95" s="127"/>
      <c r="I95" s="127"/>
      <c r="J95" s="127"/>
      <c r="K95" s="116"/>
      <c r="L95" s="116"/>
      <c r="M95" s="116"/>
      <c r="N95" s="116"/>
      <c r="O95" s="127"/>
      <c r="P95" s="116"/>
      <c r="Q95" s="116"/>
      <c r="R95" s="116"/>
      <c r="S95" s="116"/>
      <c r="T95" s="117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229</v>
      </c>
      <c r="B96" s="208"/>
      <c r="C96" s="209"/>
      <c r="D96" s="116">
        <f ca="1">OFFSET($H96,0,MONTH(封面!$G$13)-1,)-OFFSET('2019管理费用'!$H96,0,MONTH(封面!$G$13)-1,)</f>
        <v>-574501.62</v>
      </c>
      <c r="E96" s="116"/>
      <c r="F96" s="116">
        <f ca="1">SUM(OFFSET($H96,0,0,1,MONTH(封面!$G$13)))-SUM(OFFSET('2019管理费用'!$H96,0,0,1,MONTH(封面!$G$13)))</f>
        <v>-1018878.6950000001</v>
      </c>
      <c r="G96" s="116"/>
      <c r="H96" s="127">
        <v>341444.57750000001</v>
      </c>
      <c r="I96" s="127">
        <f>2188.66+256884.5775</f>
        <v>259073.23750000002</v>
      </c>
      <c r="J96" s="127">
        <v>322218.18</v>
      </c>
      <c r="K96" s="127">
        <v>8395.76</v>
      </c>
      <c r="L96" s="127"/>
      <c r="M96" s="127"/>
      <c r="N96" s="81"/>
      <c r="O96" s="127"/>
      <c r="P96" s="127"/>
      <c r="Q96" s="127"/>
      <c r="R96" s="127"/>
      <c r="S96" s="127"/>
      <c r="T96" s="117">
        <f t="shared" si="1"/>
        <v>931131.75500000012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207" t="s">
        <v>120</v>
      </c>
      <c r="B97" s="208"/>
      <c r="C97" s="209"/>
      <c r="D97" s="116">
        <f ca="1">OFFSET($H97,0,MONTH(封面!$G$13)-1,)-OFFSET('2019管理费用'!$H97,0,MONTH(封面!$G$13)-1,)</f>
        <v>0</v>
      </c>
      <c r="E97" s="116"/>
      <c r="F97" s="116">
        <f ca="1">SUM(OFFSET($H97,0,0,1,MONTH(封面!$G$13)))-SUM(OFFSET('2019管理费用'!$H97,0,0,1,MONTH(封面!$G$13)))</f>
        <v>0</v>
      </c>
      <c r="G97" s="116"/>
      <c r="H97" s="117"/>
      <c r="I97" s="117"/>
      <c r="J97" s="117"/>
      <c r="K97" s="117"/>
      <c r="L97" s="117"/>
      <c r="M97" s="117"/>
      <c r="O97" s="122"/>
      <c r="P97" s="122"/>
      <c r="Q97" s="122"/>
      <c r="R97" s="122"/>
      <c r="S97" s="122"/>
      <c r="T97" s="117">
        <f t="shared" si="1"/>
        <v>0</v>
      </c>
      <c r="U97" s="38"/>
    </row>
    <row r="98" spans="1:21" s="32" customFormat="1" ht="15" customHeight="1">
      <c r="A98" s="195" t="s">
        <v>239</v>
      </c>
      <c r="B98" s="195"/>
      <c r="C98" s="195"/>
      <c r="D98" s="116">
        <f ca="1">OFFSET($H98,0,MONTH(封面!$G$13)-1,)-OFFSET('2019管理费用'!$H98,0,MONTH(封面!$G$13)-1,)</f>
        <v>537232.64999999991</v>
      </c>
      <c r="E98" s="116"/>
      <c r="F98" s="116">
        <f ca="1">SUM(OFFSET($H98,0,0,1,MONTH(封面!$G$13)))-SUM(OFFSET('2019管理费用'!$H98,0,0,1,MONTH(封面!$G$13)))</f>
        <v>542737.57000000007</v>
      </c>
      <c r="G98" s="116"/>
      <c r="H98" s="127">
        <v>18537.939999999999</v>
      </c>
      <c r="I98" s="127">
        <v>18537.919999999998</v>
      </c>
      <c r="J98" s="127">
        <v>18817.939999999999</v>
      </c>
      <c r="K98" s="127">
        <v>557907.64999999991</v>
      </c>
      <c r="L98" s="127"/>
      <c r="M98" s="127"/>
      <c r="N98" s="127"/>
      <c r="O98" s="127"/>
      <c r="P98" s="127"/>
      <c r="Q98" s="127"/>
      <c r="R98" s="127"/>
      <c r="S98" s="127"/>
      <c r="T98" s="117">
        <f t="shared" si="1"/>
        <v>613801.44999999995</v>
      </c>
      <c r="U98" s="38"/>
    </row>
    <row r="99" spans="1:21" s="140" customFormat="1">
      <c r="A99" s="39"/>
      <c r="B99" s="39"/>
      <c r="C99" s="39" t="s">
        <v>122</v>
      </c>
      <c r="D99" s="39">
        <f ca="1">D93-SUM(D94:D98)</f>
        <v>1.4551915228366852E-10</v>
      </c>
      <c r="E99" s="39"/>
      <c r="F99" s="39">
        <f ca="1">F93-SUM(F94:F98)</f>
        <v>0</v>
      </c>
      <c r="G99" s="39"/>
      <c r="H99" s="39">
        <f>+H93-H96-H98-H94</f>
        <v>0</v>
      </c>
      <c r="I99" s="39">
        <f>+I93-I96-I98-I94</f>
        <v>0</v>
      </c>
      <c r="J99" s="39">
        <f>+J93-J96-J98-J94</f>
        <v>0</v>
      </c>
      <c r="K99" s="39">
        <f>+K93-K96-K98-K94</f>
        <v>8.3673512563109398E-11</v>
      </c>
      <c r="L99" s="39">
        <f t="shared" ref="L99:S99" si="2">+L93-L96-L98-L94</f>
        <v>0</v>
      </c>
      <c r="M99" s="39">
        <f t="shared" si="2"/>
        <v>0</v>
      </c>
      <c r="N99" s="39">
        <f>+N93-N96-N98-N94</f>
        <v>0</v>
      </c>
      <c r="O99" s="39">
        <f t="shared" si="2"/>
        <v>0</v>
      </c>
      <c r="P99" s="39">
        <f t="shared" si="2"/>
        <v>0</v>
      </c>
      <c r="Q99" s="39">
        <f t="shared" si="2"/>
        <v>0</v>
      </c>
      <c r="R99" s="39">
        <f t="shared" si="2"/>
        <v>0</v>
      </c>
      <c r="S99" s="39">
        <f t="shared" si="2"/>
        <v>0</v>
      </c>
      <c r="T99" s="39"/>
    </row>
    <row r="100" spans="1:21" s="31" customFormat="1" ht="12">
      <c r="C100" s="53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</row>
    <row r="101" spans="1:21">
      <c r="A101" s="31" t="s">
        <v>123</v>
      </c>
      <c r="G101" s="35"/>
      <c r="J101" s="132"/>
      <c r="M101" s="33"/>
      <c r="N101" s="33"/>
      <c r="O101" s="33"/>
      <c r="P101" s="33"/>
      <c r="Q101" s="33"/>
      <c r="R101" s="33"/>
      <c r="S101" s="33"/>
    </row>
    <row r="102" spans="1:21">
      <c r="A102" s="31" t="s">
        <v>230</v>
      </c>
      <c r="G102" s="35"/>
      <c r="J102" s="33"/>
      <c r="O102" s="140"/>
    </row>
    <row r="103" spans="1:21">
      <c r="A103" s="31" t="s">
        <v>137</v>
      </c>
      <c r="G103" s="35"/>
      <c r="O103" s="140"/>
    </row>
    <row r="104" spans="1:21">
      <c r="A104" s="31" t="s">
        <v>138</v>
      </c>
      <c r="G104" s="35"/>
    </row>
    <row r="105" spans="1:21">
      <c r="A105" s="31" t="s">
        <v>139</v>
      </c>
      <c r="L105" s="33"/>
    </row>
  </sheetData>
  <autoFilter ref="A5:AC105"/>
  <customSheetViews>
    <customSheetView guid="{A27792F8-7640-416B-AC24-5F35457394E7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81" activePane="bottomRight" state="frozen"/>
      <selection pane="bottomRight" activeCell="D88" sqref="D88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M88" activePane="bottomRight" state="frozen"/>
      <selection pane="bottomRight" activeCell="L103" sqref="L103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40">
    <mergeCell ref="A98:C98"/>
    <mergeCell ref="A76:A79"/>
    <mergeCell ref="B77:B78"/>
    <mergeCell ref="A80:A85"/>
    <mergeCell ref="B82:B84"/>
    <mergeCell ref="A86:A89"/>
    <mergeCell ref="A90:A92"/>
    <mergeCell ref="A93:C93"/>
    <mergeCell ref="A94:C94"/>
    <mergeCell ref="A95:C95"/>
    <mergeCell ref="A96:C96"/>
    <mergeCell ref="A97:C97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T4:T5"/>
    <mergeCell ref="U4:U5"/>
    <mergeCell ref="A6:A27"/>
    <mergeCell ref="B6:B7"/>
    <mergeCell ref="B10:B18"/>
    <mergeCell ref="B22:B26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C6:C92">
    <cfRule type="duplicateValues" dxfId="16" priority="16"/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2"/>
  <sheetViews>
    <sheetView workbookViewId="0">
      <pane xSplit="3" ySplit="5" topLeftCell="E97" activePane="bottomRight" state="frozen"/>
      <selection pane="topRight" activeCell="D1" sqref="D1"/>
      <selection pane="bottomLeft" activeCell="A6" sqref="A6"/>
      <selection pane="bottomRight" activeCell="H115" sqref="H115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3" style="55" customWidth="1"/>
    <col min="5" max="5" width="10.5" style="55" bestFit="1" customWidth="1"/>
    <col min="6" max="6" width="14.125" style="55" bestFit="1" customWidth="1"/>
    <col min="7" max="7" width="11.875" style="55" bestFit="1" customWidth="1"/>
    <col min="8" max="11" width="13.75" style="55" customWidth="1"/>
    <col min="12" max="12" width="13.625" style="55" customWidth="1"/>
    <col min="13" max="13" width="11.875" style="55" customWidth="1"/>
    <col min="14" max="14" width="14.125" style="55" bestFit="1" customWidth="1"/>
    <col min="15" max="15" width="12.875" style="55" customWidth="1"/>
    <col min="16" max="16" width="15.75" style="7" customWidth="1"/>
    <col min="17" max="17" width="16.75" style="7" customWidth="1"/>
    <col min="18" max="18" width="14.875" style="7" customWidth="1"/>
    <col min="19" max="19" width="13" style="7" customWidth="1"/>
    <col min="20" max="20" width="14" style="7" customWidth="1"/>
    <col min="21" max="21" width="12" style="7" customWidth="1"/>
    <col min="22" max="16384" width="9" style="7"/>
  </cols>
  <sheetData>
    <row r="1" spans="1:21" s="2" customFormat="1" ht="28.5" customHeight="1">
      <c r="A1" s="146" t="s">
        <v>231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</row>
    <row r="4" spans="1:21" s="8" customFormat="1" ht="14.25" customHeight="1">
      <c r="A4" s="147" t="s">
        <v>143</v>
      </c>
      <c r="B4" s="147" t="s">
        <v>144</v>
      </c>
      <c r="C4" s="148" t="s">
        <v>145</v>
      </c>
      <c r="D4" s="149" t="s">
        <v>253</v>
      </c>
      <c r="E4" s="150"/>
      <c r="F4" s="151" t="s">
        <v>254</v>
      </c>
      <c r="G4" s="151"/>
      <c r="H4" s="152" t="s">
        <v>461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255</v>
      </c>
      <c r="U4" s="153" t="s">
        <v>148</v>
      </c>
    </row>
    <row r="5" spans="1:21" s="15" customFormat="1">
      <c r="A5" s="147"/>
      <c r="B5" s="147"/>
      <c r="C5" s="148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2"/>
      <c r="U5" s="154"/>
    </row>
    <row r="6" spans="1:21" s="15" customFormat="1" ht="17.25" customHeight="1">
      <c r="A6" s="155" t="s">
        <v>4</v>
      </c>
      <c r="B6" s="156" t="s">
        <v>150</v>
      </c>
      <c r="C6" s="45" t="s">
        <v>432</v>
      </c>
      <c r="D6" s="116">
        <f ca="1">OFFSET($H6,0,MONTH(封面!$G$13)-1,)-OFFSET('2019营业费用'!$H6,0,MONTH(封面!$G$13)-1,)</f>
        <v>-20260.730000000003</v>
      </c>
      <c r="E6" s="116">
        <f ca="1">OFFSET($H6,0,MONTH(封面!$G$13)-1,)-OFFSET('2019预算营业费用'!$H6,0,MONTH(封面!$G$13)-1,)</f>
        <v>37577.89</v>
      </c>
      <c r="F6" s="116">
        <f ca="1">SUM(OFFSET($H6,0,0,1,MONTH(封面!$G$13)))-SUM(OFFSET('2019营业费用'!$H6,0,0,1,MONTH(封面!$G$13)))</f>
        <v>-3692.25</v>
      </c>
      <c r="G6" s="116">
        <f ca="1">SUM(OFFSET($H6,0,0,1,MONTH(封面!$G$13)))-SUM(OFFSET('2019预算营业费用'!$H6,0,0,1,MONTH(封面!$G$13)))</f>
        <v>130397.76999999999</v>
      </c>
      <c r="H6" s="116">
        <v>78478.759999999995</v>
      </c>
      <c r="I6" s="116">
        <f>VLOOKUP(C6,[4]Sheet1.00!$C$3:$E$11,3,0)</f>
        <v>11870.01</v>
      </c>
      <c r="J6" s="116">
        <v>2471.11</v>
      </c>
      <c r="K6" s="116">
        <v>37577.89</v>
      </c>
      <c r="L6" s="116"/>
      <c r="M6" s="116"/>
      <c r="N6" s="116"/>
      <c r="O6" s="127"/>
      <c r="P6" s="116"/>
      <c r="Q6" s="116"/>
      <c r="R6" s="116"/>
      <c r="S6" s="116"/>
      <c r="T6" s="117">
        <f>SUM(H6:S6)</f>
        <v>130397.76999999999</v>
      </c>
      <c r="U6" s="88"/>
    </row>
    <row r="7" spans="1:21" s="15" customFormat="1" ht="17.25" customHeight="1">
      <c r="A7" s="155"/>
      <c r="B7" s="156"/>
      <c r="C7" s="45" t="s">
        <v>433</v>
      </c>
      <c r="D7" s="116">
        <f ca="1">OFFSET($H7,0,MONTH(封面!$G$13)-1,)-OFFSET('2019营业费用'!$H7,0,MONTH(封面!$G$13)-1,)</f>
        <v>11029.05</v>
      </c>
      <c r="E7" s="116">
        <f ca="1">OFFSET($H7,0,MONTH(封面!$G$13)-1,)-OFFSET('2019预算营业费用'!$H7,0,MONTH(封面!$G$13)-1,)</f>
        <v>14960</v>
      </c>
      <c r="F7" s="116">
        <f ca="1">SUM(OFFSET($H7,0,0,1,MONTH(封面!$G$13)))-SUM(OFFSET('2019营业费用'!$H7,0,0,1,MONTH(封面!$G$13)))</f>
        <v>184980.96</v>
      </c>
      <c r="G7" s="116">
        <f ca="1">SUM(OFFSET($H7,0,0,1,MONTH(封面!$G$13)))-SUM(OFFSET('2019预算营业费用'!$H7,0,0,1,MONTH(封面!$G$13)))</f>
        <v>194902.37</v>
      </c>
      <c r="H7" s="127">
        <v>149689.37</v>
      </c>
      <c r="I7" s="127">
        <f>VLOOKUP(C7,[4]Sheet1.00!$C$3:$E$11,3,0)</f>
        <v>15293</v>
      </c>
      <c r="J7" s="127">
        <v>14960</v>
      </c>
      <c r="K7" s="127">
        <v>14960</v>
      </c>
      <c r="L7" s="127"/>
      <c r="M7" s="127"/>
      <c r="N7" s="127"/>
      <c r="O7" s="127"/>
      <c r="P7" s="127"/>
      <c r="Q7" s="127"/>
      <c r="R7" s="127"/>
      <c r="S7" s="127"/>
      <c r="T7" s="117">
        <f t="shared" ref="T7:T70" si="0">SUM(H7:S7)</f>
        <v>194902.37</v>
      </c>
      <c r="U7" s="88"/>
    </row>
    <row r="8" spans="1:21" s="15" customFormat="1" ht="17.25" customHeight="1">
      <c r="A8" s="155"/>
      <c r="B8" s="46" t="s">
        <v>151</v>
      </c>
      <c r="C8" s="45" t="s">
        <v>5</v>
      </c>
      <c r="D8" s="116">
        <f ca="1">OFFSET($H8,0,MONTH(封面!$G$13)-1,)-OFFSET('2019营业费用'!$H8,0,MONTH(封面!$G$13)-1,)</f>
        <v>0</v>
      </c>
      <c r="E8" s="116">
        <f ca="1">OFFSET($H8,0,MONTH(封面!$G$13)-1,)-OFFSET('2019预算营业费用'!$H8,0,MONTH(封面!$G$13)-1,)</f>
        <v>0</v>
      </c>
      <c r="F8" s="116">
        <f ca="1">SUM(OFFSET($H8,0,0,1,MONTH(封面!$G$13)))-SUM(OFFSET('2019营业费用'!$H8,0,0,1,MONTH(封面!$G$13)))</f>
        <v>0</v>
      </c>
      <c r="G8" s="116">
        <f ca="1">SUM(OFFSET($H8,0,0,1,MONTH(封面!$G$13)))-SUM(OFFSET('2019预算营业费用'!$H8,0,0,1,MONTH(封面!$G$13)))</f>
        <v>0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 ht="17.25" customHeight="1">
      <c r="A9" s="155"/>
      <c r="B9" s="46" t="s">
        <v>6</v>
      </c>
      <c r="C9" s="45" t="s">
        <v>7</v>
      </c>
      <c r="D9" s="116">
        <f ca="1">OFFSET($H9,0,MONTH(封面!$G$13)-1,)-OFFSET('2019营业费用'!$H9,0,MONTH(封面!$G$13)-1,)</f>
        <v>0</v>
      </c>
      <c r="E9" s="116">
        <f ca="1">OFFSET($H9,0,MONTH(封面!$G$13)-1,)-OFFSET('2019预算营业费用'!$H9,0,MONTH(封面!$G$13)-1,)</f>
        <v>0</v>
      </c>
      <c r="F9" s="116">
        <f ca="1">SUM(OFFSET($H9,0,0,1,MONTH(封面!$G$13)))-SUM(OFFSET('2019营业费用'!$H9,0,0,1,MONTH(封面!$G$13)))</f>
        <v>0</v>
      </c>
      <c r="G9" s="116">
        <f ca="1">SUM(OFFSET($H9,0,0,1,MONTH(封面!$G$13)))-SUM(OFFSET('2019预算营业费用'!$H9,0,0,1,MONTH(封面!$G$13)))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55"/>
      <c r="B10" s="156" t="s">
        <v>152</v>
      </c>
      <c r="C10" s="45" t="s">
        <v>8</v>
      </c>
      <c r="D10" s="116">
        <f ca="1">OFFSET($H10,0,MONTH(封面!$G$13)-1,)-OFFSET('2019营业费用'!$H10,0,MONTH(封面!$G$13)-1,)</f>
        <v>0</v>
      </c>
      <c r="E10" s="116">
        <f ca="1">OFFSET($H10,0,MONTH(封面!$G$13)-1,)-OFFSET('2019预算营业费用'!$H10,0,MONTH(封面!$G$13)-1,)</f>
        <v>0</v>
      </c>
      <c r="F10" s="116">
        <f ca="1">SUM(OFFSET($H10,0,0,1,MONTH(封面!$G$13)))-SUM(OFFSET('2019营业费用'!$H10,0,0,1,MONTH(封面!$G$13)))</f>
        <v>0</v>
      </c>
      <c r="G10" s="116">
        <f ca="1">SUM(OFFSET($H10,0,0,1,MONTH(封面!$G$13)))-SUM(OFFSET('2019预算营业费用'!$H10,0,0,1,MONTH(封面!$G$13)))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55"/>
      <c r="B11" s="156"/>
      <c r="C11" s="45" t="s">
        <v>9</v>
      </c>
      <c r="D11" s="116">
        <f ca="1">OFFSET($H11,0,MONTH(封面!$G$13)-1,)-OFFSET('2019营业费用'!$H11,0,MONTH(封面!$G$13)-1,)</f>
        <v>0</v>
      </c>
      <c r="E11" s="116">
        <f ca="1">OFFSET($H11,0,MONTH(封面!$G$13)-1,)-OFFSET('2019预算营业费用'!$H11,0,MONTH(封面!$G$13)-1,)</f>
        <v>0</v>
      </c>
      <c r="F11" s="116">
        <f ca="1">SUM(OFFSET($H11,0,0,1,MONTH(封面!$G$13)))-SUM(OFFSET('2019营业费用'!$H11,0,0,1,MONTH(封面!$G$13)))</f>
        <v>0</v>
      </c>
      <c r="G11" s="116">
        <f ca="1">SUM(OFFSET($H11,0,0,1,MONTH(封面!$G$13)))-SUM(OFFSET('2019预算营业费用'!$H11,0,0,1,MONTH(封面!$G$13)))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55"/>
      <c r="B12" s="156"/>
      <c r="C12" s="45" t="s">
        <v>467</v>
      </c>
      <c r="D12" s="116">
        <f ca="1">OFFSET($H12,0,MONTH(封面!$G$13)-1,)-OFFSET('2019营业费用'!$H12,0,MONTH(封面!$G$13)-1,)</f>
        <v>430</v>
      </c>
      <c r="E12" s="116">
        <f ca="1">OFFSET($H12,0,MONTH(封面!$G$13)-1,)-OFFSET('2019预算营业费用'!$H12,0,MONTH(封面!$G$13)-1,)</f>
        <v>430</v>
      </c>
      <c r="F12" s="116">
        <f ca="1">SUM(OFFSET($H12,0,0,1,MONTH(封面!$G$13)))-SUM(OFFSET('2019营业费用'!$H12,0,0,1,MONTH(封面!$G$13)))</f>
        <v>1290</v>
      </c>
      <c r="G12" s="116">
        <f ca="1">SUM(OFFSET($H12,0,0,1,MONTH(封面!$G$13)))-SUM(OFFSET('2019预算营业费用'!$H12,0,0,1,MONTH(封面!$G$13)))</f>
        <v>1290</v>
      </c>
      <c r="H12" s="127"/>
      <c r="I12" s="127"/>
      <c r="J12" s="127">
        <v>860</v>
      </c>
      <c r="K12" s="127">
        <v>430</v>
      </c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1290</v>
      </c>
      <c r="U12" s="88"/>
    </row>
    <row r="13" spans="1:21" s="15" customFormat="1" ht="17.25" customHeight="1">
      <c r="A13" s="155"/>
      <c r="B13" s="156"/>
      <c r="C13" s="45" t="s">
        <v>11</v>
      </c>
      <c r="D13" s="116">
        <f ca="1">OFFSET($H13,0,MONTH(封面!$G$13)-1,)-OFFSET('2019营业费用'!$H13,0,MONTH(封面!$G$13)-1,)</f>
        <v>0</v>
      </c>
      <c r="E13" s="116">
        <f ca="1">OFFSET($H13,0,MONTH(封面!$G$13)-1,)-OFFSET('2019预算营业费用'!$H13,0,MONTH(封面!$G$13)-1,)</f>
        <v>0</v>
      </c>
      <c r="F13" s="116">
        <f ca="1">SUM(OFFSET($H13,0,0,1,MONTH(封面!$G$13)))-SUM(OFFSET('2019营业费用'!$H13,0,0,1,MONTH(封面!$G$13)))</f>
        <v>0</v>
      </c>
      <c r="G13" s="116">
        <f ca="1">SUM(OFFSET($H13,0,0,1,MONTH(封面!$G$13)))-SUM(OFFSET('2019预算营业费用'!$H13,0,0,1,MONTH(封面!$G$13)))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55"/>
      <c r="B14" s="156"/>
      <c r="C14" s="45" t="s">
        <v>12</v>
      </c>
      <c r="D14" s="116">
        <f ca="1">OFFSET($H14,0,MONTH(封面!$G$13)-1,)-OFFSET('2019营业费用'!$H14,0,MONTH(封面!$G$13)-1,)</f>
        <v>100</v>
      </c>
      <c r="E14" s="116">
        <f ca="1">OFFSET($H14,0,MONTH(封面!$G$13)-1,)-OFFSET('2019预算营业费用'!$H14,0,MONTH(封面!$G$13)-1,)</f>
        <v>100</v>
      </c>
      <c r="F14" s="116">
        <f ca="1">SUM(OFFSET($H14,0,0,1,MONTH(封面!$G$13)))-SUM(OFFSET('2019营业费用'!$H14,0,0,1,MONTH(封面!$G$13)))</f>
        <v>200</v>
      </c>
      <c r="G14" s="116">
        <f ca="1">SUM(OFFSET($H14,0,0,1,MONTH(封面!$G$13)))-SUM(OFFSET('2019预算营业费用'!$H14,0,0,1,MONTH(封面!$G$13)))</f>
        <v>200</v>
      </c>
      <c r="H14" s="127"/>
      <c r="I14" s="127"/>
      <c r="J14" s="127">
        <v>100</v>
      </c>
      <c r="K14" s="127">
        <v>100</v>
      </c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200</v>
      </c>
      <c r="U14" s="88"/>
    </row>
    <row r="15" spans="1:21" s="15" customFormat="1" ht="17.25" customHeight="1">
      <c r="A15" s="155"/>
      <c r="B15" s="156"/>
      <c r="C15" s="45" t="s">
        <v>13</v>
      </c>
      <c r="D15" s="116">
        <f ca="1">OFFSET($H15,0,MONTH(封面!$G$13)-1,)-OFFSET('2019营业费用'!$H15,0,MONTH(封面!$G$13)-1,)</f>
        <v>0</v>
      </c>
      <c r="E15" s="116">
        <f ca="1">OFFSET($H15,0,MONTH(封面!$G$13)-1,)-OFFSET('2019预算营业费用'!$H15,0,MONTH(封面!$G$13)-1,)</f>
        <v>0</v>
      </c>
      <c r="F15" s="116">
        <f ca="1">SUM(OFFSET($H15,0,0,1,MONTH(封面!$G$13)))-SUM(OFFSET('2019营业费用'!$H15,0,0,1,MONTH(封面!$G$13)))</f>
        <v>0</v>
      </c>
      <c r="G15" s="116">
        <f ca="1">SUM(OFFSET($H15,0,0,1,MONTH(封面!$G$13)))-SUM(OFFSET('2019预算营业费用'!$H15,0,0,1,MONTH(封面!$G$13)))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55"/>
      <c r="B16" s="156"/>
      <c r="C16" s="45" t="s">
        <v>14</v>
      </c>
      <c r="D16" s="116">
        <f ca="1">OFFSET($H16,0,MONTH(封面!$G$13)-1,)-OFFSET('2019营业费用'!$H16,0,MONTH(封面!$G$13)-1,)</f>
        <v>0</v>
      </c>
      <c r="E16" s="116">
        <f ca="1">OFFSET($H16,0,MONTH(封面!$G$13)-1,)-OFFSET('2019预算营业费用'!$H16,0,MONTH(封面!$G$13)-1,)</f>
        <v>0</v>
      </c>
      <c r="F16" s="116">
        <f ca="1">SUM(OFFSET($H16,0,0,1,MONTH(封面!$G$13)))-SUM(OFFSET('2019营业费用'!$H16,0,0,1,MONTH(封面!$G$13)))</f>
        <v>0</v>
      </c>
      <c r="G16" s="116">
        <f ca="1">SUM(OFFSET($H16,0,0,1,MONTH(封面!$G$13)))-SUM(OFFSET('2019预算营业费用'!$H16,0,0,1,MONTH(封面!$G$13)))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55"/>
      <c r="B17" s="156"/>
      <c r="C17" s="45" t="s">
        <v>15</v>
      </c>
      <c r="D17" s="116">
        <f ca="1">OFFSET($H17,0,MONTH(封面!$G$13)-1,)-OFFSET('2019营业费用'!$H17,0,MONTH(封面!$G$13)-1,)</f>
        <v>0</v>
      </c>
      <c r="E17" s="116">
        <f ca="1">OFFSET($H17,0,MONTH(封面!$G$13)-1,)-OFFSET('2019预算营业费用'!$H17,0,MONTH(封面!$G$13)-1,)</f>
        <v>0</v>
      </c>
      <c r="F17" s="116">
        <f ca="1">SUM(OFFSET($H17,0,0,1,MONTH(封面!$G$13)))-SUM(OFFSET('2019营业费用'!$H17,0,0,1,MONTH(封面!$G$13)))</f>
        <v>0</v>
      </c>
      <c r="G17" s="116">
        <f ca="1">SUM(OFFSET($H17,0,0,1,MONTH(封面!$G$13)))-SUM(OFFSET('2019预算营业费用'!$H17,0,0,1,MONTH(封面!$G$13)))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55"/>
      <c r="B18" s="156"/>
      <c r="C18" s="45" t="s">
        <v>434</v>
      </c>
      <c r="D18" s="116">
        <f ca="1">OFFSET($H18,0,MONTH(封面!$G$13)-1,)-OFFSET('2019营业费用'!$H18,0,MONTH(封面!$G$13)-1,)</f>
        <v>0</v>
      </c>
      <c r="E18" s="116">
        <f ca="1">OFFSET($H18,0,MONTH(封面!$G$13)-1,)-OFFSET('2019预算营业费用'!$H18,0,MONTH(封面!$G$13)-1,)</f>
        <v>0</v>
      </c>
      <c r="F18" s="116">
        <f ca="1">SUM(OFFSET($H18,0,0,1,MONTH(封面!$G$13)))-SUM(OFFSET('2019营业费用'!$H18,0,0,1,MONTH(封面!$G$13)))</f>
        <v>0</v>
      </c>
      <c r="G18" s="116">
        <f ca="1">SUM(OFFSET($H18,0,0,1,MONTH(封面!$G$13)))-SUM(OFFSET('2019预算营业费用'!$H18,0,0,1,MONTH(封面!$G$13)))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55"/>
      <c r="B19" s="46" t="s">
        <v>153</v>
      </c>
      <c r="C19" s="45" t="s">
        <v>17</v>
      </c>
      <c r="D19" s="116">
        <f ca="1">OFFSET($H19,0,MONTH(封面!$G$13)-1,)-OFFSET('2019营业费用'!$H19,0,MONTH(封面!$G$13)-1,)</f>
        <v>153</v>
      </c>
      <c r="E19" s="116">
        <f ca="1">OFFSET($H19,0,MONTH(封面!$G$13)-1,)-OFFSET('2019预算营业费用'!$H19,0,MONTH(封面!$G$13)-1,)</f>
        <v>716</v>
      </c>
      <c r="F19" s="116">
        <f ca="1">SUM(OFFSET($H19,0,0,1,MONTH(封面!$G$13)))-SUM(OFFSET('2019营业费用'!$H19,0,0,1,MONTH(封面!$G$13)))</f>
        <v>1175</v>
      </c>
      <c r="G19" s="116">
        <f ca="1">SUM(OFFSET($H19,0,0,1,MONTH(封面!$G$13)))-SUM(OFFSET('2019预算营业费用'!$H19,0,0,1,MONTH(封面!$G$13)))</f>
        <v>2864</v>
      </c>
      <c r="H19" s="127">
        <v>716</v>
      </c>
      <c r="I19" s="127">
        <f>VLOOKUP(C19,[4]Sheet1.00!$C$3:$E$11,3,0)</f>
        <v>716</v>
      </c>
      <c r="J19" s="127">
        <v>716</v>
      </c>
      <c r="K19" s="127">
        <v>716</v>
      </c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2864</v>
      </c>
      <c r="U19" s="88"/>
    </row>
    <row r="20" spans="1:21" s="15" customFormat="1" ht="17.25" customHeight="1">
      <c r="A20" s="155"/>
      <c r="B20" s="46" t="s">
        <v>18</v>
      </c>
      <c r="C20" s="45" t="s">
        <v>19</v>
      </c>
      <c r="D20" s="116">
        <f ca="1">OFFSET($H20,0,MONTH(封面!$G$13)-1,)-OFFSET('2019营业费用'!$H20,0,MONTH(封面!$G$13)-1,)</f>
        <v>0</v>
      </c>
      <c r="E20" s="116">
        <f ca="1">OFFSET($H20,0,MONTH(封面!$G$13)-1,)-OFFSET('2019预算营业费用'!$H20,0,MONTH(封面!$G$13)-1,)</f>
        <v>0</v>
      </c>
      <c r="F20" s="116">
        <f ca="1">SUM(OFFSET($H20,0,0,1,MONTH(封面!$G$13)))-SUM(OFFSET('2019营业费用'!$H20,0,0,1,MONTH(封面!$G$13)))</f>
        <v>0</v>
      </c>
      <c r="G20" s="116">
        <f ca="1">SUM(OFFSET($H20,0,0,1,MONTH(封面!$G$13)))-SUM(OFFSET('2019预算营业费用'!$H20,0,0,1,MONTH(封面!$G$13)))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55"/>
      <c r="B21" s="46" t="s">
        <v>154</v>
      </c>
      <c r="C21" s="45" t="s">
        <v>20</v>
      </c>
      <c r="D21" s="116">
        <f ca="1">OFFSET($H21,0,MONTH(封面!$G$13)-1,)-OFFSET('2019营业费用'!$H21,0,MONTH(封面!$G$13)-1,)</f>
        <v>0</v>
      </c>
      <c r="E21" s="116">
        <f ca="1">OFFSET($H21,0,MONTH(封面!$G$13)-1,)-OFFSET('2019预算营业费用'!$H21,0,MONTH(封面!$G$13)-1,)</f>
        <v>0</v>
      </c>
      <c r="F21" s="116">
        <f ca="1">SUM(OFFSET($H21,0,0,1,MONTH(封面!$G$13)))-SUM(OFFSET('2019营业费用'!$H21,0,0,1,MONTH(封面!$G$13)))</f>
        <v>0</v>
      </c>
      <c r="G21" s="116">
        <f ca="1">SUM(OFFSET($H21,0,0,1,MONTH(封面!$G$13)))-SUM(OFFSET('2019预算营业费用'!$H21,0,0,1,MONTH(封面!$G$13)))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55"/>
      <c r="B22" s="210" t="s">
        <v>21</v>
      </c>
      <c r="C22" s="45" t="s">
        <v>22</v>
      </c>
      <c r="D22" s="116">
        <f ca="1">OFFSET($H22,0,MONTH(封面!$G$13)-1,)-OFFSET('2019营业费用'!$H22,0,MONTH(封面!$G$13)-1,)</f>
        <v>-7031.14</v>
      </c>
      <c r="E22" s="116">
        <f ca="1">OFFSET($H22,0,MONTH(封面!$G$13)-1,)-OFFSET('2019预算营业费用'!$H22,0,MONTH(封面!$G$13)-1,)</f>
        <v>0</v>
      </c>
      <c r="F22" s="116">
        <f ca="1">SUM(OFFSET($H22,0,0,1,MONTH(封面!$G$13)))-SUM(OFFSET('2019营业费用'!$H22,0,0,1,MONTH(封面!$G$13)))</f>
        <v>-14151.579999999998</v>
      </c>
      <c r="G22" s="116">
        <f ca="1">SUM(OFFSET($H22,0,0,1,MONTH(封面!$G$13)))-SUM(OFFSET('2019预算营业费用'!$H22,0,0,1,MONTH(封面!$G$13)))</f>
        <v>5663.52</v>
      </c>
      <c r="H22" s="127">
        <v>5663.52</v>
      </c>
      <c r="I22" s="127">
        <f>VLOOKUP(C22,[4]Sheet1.00!$C$3:$E$11,3,0)</f>
        <v>5663.52</v>
      </c>
      <c r="J22" s="127">
        <v>-5663.52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5663.52</v>
      </c>
      <c r="U22" s="88"/>
    </row>
    <row r="23" spans="1:21" s="15" customFormat="1" ht="17.25" customHeight="1">
      <c r="A23" s="155"/>
      <c r="B23" s="211"/>
      <c r="C23" s="45" t="s">
        <v>23</v>
      </c>
      <c r="D23" s="116">
        <f ca="1">OFFSET($H23,0,MONTH(封面!$G$13)-1,)-OFFSET('2019营业费用'!$H23,0,MONTH(封面!$G$13)-1,)</f>
        <v>-185.03</v>
      </c>
      <c r="E23" s="116">
        <f ca="1">OFFSET($H23,0,MONTH(封面!$G$13)-1,)-OFFSET('2019预算营业费用'!$H23,0,MONTH(封面!$G$13)-1,)</f>
        <v>0</v>
      </c>
      <c r="F23" s="116">
        <f ca="1">SUM(OFFSET($H23,0,0,1,MONTH(封面!$G$13)))-SUM(OFFSET('2019营业费用'!$H23,0,0,1,MONTH(封面!$G$13)))</f>
        <v>-344.46000000000004</v>
      </c>
      <c r="G23" s="116">
        <f ca="1">SUM(OFFSET($H23,0,0,1,MONTH(封面!$G$13)))-SUM(OFFSET('2019预算营业费用'!$H23,0,0,1,MONTH(封面!$G$13)))</f>
        <v>176.99</v>
      </c>
      <c r="H23" s="127">
        <v>176.99</v>
      </c>
      <c r="I23" s="127">
        <f>VLOOKUP(C23,[4]Sheet1.00!$C$3:$E$11,3,0)</f>
        <v>176.99</v>
      </c>
      <c r="J23" s="127">
        <v>-176.99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176.99</v>
      </c>
      <c r="U23" s="88"/>
    </row>
    <row r="24" spans="1:21" s="15" customFormat="1" ht="17.25" customHeight="1">
      <c r="A24" s="155"/>
      <c r="B24" s="211"/>
      <c r="C24" s="45" t="s">
        <v>24</v>
      </c>
      <c r="D24" s="116">
        <f ca="1">OFFSET($H24,0,MONTH(封面!$G$13)-1,)-OFFSET('2019营业费用'!$H24,0,MONTH(封面!$G$13)-1,)</f>
        <v>-240.54</v>
      </c>
      <c r="E24" s="116">
        <f ca="1">OFFSET($H24,0,MONTH(封面!$G$13)-1,)-OFFSET('2019预算营业费用'!$H24,0,MONTH(封面!$G$13)-1,)</f>
        <v>0</v>
      </c>
      <c r="F24" s="116">
        <f ca="1">SUM(OFFSET($H24,0,0,1,MONTH(封面!$G$13)))-SUM(OFFSET('2019营业费用'!$H24,0,0,1,MONTH(封面!$G$13)))</f>
        <v>-447.79999999999995</v>
      </c>
      <c r="G24" s="116">
        <f ca="1">SUM(OFFSET($H24,0,0,1,MONTH(封面!$G$13)))-SUM(OFFSET('2019预算营业费用'!$H24,0,0,1,MONTH(封面!$G$13)))</f>
        <v>230.08</v>
      </c>
      <c r="H24" s="127">
        <v>230.08</v>
      </c>
      <c r="I24" s="127">
        <f>VLOOKUP(C24,[4]Sheet1.00!$C$3:$E$11,3,0)</f>
        <v>230.08</v>
      </c>
      <c r="J24" s="127">
        <v>-230.08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230.08</v>
      </c>
      <c r="U24" s="88"/>
    </row>
    <row r="25" spans="1:21" s="15" customFormat="1" ht="17.25" customHeight="1">
      <c r="A25" s="155"/>
      <c r="B25" s="211"/>
      <c r="C25" s="45" t="s">
        <v>25</v>
      </c>
      <c r="D25" s="116">
        <f ca="1">OFFSET($H25,0,MONTH(封面!$G$13)-1,)-OFFSET('2019营业费用'!$H25,0,MONTH(封面!$G$13)-1,)</f>
        <v>-1930.75</v>
      </c>
      <c r="E25" s="116">
        <f ca="1">OFFSET($H25,0,MONTH(封面!$G$13)-1,)-OFFSET('2019预算营业费用'!$H25,0,MONTH(封面!$G$13)-1,)</f>
        <v>1769.85</v>
      </c>
      <c r="F25" s="116">
        <f ca="1">SUM(OFFSET($H25,0,0,1,MONTH(封面!$G$13)))-SUM(OFFSET('2019营业费用'!$H25,0,0,1,MONTH(封面!$G$13)))</f>
        <v>-1579.75</v>
      </c>
      <c r="G25" s="116">
        <f ca="1">SUM(OFFSET($H25,0,0,1,MONTH(封面!$G$13)))-SUM(OFFSET('2019预算营业费用'!$H25,0,0,1,MONTH(封面!$G$13)))</f>
        <v>8849.25</v>
      </c>
      <c r="H25" s="127">
        <v>3539.7</v>
      </c>
      <c r="I25" s="127">
        <f>VLOOKUP(C25,[4]Sheet1.00!$C$3:$E$11,3,0)</f>
        <v>3539.7</v>
      </c>
      <c r="J25" s="127"/>
      <c r="K25" s="127">
        <v>1769.85</v>
      </c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8849.25</v>
      </c>
      <c r="U25" s="88"/>
    </row>
    <row r="26" spans="1:21" s="15" customFormat="1" ht="17.25" customHeight="1">
      <c r="A26" s="155"/>
      <c r="B26" s="211"/>
      <c r="C26" s="45" t="s">
        <v>26</v>
      </c>
      <c r="D26" s="127">
        <f ca="1">OFFSET($H26,0,MONTH(封面!$G$13)-1,)-OFFSET('2019营业费用'!$H26,0,MONTH(封面!$G$13)-1,)</f>
        <v>-8.039999999999992</v>
      </c>
      <c r="E26" s="127">
        <f ca="1">OFFSET($H26,0,MONTH(封面!$G$13)-1,)-OFFSET('2019预算营业费用'!$H26,0,MONTH(封面!$G$13)-1,)</f>
        <v>176.99</v>
      </c>
      <c r="F26" s="127">
        <f ca="1">SUM(OFFSET($H26,0,0,1,MONTH(封面!$G$13)))-SUM(OFFSET('2019营业费用'!$H26,0,0,1,MONTH(封面!$G$13)))</f>
        <v>186.51</v>
      </c>
      <c r="G26" s="127">
        <f ca="1">SUM(OFFSET($H26,0,0,1,MONTH(封面!$G$13)))-SUM(OFFSET('2019预算营业费用'!$H26,0,0,1,MONTH(封面!$G$13)))</f>
        <v>707.96</v>
      </c>
      <c r="H26" s="127">
        <v>176.99</v>
      </c>
      <c r="I26" s="127">
        <f>VLOOKUP(C26,[4]Sheet1.00!$C$3:$E$11,3,0)</f>
        <v>176.99</v>
      </c>
      <c r="J26" s="127">
        <v>176.99</v>
      </c>
      <c r="K26" s="127">
        <v>176.99</v>
      </c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707.96</v>
      </c>
      <c r="U26" s="88"/>
    </row>
    <row r="27" spans="1:21" s="15" customFormat="1" ht="17.25" customHeight="1">
      <c r="A27" s="155"/>
      <c r="B27" s="46" t="s">
        <v>27</v>
      </c>
      <c r="C27" s="45" t="s">
        <v>28</v>
      </c>
      <c r="D27" s="116">
        <f ca="1">OFFSET($H27,0,MONTH(封面!$G$13)-1,)-OFFSET('2019营业费用'!$H27,0,MONTH(封面!$G$13)-1,)</f>
        <v>0</v>
      </c>
      <c r="E27" s="116">
        <f ca="1">OFFSET($H27,0,MONTH(封面!$G$13)-1,)-OFFSET('2019预算营业费用'!$H27,0,MONTH(封面!$G$13)-1,)</f>
        <v>0</v>
      </c>
      <c r="F27" s="116">
        <f ca="1">SUM(OFFSET($H27,0,0,1,MONTH(封面!$G$13)))-SUM(OFFSET('2019营业费用'!$H27,0,0,1,MONTH(封面!$G$13)))</f>
        <v>0</v>
      </c>
      <c r="G27" s="116">
        <f ca="1">SUM(OFFSET($H27,0,0,1,MONTH(封面!$G$13)))-SUM(OFFSET('2019预算营业费用'!$H27,0,0,1,MONTH(封面!$G$13)))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7.25" customHeight="1">
      <c r="A28" s="161" t="s">
        <v>155</v>
      </c>
      <c r="B28" s="156" t="s">
        <v>29</v>
      </c>
      <c r="C28" s="45" t="s">
        <v>30</v>
      </c>
      <c r="D28" s="116">
        <f ca="1">OFFSET($H28,0,MONTH(封面!$G$13)-1,)-OFFSET('2019营业费用'!$H28,0,MONTH(封面!$G$13)-1,)</f>
        <v>0</v>
      </c>
      <c r="E28" s="116">
        <f ca="1">OFFSET($H28,0,MONTH(封面!$G$13)-1,)-OFFSET('2019预算营业费用'!$H28,0,MONTH(封面!$G$13)-1,)</f>
        <v>0</v>
      </c>
      <c r="F28" s="116">
        <f ca="1">SUM(OFFSET($H28,0,0,1,MONTH(封面!$G$13)))-SUM(OFFSET('2019营业费用'!$H28,0,0,1,MONTH(封面!$G$13)))</f>
        <v>0</v>
      </c>
      <c r="G28" s="116">
        <f ca="1">SUM(OFFSET($H28,0,0,1,MONTH(封面!$G$13)))-SUM(OFFSET('2019预算营业费用'!$H28,0,0,1,MONTH(封面!$G$13)))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61"/>
      <c r="B29" s="156"/>
      <c r="C29" s="45" t="s">
        <v>31</v>
      </c>
      <c r="D29" s="116">
        <f ca="1">OFFSET($H29,0,MONTH(封面!$G$13)-1,)-OFFSET('2019营业费用'!$H29,0,MONTH(封面!$G$13)-1,)</f>
        <v>0</v>
      </c>
      <c r="E29" s="116">
        <f ca="1">OFFSET($H29,0,MONTH(封面!$G$13)-1,)-OFFSET('2019预算营业费用'!$H29,0,MONTH(封面!$G$13)-1,)</f>
        <v>0</v>
      </c>
      <c r="F29" s="116">
        <f ca="1">SUM(OFFSET($H29,0,0,1,MONTH(封面!$G$13)))-SUM(OFFSET('2019营业费用'!$H29,0,0,1,MONTH(封面!$G$13)))</f>
        <v>0</v>
      </c>
      <c r="G29" s="116">
        <f ca="1">SUM(OFFSET($H29,0,0,1,MONTH(封面!$G$13)))-SUM(OFFSET('2019预算营业费用'!$H29,0,0,1,MONTH(封面!$G$13)))</f>
        <v>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61"/>
      <c r="B30" s="46" t="s">
        <v>32</v>
      </c>
      <c r="C30" s="45" t="s">
        <v>33</v>
      </c>
      <c r="D30" s="116">
        <f ca="1">OFFSET($H30,0,MONTH(封面!$G$13)-1,)-OFFSET('2019营业费用'!$H30,0,MONTH(封面!$G$13)-1,)</f>
        <v>0</v>
      </c>
      <c r="E30" s="116">
        <f ca="1">OFFSET($H30,0,MONTH(封面!$G$13)-1,)-OFFSET('2019预算营业费用'!$H30,0,MONTH(封面!$G$13)-1,)</f>
        <v>0</v>
      </c>
      <c r="F30" s="116">
        <f ca="1">SUM(OFFSET($H30,0,0,1,MONTH(封面!$G$13)))-SUM(OFFSET('2019营业费用'!$H30,0,0,1,MONTH(封面!$G$13)))</f>
        <v>0</v>
      </c>
      <c r="G30" s="116">
        <f ca="1">SUM(OFFSET($H30,0,0,1,MONTH(封面!$G$13)))-SUM(OFFSET('2019预算营业费用'!$H30,0,0,1,MONTH(封面!$G$13)))</f>
        <v>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0</v>
      </c>
      <c r="U30" s="88"/>
    </row>
    <row r="31" spans="1:21" s="15" customFormat="1" ht="17.25" customHeight="1">
      <c r="A31" s="161"/>
      <c r="B31" s="156" t="s">
        <v>156</v>
      </c>
      <c r="C31" s="45" t="s">
        <v>34</v>
      </c>
      <c r="D31" s="116">
        <f ca="1">OFFSET($H31,0,MONTH(封面!$G$13)-1,)-OFFSET('2019营业费用'!$H31,0,MONTH(封面!$G$13)-1,)</f>
        <v>0</v>
      </c>
      <c r="E31" s="116">
        <f ca="1">OFFSET($H31,0,MONTH(封面!$G$13)-1,)-OFFSET('2019预算营业费用'!$H31,0,MONTH(封面!$G$13)-1,)</f>
        <v>0</v>
      </c>
      <c r="F31" s="116">
        <f ca="1">SUM(OFFSET($H31,0,0,1,MONTH(封面!$G$13)))-SUM(OFFSET('2019营业费用'!$H31,0,0,1,MONTH(封面!$G$13)))</f>
        <v>0</v>
      </c>
      <c r="G31" s="116">
        <f ca="1">SUM(OFFSET($H31,0,0,1,MONTH(封面!$G$13)))-SUM(OFFSET('2019预算营业费用'!$H31,0,0,1,MONTH(封面!$G$13)))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61"/>
      <c r="B32" s="156"/>
      <c r="C32" s="45" t="s">
        <v>35</v>
      </c>
      <c r="D32" s="116">
        <f ca="1">OFFSET($H32,0,MONTH(封面!$G$13)-1,)-OFFSET('2019营业费用'!$H32,0,MONTH(封面!$G$13)-1,)</f>
        <v>0</v>
      </c>
      <c r="E32" s="116">
        <f ca="1">OFFSET($H32,0,MONTH(封面!$G$13)-1,)-OFFSET('2019预算营业费用'!$H32,0,MONTH(封面!$G$13)-1,)</f>
        <v>0</v>
      </c>
      <c r="F32" s="116">
        <f ca="1">SUM(OFFSET($H32,0,0,1,MONTH(封面!$G$13)))-SUM(OFFSET('2019营业费用'!$H32,0,0,1,MONTH(封面!$G$13)))</f>
        <v>0</v>
      </c>
      <c r="G32" s="116">
        <f ca="1">SUM(OFFSET($H32,0,0,1,MONTH(封面!$G$13)))-SUM(OFFSET('2019预算营业费用'!$H32,0,0,1,MONTH(封面!$G$13)))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61"/>
      <c r="B33" s="156"/>
      <c r="C33" s="45" t="s">
        <v>36</v>
      </c>
      <c r="D33" s="116">
        <f ca="1">OFFSET($H33,0,MONTH(封面!$G$13)-1,)-OFFSET('2019营业费用'!$H33,0,MONTH(封面!$G$13)-1,)</f>
        <v>0</v>
      </c>
      <c r="E33" s="116">
        <f ca="1">OFFSET($H33,0,MONTH(封面!$G$13)-1,)-OFFSET('2019预算营业费用'!$H33,0,MONTH(封面!$G$13)-1,)</f>
        <v>0</v>
      </c>
      <c r="F33" s="116">
        <f ca="1">SUM(OFFSET($H33,0,0,1,MONTH(封面!$G$13)))-SUM(OFFSET('2019营业费用'!$H33,0,0,1,MONTH(封面!$G$13)))</f>
        <v>0</v>
      </c>
      <c r="G33" s="116">
        <f ca="1">SUM(OFFSET($H33,0,0,1,MONTH(封面!$G$13)))-SUM(OFFSET('2019预算营业费用'!$H33,0,0,1,MONTH(封面!$G$13)))</f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0</v>
      </c>
      <c r="U33" s="88"/>
    </row>
    <row r="34" spans="1:21" s="15" customFormat="1">
      <c r="A34" s="161"/>
      <c r="B34" s="156" t="s">
        <v>37</v>
      </c>
      <c r="C34" s="45" t="s">
        <v>38</v>
      </c>
      <c r="D34" s="116">
        <f ca="1">OFFSET($H34,0,MONTH(封面!$G$13)-1,)-OFFSET('2019营业费用'!$H34,0,MONTH(封面!$G$13)-1,)</f>
        <v>0</v>
      </c>
      <c r="E34" s="116">
        <f ca="1">OFFSET($H34,0,MONTH(封面!$G$13)-1,)-OFFSET('2019预算营业费用'!$H34,0,MONTH(封面!$G$13)-1,)</f>
        <v>0</v>
      </c>
      <c r="F34" s="116">
        <f ca="1">SUM(OFFSET($H34,0,0,1,MONTH(封面!$G$13)))-SUM(OFFSET('2019营业费用'!$H34,0,0,1,MONTH(封面!$G$13)))</f>
        <v>0</v>
      </c>
      <c r="G34" s="116">
        <f ca="1">SUM(OFFSET($H34,0,0,1,MONTH(封面!$G$13)))-SUM(OFFSET('2019预算营业费用'!$H34,0,0,1,MONTH(封面!$G$13)))</f>
        <v>0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0</v>
      </c>
      <c r="U34" s="88"/>
    </row>
    <row r="35" spans="1:21" s="15" customFormat="1">
      <c r="A35" s="161"/>
      <c r="B35" s="156"/>
      <c r="C35" s="45" t="s">
        <v>39</v>
      </c>
      <c r="D35" s="116">
        <f ca="1">OFFSET($H35,0,MONTH(封面!$G$13)-1,)-OFFSET('2019营业费用'!$H35,0,MONTH(封面!$G$13)-1,)</f>
        <v>0</v>
      </c>
      <c r="E35" s="116">
        <f ca="1">OFFSET($H35,0,MONTH(封面!$G$13)-1,)-OFFSET('2019预算营业费用'!$H35,0,MONTH(封面!$G$13)-1,)</f>
        <v>0</v>
      </c>
      <c r="F35" s="116">
        <f ca="1">SUM(OFFSET($H35,0,0,1,MONTH(封面!$G$13)))-SUM(OFFSET('2019营业费用'!$H35,0,0,1,MONTH(封面!$G$13)))</f>
        <v>5598.6</v>
      </c>
      <c r="G35" s="116">
        <f ca="1">SUM(OFFSET($H35,0,0,1,MONTH(封面!$G$13)))-SUM(OFFSET('2019预算营业费用'!$H35,0,0,1,MONTH(封面!$G$13)))</f>
        <v>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 ht="17.25" customHeight="1">
      <c r="A36" s="161"/>
      <c r="B36" s="46" t="s">
        <v>157</v>
      </c>
      <c r="C36" s="45" t="s">
        <v>40</v>
      </c>
      <c r="D36" s="116">
        <f ca="1">OFFSET($H36,0,MONTH(封面!$G$13)-1,)-OFFSET('2019营业费用'!$H36,0,MONTH(封面!$G$13)-1,)</f>
        <v>0</v>
      </c>
      <c r="E36" s="116">
        <f ca="1">OFFSET($H36,0,MONTH(封面!$G$13)-1,)-OFFSET('2019预算营业费用'!$H36,0,MONTH(封面!$G$13)-1,)</f>
        <v>0</v>
      </c>
      <c r="F36" s="116">
        <f ca="1">SUM(OFFSET($H36,0,0,1,MONTH(封面!$G$13)))-SUM(OFFSET('2019营业费用'!$H36,0,0,1,MONTH(封面!$G$13)))</f>
        <v>0</v>
      </c>
      <c r="G36" s="116">
        <f ca="1">SUM(OFFSET($H36,0,0,1,MONTH(封面!$G$13)))-SUM(OFFSET('2019预算营业费用'!$H36,0,0,1,MONTH(封面!$G$13)))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61"/>
      <c r="B37" s="46" t="s">
        <v>41</v>
      </c>
      <c r="C37" s="45" t="s">
        <v>42</v>
      </c>
      <c r="D37" s="116">
        <f ca="1">OFFSET($H37,0,MONTH(封面!$G$13)-1,)-OFFSET('2019营业费用'!$H37,0,MONTH(封面!$G$13)-1,)</f>
        <v>0</v>
      </c>
      <c r="E37" s="116">
        <f ca="1">OFFSET($H37,0,MONTH(封面!$G$13)-1,)-OFFSET('2019预算营业费用'!$H37,0,MONTH(封面!$G$13)-1,)</f>
        <v>0</v>
      </c>
      <c r="F37" s="116">
        <f ca="1">SUM(OFFSET($H37,0,0,1,MONTH(封面!$G$13)))-SUM(OFFSET('2019营业费用'!$H37,0,0,1,MONTH(封面!$G$13)))</f>
        <v>0</v>
      </c>
      <c r="G37" s="116">
        <f ca="1">SUM(OFFSET($H37,0,0,1,MONTH(封面!$G$13)))-SUM(OFFSET('2019预算营业费用'!$H37,0,0,1,MONTH(封面!$G$13)))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17.25" customHeight="1">
      <c r="A38" s="161"/>
      <c r="B38" s="156" t="s">
        <v>158</v>
      </c>
      <c r="C38" s="45" t="s">
        <v>43</v>
      </c>
      <c r="D38" s="116">
        <f ca="1">OFFSET($H38,0,MONTH(封面!$G$13)-1,)-OFFSET('2019营业费用'!$H38,0,MONTH(封面!$G$13)-1,)</f>
        <v>0</v>
      </c>
      <c r="E38" s="116">
        <f ca="1">OFFSET($H38,0,MONTH(封面!$G$13)-1,)-OFFSET('2019预算营业费用'!$H38,0,MONTH(封面!$G$13)-1,)</f>
        <v>0</v>
      </c>
      <c r="F38" s="116">
        <f ca="1">SUM(OFFSET($H38,0,0,1,MONTH(封面!$G$13)))-SUM(OFFSET('2019营业费用'!$H38,0,0,1,MONTH(封面!$G$13)))</f>
        <v>0</v>
      </c>
      <c r="G38" s="116">
        <f ca="1">SUM(OFFSET($H38,0,0,1,MONTH(封面!$G$13)))-SUM(OFFSET('2019预算营业费用'!$H38,0,0,1,MONTH(封面!$G$13)))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61"/>
      <c r="B39" s="156"/>
      <c r="C39" s="45" t="s">
        <v>44</v>
      </c>
      <c r="D39" s="116">
        <f ca="1">OFFSET($H39,0,MONTH(封面!$G$13)-1,)-OFFSET('2019营业费用'!$H39,0,MONTH(封面!$G$13)-1,)</f>
        <v>0</v>
      </c>
      <c r="E39" s="116">
        <f ca="1">OFFSET($H39,0,MONTH(封面!$G$13)-1,)-OFFSET('2019预算营业费用'!$H39,0,MONTH(封面!$G$13)-1,)</f>
        <v>0</v>
      </c>
      <c r="F39" s="116">
        <f ca="1">SUM(OFFSET($H39,0,0,1,MONTH(封面!$G$13)))-SUM(OFFSET('2019营业费用'!$H39,0,0,1,MONTH(封面!$G$13)))</f>
        <v>0</v>
      </c>
      <c r="G39" s="116">
        <f ca="1">SUM(OFFSET($H39,0,0,1,MONTH(封面!$G$13)))-SUM(OFFSET('2019预算营业费用'!$H39,0,0,1,MONTH(封面!$G$13)))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61"/>
      <c r="B40" s="46" t="s">
        <v>45</v>
      </c>
      <c r="C40" s="45" t="s">
        <v>46</v>
      </c>
      <c r="D40" s="116">
        <f ca="1">OFFSET($H40,0,MONTH(封面!$G$13)-1,)-OFFSET('2019营业费用'!$H40,0,MONTH(封面!$G$13)-1,)</f>
        <v>0</v>
      </c>
      <c r="E40" s="116">
        <f ca="1">OFFSET($H40,0,MONTH(封面!$G$13)-1,)-OFFSET('2019预算营业费用'!$H40,0,MONTH(封面!$G$13)-1,)</f>
        <v>0</v>
      </c>
      <c r="F40" s="116">
        <f ca="1">SUM(OFFSET($H40,0,0,1,MONTH(封面!$G$13)))-SUM(OFFSET('2019营业费用'!$H40,0,0,1,MONTH(封面!$G$13)))</f>
        <v>0</v>
      </c>
      <c r="G40" s="116">
        <f ca="1">SUM(OFFSET($H40,0,0,1,MONTH(封面!$G$13)))-SUM(OFFSET('2019预算营业费用'!$H40,0,0,1,MONTH(封面!$G$13)))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62" t="s">
        <v>47</v>
      </c>
      <c r="B41" s="47" t="s">
        <v>159</v>
      </c>
      <c r="C41" s="45" t="s">
        <v>435</v>
      </c>
      <c r="D41" s="116">
        <f ca="1">OFFSET($H41,0,MONTH(封面!$G$13)-1,)-OFFSET('2019营业费用'!$H41,0,MONTH(封面!$G$13)-1,)</f>
        <v>0</v>
      </c>
      <c r="E41" s="116">
        <f ca="1">OFFSET($H41,0,MONTH(封面!$G$13)-1,)-OFFSET('2019预算营业费用'!$H41,0,MONTH(封面!$G$13)-1,)</f>
        <v>0</v>
      </c>
      <c r="F41" s="116">
        <f ca="1">SUM(OFFSET($H41,0,0,1,MONTH(封面!$G$13)))-SUM(OFFSET('2019营业费用'!$H41,0,0,1,MONTH(封面!$G$13)))</f>
        <v>0</v>
      </c>
      <c r="G41" s="116">
        <f ca="1">SUM(OFFSET($H41,0,0,1,MONTH(封面!$G$13)))-SUM(OFFSET('2019预算营业费用'!$H41,0,0,1,MONTH(封面!$G$13)))</f>
        <v>0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0</v>
      </c>
      <c r="U41" s="88"/>
    </row>
    <row r="42" spans="1:21" s="15" customFormat="1" ht="17.25" customHeight="1">
      <c r="A42" s="162"/>
      <c r="B42" s="46" t="s">
        <v>160</v>
      </c>
      <c r="C42" s="48" t="s">
        <v>436</v>
      </c>
      <c r="D42" s="116">
        <f ca="1">OFFSET($H42,0,MONTH(封面!$G$13)-1,)-OFFSET('2019营业费用'!$H42,0,MONTH(封面!$G$13)-1,)</f>
        <v>0</v>
      </c>
      <c r="E42" s="116">
        <f ca="1">OFFSET($H42,0,MONTH(封面!$G$13)-1,)-OFFSET('2019预算营业费用'!$H42,0,MONTH(封面!$G$13)-1,)</f>
        <v>0</v>
      </c>
      <c r="F42" s="116">
        <f ca="1">SUM(OFFSET($H42,0,0,1,MONTH(封面!$G$13)))-SUM(OFFSET('2019营业费用'!$H42,0,0,1,MONTH(封面!$G$13)))</f>
        <v>0</v>
      </c>
      <c r="G42" s="116">
        <f ca="1">SUM(OFFSET($H42,0,0,1,MONTH(封面!$G$13)))-SUM(OFFSET('2019预算营业费用'!$H42,0,0,1,MONTH(封面!$G$13)))</f>
        <v>0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0</v>
      </c>
      <c r="U42" s="88"/>
    </row>
    <row r="43" spans="1:21" s="15" customFormat="1" ht="17.25" customHeight="1">
      <c r="A43" s="162"/>
      <c r="B43" s="46" t="s">
        <v>161</v>
      </c>
      <c r="C43" s="48" t="s">
        <v>48</v>
      </c>
      <c r="D43" s="116">
        <f ca="1">OFFSET($H43,0,MONTH(封面!$G$13)-1,)-OFFSET('2019营业费用'!$H43,0,MONTH(封面!$G$13)-1,)</f>
        <v>0</v>
      </c>
      <c r="E43" s="116">
        <f ca="1">OFFSET($H43,0,MONTH(封面!$G$13)-1,)-OFFSET('2019预算营业费用'!$H43,0,MONTH(封面!$G$13)-1,)</f>
        <v>0</v>
      </c>
      <c r="F43" s="116">
        <f ca="1">SUM(OFFSET($H43,0,0,1,MONTH(封面!$G$13)))-SUM(OFFSET('2019营业费用'!$H43,0,0,1,MONTH(封面!$G$13)))</f>
        <v>0</v>
      </c>
      <c r="G43" s="116">
        <f ca="1">SUM(OFFSET($H43,0,0,1,MONTH(封面!$G$13)))-SUM(OFFSET('2019预算营业费用'!$H43,0,0,1,MONTH(封面!$G$13)))</f>
        <v>0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 ht="17.25" customHeight="1">
      <c r="A44" s="162"/>
      <c r="B44" s="156" t="s">
        <v>49</v>
      </c>
      <c r="C44" s="48" t="s">
        <v>50</v>
      </c>
      <c r="D44" s="116">
        <f ca="1">OFFSET($H44,0,MONTH(封面!$G$13)-1,)-OFFSET('2019营业费用'!$H44,0,MONTH(封面!$G$13)-1,)</f>
        <v>0</v>
      </c>
      <c r="E44" s="116">
        <f ca="1">OFFSET($H44,0,MONTH(封面!$G$13)-1,)-OFFSET('2019预算营业费用'!$H44,0,MONTH(封面!$G$13)-1,)</f>
        <v>0</v>
      </c>
      <c r="F44" s="116">
        <f ca="1">SUM(OFFSET($H44,0,0,1,MONTH(封面!$G$13)))-SUM(OFFSET('2019营业费用'!$H44,0,0,1,MONTH(封面!$G$13)))</f>
        <v>0</v>
      </c>
      <c r="G44" s="116">
        <f ca="1">SUM(OFFSET($H44,0,0,1,MONTH(封面!$G$13)))-SUM(OFFSET('2019预算营业费用'!$H44,0,0,1,MONTH(封面!$G$13)))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62"/>
      <c r="B45" s="156"/>
      <c r="C45" s="48" t="s">
        <v>437</v>
      </c>
      <c r="D45" s="116">
        <f ca="1">OFFSET($H45,0,MONTH(封面!$G$13)-1,)-OFFSET('2019营业费用'!$H45,0,MONTH(封面!$G$13)-1,)</f>
        <v>0</v>
      </c>
      <c r="E45" s="116">
        <f ca="1">OFFSET($H45,0,MONTH(封面!$G$13)-1,)-OFFSET('2019预算营业费用'!$H45,0,MONTH(封面!$G$13)-1,)</f>
        <v>0</v>
      </c>
      <c r="F45" s="116">
        <f ca="1">SUM(OFFSET($H45,0,0,1,MONTH(封面!$G$13)))-SUM(OFFSET('2019营业费用'!$H45,0,0,1,MONTH(封面!$G$13)))</f>
        <v>0</v>
      </c>
      <c r="G45" s="116">
        <f ca="1">SUM(OFFSET($H45,0,0,1,MONTH(封面!$G$13)))-SUM(OFFSET('2019预算营业费用'!$H45,0,0,1,MONTH(封面!$G$13)))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62"/>
      <c r="B46" s="46" t="s">
        <v>51</v>
      </c>
      <c r="C46" s="48" t="s">
        <v>52</v>
      </c>
      <c r="D46" s="116">
        <f ca="1">OFFSET($H46,0,MONTH(封面!$G$13)-1,)-OFFSET('2019营业费用'!$H46,0,MONTH(封面!$G$13)-1,)</f>
        <v>0</v>
      </c>
      <c r="E46" s="116">
        <f ca="1">OFFSET($H46,0,MONTH(封面!$G$13)-1,)-OFFSET('2019预算营业费用'!$H46,0,MONTH(封面!$G$13)-1,)</f>
        <v>0</v>
      </c>
      <c r="F46" s="116">
        <f ca="1">SUM(OFFSET($H46,0,0,1,MONTH(封面!$G$13)))-SUM(OFFSET('2019营业费用'!$H46,0,0,1,MONTH(封面!$G$13)))</f>
        <v>0</v>
      </c>
      <c r="G46" s="116">
        <f ca="1">SUM(OFFSET($H46,0,0,1,MONTH(封面!$G$13)))-SUM(OFFSET('2019预算营业费用'!$H46,0,0,1,MONTH(封面!$G$13)))</f>
        <v>0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0</v>
      </c>
      <c r="U46" s="88"/>
    </row>
    <row r="47" spans="1:21" s="15" customFormat="1" ht="17.25" customHeight="1">
      <c r="A47" s="162"/>
      <c r="B47" s="46" t="s">
        <v>211</v>
      </c>
      <c r="C47" s="48" t="s">
        <v>53</v>
      </c>
      <c r="D47" s="116">
        <f ca="1">OFFSET($H47,0,MONTH(封面!$G$13)-1,)-OFFSET('2019营业费用'!$H47,0,MONTH(封面!$G$13)-1,)</f>
        <v>0</v>
      </c>
      <c r="E47" s="116">
        <f ca="1">OFFSET($H47,0,MONTH(封面!$G$13)-1,)-OFFSET('2019预算营业费用'!$H47,0,MONTH(封面!$G$13)-1,)</f>
        <v>0</v>
      </c>
      <c r="F47" s="116">
        <f ca="1">SUM(OFFSET($H47,0,0,1,MONTH(封面!$G$13)))-SUM(OFFSET('2019营业费用'!$H47,0,0,1,MONTH(封面!$G$13)))</f>
        <v>0</v>
      </c>
      <c r="G47" s="116">
        <f ca="1">SUM(OFFSET($H47,0,0,1,MONTH(封面!$G$13)))-SUM(OFFSET('2019预算营业费用'!$H47,0,0,1,MONTH(封面!$G$13)))</f>
        <v>0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 ht="17.25" customHeight="1">
      <c r="A48" s="162"/>
      <c r="B48" s="46" t="s">
        <v>54</v>
      </c>
      <c r="C48" s="48" t="s">
        <v>55</v>
      </c>
      <c r="D48" s="116">
        <f ca="1">OFFSET($H48,0,MONTH(封面!$G$13)-1,)-OFFSET('2019营业费用'!$H48,0,MONTH(封面!$G$13)-1,)</f>
        <v>0</v>
      </c>
      <c r="E48" s="116">
        <f ca="1">OFFSET($H48,0,MONTH(封面!$G$13)-1,)-OFFSET('2019预算营业费用'!$H48,0,MONTH(封面!$G$13)-1,)</f>
        <v>0</v>
      </c>
      <c r="F48" s="116">
        <f ca="1">SUM(OFFSET($H48,0,0,1,MONTH(封面!$G$13)))-SUM(OFFSET('2019营业费用'!$H48,0,0,1,MONTH(封面!$G$13)))</f>
        <v>0</v>
      </c>
      <c r="G48" s="116">
        <f ca="1">SUM(OFFSET($H48,0,0,1,MONTH(封面!$G$13)))-SUM(OFFSET('2019预算营业费用'!$H48,0,0,1,MONTH(封面!$G$13)))</f>
        <v>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7.25" customHeight="1">
      <c r="A49" s="163" t="s">
        <v>212</v>
      </c>
      <c r="B49" s="160" t="s">
        <v>213</v>
      </c>
      <c r="C49" s="48" t="s">
        <v>56</v>
      </c>
      <c r="D49" s="116">
        <f ca="1">OFFSET($H49,0,MONTH(封面!$G$13)-1,)-OFFSET('2019营业费用'!$H49,0,MONTH(封面!$G$13)-1,)</f>
        <v>0</v>
      </c>
      <c r="E49" s="116">
        <f ca="1">OFFSET($H49,0,MONTH(封面!$G$13)-1,)-OFFSET('2019预算营业费用'!$H49,0,MONTH(封面!$G$13)-1,)</f>
        <v>0</v>
      </c>
      <c r="F49" s="116">
        <f ca="1">SUM(OFFSET($H49,0,0,1,MONTH(封面!$G$13)))-SUM(OFFSET('2019营业费用'!$H49,0,0,1,MONTH(封面!$G$13)))</f>
        <v>0</v>
      </c>
      <c r="G49" s="116">
        <f ca="1">SUM(OFFSET($H49,0,0,1,MONTH(封面!$G$13)))-SUM(OFFSET('2019预算营业费用'!$H49,0,0,1,MONTH(封面!$G$13)))</f>
        <v>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0</v>
      </c>
      <c r="U49" s="88"/>
    </row>
    <row r="50" spans="1:21" s="15" customFormat="1" ht="17.25" customHeight="1">
      <c r="A50" s="163"/>
      <c r="B50" s="160"/>
      <c r="C50" s="48" t="s">
        <v>57</v>
      </c>
      <c r="D50" s="116">
        <f ca="1">OFFSET($H50,0,MONTH(封面!$G$13)-1,)-OFFSET('2019营业费用'!$H50,0,MONTH(封面!$G$13)-1,)</f>
        <v>0</v>
      </c>
      <c r="E50" s="116">
        <f ca="1">OFFSET($H50,0,MONTH(封面!$G$13)-1,)-OFFSET('2019预算营业费用'!$H50,0,MONTH(封面!$G$13)-1,)</f>
        <v>0</v>
      </c>
      <c r="F50" s="116">
        <f ca="1">SUM(OFFSET($H50,0,0,1,MONTH(封面!$G$13)))-SUM(OFFSET('2019营业费用'!$H50,0,0,1,MONTH(封面!$G$13)))</f>
        <v>0</v>
      </c>
      <c r="G50" s="116">
        <f ca="1">SUM(OFFSET($H50,0,0,1,MONTH(封面!$G$13)))-SUM(OFFSET('2019预算营业费用'!$H50,0,0,1,MONTH(封面!$G$13)))</f>
        <v>0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63"/>
      <c r="B51" s="160"/>
      <c r="C51" s="48" t="s">
        <v>438</v>
      </c>
      <c r="D51" s="116">
        <f ca="1">OFFSET($H51,0,MONTH(封面!$G$13)-1,)-OFFSET('2019营业费用'!$H51,0,MONTH(封面!$G$13)-1,)</f>
        <v>0</v>
      </c>
      <c r="E51" s="116">
        <f ca="1">OFFSET($H51,0,MONTH(封面!$G$13)-1,)-OFFSET('2019预算营业费用'!$H51,0,MONTH(封面!$G$13)-1,)</f>
        <v>0</v>
      </c>
      <c r="F51" s="116">
        <f ca="1">SUM(OFFSET($H51,0,0,1,MONTH(封面!$G$13)))-SUM(OFFSET('2019营业费用'!$H51,0,0,1,MONTH(封面!$G$13)))</f>
        <v>0</v>
      </c>
      <c r="G51" s="116">
        <f ca="1">SUM(OFFSET($H51,0,0,1,MONTH(封面!$G$13)))-SUM(OFFSET('2019预算营业费用'!$H51,0,0,1,MONTH(封面!$G$13)))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63"/>
      <c r="B52" s="156" t="s">
        <v>58</v>
      </c>
      <c r="C52" s="48" t="s">
        <v>59</v>
      </c>
      <c r="D52" s="116">
        <f ca="1">OFFSET($H52,0,MONTH(封面!$G$13)-1,)-OFFSET('2019营业费用'!$H52,0,MONTH(封面!$G$13)-1,)</f>
        <v>0</v>
      </c>
      <c r="E52" s="116">
        <f ca="1">OFFSET($H52,0,MONTH(封面!$G$13)-1,)-OFFSET('2019预算营业费用'!$H52,0,MONTH(封面!$G$13)-1,)</f>
        <v>0</v>
      </c>
      <c r="F52" s="116">
        <f ca="1">SUM(OFFSET($H52,0,0,1,MONTH(封面!$G$13)))-SUM(OFFSET('2019营业费用'!$H52,0,0,1,MONTH(封面!$G$13)))</f>
        <v>0</v>
      </c>
      <c r="G52" s="116">
        <f ca="1">SUM(OFFSET($H52,0,0,1,MONTH(封面!$G$13)))-SUM(OFFSET('2019预算营业费用'!$H52,0,0,1,MONTH(封面!$G$13)))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63"/>
      <c r="B53" s="156"/>
      <c r="C53" s="48" t="s">
        <v>60</v>
      </c>
      <c r="D53" s="116">
        <f ca="1">OFFSET($H53,0,MONTH(封面!$G$13)-1,)-OFFSET('2019营业费用'!$H53,0,MONTH(封面!$G$13)-1,)</f>
        <v>0</v>
      </c>
      <c r="E53" s="116">
        <f ca="1">OFFSET($H53,0,MONTH(封面!$G$13)-1,)-OFFSET('2019预算营业费用'!$H53,0,MONTH(封面!$G$13)-1,)</f>
        <v>0</v>
      </c>
      <c r="F53" s="116">
        <f ca="1">SUM(OFFSET($H53,0,0,1,MONTH(封面!$G$13)))-SUM(OFFSET('2019营业费用'!$H53,0,0,1,MONTH(封面!$G$13)))</f>
        <v>0</v>
      </c>
      <c r="G53" s="116">
        <f ca="1">SUM(OFFSET($H53,0,0,1,MONTH(封面!$G$13)))-SUM(OFFSET('2019预算营业费用'!$H53,0,0,1,MONTH(封面!$G$13)))</f>
        <v>0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0</v>
      </c>
      <c r="U53" s="88"/>
    </row>
    <row r="54" spans="1:21" s="15" customFormat="1" ht="17.25" customHeight="1">
      <c r="A54" s="163"/>
      <c r="B54" s="156"/>
      <c r="C54" s="48" t="s">
        <v>439</v>
      </c>
      <c r="D54" s="116">
        <f ca="1">OFFSET($H54,0,MONTH(封面!$G$13)-1,)-OFFSET('2019营业费用'!$H54,0,MONTH(封面!$G$13)-1,)</f>
        <v>0</v>
      </c>
      <c r="E54" s="116">
        <f ca="1">OFFSET($H54,0,MONTH(封面!$G$13)-1,)-OFFSET('2019预算营业费用'!$H54,0,MONTH(封面!$G$13)-1,)</f>
        <v>0</v>
      </c>
      <c r="F54" s="116">
        <f ca="1">SUM(OFFSET($H54,0,0,1,MONTH(封面!$G$13)))-SUM(OFFSET('2019营业费用'!$H54,0,0,1,MONTH(封面!$G$13)))</f>
        <v>0</v>
      </c>
      <c r="G54" s="116">
        <f ca="1">SUM(OFFSET($H54,0,0,1,MONTH(封面!$G$13)))-SUM(OFFSET('2019预算营业费用'!$H54,0,0,1,MONTH(封面!$G$13)))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63"/>
      <c r="B55" s="49" t="s">
        <v>61</v>
      </c>
      <c r="C55" s="48" t="s">
        <v>62</v>
      </c>
      <c r="D55" s="116">
        <f ca="1">OFFSET($H55,0,MONTH(封面!$G$13)-1,)-OFFSET('2019营业费用'!$H55,0,MONTH(封面!$G$13)-1,)</f>
        <v>0</v>
      </c>
      <c r="E55" s="116">
        <f ca="1">OFFSET($H55,0,MONTH(封面!$G$13)-1,)-OFFSET('2019预算营业费用'!$H55,0,MONTH(封面!$G$13)-1,)</f>
        <v>0</v>
      </c>
      <c r="F55" s="116">
        <f ca="1">SUM(OFFSET($H55,0,0,1,MONTH(封面!$G$13)))-SUM(OFFSET('2019营业费用'!$H55,0,0,1,MONTH(封面!$G$13)))</f>
        <v>0</v>
      </c>
      <c r="G55" s="116">
        <f ca="1">SUM(OFFSET($H55,0,0,1,MONTH(封面!$G$13)))-SUM(OFFSET('2019预算营业费用'!$H55,0,0,1,MONTH(封面!$G$13)))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63"/>
      <c r="B56" s="49" t="s">
        <v>214</v>
      </c>
      <c r="C56" s="48" t="s">
        <v>63</v>
      </c>
      <c r="D56" s="116">
        <f ca="1">OFFSET($H56,0,MONTH(封面!$G$13)-1,)-OFFSET('2019营业费用'!$H56,0,MONTH(封面!$G$13)-1,)</f>
        <v>0</v>
      </c>
      <c r="E56" s="116">
        <f ca="1">OFFSET($H56,0,MONTH(封面!$G$13)-1,)-OFFSET('2019预算营业费用'!$H56,0,MONTH(封面!$G$13)-1,)</f>
        <v>0</v>
      </c>
      <c r="F56" s="116">
        <f ca="1">SUM(OFFSET($H56,0,0,1,MONTH(封面!$G$13)))-SUM(OFFSET('2019营业费用'!$H56,0,0,1,MONTH(封面!$G$13)))</f>
        <v>0</v>
      </c>
      <c r="G56" s="116">
        <f ca="1">SUM(OFFSET($H56,0,0,1,MONTH(封面!$G$13)))-SUM(OFFSET('2019预算营业费用'!$H56,0,0,1,MONTH(封面!$G$13)))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64" t="s">
        <v>64</v>
      </c>
      <c r="B57" s="46" t="s">
        <v>65</v>
      </c>
      <c r="C57" s="48" t="s">
        <v>66</v>
      </c>
      <c r="D57" s="116">
        <f ca="1">OFFSET($H57,0,MONTH(封面!$G$13)-1,)-OFFSET('2019营业费用'!$H57,0,MONTH(封面!$G$13)-1,)</f>
        <v>0</v>
      </c>
      <c r="E57" s="116">
        <f ca="1">OFFSET($H57,0,MONTH(封面!$G$13)-1,)-OFFSET('2019预算营业费用'!$H57,0,MONTH(封面!$G$13)-1,)</f>
        <v>0</v>
      </c>
      <c r="F57" s="116">
        <f ca="1">SUM(OFFSET($H57,0,0,1,MONTH(封面!$G$13)))-SUM(OFFSET('2019营业费用'!$H57,0,0,1,MONTH(封面!$G$13)))</f>
        <v>0</v>
      </c>
      <c r="G57" s="116">
        <f ca="1">SUM(OFFSET($H57,0,0,1,MONTH(封面!$G$13)))-SUM(OFFSET('2019预算营业费用'!$H57,0,0,1,MONTH(封面!$G$13)))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64"/>
      <c r="B58" s="49" t="s">
        <v>215</v>
      </c>
      <c r="C58" s="48" t="s">
        <v>67</v>
      </c>
      <c r="D58" s="116">
        <f ca="1">OFFSET($H58,0,MONTH(封面!$G$13)-1,)-OFFSET('2019营业费用'!$H58,0,MONTH(封面!$G$13)-1,)</f>
        <v>0</v>
      </c>
      <c r="E58" s="116">
        <f ca="1">OFFSET($H58,0,MONTH(封面!$G$13)-1,)-OFFSET('2019预算营业费用'!$H58,0,MONTH(封面!$G$13)-1,)</f>
        <v>0</v>
      </c>
      <c r="F58" s="116">
        <f ca="1">SUM(OFFSET($H58,0,0,1,MONTH(封面!$G$13)))-SUM(OFFSET('2019营业费用'!$H58,0,0,1,MONTH(封面!$G$13)))</f>
        <v>0</v>
      </c>
      <c r="G58" s="116">
        <f ca="1">SUM(OFFSET($H58,0,0,1,MONTH(封面!$G$13)))-SUM(OFFSET('2019预算营业费用'!$H58,0,0,1,MONTH(封面!$G$13)))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64"/>
      <c r="B59" s="160" t="s">
        <v>216</v>
      </c>
      <c r="C59" s="48" t="s">
        <v>68</v>
      </c>
      <c r="D59" s="116">
        <f ca="1">OFFSET($H59,0,MONTH(封面!$G$13)-1,)-OFFSET('2019营业费用'!$H59,0,MONTH(封面!$G$13)-1,)</f>
        <v>0</v>
      </c>
      <c r="E59" s="116">
        <f ca="1">OFFSET($H59,0,MONTH(封面!$G$13)-1,)-OFFSET('2019预算营业费用'!$H59,0,MONTH(封面!$G$13)-1,)</f>
        <v>0</v>
      </c>
      <c r="F59" s="116">
        <f ca="1">SUM(OFFSET($H59,0,0,1,MONTH(封面!$G$13)))-SUM(OFFSET('2019营业费用'!$H59,0,0,1,MONTH(封面!$G$13)))</f>
        <v>0</v>
      </c>
      <c r="G59" s="116">
        <f ca="1">SUM(OFFSET($H59,0,0,1,MONTH(封面!$G$13)))-SUM(OFFSET('2019预算营业费用'!$H59,0,0,1,MONTH(封面!$G$13)))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>
      <c r="A60" s="164"/>
      <c r="B60" s="160"/>
      <c r="C60" s="48" t="s">
        <v>440</v>
      </c>
      <c r="D60" s="116">
        <f ca="1">OFFSET($H60,0,MONTH(封面!$G$13)-1,)-OFFSET('2019营业费用'!$H60,0,MONTH(封面!$G$13)-1,)</f>
        <v>0</v>
      </c>
      <c r="E60" s="116">
        <f ca="1">OFFSET($H60,0,MONTH(封面!$G$13)-1,)-OFFSET('2019预算营业费用'!$H60,0,MONTH(封面!$G$13)-1,)</f>
        <v>0</v>
      </c>
      <c r="F60" s="116">
        <f ca="1">SUM(OFFSET($H60,0,0,1,MONTH(封面!$G$13)))-SUM(OFFSET('2019营业费用'!$H60,0,0,1,MONTH(封面!$G$13)))</f>
        <v>0</v>
      </c>
      <c r="G60" s="116">
        <f ca="1">SUM(OFFSET($H60,0,0,1,MONTH(封面!$G$13)))-SUM(OFFSET('2019预算营业费用'!$H60,0,0,1,MONTH(封面!$G$13)))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64"/>
      <c r="B61" s="49" t="s">
        <v>217</v>
      </c>
      <c r="C61" s="48" t="s">
        <v>69</v>
      </c>
      <c r="D61" s="116">
        <f ca="1">OFFSET($H61,0,MONTH(封面!$G$13)-1,)-OFFSET('2019营业费用'!$H61,0,MONTH(封面!$G$13)-1,)</f>
        <v>0</v>
      </c>
      <c r="E61" s="116">
        <f ca="1">OFFSET($H61,0,MONTH(封面!$G$13)-1,)-OFFSET('2019预算营业费用'!$H61,0,MONTH(封面!$G$13)-1,)</f>
        <v>0</v>
      </c>
      <c r="F61" s="116">
        <f ca="1">SUM(OFFSET($H61,0,0,1,MONTH(封面!$G$13)))-SUM(OFFSET('2019营业费用'!$H61,0,0,1,MONTH(封面!$G$13)))</f>
        <v>-3514.37</v>
      </c>
      <c r="G61" s="116">
        <f ca="1">SUM(OFFSET($H61,0,0,1,MONTH(封面!$G$13)))-SUM(OFFSET('2019预算营业费用'!$H61,0,0,1,MONTH(封面!$G$13)))</f>
        <v>-3514.37</v>
      </c>
      <c r="H61" s="127">
        <v>-3514.37</v>
      </c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-3514.37</v>
      </c>
      <c r="U61" s="88"/>
    </row>
    <row r="62" spans="1:21" s="15" customFormat="1" ht="17.25" customHeight="1">
      <c r="A62" s="164"/>
      <c r="B62" s="46" t="s">
        <v>70</v>
      </c>
      <c r="C62" s="48" t="s">
        <v>71</v>
      </c>
      <c r="D62" s="116">
        <f ca="1">OFFSET($H62,0,MONTH(封面!$G$13)-1,)-OFFSET('2019营业费用'!$H62,0,MONTH(封面!$G$13)-1,)</f>
        <v>0</v>
      </c>
      <c r="E62" s="116">
        <f ca="1">OFFSET($H62,0,MONTH(封面!$G$13)-1,)-OFFSET('2019预算营业费用'!$H62,0,MONTH(封面!$G$13)-1,)</f>
        <v>0</v>
      </c>
      <c r="F62" s="116">
        <f ca="1">SUM(OFFSET($H62,0,0,1,MONTH(封面!$G$13)))-SUM(OFFSET('2019营业费用'!$H62,0,0,1,MONTH(封面!$G$13)))</f>
        <v>0</v>
      </c>
      <c r="G62" s="116">
        <f ca="1">SUM(OFFSET($H62,0,0,1,MONTH(封面!$G$13)))-SUM(OFFSET('2019预算营业费用'!$H62,0,0,1,MONTH(封面!$G$13)))</f>
        <v>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59" t="s">
        <v>72</v>
      </c>
      <c r="B63" s="47" t="s">
        <v>73</v>
      </c>
      <c r="C63" s="48" t="s">
        <v>74</v>
      </c>
      <c r="D63" s="116">
        <f ca="1">OFFSET($H63,0,MONTH(封面!$G$13)-1,)-OFFSET('2019营业费用'!$H63,0,MONTH(封面!$G$13)-1,)</f>
        <v>0</v>
      </c>
      <c r="E63" s="116">
        <f ca="1">OFFSET($H63,0,MONTH(封面!$G$13)-1,)-OFFSET('2019预算营业费用'!$H63,0,MONTH(封面!$G$13)-1,)</f>
        <v>0</v>
      </c>
      <c r="F63" s="116">
        <f ca="1">SUM(OFFSET($H63,0,0,1,MONTH(封面!$G$13)))-SUM(OFFSET('2019营业费用'!$H63,0,0,1,MONTH(封面!$G$13)))</f>
        <v>0</v>
      </c>
      <c r="G63" s="116">
        <f ca="1">SUM(OFFSET($H63,0,0,1,MONTH(封面!$G$13)))-SUM(OFFSET('2019预算营业费用'!$H63,0,0,1,MONTH(封面!$G$13)))</f>
        <v>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9"/>
      <c r="B64" s="47" t="s">
        <v>218</v>
      </c>
      <c r="C64" s="48" t="s">
        <v>75</v>
      </c>
      <c r="D64" s="116">
        <f ca="1">OFFSET($H64,0,MONTH(封面!$G$13)-1,)-OFFSET('2019营业费用'!$H64,0,MONTH(封面!$G$13)-1,)</f>
        <v>0</v>
      </c>
      <c r="E64" s="116">
        <f ca="1">OFFSET($H64,0,MONTH(封面!$G$13)-1,)-OFFSET('2019预算营业费用'!$H64,0,MONTH(封面!$G$13)-1,)</f>
        <v>0</v>
      </c>
      <c r="F64" s="116">
        <f ca="1">SUM(OFFSET($H64,0,0,1,MONTH(封面!$G$13)))-SUM(OFFSET('2019营业费用'!$H64,0,0,1,MONTH(封面!$G$13)))</f>
        <v>0</v>
      </c>
      <c r="G64" s="116">
        <f ca="1">SUM(OFFSET($H64,0,0,1,MONTH(封面!$G$13)))-SUM(OFFSET('2019预算营业费用'!$H64,0,0,1,MONTH(封面!$G$13)))</f>
        <v>0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 ht="17.25" customHeight="1">
      <c r="A65" s="159"/>
      <c r="B65" s="47" t="s">
        <v>219</v>
      </c>
      <c r="C65" s="48" t="s">
        <v>76</v>
      </c>
      <c r="D65" s="116">
        <f ca="1">OFFSET($H65,0,MONTH(封面!$G$13)-1,)-OFFSET('2019营业费用'!$H65,0,MONTH(封面!$G$13)-1,)</f>
        <v>0</v>
      </c>
      <c r="E65" s="116">
        <f ca="1">OFFSET($H65,0,MONTH(封面!$G$13)-1,)-OFFSET('2019预算营业费用'!$H65,0,MONTH(封面!$G$13)-1,)</f>
        <v>0</v>
      </c>
      <c r="F65" s="116">
        <f ca="1">SUM(OFFSET($H65,0,0,1,MONTH(封面!$G$13)))-SUM(OFFSET('2019营业费用'!$H65,0,0,1,MONTH(封面!$G$13)))</f>
        <v>0</v>
      </c>
      <c r="G65" s="116">
        <f ca="1">SUM(OFFSET($H65,0,0,1,MONTH(封面!$G$13)))-SUM(OFFSET('2019预算营业费用'!$H65,0,0,1,MONTH(封面!$G$13)))</f>
        <v>0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0</v>
      </c>
      <c r="U65" s="88"/>
    </row>
    <row r="66" spans="1:21" s="15" customFormat="1" ht="17.25" customHeight="1">
      <c r="A66" s="159"/>
      <c r="B66" s="47" t="s">
        <v>77</v>
      </c>
      <c r="C66" s="48" t="s">
        <v>78</v>
      </c>
      <c r="D66" s="116">
        <f ca="1">OFFSET($H66,0,MONTH(封面!$G$13)-1,)-OFFSET('2019营业费用'!$H66,0,MONTH(封面!$G$13)-1,)</f>
        <v>0</v>
      </c>
      <c r="E66" s="116">
        <f ca="1">OFFSET($H66,0,MONTH(封面!$G$13)-1,)-OFFSET('2019预算营业费用'!$H66,0,MONTH(封面!$G$13)-1,)</f>
        <v>0</v>
      </c>
      <c r="F66" s="116">
        <f ca="1">SUM(OFFSET($H66,0,0,1,MONTH(封面!$G$13)))-SUM(OFFSET('2019营业费用'!$H66,0,0,1,MONTH(封面!$G$13)))</f>
        <v>0</v>
      </c>
      <c r="G66" s="116">
        <f ca="1">SUM(OFFSET($H66,0,0,1,MONTH(封面!$G$13)))-SUM(OFFSET('2019预算营业费用'!$H66,0,0,1,MONTH(封面!$G$13)))</f>
        <v>0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0</v>
      </c>
      <c r="U66" s="88"/>
    </row>
    <row r="67" spans="1:21" s="15" customFormat="1" ht="17.25" customHeight="1">
      <c r="A67" s="159"/>
      <c r="B67" s="47" t="s">
        <v>220</v>
      </c>
      <c r="C67" s="48" t="s">
        <v>79</v>
      </c>
      <c r="D67" s="116">
        <f ca="1">OFFSET($H67,0,MONTH(封面!$G$13)-1,)-OFFSET('2019营业费用'!$H67,0,MONTH(封面!$G$13)-1,)</f>
        <v>0</v>
      </c>
      <c r="E67" s="116">
        <f ca="1">OFFSET($H67,0,MONTH(封面!$G$13)-1,)-OFFSET('2019预算营业费用'!$H67,0,MONTH(封面!$G$13)-1,)</f>
        <v>0</v>
      </c>
      <c r="F67" s="116">
        <f ca="1">SUM(OFFSET($H67,0,0,1,MONTH(封面!$G$13)))-SUM(OFFSET('2019营业费用'!$H67,0,0,1,MONTH(封面!$G$13)))</f>
        <v>0</v>
      </c>
      <c r="G67" s="116">
        <f ca="1">SUM(OFFSET($H67,0,0,1,MONTH(封面!$G$13)))-SUM(OFFSET('2019预算营业费用'!$H67,0,0,1,MONTH(封面!$G$13)))</f>
        <v>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>
      <c r="A68" s="159"/>
      <c r="B68" s="160" t="s">
        <v>80</v>
      </c>
      <c r="C68" s="48" t="s">
        <v>81</v>
      </c>
      <c r="D68" s="116">
        <f ca="1">OFFSET($H68,0,MONTH(封面!$G$13)-1,)-OFFSET('2019营业费用'!$H68,0,MONTH(封面!$G$13)-1,)</f>
        <v>0</v>
      </c>
      <c r="E68" s="116">
        <f ca="1">OFFSET($H68,0,MONTH(封面!$G$13)-1,)-OFFSET('2019预算营业费用'!$H68,0,MONTH(封面!$G$13)-1,)</f>
        <v>0</v>
      </c>
      <c r="F68" s="116">
        <f ca="1">SUM(OFFSET($H68,0,0,1,MONTH(封面!$G$13)))-SUM(OFFSET('2019营业费用'!$H68,0,0,1,MONTH(封面!$G$13)))</f>
        <v>0</v>
      </c>
      <c r="G68" s="116">
        <f ca="1">SUM(OFFSET($H68,0,0,1,MONTH(封面!$G$13)))-SUM(OFFSET('2019预算营业费用'!$H68,0,0,1,MONTH(封面!$G$13)))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59"/>
      <c r="B69" s="160"/>
      <c r="C69" s="48" t="s">
        <v>82</v>
      </c>
      <c r="D69" s="116">
        <f ca="1">OFFSET($H69,0,MONTH(封面!$G$13)-1,)-OFFSET('2019营业费用'!$H69,0,MONTH(封面!$G$13)-1,)</f>
        <v>5045.880000000001</v>
      </c>
      <c r="E69" s="116">
        <f ca="1">OFFSET($H69,0,MONTH(封面!$G$13)-1,)-OFFSET('2019预算营业费用'!$H69,0,MONTH(封面!$G$13)-1,)</f>
        <v>8715.6</v>
      </c>
      <c r="F69" s="116">
        <f ca="1">SUM(OFFSET($H69,0,0,1,MONTH(封面!$G$13)))-SUM(OFFSET('2019营业费用'!$H69,0,0,1,MONTH(封面!$G$13)))</f>
        <v>-2295</v>
      </c>
      <c r="G69" s="116">
        <f ca="1">SUM(OFFSET($H69,0,0,1,MONTH(封面!$G$13)))-SUM(OFFSET('2019预算营业费用'!$H69,0,0,1,MONTH(封面!$G$13)))</f>
        <v>33957.75</v>
      </c>
      <c r="H69" s="127">
        <v>5504.59</v>
      </c>
      <c r="I69" s="127">
        <f>VLOOKUP(C69,[4]Sheet1.00!$C$3:$E$11,3,0)</f>
        <v>3669.72</v>
      </c>
      <c r="J69" s="127">
        <v>16067.84</v>
      </c>
      <c r="K69" s="127">
        <v>8715.6</v>
      </c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33957.75</v>
      </c>
      <c r="U69" s="88"/>
    </row>
    <row r="70" spans="1:21" s="15" customFormat="1" ht="17.25" customHeight="1">
      <c r="A70" s="159"/>
      <c r="B70" s="49" t="s">
        <v>83</v>
      </c>
      <c r="C70" s="48" t="s">
        <v>84</v>
      </c>
      <c r="D70" s="116">
        <f ca="1">OFFSET($H70,0,MONTH(封面!$G$13)-1,)-OFFSET('2019营业费用'!$H70,0,MONTH(封面!$G$13)-1,)</f>
        <v>3834</v>
      </c>
      <c r="E70" s="116">
        <f ca="1">OFFSET($H70,0,MONTH(封面!$G$13)-1,)-OFFSET('2019预算营业费用'!$H70,0,MONTH(封面!$G$13)-1,)</f>
        <v>3834</v>
      </c>
      <c r="F70" s="116">
        <f ca="1">SUM(OFFSET($H70,0,0,1,MONTH(封面!$G$13)))-SUM(OFFSET('2019营业费用'!$H70,0,0,1,MONTH(封面!$G$13)))</f>
        <v>-660</v>
      </c>
      <c r="G70" s="116">
        <f ca="1">SUM(OFFSET($H70,0,0,1,MONTH(封面!$G$13)))-SUM(OFFSET('2019预算营业费用'!$H70,0,0,1,MONTH(封面!$G$13)))</f>
        <v>6836</v>
      </c>
      <c r="H70" s="127">
        <v>-1237</v>
      </c>
      <c r="I70" s="127"/>
      <c r="J70" s="127">
        <v>4239</v>
      </c>
      <c r="K70" s="127">
        <v>3834</v>
      </c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6836</v>
      </c>
      <c r="U70" s="88"/>
    </row>
    <row r="71" spans="1:21" s="15" customFormat="1" ht="17.25" customHeight="1">
      <c r="A71" s="159"/>
      <c r="B71" s="49" t="s">
        <v>221</v>
      </c>
      <c r="C71" s="48" t="s">
        <v>85</v>
      </c>
      <c r="D71" s="116">
        <f ca="1">OFFSET($H71,0,MONTH(封面!$G$13)-1,)-OFFSET('2019营业费用'!$H71,0,MONTH(封面!$G$13)-1,)</f>
        <v>0</v>
      </c>
      <c r="E71" s="116">
        <f ca="1">OFFSET($H71,0,MONTH(封面!$G$13)-1,)-OFFSET('2019预算营业费用'!$H71,0,MONTH(封面!$G$13)-1,)</f>
        <v>0</v>
      </c>
      <c r="F71" s="116">
        <f ca="1">SUM(OFFSET($H71,0,0,1,MONTH(封面!$G$13)))-SUM(OFFSET('2019营业费用'!$H71,0,0,1,MONTH(封面!$G$13)))</f>
        <v>0</v>
      </c>
      <c r="G71" s="116">
        <f ca="1">SUM(OFFSET($H71,0,0,1,MONTH(封面!$G$13)))-SUM(OFFSET('2019预算营业费用'!$H71,0,0,1,MONTH(封面!$G$13)))</f>
        <v>0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ref="T71:T103" si="1">SUM(H71:S71)</f>
        <v>0</v>
      </c>
      <c r="U71" s="88"/>
    </row>
    <row r="72" spans="1:21" s="15" customFormat="1" ht="17.25" customHeight="1">
      <c r="A72" s="159"/>
      <c r="B72" s="49" t="s">
        <v>222</v>
      </c>
      <c r="C72" s="48" t="s">
        <v>86</v>
      </c>
      <c r="D72" s="116">
        <f ca="1">OFFSET($H72,0,MONTH(封面!$G$13)-1,)-OFFSET('2019营业费用'!$H72,0,MONTH(封面!$G$13)-1,)</f>
        <v>0</v>
      </c>
      <c r="E72" s="116">
        <f ca="1">OFFSET($H72,0,MONTH(封面!$G$13)-1,)-OFFSET('2019预算营业费用'!$H72,0,MONTH(封面!$G$13)-1,)</f>
        <v>0</v>
      </c>
      <c r="F72" s="116">
        <f ca="1">SUM(OFFSET($H72,0,0,1,MONTH(封面!$G$13)))-SUM(OFFSET('2019营业费用'!$H72,0,0,1,MONTH(封面!$G$13)))</f>
        <v>0</v>
      </c>
      <c r="G72" s="116">
        <f ca="1">SUM(OFFSET($H72,0,0,1,MONTH(封面!$G$13)))-SUM(OFFSET('2019预算营业费用'!$H72,0,0,1,MONTH(封面!$G$13)))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 ht="17.25" customHeight="1">
      <c r="A73" s="159"/>
      <c r="B73" s="160" t="s">
        <v>87</v>
      </c>
      <c r="C73" s="48" t="s">
        <v>88</v>
      </c>
      <c r="D73" s="116">
        <f ca="1">OFFSET($H73,0,MONTH(封面!$G$13)-1,)-OFFSET('2019营业费用'!$H73,0,MONTH(封面!$G$13)-1,)</f>
        <v>0</v>
      </c>
      <c r="E73" s="116">
        <f ca="1">OFFSET($H73,0,MONTH(封面!$G$13)-1,)-OFFSET('2019预算营业费用'!$H73,0,MONTH(封面!$G$13)-1,)</f>
        <v>0</v>
      </c>
      <c r="F73" s="116">
        <f ca="1">SUM(OFFSET($H73,0,0,1,MONTH(封面!$G$13)))-SUM(OFFSET('2019营业费用'!$H73,0,0,1,MONTH(封面!$G$13)))</f>
        <v>0</v>
      </c>
      <c r="G73" s="116">
        <f ca="1">SUM(OFFSET($H73,0,0,1,MONTH(封面!$G$13)))-SUM(OFFSET('2019预算营业费用'!$H73,0,0,1,MONTH(封面!$G$13)))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9"/>
      <c r="B74" s="160"/>
      <c r="C74" s="50" t="s">
        <v>89</v>
      </c>
      <c r="D74" s="116">
        <f ca="1">OFFSET($H74,0,MONTH(封面!$G$13)-1,)-OFFSET('2019营业费用'!$H74,0,MONTH(封面!$G$13)-1,)</f>
        <v>0</v>
      </c>
      <c r="E74" s="116">
        <f ca="1">OFFSET($H74,0,MONTH(封面!$G$13)-1,)-OFFSET('2019预算营业费用'!$H74,0,MONTH(封面!$G$13)-1,)</f>
        <v>0</v>
      </c>
      <c r="F74" s="116">
        <f ca="1">SUM(OFFSET($H74,0,0,1,MONTH(封面!$G$13)))-SUM(OFFSET('2019营业费用'!$H74,0,0,1,MONTH(封面!$G$13)))</f>
        <v>0</v>
      </c>
      <c r="G74" s="116">
        <f ca="1">SUM(OFFSET($H74,0,0,1,MONTH(封面!$G$13)))-SUM(OFFSET('2019预算营业费用'!$H74,0,0,1,MONTH(封面!$G$13)))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9"/>
      <c r="B75" s="49" t="s">
        <v>90</v>
      </c>
      <c r="C75" s="48" t="s">
        <v>91</v>
      </c>
      <c r="D75" s="116">
        <f ca="1">OFFSET($H75,0,MONTH(封面!$G$13)-1,)-OFFSET('2019营业费用'!$H75,0,MONTH(封面!$G$13)-1,)</f>
        <v>0</v>
      </c>
      <c r="E75" s="116">
        <f ca="1">OFFSET($H75,0,MONTH(封面!$G$13)-1,)-OFFSET('2019预算营业费用'!$H75,0,MONTH(封面!$G$13)-1,)</f>
        <v>0</v>
      </c>
      <c r="F75" s="116">
        <f ca="1">SUM(OFFSET($H75,0,0,1,MONTH(封面!$G$13)))-SUM(OFFSET('2019营业费用'!$H75,0,0,1,MONTH(封面!$G$13)))</f>
        <v>0</v>
      </c>
      <c r="G75" s="116">
        <f ca="1">SUM(OFFSET($H75,0,0,1,MONTH(封面!$G$13)))-SUM(OFFSET('2019预算营业费用'!$H75,0,0,1,MONTH(封面!$G$13)))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66" t="s">
        <v>92</v>
      </c>
      <c r="B76" s="46" t="s">
        <v>223</v>
      </c>
      <c r="C76" s="48" t="s">
        <v>93</v>
      </c>
      <c r="D76" s="116">
        <f ca="1">OFFSET($H76,0,MONTH(封面!$G$13)-1,)-OFFSET('2019营业费用'!$H76,0,MONTH(封面!$G$13)-1,)</f>
        <v>0</v>
      </c>
      <c r="E76" s="116">
        <f ca="1">OFFSET($H76,0,MONTH(封面!$G$13)-1,)-OFFSET('2019预算营业费用'!$H76,0,MONTH(封面!$G$13)-1,)</f>
        <v>0</v>
      </c>
      <c r="F76" s="116">
        <f ca="1">SUM(OFFSET($H76,0,0,1,MONTH(封面!$G$13)))-SUM(OFFSET('2019营业费用'!$H76,0,0,1,MONTH(封面!$G$13)))</f>
        <v>0</v>
      </c>
      <c r="G76" s="116">
        <f ca="1">SUM(OFFSET($H76,0,0,1,MONTH(封面!$G$13)))-SUM(OFFSET('2019预算营业费用'!$H76,0,0,1,MONTH(封面!$G$13)))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66"/>
      <c r="B77" s="156" t="s">
        <v>94</v>
      </c>
      <c r="C77" s="48" t="s">
        <v>95</v>
      </c>
      <c r="D77" s="116">
        <f ca="1">OFFSET($H77,0,MONTH(封面!$G$13)-1,)-OFFSET('2019营业费用'!$H77,0,MONTH(封面!$G$13)-1,)</f>
        <v>0</v>
      </c>
      <c r="E77" s="116">
        <f ca="1">OFFSET($H77,0,MONTH(封面!$G$13)-1,)-OFFSET('2019预算营业费用'!$H77,0,MONTH(封面!$G$13)-1,)</f>
        <v>0</v>
      </c>
      <c r="F77" s="116">
        <f ca="1">SUM(OFFSET($H77,0,0,1,MONTH(封面!$G$13)))-SUM(OFFSET('2019营业费用'!$H77,0,0,1,MONTH(封面!$G$13)))</f>
        <v>0</v>
      </c>
      <c r="G77" s="116">
        <f ca="1">SUM(OFFSET($H77,0,0,1,MONTH(封面!$G$13)))-SUM(OFFSET('2019预算营业费用'!$H77,0,0,1,MONTH(封面!$G$13)))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66"/>
      <c r="B78" s="156"/>
      <c r="C78" s="50" t="s">
        <v>96</v>
      </c>
      <c r="D78" s="116">
        <f ca="1">OFFSET($H78,0,MONTH(封面!$G$13)-1,)-OFFSET('2019营业费用'!$H78,0,MONTH(封面!$G$13)-1,)</f>
        <v>0</v>
      </c>
      <c r="E78" s="116">
        <f ca="1">OFFSET($H78,0,MONTH(封面!$G$13)-1,)-OFFSET('2019预算营业费用'!$H78,0,MONTH(封面!$G$13)-1,)</f>
        <v>0</v>
      </c>
      <c r="F78" s="116">
        <f ca="1">SUM(OFFSET($H78,0,0,1,MONTH(封面!$G$13)))-SUM(OFFSET('2019营业费用'!$H78,0,0,1,MONTH(封面!$G$13)))</f>
        <v>0</v>
      </c>
      <c r="G78" s="116">
        <f ca="1">SUM(OFFSET($H78,0,0,1,MONTH(封面!$G$13)))-SUM(OFFSET('2019预算营业费用'!$H78,0,0,1,MONTH(封面!$G$13)))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66"/>
      <c r="B79" s="46" t="s">
        <v>224</v>
      </c>
      <c r="C79" s="48" t="s">
        <v>97</v>
      </c>
      <c r="D79" s="116">
        <f ca="1">OFFSET($H79,0,MONTH(封面!$G$13)-1,)-OFFSET('2019营业费用'!$H79,0,MONTH(封面!$G$13)-1,)</f>
        <v>0</v>
      </c>
      <c r="E79" s="116">
        <f ca="1">OFFSET($H79,0,MONTH(封面!$G$13)-1,)-OFFSET('2019预算营业费用'!$H79,0,MONTH(封面!$G$13)-1,)</f>
        <v>0</v>
      </c>
      <c r="F79" s="116">
        <f ca="1">SUM(OFFSET($H79,0,0,1,MONTH(封面!$G$13)))-SUM(OFFSET('2019营业费用'!$H79,0,0,1,MONTH(封面!$G$13)))</f>
        <v>0</v>
      </c>
      <c r="G79" s="116">
        <f ca="1">SUM(OFFSET($H79,0,0,1,MONTH(封面!$G$13)))-SUM(OFFSET('2019预算营业费用'!$H79,0,0,1,MONTH(封面!$G$13)))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67" t="s">
        <v>98</v>
      </c>
      <c r="B80" s="46" t="s">
        <v>99</v>
      </c>
      <c r="C80" s="48" t="s">
        <v>100</v>
      </c>
      <c r="D80" s="116">
        <f ca="1">OFFSET($H80,0,MONTH(封面!$G$13)-1,)-OFFSET('2019营业费用'!$H80,0,MONTH(封面!$G$13)-1,)</f>
        <v>0</v>
      </c>
      <c r="E80" s="116">
        <f ca="1">OFFSET($H80,0,MONTH(封面!$G$13)-1,)-OFFSET('2019预算营业费用'!$H80,0,MONTH(封面!$G$13)-1,)</f>
        <v>0</v>
      </c>
      <c r="F80" s="116">
        <f ca="1">SUM(OFFSET($H80,0,0,1,MONTH(封面!$G$13)))-SUM(OFFSET('2019营业费用'!$H80,0,0,1,MONTH(封面!$G$13)))</f>
        <v>0</v>
      </c>
      <c r="G80" s="116">
        <f ca="1">SUM(OFFSET($H80,0,0,1,MONTH(封面!$G$13)))-SUM(OFFSET('2019预算营业费用'!$H80,0,0,1,MONTH(封面!$G$13)))</f>
        <v>0</v>
      </c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67"/>
      <c r="B81" s="46" t="s">
        <v>225</v>
      </c>
      <c r="C81" s="45" t="s">
        <v>101</v>
      </c>
      <c r="D81" s="116">
        <f ca="1">OFFSET($H81,0,MONTH(封面!$G$13)-1,)-OFFSET('2019营业费用'!$H81,0,MONTH(封面!$G$13)-1,)</f>
        <v>0</v>
      </c>
      <c r="E81" s="116">
        <f ca="1">OFFSET($H81,0,MONTH(封面!$G$13)-1,)-OFFSET('2019预算营业费用'!$H81,0,MONTH(封面!$G$13)-1,)</f>
        <v>0</v>
      </c>
      <c r="F81" s="116">
        <f ca="1">SUM(OFFSET($H81,0,0,1,MONTH(封面!$G$13)))-SUM(OFFSET('2019营业费用'!$H81,0,0,1,MONTH(封面!$G$13)))</f>
        <v>0</v>
      </c>
      <c r="G81" s="116">
        <f ca="1">SUM(OFFSET($H81,0,0,1,MONTH(封面!$G$13)))-SUM(OFFSET('2019预算营业费用'!$H81,0,0,1,MONTH(封面!$G$13)))</f>
        <v>0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67"/>
      <c r="B82" s="156" t="s">
        <v>102</v>
      </c>
      <c r="C82" s="45" t="s">
        <v>103</v>
      </c>
      <c r="D82" s="116">
        <f ca="1">OFFSET($H82,0,MONTH(封面!$G$13)-1,)-OFFSET('2019营业费用'!$H82,0,MONTH(封面!$G$13)-1,)</f>
        <v>0</v>
      </c>
      <c r="E82" s="116">
        <f ca="1">OFFSET($H82,0,MONTH(封面!$G$13)-1,)-OFFSET('2019预算营业费用'!$H82,0,MONTH(封面!$G$13)-1,)</f>
        <v>0</v>
      </c>
      <c r="F82" s="116">
        <f ca="1">SUM(OFFSET($H82,0,0,1,MONTH(封面!$G$13)))-SUM(OFFSET('2019营业费用'!$H82,0,0,1,MONTH(封面!$G$13)))</f>
        <v>0</v>
      </c>
      <c r="G82" s="116">
        <f ca="1">SUM(OFFSET($H82,0,0,1,MONTH(封面!$G$13)))-SUM(OFFSET('2019预算营业费用'!$H82,0,0,1,MONTH(封面!$G$13)))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116">
        <f ca="1">OFFSET($H83,0,MONTH(封面!$G$13)-1,)-OFFSET('2019营业费用'!$H83,0,MONTH(封面!$G$13)-1,)</f>
        <v>0</v>
      </c>
      <c r="E83" s="116">
        <f ca="1">OFFSET($H83,0,MONTH(封面!$G$13)-1,)-OFFSET('2019预算营业费用'!$H83,0,MONTH(封面!$G$13)-1,)</f>
        <v>0</v>
      </c>
      <c r="F83" s="116">
        <f ca="1">SUM(OFFSET($H83,0,0,1,MONTH(封面!$G$13)))-SUM(OFFSET('2019营业费用'!$H83,0,0,1,MONTH(封面!$G$13)))</f>
        <v>0</v>
      </c>
      <c r="G83" s="116">
        <f ca="1">SUM(OFFSET($H83,0,0,1,MONTH(封面!$G$13)))-SUM(OFFSET('2019预算营业费用'!$H83,0,0,1,MONTH(封面!$G$13)))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116">
        <f ca="1">OFFSET($H84,0,MONTH(封面!$G$13)-1,)-OFFSET('2019营业费用'!$H84,0,MONTH(封面!$G$13)-1,)</f>
        <v>0</v>
      </c>
      <c r="E84" s="116">
        <f ca="1">OFFSET($H84,0,MONTH(封面!$G$13)-1,)-OFFSET('2019预算营业费用'!$H84,0,MONTH(封面!$G$13)-1,)</f>
        <v>0</v>
      </c>
      <c r="F84" s="116">
        <f ca="1">SUM(OFFSET($H84,0,0,1,MONTH(封面!$G$13)))-SUM(OFFSET('2019营业费用'!$H84,0,0,1,MONTH(封面!$G$13)))</f>
        <v>0</v>
      </c>
      <c r="G84" s="116">
        <f ca="1">SUM(OFFSET($H84,0,0,1,MONTH(封面!$G$13)))-SUM(OFFSET('2019预算营业费用'!$H84,0,0,1,MONTH(封面!$G$13)))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67"/>
      <c r="B85" s="46" t="s">
        <v>106</v>
      </c>
      <c r="C85" s="48" t="s">
        <v>107</v>
      </c>
      <c r="D85" s="116">
        <f ca="1">OFFSET($H85,0,MONTH(封面!$G$13)-1,)-OFFSET('2019营业费用'!$H85,0,MONTH(封面!$G$13)-1,)</f>
        <v>0</v>
      </c>
      <c r="E85" s="116">
        <f ca="1">OFFSET($H85,0,MONTH(封面!$G$13)-1,)-OFFSET('2019预算营业费用'!$H85,0,MONTH(封面!$G$13)-1,)</f>
        <v>0</v>
      </c>
      <c r="F85" s="116">
        <f ca="1">SUM(OFFSET($H85,0,0,1,MONTH(封面!$G$13)))-SUM(OFFSET('2019营业费用'!$H85,0,0,1,MONTH(封面!$G$13)))</f>
        <v>0</v>
      </c>
      <c r="G85" s="116">
        <f ca="1">SUM(OFFSET($H85,0,0,1,MONTH(封面!$G$13)))-SUM(OFFSET('2019预算营业费用'!$H85,0,0,1,MONTH(封面!$G$13)))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68" t="s">
        <v>108</v>
      </c>
      <c r="B86" s="46" t="s">
        <v>109</v>
      </c>
      <c r="C86" s="48" t="s">
        <v>110</v>
      </c>
      <c r="D86" s="116">
        <f ca="1">OFFSET($H86,0,MONTH(封面!$G$13)-1,)-OFFSET('2019营业费用'!$H86,0,MONTH(封面!$G$13)-1,)</f>
        <v>0</v>
      </c>
      <c r="E86" s="116">
        <f ca="1">OFFSET($H86,0,MONTH(封面!$G$13)-1,)-OFFSET('2019预算营业费用'!$H86,0,MONTH(封面!$G$13)-1,)</f>
        <v>0</v>
      </c>
      <c r="F86" s="116">
        <f ca="1">SUM(OFFSET($H86,0,0,1,MONTH(封面!$G$13)))-SUM(OFFSET('2019营业费用'!$H86,0,0,1,MONTH(封面!$G$13)))</f>
        <v>0</v>
      </c>
      <c r="G86" s="116">
        <f ca="1">SUM(OFFSET($H86,0,0,1,MONTH(封面!$G$13)))-SUM(OFFSET('2019预算营业费用'!$H86,0,0,1,MONTH(封面!$G$13)))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68"/>
      <c r="B87" s="46" t="s">
        <v>111</v>
      </c>
      <c r="C87" s="48" t="s">
        <v>112</v>
      </c>
      <c r="D87" s="116">
        <f ca="1">OFFSET($H87,0,MONTH(封面!$G$13)-1,)-OFFSET('2019营业费用'!$H87,0,MONTH(封面!$G$13)-1,)</f>
        <v>0</v>
      </c>
      <c r="E87" s="116">
        <f ca="1">OFFSET($H87,0,MONTH(封面!$G$13)-1,)-OFFSET('2019预算营业费用'!$H87,0,MONTH(封面!$G$13)-1,)</f>
        <v>0</v>
      </c>
      <c r="F87" s="116">
        <f ca="1">SUM(OFFSET($H87,0,0,1,MONTH(封面!$G$13)))-SUM(OFFSET('2019营业费用'!$H87,0,0,1,MONTH(封面!$G$13)))</f>
        <v>0</v>
      </c>
      <c r="G87" s="116">
        <f ca="1">SUM(OFFSET($H87,0,0,1,MONTH(封面!$G$13)))-SUM(OFFSET('2019预算营业费用'!$H87,0,0,1,MONTH(封面!$G$13)))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68"/>
      <c r="B88" s="46" t="s">
        <v>113</v>
      </c>
      <c r="C88" s="48" t="s">
        <v>114</v>
      </c>
      <c r="D88" s="116">
        <f ca="1">OFFSET($H88,0,MONTH(封面!$G$13)-1,)-OFFSET('2019营业费用'!$H88,0,MONTH(封面!$G$13)-1,)</f>
        <v>0</v>
      </c>
      <c r="E88" s="116">
        <f ca="1">OFFSET($H88,0,MONTH(封面!$G$13)-1,)-OFFSET('2019预算营业费用'!$H88,0,MONTH(封面!$G$13)-1,)</f>
        <v>0</v>
      </c>
      <c r="F88" s="116">
        <f ca="1">SUM(OFFSET($H88,0,0,1,MONTH(封面!$G$13)))-SUM(OFFSET('2019营业费用'!$H88,0,0,1,MONTH(封面!$G$13)))</f>
        <v>0</v>
      </c>
      <c r="G88" s="116">
        <f ca="1">SUM(OFFSET($H88,0,0,1,MONTH(封面!$G$13)))-SUM(OFFSET('2019预算营业费用'!$H88,0,0,1,MONTH(封面!$G$13)))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68"/>
      <c r="B89" s="46" t="s">
        <v>226</v>
      </c>
      <c r="C89" s="48" t="s">
        <v>115</v>
      </c>
      <c r="D89" s="116">
        <f ca="1">OFFSET($H89,0,MONTH(封面!$G$13)-1,)-OFFSET('2019营业费用'!$H89,0,MONTH(封面!$G$13)-1,)</f>
        <v>0</v>
      </c>
      <c r="E89" s="116">
        <f ca="1">OFFSET($H89,0,MONTH(封面!$G$13)-1,)-OFFSET('2019预算营业费用'!$H89,0,MONTH(封面!$G$13)-1,)</f>
        <v>0</v>
      </c>
      <c r="F89" s="116">
        <f ca="1">SUM(OFFSET($H89,0,0,1,MONTH(封面!$G$13)))-SUM(OFFSET('2019营业费用'!$H89,0,0,1,MONTH(封面!$G$13)))</f>
        <v>0</v>
      </c>
      <c r="G89" s="116">
        <f ca="1">SUM(OFFSET($H89,0,0,1,MONTH(封面!$G$13)))-SUM(OFFSET('2019预算营业费用'!$H89,0,0,1,MONTH(封面!$G$13)))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69" t="s">
        <v>116</v>
      </c>
      <c r="B90" s="46" t="s">
        <v>227</v>
      </c>
      <c r="C90" s="48" t="s">
        <v>117</v>
      </c>
      <c r="D90" s="116">
        <f ca="1">OFFSET($H90,0,MONTH(封面!$G$13)-1,)-OFFSET('2019营业费用'!$H90,0,MONTH(封面!$G$13)-1,)</f>
        <v>0</v>
      </c>
      <c r="E90" s="116">
        <f ca="1">OFFSET($H90,0,MONTH(封面!$G$13)-1,)-OFFSET('2019预算营业费用'!$H90,0,MONTH(封面!$G$13)-1,)</f>
        <v>0</v>
      </c>
      <c r="F90" s="116">
        <f ca="1">SUM(OFFSET($H90,0,0,1,MONTH(封面!$G$13)))-SUM(OFFSET('2019营业费用'!$H90,0,0,1,MONTH(封面!$G$13)))</f>
        <v>0</v>
      </c>
      <c r="G90" s="116">
        <f ca="1">SUM(OFFSET($H90,0,0,1,MONTH(封面!$G$13)))-SUM(OFFSET('2019预算营业费用'!$H90,0,0,1,MONTH(封面!$G$13)))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69"/>
      <c r="B91" s="46" t="s">
        <v>228</v>
      </c>
      <c r="C91" s="48" t="s">
        <v>441</v>
      </c>
      <c r="D91" s="116">
        <f ca="1">OFFSET($H91,0,MONTH(封面!$G$13)-1,)-OFFSET('2019营业费用'!$H91,0,MONTH(封面!$G$13)-1,)</f>
        <v>0</v>
      </c>
      <c r="E91" s="116">
        <f ca="1">OFFSET($H91,0,MONTH(封面!$G$13)-1,)-OFFSET('2019预算营业费用'!$H91,0,MONTH(封面!$G$13)-1,)</f>
        <v>0</v>
      </c>
      <c r="F91" s="116">
        <f ca="1">SUM(OFFSET($H91,0,0,1,MONTH(封面!$G$13)))-SUM(OFFSET('2019营业费用'!$H91,0,0,1,MONTH(封面!$G$13)))</f>
        <v>0</v>
      </c>
      <c r="G91" s="116">
        <f ca="1">SUM(OFFSET($H91,0,0,1,MONTH(封面!$G$13)))-SUM(OFFSET('2019预算营业费用'!$H91,0,0,1,MONTH(封面!$G$13)))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69"/>
      <c r="B92" s="46" t="s">
        <v>118</v>
      </c>
      <c r="C92" s="48" t="s">
        <v>16</v>
      </c>
      <c r="D92" s="116">
        <f ca="1">OFFSET($H92,0,MONTH(封面!$G$13)-1,)-OFFSET('2019营业费用'!$H92,0,MONTH(封面!$G$13)-1,)</f>
        <v>-778.3</v>
      </c>
      <c r="E92" s="116">
        <f ca="1">OFFSET($H92,0,MONTH(封面!$G$13)-1,)-OFFSET('2019预算营业费用'!$H92,0,MONTH(封面!$G$13)-1,)</f>
        <v>0</v>
      </c>
      <c r="F92" s="116">
        <f ca="1">SUM(OFFSET($H92,0,0,1,MONTH(封面!$G$13)))-SUM(OFFSET('2019营业费用'!$H92,0,0,1,MONTH(封面!$G$13)))</f>
        <v>-778.3</v>
      </c>
      <c r="G92" s="116">
        <f ca="1">SUM(OFFSET($H92,0,0,1,MONTH(封面!$G$13)))-SUM(OFFSET('2019预算营业费用'!$H92,0,0,1,MONTH(封面!$G$13)))</f>
        <v>0</v>
      </c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34" customFormat="1" ht="15" customHeight="1">
      <c r="A93" s="165" t="s">
        <v>119</v>
      </c>
      <c r="B93" s="165"/>
      <c r="C93" s="165"/>
      <c r="D93" s="117">
        <f ca="1">SUM(D6:D92)</f>
        <v>-9842.6000000000058</v>
      </c>
      <c r="E93" s="117">
        <f ca="1">SUM(E6:E92)</f>
        <v>68280.329999999987</v>
      </c>
      <c r="F93" s="117">
        <f ca="1">SUM(F6:F92)</f>
        <v>165967.56000000006</v>
      </c>
      <c r="G93" s="117">
        <f ca="1">SUM(G6:G92)</f>
        <v>382561.32000000007</v>
      </c>
      <c r="H93" s="117">
        <f>SUM(H6:H92)</f>
        <v>239424.62999999998</v>
      </c>
      <c r="I93" s="117">
        <f>SUM(I6:I92)</f>
        <v>41336.009999999995</v>
      </c>
      <c r="J93" s="117">
        <f>SUM(J6:J92)</f>
        <v>33520.35</v>
      </c>
      <c r="K93" s="117">
        <f>SUM(K6:K92)</f>
        <v>68280.329999999987</v>
      </c>
      <c r="L93" s="117">
        <f>SUM(L6:L92)</f>
        <v>0</v>
      </c>
      <c r="M93" s="117">
        <f>SUM(M6:M92)</f>
        <v>0</v>
      </c>
      <c r="N93" s="117">
        <f>SUM(N6:N92)</f>
        <v>0</v>
      </c>
      <c r="O93" s="117">
        <f>SUM(O6:O92)</f>
        <v>0</v>
      </c>
      <c r="P93" s="117">
        <f>SUM(P6:P92)</f>
        <v>0</v>
      </c>
      <c r="Q93" s="117">
        <f>SUM(Q6:Q92)</f>
        <v>0</v>
      </c>
      <c r="R93" s="117">
        <f>SUM(R6:R92)</f>
        <v>0</v>
      </c>
      <c r="S93" s="117">
        <f>SUM(S6:S92)</f>
        <v>0</v>
      </c>
      <c r="T93" s="117">
        <f>SUM(T6:T92)</f>
        <v>382561.32000000007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135</v>
      </c>
      <c r="B94" s="208"/>
      <c r="C94" s="209"/>
      <c r="D94" s="116">
        <f ca="1">OFFSET($H94,0,MONTH(封面!$G$13)-1,)-OFFSET('2019营业费用'!$H94,0,MONTH(封面!$G$13)-1,)</f>
        <v>4587.16</v>
      </c>
      <c r="E94" s="116"/>
      <c r="F94" s="116">
        <f ca="1">SUM(OFFSET($H94,0,0,1,MONTH(封面!$G$13)))-SUM(OFFSET('2019营业费用'!$H94,0,0,1,MONTH(封面!$G$13)))</f>
        <v>8176.9399999999969</v>
      </c>
      <c r="G94" s="116"/>
      <c r="H94" s="116">
        <v>5504.59</v>
      </c>
      <c r="I94" s="116">
        <v>3669.72</v>
      </c>
      <c r="J94" s="116">
        <v>2752.29</v>
      </c>
      <c r="K94" s="116">
        <v>8256.8799999999992</v>
      </c>
      <c r="L94" s="116"/>
      <c r="M94" s="127"/>
      <c r="N94" s="116"/>
      <c r="O94" s="127"/>
      <c r="P94" s="116"/>
      <c r="Q94" s="116"/>
      <c r="R94" s="116"/>
      <c r="S94" s="116"/>
      <c r="T94" s="117">
        <f t="shared" si="1"/>
        <v>20183.479999999996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51"/>
      <c r="B95" s="86" t="s">
        <v>256</v>
      </c>
      <c r="C95" s="52"/>
      <c r="D95" s="116">
        <f ca="1">OFFSET($H95,0,MONTH(封面!$G$13)-1,)-OFFSET('2019营业费用'!$H95,0,MONTH(封面!$G$13)-1,)</f>
        <v>4587.16</v>
      </c>
      <c r="E95" s="116"/>
      <c r="F95" s="116">
        <f ca="1">SUM(OFFSET($H95,0,0,1,MONTH(封面!$G$13)))-SUM(OFFSET('2019营业费用'!$H95,0,0,1,MONTH(封面!$G$13)))</f>
        <v>8176.9399999999969</v>
      </c>
      <c r="G95" s="116"/>
      <c r="H95" s="116">
        <v>5504.59</v>
      </c>
      <c r="I95" s="116">
        <v>3669.72</v>
      </c>
      <c r="J95" s="116">
        <v>2752.29</v>
      </c>
      <c r="K95" s="116">
        <v>8256.8799999999992</v>
      </c>
      <c r="L95" s="116"/>
      <c r="M95" s="127"/>
      <c r="N95" s="116"/>
      <c r="O95" s="127"/>
      <c r="P95" s="116"/>
      <c r="Q95" s="116"/>
      <c r="R95" s="116"/>
      <c r="S95" s="116"/>
      <c r="T95" s="117">
        <f t="shared" si="1"/>
        <v>20183.479999999996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136</v>
      </c>
      <c r="B96" s="208"/>
      <c r="C96" s="209"/>
      <c r="D96" s="116">
        <f ca="1">OFFSET($H96,0,MONTH(封面!$G$13)-1,)-OFFSET('2019营业费用'!$H96,0,MONTH(封面!$G$13)-1,)</f>
        <v>0</v>
      </c>
      <c r="E96" s="116"/>
      <c r="F96" s="116">
        <f ca="1">SUM(OFFSET($H96,0,0,1,MONTH(封面!$G$13)))-SUM(OFFSET('2019营业费用'!$H96,0,0,1,MONTH(封面!$G$13)))</f>
        <v>0</v>
      </c>
      <c r="G96" s="116"/>
      <c r="H96" s="116"/>
      <c r="I96" s="116"/>
      <c r="J96" s="116"/>
      <c r="K96" s="116"/>
      <c r="L96" s="116"/>
      <c r="M96" s="127"/>
      <c r="N96" s="116"/>
      <c r="O96" s="127"/>
      <c r="P96" s="116"/>
      <c r="Q96" s="116"/>
      <c r="R96" s="116"/>
      <c r="S96" s="116"/>
      <c r="T96" s="117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2" s="32" customFormat="1" ht="15" customHeight="1">
      <c r="A97" s="51"/>
      <c r="B97" s="86" t="s">
        <v>256</v>
      </c>
      <c r="C97" s="52"/>
      <c r="D97" s="116">
        <f ca="1">OFFSET($H97,0,MONTH(封面!$G$13)-1,)-OFFSET('2019营业费用'!$H97,0,MONTH(封面!$G$13)-1,)</f>
        <v>0</v>
      </c>
      <c r="E97" s="116"/>
      <c r="F97" s="116">
        <f ca="1">SUM(OFFSET($H97,0,0,1,MONTH(封面!$G$13)))-SUM(OFFSET('2019营业费用'!$H97,0,0,1,MONTH(封面!$G$13)))</f>
        <v>0</v>
      </c>
      <c r="G97" s="116"/>
      <c r="H97" s="116"/>
      <c r="I97" s="116"/>
      <c r="J97" s="116"/>
      <c r="K97" s="116"/>
      <c r="L97" s="116"/>
      <c r="M97" s="127"/>
      <c r="N97" s="116"/>
      <c r="O97" s="127"/>
      <c r="P97" s="127"/>
      <c r="Q97" s="127"/>
      <c r="R97" s="127"/>
      <c r="S97" s="127"/>
      <c r="T97" s="117">
        <f t="shared" si="1"/>
        <v>0</v>
      </c>
      <c r="U97" s="38"/>
      <c r="V97" s="15"/>
    </row>
    <row r="98" spans="1:22" s="32" customFormat="1" ht="15" customHeight="1">
      <c r="A98" s="207" t="s">
        <v>445</v>
      </c>
      <c r="B98" s="208"/>
      <c r="C98" s="209"/>
      <c r="D98" s="116">
        <f ca="1">OFFSET($H98,0,MONTH(封面!$G$13)-1,)-OFFSET('2019营业费用'!$H98,0,MONTH(封面!$G$13)-1,)</f>
        <v>-11258.410000000003</v>
      </c>
      <c r="E98" s="116"/>
      <c r="F98" s="116">
        <f ca="1">SUM(OFFSET($H98,0,0,1,MONTH(封面!$G$13)))-SUM(OFFSET('2019营业费用'!$H98,0,0,1,MONTH(封面!$G$13)))</f>
        <v>152757.85999999993</v>
      </c>
      <c r="G98" s="116"/>
      <c r="H98" s="116">
        <v>235582.51</v>
      </c>
      <c r="I98" s="116">
        <v>31712.720000000001</v>
      </c>
      <c r="J98" s="116">
        <v>26855.050000000003</v>
      </c>
      <c r="K98" s="116">
        <v>55106.16</v>
      </c>
      <c r="L98" s="116"/>
      <c r="M98" s="127"/>
      <c r="N98" s="116"/>
      <c r="O98" s="127"/>
      <c r="P98" s="127"/>
      <c r="Q98" s="116"/>
      <c r="R98" s="127"/>
      <c r="S98" s="116"/>
      <c r="T98" s="117">
        <f t="shared" si="1"/>
        <v>349256.43999999994</v>
      </c>
      <c r="U98" s="88"/>
      <c r="V98" s="15"/>
    </row>
    <row r="99" spans="1:22" s="32" customFormat="1" ht="15" customHeight="1">
      <c r="A99" s="130"/>
      <c r="B99" s="86" t="s">
        <v>256</v>
      </c>
      <c r="C99" s="131"/>
      <c r="D99" s="116">
        <f ca="1">OFFSET($H99,0,MONTH(封面!$G$13)-1,)-OFFSET('2019营业费用'!$H99,0,MONTH(封面!$G$13)-1,)</f>
        <v>458.72</v>
      </c>
      <c r="E99" s="116"/>
      <c r="F99" s="116">
        <f ca="1">SUM(OFFSET($H99,0,0,1,MONTH(封面!$G$13)))-SUM(OFFSET('2019营业费用'!$H99,0,0,1,MONTH(封面!$G$13)))</f>
        <v>-10471.94</v>
      </c>
      <c r="G99" s="116"/>
      <c r="H99" s="116"/>
      <c r="I99" s="116"/>
      <c r="J99" s="116">
        <v>13315.55</v>
      </c>
      <c r="K99" s="116">
        <v>458.72</v>
      </c>
      <c r="L99" s="116"/>
      <c r="M99" s="127"/>
      <c r="N99" s="116"/>
      <c r="O99" s="127"/>
      <c r="P99" s="127"/>
      <c r="Q99" s="127"/>
      <c r="R99" s="127"/>
      <c r="S99" s="127"/>
      <c r="T99" s="117">
        <f t="shared" si="1"/>
        <v>13774.269999999999</v>
      </c>
      <c r="U99" s="38"/>
      <c r="V99" s="15"/>
    </row>
    <row r="100" spans="1:22" s="32" customFormat="1" ht="15" customHeight="1">
      <c r="A100" s="207" t="s">
        <v>446</v>
      </c>
      <c r="B100" s="208"/>
      <c r="C100" s="209"/>
      <c r="D100" s="127">
        <f ca="1">OFFSET($H100,0,MONTH(封面!$G$13)-1,)-OFFSET('2019营业费用'!$H100,0,MONTH(封面!$G$13)-1,)</f>
        <v>0</v>
      </c>
      <c r="E100" s="127"/>
      <c r="F100" s="127">
        <f ca="1">SUM(OFFSET($H100,0,0,1,MONTH(封面!$G$13)))-SUM(OFFSET('2019营业费用'!$H100,0,0,1,MONTH(封面!$G$13)))</f>
        <v>0</v>
      </c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17">
        <f t="shared" ref="T100:T101" si="2">SUM(H100:S100)</f>
        <v>0</v>
      </c>
      <c r="U100" s="88"/>
      <c r="V100" s="15"/>
    </row>
    <row r="101" spans="1:22" s="32" customFormat="1" ht="15" customHeight="1">
      <c r="A101" s="130"/>
      <c r="B101" s="86" t="s">
        <v>256</v>
      </c>
      <c r="C101" s="131"/>
      <c r="D101" s="127">
        <f ca="1">OFFSET($H101,0,MONTH(封面!$G$13)-1,)-OFFSET('2019营业费用'!$H101,0,MONTH(封面!$G$13)-1,)</f>
        <v>0</v>
      </c>
      <c r="E101" s="127"/>
      <c r="F101" s="127">
        <f ca="1">SUM(OFFSET($H101,0,0,1,MONTH(封面!$G$13)))-SUM(OFFSET('2019营业费用'!$H101,0,0,1,MONTH(封面!$G$13)))</f>
        <v>0</v>
      </c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17">
        <f t="shared" si="2"/>
        <v>0</v>
      </c>
      <c r="U101" s="38"/>
      <c r="V101" s="15"/>
    </row>
    <row r="102" spans="1:22" s="32" customFormat="1" ht="15" customHeight="1">
      <c r="A102" s="207" t="s">
        <v>120</v>
      </c>
      <c r="B102" s="208"/>
      <c r="C102" s="209"/>
      <c r="D102" s="127">
        <f ca="1">OFFSET($H102,0,MONTH(封面!$G$13)-1,)-OFFSET('2019营业费用'!$H102,0,MONTH(封面!$G$13)-1,)</f>
        <v>0</v>
      </c>
      <c r="E102" s="116"/>
      <c r="F102" s="127">
        <f ca="1">SUM(OFFSET($H102,0,0,1,MONTH(封面!$G$13)))-SUM(OFFSET('2019营业费用'!$H102,0,0,1,MONTH(封面!$G$13)))</f>
        <v>0</v>
      </c>
      <c r="G102" s="116"/>
      <c r="I102" s="127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117">
        <f t="shared" si="1"/>
        <v>0</v>
      </c>
      <c r="U102" s="88"/>
      <c r="V102" s="15"/>
    </row>
    <row r="103" spans="1:22" s="32" customFormat="1" ht="15" customHeight="1">
      <c r="A103" s="51"/>
      <c r="B103" s="86" t="s">
        <v>256</v>
      </c>
      <c r="C103" s="52"/>
      <c r="D103" s="116">
        <f ca="1">OFFSET($H103,0,MONTH(封面!$G$13)-1,)-OFFSET('2019营业费用'!$H103,0,MONTH(封面!$G$13)-1,)</f>
        <v>0</v>
      </c>
      <c r="E103" s="116"/>
      <c r="F103" s="127">
        <f ca="1">SUM(OFFSET($H103,0,0,1,MONTH(封面!$G$13)))-SUM(OFFSET('2019营业费用'!$H103,0,0,1,MONTH(封面!$G$13)))</f>
        <v>0</v>
      </c>
      <c r="G103" s="116"/>
      <c r="H103" s="116"/>
      <c r="I103" s="116"/>
      <c r="J103" s="116"/>
      <c r="K103" s="116"/>
      <c r="L103" s="116"/>
      <c r="M103" s="127"/>
      <c r="N103" s="121"/>
      <c r="O103" s="123"/>
      <c r="P103" s="123"/>
      <c r="Q103" s="123"/>
      <c r="R103" s="123"/>
      <c r="S103" s="123"/>
      <c r="T103" s="117">
        <f t="shared" si="1"/>
        <v>0</v>
      </c>
      <c r="U103" s="38"/>
      <c r="V103" s="15"/>
    </row>
    <row r="104" spans="1:22" s="32" customFormat="1" ht="15" customHeight="1">
      <c r="A104" s="207" t="s">
        <v>257</v>
      </c>
      <c r="B104" s="208"/>
      <c r="C104" s="209"/>
      <c r="D104" s="116">
        <f ca="1">OFFSET($H104,0,MONTH(封面!$G$13)-1,)-OFFSET('2019营业费用'!$H104,0,MONTH(封面!$G$13)-1,)</f>
        <v>-3171.3500000000004</v>
      </c>
      <c r="E104" s="116"/>
      <c r="F104" s="116">
        <f ca="1">SUM(OFFSET($H104,0,0,1,MONTH(封面!$G$13)))-SUM(OFFSET('2019营业费用'!$H104,0,0,1,MONTH(封面!$G$13)))</f>
        <v>5032.7600000000011</v>
      </c>
      <c r="G104" s="116"/>
      <c r="H104" s="116">
        <v>-1662.4700000000003</v>
      </c>
      <c r="I104" s="116">
        <v>5953.57</v>
      </c>
      <c r="J104" s="116">
        <v>3913.01</v>
      </c>
      <c r="K104" s="127">
        <v>4917.29</v>
      </c>
      <c r="L104" s="127"/>
      <c r="M104" s="127"/>
      <c r="N104" s="116"/>
      <c r="O104" s="127"/>
      <c r="P104" s="116"/>
      <c r="Q104" s="116"/>
      <c r="R104" s="127"/>
      <c r="S104" s="116"/>
      <c r="T104" s="117">
        <f>SUM(H104:S104)</f>
        <v>13121.400000000001</v>
      </c>
      <c r="U104" s="88"/>
      <c r="V104" s="15"/>
    </row>
    <row r="105" spans="1:22" s="32" customFormat="1" ht="15" customHeight="1">
      <c r="A105" s="125"/>
      <c r="B105" s="86" t="s">
        <v>256</v>
      </c>
      <c r="C105" s="126"/>
      <c r="D105" s="116">
        <f ca="1">OFFSET($H105,0,MONTH(封面!$G$13)-1,)-OFFSET('2019营业费用'!$H105,0,MONTH(封面!$G$13)-1,)</f>
        <v>0</v>
      </c>
      <c r="E105" s="116"/>
      <c r="F105" s="116">
        <f ca="1">SUM(OFFSET($H105,0,0,1,MONTH(封面!$G$13)))-SUM(OFFSET('2019营业费用'!$H105,0,0,1,MONTH(封面!$G$13)))</f>
        <v>0</v>
      </c>
      <c r="G105" s="116"/>
      <c r="H105" s="116"/>
      <c r="I105" s="116"/>
      <c r="J105" s="116"/>
      <c r="K105" s="116"/>
      <c r="L105" s="116"/>
      <c r="M105" s="127"/>
      <c r="N105" s="121"/>
      <c r="O105" s="123"/>
      <c r="P105" s="123"/>
      <c r="Q105" s="123"/>
      <c r="R105" s="123"/>
      <c r="S105" s="123"/>
      <c r="T105" s="117">
        <f t="shared" ref="T105" si="3">SUM(H105:S105)</f>
        <v>0</v>
      </c>
      <c r="U105" s="38"/>
      <c r="V105" s="15"/>
    </row>
    <row r="106" spans="1:22" s="31" customFormat="1" ht="12">
      <c r="C106" s="53" t="s">
        <v>122</v>
      </c>
      <c r="D106" s="90">
        <f ca="1">D93-SUM(D94,D96,D98,D100,D104,D102)</f>
        <v>0</v>
      </c>
      <c r="E106" s="90"/>
      <c r="F106" s="90">
        <f ca="1">F93-SUM(F94,F96,F98,F100,F104,F102)</f>
        <v>0</v>
      </c>
      <c r="G106" s="53"/>
      <c r="H106" s="90">
        <f>H93-SUM(H94,H96,H98,H100,H104,)</f>
        <v>0</v>
      </c>
      <c r="I106" s="90">
        <f>I93-SUM(I94,I96,I98,I100,I104,)</f>
        <v>0</v>
      </c>
      <c r="J106" s="90">
        <f t="shared" ref="J106:M106" si="4">J93-SUM(J94,J96,J98,J100,J104,)</f>
        <v>0</v>
      </c>
      <c r="K106" s="90">
        <f>K93-SUM(K94,K96,K98,K100,K104,)</f>
        <v>0</v>
      </c>
      <c r="L106" s="90">
        <f t="shared" si="4"/>
        <v>0</v>
      </c>
      <c r="M106" s="90">
        <f t="shared" si="4"/>
        <v>0</v>
      </c>
      <c r="N106" s="90">
        <f t="shared" ref="N106:P106" si="5">N93-SUM(N94,N96,N98,N100,N104,N102)</f>
        <v>0</v>
      </c>
      <c r="O106" s="90">
        <f t="shared" si="5"/>
        <v>0</v>
      </c>
      <c r="P106" s="90">
        <f t="shared" si="5"/>
        <v>0</v>
      </c>
      <c r="Q106" s="90">
        <f t="shared" ref="Q106:S106" si="6">Q93-SUM(Q94,Q96,Q98,Q100,Q104,Q102)</f>
        <v>0</v>
      </c>
      <c r="R106" s="90">
        <f t="shared" si="6"/>
        <v>0</v>
      </c>
      <c r="S106" s="90">
        <f t="shared" si="6"/>
        <v>0</v>
      </c>
      <c r="T106" s="90">
        <f t="shared" ref="T106" si="7">T93-SUM(T94,T96,T98,T100,T102,T104)</f>
        <v>0</v>
      </c>
    </row>
    <row r="107" spans="1:22">
      <c r="D107" s="33"/>
      <c r="G107" s="35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</row>
    <row r="108" spans="1:22">
      <c r="A108" s="31" t="s">
        <v>123</v>
      </c>
      <c r="G108" s="35"/>
      <c r="L108" s="87"/>
      <c r="T108" s="33">
        <f>+T107-T106</f>
        <v>0</v>
      </c>
    </row>
    <row r="109" spans="1:22">
      <c r="A109" s="31" t="s">
        <v>140</v>
      </c>
      <c r="G109" s="35"/>
      <c r="L109" s="87"/>
    </row>
    <row r="110" spans="1:22">
      <c r="A110" s="31" t="s">
        <v>232</v>
      </c>
      <c r="G110" s="35"/>
      <c r="L110" s="87"/>
    </row>
    <row r="111" spans="1:22">
      <c r="A111" s="36"/>
      <c r="L111" s="87"/>
    </row>
    <row r="112" spans="1:22">
      <c r="L112" s="87"/>
    </row>
  </sheetData>
  <autoFilter ref="D5:S106"/>
  <customSheetViews>
    <customSheetView guid="{A27792F8-7640-416B-AC24-5F35457394E7}">
      <pane xSplit="3" ySplit="5" topLeftCell="D81" activePane="bottomRight" state="frozen"/>
      <selection pane="bottomRight" activeCell="I93" sqref="I93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20DEA1C3-F870-4325-A947-DF01307179C4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P105" sqref="P105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32F6004C-FCD8-4606-8BB7-0BE0BE0666BF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4948553E-BE76-402B-BAA8-3966B343194D}">
      <pane xSplit="3" ySplit="5" topLeftCell="K89" activePane="bottomRight" state="frozen"/>
      <selection pane="bottomRight" activeCell="O102" sqref="O102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50C6B4FE-3059-4DA5-BCA6-E2B9EEC70A61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A37983A8-BC51-4154-8FEA-C3D4561882CC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I6" sqref="I6:I102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8309B07A-FC01-4476-88AB-A9C1650B1DDA}">
      <pane xSplit="3" ySplit="5" topLeftCell="N88" activePane="bottomRight" state="frozen"/>
      <selection pane="bottomRight" activeCell="S7" sqref="S7"/>
      <pageMargins left="0.75" right="0.75" top="1" bottom="1" header="0.5" footer="0.5"/>
      <pageSetup paperSize="9" orientation="portrait" horizontalDpi="1200" verticalDpi="1200" r:id="rId10"/>
      <headerFooter alignWithMargins="0"/>
    </customSheetView>
  </customSheetViews>
  <mergeCells count="41"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2:C102"/>
    <mergeCell ref="A100:C100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T4:T5"/>
    <mergeCell ref="U4:U5"/>
    <mergeCell ref="A6:A27"/>
    <mergeCell ref="B6:B7"/>
    <mergeCell ref="B10:B18"/>
    <mergeCell ref="B22:B26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A41:C41 U41:XFD41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J109" sqref="J109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25" style="55" bestFit="1" customWidth="1"/>
    <col min="5" max="5" width="10" style="55" bestFit="1" customWidth="1"/>
    <col min="6" max="6" width="11.375" style="55" customWidth="1"/>
    <col min="7" max="7" width="11.875" style="55" bestFit="1" customWidth="1"/>
    <col min="8" max="8" width="12" style="7" customWidth="1"/>
    <col min="9" max="9" width="11.375" style="7" bestFit="1" customWidth="1"/>
    <col min="10" max="10" width="11.375" style="55" bestFit="1" customWidth="1"/>
    <col min="11" max="11" width="12.25" style="55" bestFit="1" customWidth="1"/>
    <col min="12" max="12" width="12.875" style="55" customWidth="1"/>
    <col min="13" max="13" width="14.125" style="55" bestFit="1" customWidth="1"/>
    <col min="14" max="14" width="16.125" style="55" customWidth="1"/>
    <col min="15" max="15" width="14.125" style="55" bestFit="1" customWidth="1"/>
    <col min="16" max="16" width="11.875" style="55" customWidth="1"/>
    <col min="17" max="17" width="14.625" style="7" customWidth="1"/>
    <col min="18" max="18" width="10.5" style="7" customWidth="1"/>
    <col min="19" max="19" width="13.375" style="7" customWidth="1"/>
    <col min="20" max="20" width="17.375" style="7" customWidth="1"/>
    <col min="21" max="21" width="9.625" style="7" customWidth="1"/>
    <col min="22" max="16384" width="9" style="7"/>
  </cols>
  <sheetData>
    <row r="1" spans="1:21" s="2" customFormat="1" ht="28.5" customHeight="1">
      <c r="A1" s="146" t="s">
        <v>260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1" s="8" customFormat="1" ht="14.25" customHeight="1">
      <c r="A4" s="147" t="s">
        <v>143</v>
      </c>
      <c r="B4" s="147" t="s">
        <v>144</v>
      </c>
      <c r="C4" s="148" t="s">
        <v>145</v>
      </c>
      <c r="D4" s="149" t="s">
        <v>253</v>
      </c>
      <c r="E4" s="150"/>
      <c r="F4" s="151" t="s">
        <v>254</v>
      </c>
      <c r="G4" s="151"/>
      <c r="H4" s="152" t="s">
        <v>461</v>
      </c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 t="s">
        <v>255</v>
      </c>
      <c r="U4" s="153" t="s">
        <v>148</v>
      </c>
    </row>
    <row r="5" spans="1:21" s="15" customFormat="1">
      <c r="A5" s="147"/>
      <c r="B5" s="147"/>
      <c r="C5" s="148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2"/>
      <c r="U5" s="154"/>
    </row>
    <row r="6" spans="1:21" s="15" customFormat="1" ht="17.25" customHeight="1">
      <c r="A6" s="155" t="s">
        <v>4</v>
      </c>
      <c r="B6" s="156" t="s">
        <v>150</v>
      </c>
      <c r="C6" s="45" t="s">
        <v>432</v>
      </c>
      <c r="D6" s="116">
        <f ca="1">OFFSET($H6,0,MONTH(封面!$G$13)-1,)-OFFSET('2019研发费用 '!$H6,0,MONTH(封面!$G$13)-1,)</f>
        <v>-59457.61</v>
      </c>
      <c r="E6" s="116">
        <f ca="1">OFFSET($H6,0,MONTH(封面!$G$13)-1,)-OFFSET('2019预算研发费用 '!$H6,0,MONTH(封面!$G$13)-1,)</f>
        <v>0</v>
      </c>
      <c r="F6" s="116">
        <f ca="1">SUM(OFFSET($H6,0,0,1,MONTH(封面!$G$13)))-SUM(OFFSET('2019研发费用 '!$H6,0,0,1,MONTH(封面!$G$13)))</f>
        <v>-84495.03</v>
      </c>
      <c r="G6" s="116">
        <f ca="1">SUM(OFFSET($H6,0,0,1,MONTH(封面!$G$13)))-SUM(OFFSET('2019预算研发费用 '!$H6,0,0,1,MONTH(封面!$G$13)))</f>
        <v>65996.97</v>
      </c>
      <c r="H6" s="116">
        <v>42681.07</v>
      </c>
      <c r="I6" s="116">
        <v>23315.9</v>
      </c>
      <c r="J6" s="116"/>
      <c r="K6" s="116"/>
      <c r="L6" s="127"/>
      <c r="M6" s="127"/>
      <c r="N6" s="116"/>
      <c r="O6" s="116"/>
      <c r="P6" s="116"/>
      <c r="Q6" s="116"/>
      <c r="R6" s="116"/>
      <c r="S6" s="116"/>
      <c r="T6" s="117">
        <f>SUM(H6:S6)</f>
        <v>65996.97</v>
      </c>
      <c r="U6" s="88"/>
    </row>
    <row r="7" spans="1:21" s="15" customFormat="1" ht="17.25" customHeight="1">
      <c r="A7" s="155"/>
      <c r="B7" s="156"/>
      <c r="C7" s="45" t="s">
        <v>433</v>
      </c>
      <c r="D7" s="116">
        <f ca="1">OFFSET($H7,0,MONTH(封面!$G$13)-1,)-OFFSET('2019研发费用 '!$H7,0,MONTH(封面!$G$13)-1,)</f>
        <v>-6220.44</v>
      </c>
      <c r="E7" s="116">
        <f ca="1">OFFSET($H7,0,MONTH(封面!$G$13)-1,)-OFFSET('2019预算研发费用 '!$H7,0,MONTH(封面!$G$13)-1,)</f>
        <v>0</v>
      </c>
      <c r="F7" s="116">
        <f ca="1">SUM(OFFSET($H7,0,0,1,MONTH(封面!$G$13)))-SUM(OFFSET('2019研发费用 '!$H7,0,0,1,MONTH(封面!$G$13)))</f>
        <v>-29003.229999999996</v>
      </c>
      <c r="G7" s="116">
        <f ca="1">SUM(OFFSET($H7,0,0,1,MONTH(封面!$G$13)))-SUM(OFFSET('2019预算研发费用 '!$H7,0,0,1,MONTH(封面!$G$13)))</f>
        <v>53883.75</v>
      </c>
      <c r="H7" s="127">
        <v>47978.75</v>
      </c>
      <c r="I7" s="127">
        <v>5905</v>
      </c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17">
        <f t="shared" ref="T7:T70" si="0">SUM(H7:S7)</f>
        <v>53883.75</v>
      </c>
      <c r="U7" s="88"/>
    </row>
    <row r="8" spans="1:21" s="15" customFormat="1" ht="17.25" customHeight="1">
      <c r="A8" s="155"/>
      <c r="B8" s="65" t="s">
        <v>151</v>
      </c>
      <c r="C8" s="45" t="s">
        <v>5</v>
      </c>
      <c r="D8" s="116">
        <f ca="1">OFFSET($H8,0,MONTH(封面!$G$13)-1,)-OFFSET('2019研发费用 '!$H8,0,MONTH(封面!$G$13)-1,)</f>
        <v>0</v>
      </c>
      <c r="E8" s="116">
        <f ca="1">OFFSET($H8,0,MONTH(封面!$G$13)-1,)-OFFSET('2019预算研发费用 '!$H8,0,MONTH(封面!$G$13)-1,)</f>
        <v>0</v>
      </c>
      <c r="F8" s="116">
        <f ca="1">SUM(OFFSET($H8,0,0,1,MONTH(封面!$G$13)))-SUM(OFFSET('2019研发费用 '!$H8,0,0,1,MONTH(封面!$G$13)))</f>
        <v>0</v>
      </c>
      <c r="G8" s="116">
        <f ca="1">SUM(OFFSET($H8,0,0,1,MONTH(封面!$G$13)))-SUM(OFFSET('2019预算研发费用 '!$H8,0,0,1,MONTH(封面!$G$13)))</f>
        <v>0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 ht="17.25" customHeight="1">
      <c r="A9" s="155"/>
      <c r="B9" s="65" t="s">
        <v>6</v>
      </c>
      <c r="C9" s="45" t="s">
        <v>7</v>
      </c>
      <c r="D9" s="116">
        <f ca="1">OFFSET($H9,0,MONTH(封面!$G$13)-1,)-OFFSET('2019研发费用 '!$H9,0,MONTH(封面!$G$13)-1,)</f>
        <v>0</v>
      </c>
      <c r="E9" s="116">
        <f ca="1">OFFSET($H9,0,MONTH(封面!$G$13)-1,)-OFFSET('2019预算研发费用 '!$H9,0,MONTH(封面!$G$13)-1,)</f>
        <v>0</v>
      </c>
      <c r="F9" s="116">
        <f ca="1">SUM(OFFSET($H9,0,0,1,MONTH(封面!$G$13)))-SUM(OFFSET('2019研发费用 '!$H9,0,0,1,MONTH(封面!$G$13)))</f>
        <v>0</v>
      </c>
      <c r="G9" s="116">
        <f ca="1">SUM(OFFSET($H9,0,0,1,MONTH(封面!$G$13)))-SUM(OFFSET('2019预算研发费用 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55"/>
      <c r="B10" s="156" t="s">
        <v>152</v>
      </c>
      <c r="C10" s="45" t="s">
        <v>8</v>
      </c>
      <c r="D10" s="116">
        <f ca="1">OFFSET($H10,0,MONTH(封面!$G$13)-1,)-OFFSET('2019研发费用 '!$H10,0,MONTH(封面!$G$13)-1,)</f>
        <v>0</v>
      </c>
      <c r="E10" s="116">
        <f ca="1">OFFSET($H10,0,MONTH(封面!$G$13)-1,)-OFFSET('2019预算研发费用 '!$H10,0,MONTH(封面!$G$13)-1,)</f>
        <v>0</v>
      </c>
      <c r="F10" s="116">
        <f ca="1">SUM(OFFSET($H10,0,0,1,MONTH(封面!$G$13)))-SUM(OFFSET('2019研发费用 '!$H10,0,0,1,MONTH(封面!$G$13)))</f>
        <v>0</v>
      </c>
      <c r="G10" s="116">
        <f ca="1">SUM(OFFSET($H10,0,0,1,MONTH(封面!$G$13)))-SUM(OFFSET('2019预算研发费用 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55"/>
      <c r="B11" s="156"/>
      <c r="C11" s="45" t="s">
        <v>9</v>
      </c>
      <c r="D11" s="116">
        <f ca="1">OFFSET($H11,0,MONTH(封面!$G$13)-1,)-OFFSET('2019研发费用 '!$H11,0,MONTH(封面!$G$13)-1,)</f>
        <v>0</v>
      </c>
      <c r="E11" s="116">
        <f ca="1">OFFSET($H11,0,MONTH(封面!$G$13)-1,)-OFFSET('2019预算研发费用 '!$H11,0,MONTH(封面!$G$13)-1,)</f>
        <v>0</v>
      </c>
      <c r="F11" s="116">
        <f ca="1">SUM(OFFSET($H11,0,0,1,MONTH(封面!$G$13)))-SUM(OFFSET('2019研发费用 '!$H11,0,0,1,MONTH(封面!$G$13)))</f>
        <v>0</v>
      </c>
      <c r="G11" s="116">
        <f ca="1">SUM(OFFSET($H11,0,0,1,MONTH(封面!$G$13)))-SUM(OFFSET('2019预算研发费用 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55"/>
      <c r="B12" s="156"/>
      <c r="C12" s="45" t="s">
        <v>467</v>
      </c>
      <c r="D12" s="116">
        <f ca="1">OFFSET($H12,0,MONTH(封面!$G$13)-1,)-OFFSET('2019研发费用 '!$H12,0,MONTH(封面!$G$13)-1,)</f>
        <v>0</v>
      </c>
      <c r="E12" s="116">
        <f ca="1">OFFSET($H12,0,MONTH(封面!$G$13)-1,)-OFFSET('2019预算研发费用 '!$H12,0,MONTH(封面!$G$13)-1,)</f>
        <v>0</v>
      </c>
      <c r="F12" s="116">
        <f ca="1">SUM(OFFSET($H12,0,0,1,MONTH(封面!$G$13)))-SUM(OFFSET('2019研发费用 '!$H12,0,0,1,MONTH(封面!$G$13)))</f>
        <v>0</v>
      </c>
      <c r="G12" s="116">
        <f ca="1">SUM(OFFSET($H12,0,0,1,MONTH(封面!$G$13)))-SUM(OFFSET('2019预算研发费用 '!$H12,0,0,1,MONTH(封面!$G$13)))</f>
        <v>0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0</v>
      </c>
      <c r="U12" s="88"/>
    </row>
    <row r="13" spans="1:21" s="15" customFormat="1" ht="17.25" customHeight="1">
      <c r="A13" s="155"/>
      <c r="B13" s="156"/>
      <c r="C13" s="45" t="s">
        <v>11</v>
      </c>
      <c r="D13" s="116">
        <f ca="1">OFFSET($H13,0,MONTH(封面!$G$13)-1,)-OFFSET('2019研发费用 '!$H13,0,MONTH(封面!$G$13)-1,)</f>
        <v>0</v>
      </c>
      <c r="E13" s="116">
        <f ca="1">OFFSET($H13,0,MONTH(封面!$G$13)-1,)-OFFSET('2019预算研发费用 '!$H13,0,MONTH(封面!$G$13)-1,)</f>
        <v>0</v>
      </c>
      <c r="F13" s="116">
        <f ca="1">SUM(OFFSET($H13,0,0,1,MONTH(封面!$G$13)))-SUM(OFFSET('2019研发费用 '!$H13,0,0,1,MONTH(封面!$G$13)))</f>
        <v>0</v>
      </c>
      <c r="G13" s="116">
        <f ca="1">SUM(OFFSET($H13,0,0,1,MONTH(封面!$G$13)))-SUM(OFFSET('2019预算研发费用 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55"/>
      <c r="B14" s="156"/>
      <c r="C14" s="45" t="s">
        <v>12</v>
      </c>
      <c r="D14" s="116">
        <f ca="1">OFFSET($H14,0,MONTH(封面!$G$13)-1,)-OFFSET('2019研发费用 '!$H14,0,MONTH(封面!$G$13)-1,)</f>
        <v>0</v>
      </c>
      <c r="E14" s="116">
        <f ca="1">OFFSET($H14,0,MONTH(封面!$G$13)-1,)-OFFSET('2019预算研发费用 '!$H14,0,MONTH(封面!$G$13)-1,)</f>
        <v>0</v>
      </c>
      <c r="F14" s="116">
        <f ca="1">SUM(OFFSET($H14,0,0,1,MONTH(封面!$G$13)))-SUM(OFFSET('2019研发费用 '!$H14,0,0,1,MONTH(封面!$G$13)))</f>
        <v>0</v>
      </c>
      <c r="G14" s="116">
        <f ca="1">SUM(OFFSET($H14,0,0,1,MONTH(封面!$G$13)))-SUM(OFFSET('2019预算研发费用 '!$H14,0,0,1,MONTH(封面!$G$13)))</f>
        <v>0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0</v>
      </c>
      <c r="U14" s="88"/>
    </row>
    <row r="15" spans="1:21" s="15" customFormat="1" ht="17.25" customHeight="1">
      <c r="A15" s="155"/>
      <c r="B15" s="156"/>
      <c r="C15" s="45" t="s">
        <v>13</v>
      </c>
      <c r="D15" s="116">
        <f ca="1">OFFSET($H15,0,MONTH(封面!$G$13)-1,)-OFFSET('2019研发费用 '!$H15,0,MONTH(封面!$G$13)-1,)</f>
        <v>0</v>
      </c>
      <c r="E15" s="116">
        <f ca="1">OFFSET($H15,0,MONTH(封面!$G$13)-1,)-OFFSET('2019预算研发费用 '!$H15,0,MONTH(封面!$G$13)-1,)</f>
        <v>0</v>
      </c>
      <c r="F15" s="116">
        <f ca="1">SUM(OFFSET($H15,0,0,1,MONTH(封面!$G$13)))-SUM(OFFSET('2019研发费用 '!$H15,0,0,1,MONTH(封面!$G$13)))</f>
        <v>0</v>
      </c>
      <c r="G15" s="116">
        <f ca="1">SUM(OFFSET($H15,0,0,1,MONTH(封面!$G$13)))-SUM(OFFSET('2019预算研发费用 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55"/>
      <c r="B16" s="156"/>
      <c r="C16" s="45" t="s">
        <v>14</v>
      </c>
      <c r="D16" s="116">
        <f ca="1">OFFSET($H16,0,MONTH(封面!$G$13)-1,)-OFFSET('2019研发费用 '!$H16,0,MONTH(封面!$G$13)-1,)</f>
        <v>0</v>
      </c>
      <c r="E16" s="116">
        <f ca="1">OFFSET($H16,0,MONTH(封面!$G$13)-1,)-OFFSET('2019预算研发费用 '!$H16,0,MONTH(封面!$G$13)-1,)</f>
        <v>0</v>
      </c>
      <c r="F16" s="116">
        <f ca="1">SUM(OFFSET($H16,0,0,1,MONTH(封面!$G$13)))-SUM(OFFSET('2019研发费用 '!$H16,0,0,1,MONTH(封面!$G$13)))</f>
        <v>0</v>
      </c>
      <c r="G16" s="116">
        <f ca="1">SUM(OFFSET($H16,0,0,1,MONTH(封面!$G$13)))-SUM(OFFSET('2019预算研发费用 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55"/>
      <c r="B17" s="156"/>
      <c r="C17" s="45" t="s">
        <v>15</v>
      </c>
      <c r="D17" s="116">
        <f ca="1">OFFSET($H17,0,MONTH(封面!$G$13)-1,)-OFFSET('2019研发费用 '!$H17,0,MONTH(封面!$G$13)-1,)</f>
        <v>0</v>
      </c>
      <c r="E17" s="116">
        <f ca="1">OFFSET($H17,0,MONTH(封面!$G$13)-1,)-OFFSET('2019预算研发费用 '!$H17,0,MONTH(封面!$G$13)-1,)</f>
        <v>0</v>
      </c>
      <c r="F17" s="116">
        <f ca="1">SUM(OFFSET($H17,0,0,1,MONTH(封面!$G$13)))-SUM(OFFSET('2019研发费用 '!$H17,0,0,1,MONTH(封面!$G$13)))</f>
        <v>0</v>
      </c>
      <c r="G17" s="116">
        <f ca="1">SUM(OFFSET($H17,0,0,1,MONTH(封面!$G$13)))-SUM(OFFSET('2019预算研发费用 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55"/>
      <c r="B18" s="156"/>
      <c r="C18" s="45" t="s">
        <v>434</v>
      </c>
      <c r="D18" s="116">
        <f ca="1">OFFSET($H18,0,MONTH(封面!$G$13)-1,)-OFFSET('2019研发费用 '!$H18,0,MONTH(封面!$G$13)-1,)</f>
        <v>0</v>
      </c>
      <c r="E18" s="116">
        <f ca="1">OFFSET($H18,0,MONTH(封面!$G$13)-1,)-OFFSET('2019预算研发费用 '!$H18,0,MONTH(封面!$G$13)-1,)</f>
        <v>0</v>
      </c>
      <c r="F18" s="116">
        <f ca="1">SUM(OFFSET($H18,0,0,1,MONTH(封面!$G$13)))-SUM(OFFSET('2019研发费用 '!$H18,0,0,1,MONTH(封面!$G$13)))</f>
        <v>0</v>
      </c>
      <c r="G18" s="116">
        <f ca="1">SUM(OFFSET($H18,0,0,1,MONTH(封面!$G$13)))-SUM(OFFSET('2019预算研发费用 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55"/>
      <c r="B19" s="65" t="s">
        <v>153</v>
      </c>
      <c r="C19" s="45" t="s">
        <v>17</v>
      </c>
      <c r="D19" s="116">
        <f ca="1">OFFSET($H19,0,MONTH(封面!$G$13)-1,)-OFFSET('2019研发费用 '!$H19,0,MONTH(封面!$G$13)-1,)</f>
        <v>-1071</v>
      </c>
      <c r="E19" s="116">
        <f ca="1">OFFSET($H19,0,MONTH(封面!$G$13)-1,)-OFFSET('2019预算研发费用 '!$H19,0,MONTH(封面!$G$13)-1,)</f>
        <v>0</v>
      </c>
      <c r="F19" s="116">
        <f ca="1">SUM(OFFSET($H19,0,0,1,MONTH(封面!$G$13)))-SUM(OFFSET('2019研发费用 '!$H19,0,0,1,MONTH(封面!$G$13)))</f>
        <v>-458</v>
      </c>
      <c r="G19" s="116">
        <f ca="1">SUM(OFFSET($H19,0,0,1,MONTH(封面!$G$13)))-SUM(OFFSET('2019预算研发费用 '!$H19,0,0,1,MONTH(封面!$G$13)))</f>
        <v>3826</v>
      </c>
      <c r="H19" s="127">
        <v>1913</v>
      </c>
      <c r="I19" s="127">
        <v>1913</v>
      </c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3826</v>
      </c>
      <c r="U19" s="88"/>
    </row>
    <row r="20" spans="1:21" s="15" customFormat="1" ht="17.25" customHeight="1">
      <c r="A20" s="155"/>
      <c r="B20" s="65" t="s">
        <v>18</v>
      </c>
      <c r="C20" s="45" t="s">
        <v>19</v>
      </c>
      <c r="D20" s="116">
        <f ca="1">OFFSET($H20,0,MONTH(封面!$G$13)-1,)-OFFSET('2019研发费用 '!$H20,0,MONTH(封面!$G$13)-1,)</f>
        <v>0</v>
      </c>
      <c r="E20" s="116">
        <f ca="1">OFFSET($H20,0,MONTH(封面!$G$13)-1,)-OFFSET('2019预算研发费用 '!$H20,0,MONTH(封面!$G$13)-1,)</f>
        <v>0</v>
      </c>
      <c r="F20" s="116">
        <f ca="1">SUM(OFFSET($H20,0,0,1,MONTH(封面!$G$13)))-SUM(OFFSET('2019研发费用 '!$H20,0,0,1,MONTH(封面!$G$13)))</f>
        <v>0</v>
      </c>
      <c r="G20" s="116">
        <f ca="1">SUM(OFFSET($H20,0,0,1,MONTH(封面!$G$13)))-SUM(OFFSET('2019预算研发费用 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55"/>
      <c r="B21" s="65" t="s">
        <v>154</v>
      </c>
      <c r="C21" s="45" t="s">
        <v>20</v>
      </c>
      <c r="D21" s="116">
        <f ca="1">OFFSET($H21,0,MONTH(封面!$G$13)-1,)-OFFSET('2019研发费用 '!$H21,0,MONTH(封面!$G$13)-1,)</f>
        <v>0</v>
      </c>
      <c r="E21" s="116">
        <f ca="1">OFFSET($H21,0,MONTH(封面!$G$13)-1,)-OFFSET('2019预算研发费用 '!$H21,0,MONTH(封面!$G$13)-1,)</f>
        <v>0</v>
      </c>
      <c r="F21" s="116">
        <f ca="1">SUM(OFFSET($H21,0,0,1,MONTH(封面!$G$13)))-SUM(OFFSET('2019研发费用 '!$H21,0,0,1,MONTH(封面!$G$13)))</f>
        <v>0</v>
      </c>
      <c r="G21" s="116">
        <f ca="1">SUM(OFFSET($H21,0,0,1,MONTH(封面!$G$13)))-SUM(OFFSET('2019预算研发费用 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55"/>
      <c r="B22" s="156" t="s">
        <v>21</v>
      </c>
      <c r="C22" s="45" t="s">
        <v>22</v>
      </c>
      <c r="D22" s="116">
        <f ca="1">OFFSET($H22,0,MONTH(封面!$G$13)-1,)-OFFSET('2019研发费用 '!$H22,0,MONTH(封面!$G$13)-1,)</f>
        <v>-7727.36</v>
      </c>
      <c r="E22" s="116">
        <f ca="1">OFFSET($H22,0,MONTH(封面!$G$13)-1,)-OFFSET('2019预算研发费用 '!$H22,0,MONTH(封面!$G$13)-1,)</f>
        <v>0</v>
      </c>
      <c r="F22" s="116">
        <f ca="1">SUM(OFFSET($H22,0,0,1,MONTH(封面!$G$13)))-SUM(OFFSET('2019研发费用 '!$H22,0,0,1,MONTH(封面!$G$13)))</f>
        <v>-17573.759999999998</v>
      </c>
      <c r="G22" s="116">
        <f ca="1">SUM(OFFSET($H22,0,0,1,MONTH(封面!$G$13)))-SUM(OFFSET('2019预算研发费用 '!$H22,0,0,1,MONTH(封面!$G$13)))</f>
        <v>13335.68</v>
      </c>
      <c r="H22" s="127">
        <v>6667.84</v>
      </c>
      <c r="I22" s="127">
        <v>6667.84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13335.68</v>
      </c>
      <c r="U22" s="88"/>
    </row>
    <row r="23" spans="1:21" s="15" customFormat="1" ht="17.25" customHeight="1">
      <c r="A23" s="155"/>
      <c r="B23" s="156"/>
      <c r="C23" s="45" t="s">
        <v>23</v>
      </c>
      <c r="D23" s="116">
        <f ca="1">OFFSET($H23,0,MONTH(封面!$G$13)-1,)-OFFSET('2019研发费用 '!$H23,0,MONTH(封面!$G$13)-1,)</f>
        <v>-203.35</v>
      </c>
      <c r="E23" s="116">
        <f ca="1">OFFSET($H23,0,MONTH(封面!$G$13)-1,)-OFFSET('2019预算研发费用 '!$H23,0,MONTH(封面!$G$13)-1,)</f>
        <v>0</v>
      </c>
      <c r="F23" s="116">
        <f ca="1">SUM(OFFSET($H23,0,0,1,MONTH(封面!$G$13)))-SUM(OFFSET('2019研发费用 '!$H23,0,0,1,MONTH(封面!$G$13)))</f>
        <v>-396.65999999999997</v>
      </c>
      <c r="G23" s="116">
        <f ca="1">SUM(OFFSET($H23,0,0,1,MONTH(封面!$G$13)))-SUM(OFFSET('2019预算研发费用 '!$H23,0,0,1,MONTH(封面!$G$13)))</f>
        <v>416.74</v>
      </c>
      <c r="H23" s="127">
        <v>208.37</v>
      </c>
      <c r="I23" s="127">
        <v>208.37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416.74</v>
      </c>
      <c r="U23" s="88"/>
    </row>
    <row r="24" spans="1:21" s="15" customFormat="1" ht="17.25" customHeight="1">
      <c r="A24" s="155"/>
      <c r="B24" s="156"/>
      <c r="C24" s="45" t="s">
        <v>24</v>
      </c>
      <c r="D24" s="116">
        <f ca="1">OFFSET($H24,0,MONTH(封面!$G$13)-1,)-OFFSET('2019研发费用 '!$H24,0,MONTH(封面!$G$13)-1,)</f>
        <v>-264.36</v>
      </c>
      <c r="E24" s="116">
        <f ca="1">OFFSET($H24,0,MONTH(封面!$G$13)-1,)-OFFSET('2019预算研发费用 '!$H24,0,MONTH(封面!$G$13)-1,)</f>
        <v>0</v>
      </c>
      <c r="F24" s="116">
        <f ca="1">SUM(OFFSET($H24,0,0,1,MONTH(封面!$G$13)))-SUM(OFFSET('2019研发费用 '!$H24,0,0,1,MONTH(封面!$G$13)))</f>
        <v>-515.68000000000006</v>
      </c>
      <c r="G24" s="116">
        <f ca="1">SUM(OFFSET($H24,0,0,1,MONTH(封面!$G$13)))-SUM(OFFSET('2019预算研发费用 '!$H24,0,0,1,MONTH(封面!$G$13)))</f>
        <v>541.76</v>
      </c>
      <c r="H24" s="127">
        <v>270.88</v>
      </c>
      <c r="I24" s="127">
        <v>270.88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541.76</v>
      </c>
      <c r="U24" s="88"/>
    </row>
    <row r="25" spans="1:21" s="15" customFormat="1" ht="17.25" customHeight="1">
      <c r="A25" s="155"/>
      <c r="B25" s="156"/>
      <c r="C25" s="45" t="s">
        <v>25</v>
      </c>
      <c r="D25" s="116">
        <f ca="1">OFFSET($H25,0,MONTH(封面!$G$13)-1,)-OFFSET('2019研发费用 '!$H25,0,MONTH(封面!$G$13)-1,)</f>
        <v>-4067.03</v>
      </c>
      <c r="E25" s="116">
        <f ca="1">OFFSET($H25,0,MONTH(封面!$G$13)-1,)-OFFSET('2019预算研发费用 '!$H25,0,MONTH(封面!$G$13)-1,)</f>
        <v>0</v>
      </c>
      <c r="F25" s="116">
        <f ca="1">SUM(OFFSET($H25,0,0,1,MONTH(封面!$G$13)))-SUM(OFFSET('2019研发费用 '!$H25,0,0,1,MONTH(封面!$G$13)))</f>
        <v>-7933.3200000000015</v>
      </c>
      <c r="G25" s="116">
        <f ca="1">SUM(OFFSET($H25,0,0,1,MONTH(封面!$G$13)))-SUM(OFFSET('2019预算研发费用 '!$H25,0,0,1,MONTH(封面!$G$13)))</f>
        <v>8334.7999999999993</v>
      </c>
      <c r="H25" s="127">
        <v>4167.3999999999996</v>
      </c>
      <c r="I25" s="127">
        <v>4167.3999999999996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8334.7999999999993</v>
      </c>
      <c r="U25" s="88"/>
    </row>
    <row r="26" spans="1:21" s="15" customFormat="1" ht="17.25" customHeight="1">
      <c r="A26" s="155"/>
      <c r="B26" s="156"/>
      <c r="C26" s="45" t="s">
        <v>26</v>
      </c>
      <c r="D26" s="116">
        <f ca="1">OFFSET($H26,0,MONTH(封面!$G$13)-1,)-OFFSET('2019研发费用 '!$H26,0,MONTH(封面!$G$13)-1,)</f>
        <v>-203.35</v>
      </c>
      <c r="E26" s="116">
        <f ca="1">OFFSET($H26,0,MONTH(封面!$G$13)-1,)-OFFSET('2019预算研发费用 '!$H26,0,MONTH(封面!$G$13)-1,)</f>
        <v>0</v>
      </c>
      <c r="F26" s="116">
        <f ca="1">SUM(OFFSET($H26,0,0,1,MONTH(封面!$G$13)))-SUM(OFFSET('2019研发费用 '!$H26,0,0,1,MONTH(封面!$G$13)))</f>
        <v>-396.65999999999997</v>
      </c>
      <c r="G26" s="116">
        <f ca="1">SUM(OFFSET($H26,0,0,1,MONTH(封面!$G$13)))-SUM(OFFSET('2019预算研发费用 '!$H26,0,0,1,MONTH(封面!$G$13)))</f>
        <v>416.74</v>
      </c>
      <c r="H26" s="127">
        <v>208.37</v>
      </c>
      <c r="I26" s="127">
        <v>208.37</v>
      </c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416.74</v>
      </c>
      <c r="U26" s="88"/>
    </row>
    <row r="27" spans="1:21" s="15" customFormat="1" ht="17.25" customHeight="1">
      <c r="A27" s="155"/>
      <c r="B27" s="65" t="s">
        <v>27</v>
      </c>
      <c r="C27" s="45" t="s">
        <v>28</v>
      </c>
      <c r="D27" s="116">
        <f ca="1">OFFSET($H27,0,MONTH(封面!$G$13)-1,)-OFFSET('2019研发费用 '!$H27,0,MONTH(封面!$G$13)-1,)</f>
        <v>0</v>
      </c>
      <c r="E27" s="116">
        <f ca="1">OFFSET($H27,0,MONTH(封面!$G$13)-1,)-OFFSET('2019预算研发费用 '!$H27,0,MONTH(封面!$G$13)-1,)</f>
        <v>0</v>
      </c>
      <c r="F27" s="116">
        <f ca="1">SUM(OFFSET($H27,0,0,1,MONTH(封面!$G$13)))-SUM(OFFSET('2019研发费用 '!$H27,0,0,1,MONTH(封面!$G$13)))</f>
        <v>0</v>
      </c>
      <c r="G27" s="116">
        <f ca="1">SUM(OFFSET($H27,0,0,1,MONTH(封面!$G$13)))-SUM(OFFSET('2019预算研发费用 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7.25" customHeight="1">
      <c r="A28" s="161" t="s">
        <v>155</v>
      </c>
      <c r="B28" s="156" t="s">
        <v>29</v>
      </c>
      <c r="C28" s="45" t="s">
        <v>30</v>
      </c>
      <c r="D28" s="116">
        <f ca="1">OFFSET($H28,0,MONTH(封面!$G$13)-1,)-OFFSET('2019研发费用 '!$H28,0,MONTH(封面!$G$13)-1,)</f>
        <v>0</v>
      </c>
      <c r="E28" s="116">
        <f ca="1">OFFSET($H28,0,MONTH(封面!$G$13)-1,)-OFFSET('2019预算研发费用 '!$H28,0,MONTH(封面!$G$13)-1,)</f>
        <v>0</v>
      </c>
      <c r="F28" s="116">
        <f ca="1">SUM(OFFSET($H28,0,0,1,MONTH(封面!$G$13)))-SUM(OFFSET('2019研发费用 '!$H28,0,0,1,MONTH(封面!$G$13)))</f>
        <v>0</v>
      </c>
      <c r="G28" s="116">
        <f ca="1">SUM(OFFSET($H28,0,0,1,MONTH(封面!$G$13)))-SUM(OFFSET('2019预算研发费用 '!$H28,0,0,1,MONTH(封面!$G$13)))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61"/>
      <c r="B29" s="156"/>
      <c r="C29" s="45" t="s">
        <v>31</v>
      </c>
      <c r="D29" s="116">
        <f ca="1">OFFSET($H29,0,MONTH(封面!$G$13)-1,)-OFFSET('2019研发费用 '!$H29,0,MONTH(封面!$G$13)-1,)</f>
        <v>0</v>
      </c>
      <c r="E29" s="116">
        <f ca="1">OFFSET($H29,0,MONTH(封面!$G$13)-1,)-OFFSET('2019预算研发费用 '!$H29,0,MONTH(封面!$G$13)-1,)</f>
        <v>0</v>
      </c>
      <c r="F29" s="116">
        <f ca="1">SUM(OFFSET($H29,0,0,1,MONTH(封面!$G$13)))-SUM(OFFSET('2019研发费用 '!$H29,0,0,1,MONTH(封面!$G$13)))</f>
        <v>196.16000000000003</v>
      </c>
      <c r="G29" s="116">
        <f ca="1">SUM(OFFSET($H29,0,0,1,MONTH(封面!$G$13)))-SUM(OFFSET('2019预算研发费用 '!$H29,0,0,1,MONTH(封面!$G$13)))</f>
        <v>459.44</v>
      </c>
      <c r="H29" s="127">
        <v>459.44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459.44</v>
      </c>
      <c r="U29" s="88"/>
    </row>
    <row r="30" spans="1:21" s="15" customFormat="1" ht="17.25" customHeight="1">
      <c r="A30" s="161"/>
      <c r="B30" s="65" t="s">
        <v>32</v>
      </c>
      <c r="C30" s="45" t="s">
        <v>33</v>
      </c>
      <c r="D30" s="116">
        <f ca="1">OFFSET($H30,0,MONTH(封面!$G$13)-1,)-OFFSET('2019研发费用 '!$H30,0,MONTH(封面!$G$13)-1,)</f>
        <v>0</v>
      </c>
      <c r="E30" s="116">
        <f ca="1">OFFSET($H30,0,MONTH(封面!$G$13)-1,)-OFFSET('2019预算研发费用 '!$H30,0,MONTH(封面!$G$13)-1,)</f>
        <v>0</v>
      </c>
      <c r="F30" s="116">
        <f ca="1">SUM(OFFSET($H30,0,0,1,MONTH(封面!$G$13)))-SUM(OFFSET('2019研发费用 '!$H30,0,0,1,MONTH(封面!$G$13)))</f>
        <v>0</v>
      </c>
      <c r="G30" s="116">
        <f ca="1">SUM(OFFSET($H30,0,0,1,MONTH(封面!$G$13)))-SUM(OFFSET('2019预算研发费用 '!$H30,0,0,1,MONTH(封面!$G$13)))</f>
        <v>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0</v>
      </c>
      <c r="U30" s="88"/>
    </row>
    <row r="31" spans="1:21" s="15" customFormat="1" ht="17.25" customHeight="1">
      <c r="A31" s="161"/>
      <c r="B31" s="156" t="s">
        <v>156</v>
      </c>
      <c r="C31" s="45" t="s">
        <v>34</v>
      </c>
      <c r="D31" s="116">
        <f ca="1">OFFSET($H31,0,MONTH(封面!$G$13)-1,)-OFFSET('2019研发费用 '!$H31,0,MONTH(封面!$G$13)-1,)</f>
        <v>0</v>
      </c>
      <c r="E31" s="116">
        <f ca="1">OFFSET($H31,0,MONTH(封面!$G$13)-1,)-OFFSET('2019预算研发费用 '!$H31,0,MONTH(封面!$G$13)-1,)</f>
        <v>0</v>
      </c>
      <c r="F31" s="116">
        <f ca="1">SUM(OFFSET($H31,0,0,1,MONTH(封面!$G$13)))-SUM(OFFSET('2019研发费用 '!$H31,0,0,1,MONTH(封面!$G$13)))</f>
        <v>0</v>
      </c>
      <c r="G31" s="116">
        <f ca="1">SUM(OFFSET($H31,0,0,1,MONTH(封面!$G$13)))-SUM(OFFSET('2019预算研发费用 '!$H31,0,0,1,MONTH(封面!$G$13)))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61"/>
      <c r="B32" s="156"/>
      <c r="C32" s="45" t="s">
        <v>35</v>
      </c>
      <c r="D32" s="116">
        <f ca="1">OFFSET($H32,0,MONTH(封面!$G$13)-1,)-OFFSET('2019研发费用 '!$H32,0,MONTH(封面!$G$13)-1,)</f>
        <v>0</v>
      </c>
      <c r="E32" s="116">
        <f ca="1">OFFSET($H32,0,MONTH(封面!$G$13)-1,)-OFFSET('2019预算研发费用 '!$H32,0,MONTH(封面!$G$13)-1,)</f>
        <v>0</v>
      </c>
      <c r="F32" s="116">
        <f ca="1">SUM(OFFSET($H32,0,0,1,MONTH(封面!$G$13)))-SUM(OFFSET('2019研发费用 '!$H32,0,0,1,MONTH(封面!$G$13)))</f>
        <v>0</v>
      </c>
      <c r="G32" s="116">
        <f ca="1">SUM(OFFSET($H32,0,0,1,MONTH(封面!$G$13)))-SUM(OFFSET('2019预算研发费用 '!$H32,0,0,1,MONTH(封面!$G$13)))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61"/>
      <c r="B33" s="156"/>
      <c r="C33" s="45" t="s">
        <v>36</v>
      </c>
      <c r="D33" s="116">
        <f ca="1">OFFSET($H33,0,MONTH(封面!$G$13)-1,)-OFFSET('2019研发费用 '!$H33,0,MONTH(封面!$G$13)-1,)</f>
        <v>-200</v>
      </c>
      <c r="E33" s="116">
        <f ca="1">OFFSET($H33,0,MONTH(封面!$G$13)-1,)-OFFSET('2019预算研发费用 '!$H33,0,MONTH(封面!$G$13)-1,)</f>
        <v>0</v>
      </c>
      <c r="F33" s="116">
        <f ca="1">SUM(OFFSET($H33,0,0,1,MONTH(封面!$G$13)))-SUM(OFFSET('2019研发费用 '!$H33,0,0,1,MONTH(封面!$G$13)))</f>
        <v>-300</v>
      </c>
      <c r="G33" s="116">
        <f ca="1">SUM(OFFSET($H33,0,0,1,MONTH(封面!$G$13)))-SUM(OFFSET('2019预算研发费用 '!$H33,0,0,1,MONTH(封面!$G$13)))</f>
        <v>100</v>
      </c>
      <c r="H33" s="127">
        <v>100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100</v>
      </c>
      <c r="U33" s="88"/>
    </row>
    <row r="34" spans="1:21" s="15" customFormat="1" ht="17.25" customHeight="1">
      <c r="A34" s="161"/>
      <c r="B34" s="156" t="s">
        <v>37</v>
      </c>
      <c r="C34" s="45" t="s">
        <v>38</v>
      </c>
      <c r="D34" s="116">
        <f ca="1">OFFSET($H34,0,MONTH(封面!$G$13)-1,)-OFFSET('2019研发费用 '!$H34,0,MONTH(封面!$G$13)-1,)</f>
        <v>0</v>
      </c>
      <c r="E34" s="116">
        <f ca="1">OFFSET($H34,0,MONTH(封面!$G$13)-1,)-OFFSET('2019预算研发费用 '!$H34,0,MONTH(封面!$G$13)-1,)</f>
        <v>0</v>
      </c>
      <c r="F34" s="116">
        <f ca="1">SUM(OFFSET($H34,0,0,1,MONTH(封面!$G$13)))-SUM(OFFSET('2019研发费用 '!$H34,0,0,1,MONTH(封面!$G$13)))</f>
        <v>-5351.6399999999994</v>
      </c>
      <c r="G34" s="116">
        <f ca="1">SUM(OFFSET($H34,0,0,1,MONTH(封面!$G$13)))-SUM(OFFSET('2019预算研发费用 '!$H34,0,0,1,MONTH(封面!$G$13)))</f>
        <v>-2640</v>
      </c>
      <c r="H34" s="127">
        <v>-2640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-2640</v>
      </c>
      <c r="U34" s="88"/>
    </row>
    <row r="35" spans="1:21" s="15" customFormat="1" ht="17.25" customHeight="1">
      <c r="A35" s="161"/>
      <c r="B35" s="156"/>
      <c r="C35" s="45" t="s">
        <v>39</v>
      </c>
      <c r="D35" s="116">
        <f ca="1">OFFSET($H35,0,MONTH(封面!$G$13)-1,)-OFFSET('2019研发费用 '!$H35,0,MONTH(封面!$G$13)-1,)</f>
        <v>0</v>
      </c>
      <c r="E35" s="116">
        <f ca="1">OFFSET($H35,0,MONTH(封面!$G$13)-1,)-OFFSET('2019预算研发费用 '!$H35,0,MONTH(封面!$G$13)-1,)</f>
        <v>0</v>
      </c>
      <c r="F35" s="116">
        <f ca="1">SUM(OFFSET($H35,0,0,1,MONTH(封面!$G$13)))-SUM(OFFSET('2019研发费用 '!$H35,0,0,1,MONTH(封面!$G$13)))</f>
        <v>-6396.6</v>
      </c>
      <c r="G35" s="116">
        <f ca="1">SUM(OFFSET($H35,0,0,1,MONTH(封面!$G$13)))-SUM(OFFSET('2019预算研发费用 '!$H35,0,0,1,MONTH(封面!$G$13)))</f>
        <v>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 ht="17.25" customHeight="1">
      <c r="A36" s="161"/>
      <c r="B36" s="65" t="s">
        <v>157</v>
      </c>
      <c r="C36" s="45" t="s">
        <v>40</v>
      </c>
      <c r="D36" s="116">
        <f ca="1">OFFSET($H36,0,MONTH(封面!$G$13)-1,)-OFFSET('2019研发费用 '!$H36,0,MONTH(封面!$G$13)-1,)</f>
        <v>0</v>
      </c>
      <c r="E36" s="116">
        <f ca="1">OFFSET($H36,0,MONTH(封面!$G$13)-1,)-OFFSET('2019预算研发费用 '!$H36,0,MONTH(封面!$G$13)-1,)</f>
        <v>0</v>
      </c>
      <c r="F36" s="116">
        <f ca="1">SUM(OFFSET($H36,0,0,1,MONTH(封面!$G$13)))-SUM(OFFSET('2019研发费用 '!$H36,0,0,1,MONTH(封面!$G$13)))</f>
        <v>0</v>
      </c>
      <c r="G36" s="116">
        <f ca="1">SUM(OFFSET($H36,0,0,1,MONTH(封面!$G$13)))-SUM(OFFSET('2019预算研发费用 '!$H36,0,0,1,MONTH(封面!$G$13)))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24.75" customHeight="1">
      <c r="A37" s="161"/>
      <c r="B37" s="65" t="s">
        <v>41</v>
      </c>
      <c r="C37" s="45" t="s">
        <v>42</v>
      </c>
      <c r="D37" s="116">
        <f ca="1">OFFSET($H37,0,MONTH(封面!$G$13)-1,)-OFFSET('2019研发费用 '!$H37,0,MONTH(封面!$G$13)-1,)</f>
        <v>0</v>
      </c>
      <c r="E37" s="116">
        <f ca="1">OFFSET($H37,0,MONTH(封面!$G$13)-1,)-OFFSET('2019预算研发费用 '!$H37,0,MONTH(封面!$G$13)-1,)</f>
        <v>0</v>
      </c>
      <c r="F37" s="116">
        <f ca="1">SUM(OFFSET($H37,0,0,1,MONTH(封面!$G$13)))-SUM(OFFSET('2019研发费用 '!$H37,0,0,1,MONTH(封面!$G$13)))</f>
        <v>-194</v>
      </c>
      <c r="G37" s="116">
        <f ca="1">SUM(OFFSET($H37,0,0,1,MONTH(封面!$G$13)))-SUM(OFFSET('2019预算研发费用 '!$H37,0,0,1,MONTH(封面!$G$13)))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17.25" customHeight="1">
      <c r="A38" s="161"/>
      <c r="B38" s="156" t="s">
        <v>158</v>
      </c>
      <c r="C38" s="45" t="s">
        <v>43</v>
      </c>
      <c r="D38" s="116">
        <f ca="1">OFFSET($H38,0,MONTH(封面!$G$13)-1,)-OFFSET('2019研发费用 '!$H38,0,MONTH(封面!$G$13)-1,)</f>
        <v>0</v>
      </c>
      <c r="E38" s="116">
        <f ca="1">OFFSET($H38,0,MONTH(封面!$G$13)-1,)-OFFSET('2019预算研发费用 '!$H38,0,MONTH(封面!$G$13)-1,)</f>
        <v>0</v>
      </c>
      <c r="F38" s="116">
        <f ca="1">SUM(OFFSET($H38,0,0,1,MONTH(封面!$G$13)))-SUM(OFFSET('2019研发费用 '!$H38,0,0,1,MONTH(封面!$G$13)))</f>
        <v>0</v>
      </c>
      <c r="G38" s="116">
        <f ca="1">SUM(OFFSET($H38,0,0,1,MONTH(封面!$G$13)))-SUM(OFFSET('2019预算研发费用 '!$H38,0,0,1,MONTH(封面!$G$13)))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61"/>
      <c r="B39" s="156"/>
      <c r="C39" s="45" t="s">
        <v>44</v>
      </c>
      <c r="D39" s="116">
        <f ca="1">OFFSET($H39,0,MONTH(封面!$G$13)-1,)-OFFSET('2019研发费用 '!$H39,0,MONTH(封面!$G$13)-1,)</f>
        <v>0</v>
      </c>
      <c r="E39" s="116">
        <f ca="1">OFFSET($H39,0,MONTH(封面!$G$13)-1,)-OFFSET('2019预算研发费用 '!$H39,0,MONTH(封面!$G$13)-1,)</f>
        <v>0</v>
      </c>
      <c r="F39" s="116">
        <f ca="1">SUM(OFFSET($H39,0,0,1,MONTH(封面!$G$13)))-SUM(OFFSET('2019研发费用 '!$H39,0,0,1,MONTH(封面!$G$13)))</f>
        <v>0</v>
      </c>
      <c r="G39" s="116">
        <f ca="1">SUM(OFFSET($H39,0,0,1,MONTH(封面!$G$13)))-SUM(OFFSET('2019预算研发费用 '!$H39,0,0,1,MONTH(封面!$G$13)))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61"/>
      <c r="B40" s="65" t="s">
        <v>45</v>
      </c>
      <c r="C40" s="45" t="s">
        <v>46</v>
      </c>
      <c r="D40" s="116">
        <f ca="1">OFFSET($H40,0,MONTH(封面!$G$13)-1,)-OFFSET('2019研发费用 '!$H40,0,MONTH(封面!$G$13)-1,)</f>
        <v>0</v>
      </c>
      <c r="E40" s="116">
        <f ca="1">OFFSET($H40,0,MONTH(封面!$G$13)-1,)-OFFSET('2019预算研发费用 '!$H40,0,MONTH(封面!$G$13)-1,)</f>
        <v>0</v>
      </c>
      <c r="F40" s="116">
        <f ca="1">SUM(OFFSET($H40,0,0,1,MONTH(封面!$G$13)))-SUM(OFFSET('2019研发费用 '!$H40,0,0,1,MONTH(封面!$G$13)))</f>
        <v>0</v>
      </c>
      <c r="G40" s="116">
        <f ca="1">SUM(OFFSET($H40,0,0,1,MONTH(封面!$G$13)))-SUM(OFFSET('2019预算研发费用 '!$H40,0,0,1,MONTH(封面!$G$13)))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27.75" customHeight="1">
      <c r="A41" s="162" t="s">
        <v>47</v>
      </c>
      <c r="B41" s="47" t="s">
        <v>159</v>
      </c>
      <c r="C41" s="45" t="s">
        <v>435</v>
      </c>
      <c r="D41" s="116">
        <f ca="1">OFFSET($H41,0,MONTH(封面!$G$13)-1,)-OFFSET('2019研发费用 '!$H41,0,MONTH(封面!$G$13)-1,)</f>
        <v>0</v>
      </c>
      <c r="E41" s="116">
        <f ca="1">OFFSET($H41,0,MONTH(封面!$G$13)-1,)-OFFSET('2019预算研发费用 '!$H41,0,MONTH(封面!$G$13)-1,)</f>
        <v>0</v>
      </c>
      <c r="F41" s="116">
        <f ca="1">SUM(OFFSET($H41,0,0,1,MONTH(封面!$G$13)))-SUM(OFFSET('2019研发费用 '!$H41,0,0,1,MONTH(封面!$G$13)))</f>
        <v>-6056</v>
      </c>
      <c r="G41" s="116">
        <f ca="1">SUM(OFFSET($H41,0,0,1,MONTH(封面!$G$13)))-SUM(OFFSET('2019预算研发费用 '!$H41,0,0,1,MONTH(封面!$G$13)))</f>
        <v>-6000</v>
      </c>
      <c r="H41" s="127">
        <v>-6000</v>
      </c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-6000</v>
      </c>
      <c r="U41" s="88"/>
    </row>
    <row r="42" spans="1:21" s="15" customFormat="1" ht="17.25" customHeight="1">
      <c r="A42" s="162"/>
      <c r="B42" s="65" t="s">
        <v>160</v>
      </c>
      <c r="C42" s="48" t="s">
        <v>436</v>
      </c>
      <c r="D42" s="116">
        <f ca="1">OFFSET($H42,0,MONTH(封面!$G$13)-1,)-OFFSET('2019研发费用 '!$H42,0,MONTH(封面!$G$13)-1,)</f>
        <v>-135</v>
      </c>
      <c r="E42" s="116">
        <f ca="1">OFFSET($H42,0,MONTH(封面!$G$13)-1,)-OFFSET('2019预算研发费用 '!$H42,0,MONTH(封面!$G$13)-1,)</f>
        <v>0</v>
      </c>
      <c r="F42" s="116">
        <f ca="1">SUM(OFFSET($H42,0,0,1,MONTH(封面!$G$13)))-SUM(OFFSET('2019研发费用 '!$H42,0,0,1,MONTH(封面!$G$13)))</f>
        <v>-10562.1</v>
      </c>
      <c r="G42" s="116">
        <f ca="1">SUM(OFFSET($H42,0,0,1,MONTH(封面!$G$13)))-SUM(OFFSET('2019预算研发费用 '!$H42,0,0,1,MONTH(封面!$G$13)))</f>
        <v>-1000</v>
      </c>
      <c r="H42" s="127">
        <v>-1000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-1000</v>
      </c>
      <c r="U42" s="88"/>
    </row>
    <row r="43" spans="1:21" s="15" customFormat="1" ht="52.5" customHeight="1">
      <c r="A43" s="162"/>
      <c r="B43" s="65" t="s">
        <v>161</v>
      </c>
      <c r="C43" s="48" t="s">
        <v>48</v>
      </c>
      <c r="D43" s="116">
        <f ca="1">OFFSET($H43,0,MONTH(封面!$G$13)-1,)-OFFSET('2019研发费用 '!$H43,0,MONTH(封面!$G$13)-1,)</f>
        <v>0</v>
      </c>
      <c r="E43" s="116">
        <f ca="1">OFFSET($H43,0,MONTH(封面!$G$13)-1,)-OFFSET('2019预算研发费用 '!$H43,0,MONTH(封面!$G$13)-1,)</f>
        <v>0</v>
      </c>
      <c r="F43" s="116">
        <f ca="1">SUM(OFFSET($H43,0,0,1,MONTH(封面!$G$13)))-SUM(OFFSET('2019研发费用 '!$H43,0,0,1,MONTH(封面!$G$13)))</f>
        <v>0</v>
      </c>
      <c r="G43" s="116">
        <f ca="1">SUM(OFFSET($H43,0,0,1,MONTH(封面!$G$13)))-SUM(OFFSET('2019预算研发费用 '!$H43,0,0,1,MONTH(封面!$G$13)))</f>
        <v>0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 ht="17.25" customHeight="1">
      <c r="A44" s="162"/>
      <c r="B44" s="156" t="s">
        <v>49</v>
      </c>
      <c r="C44" s="48" t="s">
        <v>50</v>
      </c>
      <c r="D44" s="116">
        <f ca="1">OFFSET($H44,0,MONTH(封面!$G$13)-1,)-OFFSET('2019研发费用 '!$H44,0,MONTH(封面!$G$13)-1,)</f>
        <v>0</v>
      </c>
      <c r="E44" s="116">
        <f ca="1">OFFSET($H44,0,MONTH(封面!$G$13)-1,)-OFFSET('2019预算研发费用 '!$H44,0,MONTH(封面!$G$13)-1,)</f>
        <v>0</v>
      </c>
      <c r="F44" s="116">
        <f ca="1">SUM(OFFSET($H44,0,0,1,MONTH(封面!$G$13)))-SUM(OFFSET('2019研发费用 '!$H44,0,0,1,MONTH(封面!$G$13)))</f>
        <v>0</v>
      </c>
      <c r="G44" s="116">
        <f ca="1">SUM(OFFSET($H44,0,0,1,MONTH(封面!$G$13)))-SUM(OFFSET('2019预算研发费用 '!$H44,0,0,1,MONTH(封面!$G$13)))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62"/>
      <c r="B45" s="156"/>
      <c r="C45" s="48" t="s">
        <v>437</v>
      </c>
      <c r="D45" s="116">
        <f ca="1">OFFSET($H45,0,MONTH(封面!$G$13)-1,)-OFFSET('2019研发费用 '!$H45,0,MONTH(封面!$G$13)-1,)</f>
        <v>0</v>
      </c>
      <c r="E45" s="116">
        <f ca="1">OFFSET($H45,0,MONTH(封面!$G$13)-1,)-OFFSET('2019预算研发费用 '!$H45,0,MONTH(封面!$G$13)-1,)</f>
        <v>0</v>
      </c>
      <c r="F45" s="116">
        <f ca="1">SUM(OFFSET($H45,0,0,1,MONTH(封面!$G$13)))-SUM(OFFSET('2019研发费用 '!$H45,0,0,1,MONTH(封面!$G$13)))</f>
        <v>0</v>
      </c>
      <c r="G45" s="116">
        <f ca="1">SUM(OFFSET($H45,0,0,1,MONTH(封面!$G$13)))-SUM(OFFSET('2019预算研发费用 '!$H45,0,0,1,MONTH(封面!$G$13)))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62"/>
      <c r="B46" s="65" t="s">
        <v>51</v>
      </c>
      <c r="C46" s="48" t="s">
        <v>52</v>
      </c>
      <c r="D46" s="116">
        <f ca="1">OFFSET($H46,0,MONTH(封面!$G$13)-1,)-OFFSET('2019研发费用 '!$H46,0,MONTH(封面!$G$13)-1,)</f>
        <v>-8787.4699999999993</v>
      </c>
      <c r="E46" s="116">
        <f ca="1">OFFSET($H46,0,MONTH(封面!$G$13)-1,)-OFFSET('2019预算研发费用 '!$H46,0,MONTH(封面!$G$13)-1,)</f>
        <v>0</v>
      </c>
      <c r="F46" s="116">
        <f ca="1">SUM(OFFSET($H46,0,0,1,MONTH(封面!$G$13)))-SUM(OFFSET('2019研发费用 '!$H46,0,0,1,MONTH(封面!$G$13)))</f>
        <v>-22319.93</v>
      </c>
      <c r="G46" s="116">
        <f ca="1">SUM(OFFSET($H46,0,0,1,MONTH(封面!$G$13)))-SUM(OFFSET('2019预算研发费用 '!$H46,0,0,1,MONTH(封面!$G$13)))</f>
        <v>14040</v>
      </c>
      <c r="H46" s="127">
        <v>7043.11</v>
      </c>
      <c r="I46" s="127">
        <v>6996.89</v>
      </c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14040</v>
      </c>
      <c r="U46" s="88"/>
    </row>
    <row r="47" spans="1:21" s="15" customFormat="1" ht="17.25" customHeight="1">
      <c r="A47" s="162"/>
      <c r="B47" s="65" t="s">
        <v>162</v>
      </c>
      <c r="C47" s="48" t="s">
        <v>53</v>
      </c>
      <c r="D47" s="116">
        <f ca="1">OFFSET($H47,0,MONTH(封面!$G$13)-1,)-OFFSET('2019研发费用 '!$H47,0,MONTH(封面!$G$13)-1,)</f>
        <v>0</v>
      </c>
      <c r="E47" s="116">
        <f ca="1">OFFSET($H47,0,MONTH(封面!$G$13)-1,)-OFFSET('2019预算研发费用 '!$H47,0,MONTH(封面!$G$13)-1,)</f>
        <v>0</v>
      </c>
      <c r="F47" s="116">
        <f ca="1">SUM(OFFSET($H47,0,0,1,MONTH(封面!$G$13)))-SUM(OFFSET('2019研发费用 '!$H47,0,0,1,MONTH(封面!$G$13)))</f>
        <v>0</v>
      </c>
      <c r="G47" s="116">
        <f ca="1">SUM(OFFSET($H47,0,0,1,MONTH(封面!$G$13)))-SUM(OFFSET('2019预算研发费用 '!$H47,0,0,1,MONTH(封面!$G$13)))</f>
        <v>0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 ht="17.25" customHeight="1">
      <c r="A48" s="162"/>
      <c r="B48" s="65" t="s">
        <v>54</v>
      </c>
      <c r="C48" s="48" t="s">
        <v>55</v>
      </c>
      <c r="D48" s="116">
        <f ca="1">OFFSET($H48,0,MONTH(封面!$G$13)-1,)-OFFSET('2019研发费用 '!$H48,0,MONTH(封面!$G$13)-1,)</f>
        <v>0</v>
      </c>
      <c r="E48" s="116">
        <f ca="1">OFFSET($H48,0,MONTH(封面!$G$13)-1,)-OFFSET('2019预算研发费用 '!$H48,0,MONTH(封面!$G$13)-1,)</f>
        <v>0</v>
      </c>
      <c r="F48" s="116">
        <f ca="1">SUM(OFFSET($H48,0,0,1,MONTH(封面!$G$13)))-SUM(OFFSET('2019研发费用 '!$H48,0,0,1,MONTH(封面!$G$13)))</f>
        <v>0</v>
      </c>
      <c r="G48" s="116">
        <f ca="1">SUM(OFFSET($H48,0,0,1,MONTH(封面!$G$13)))-SUM(OFFSET('2019预算研发费用 '!$H48,0,0,1,MONTH(封面!$G$13)))</f>
        <v>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7.25" customHeight="1">
      <c r="A49" s="163" t="s">
        <v>164</v>
      </c>
      <c r="B49" s="160" t="s">
        <v>165</v>
      </c>
      <c r="C49" s="48" t="s">
        <v>56</v>
      </c>
      <c r="D49" s="116">
        <f ca="1">OFFSET($H49,0,MONTH(封面!$G$13)-1,)-OFFSET('2019研发费用 '!$H49,0,MONTH(封面!$G$13)-1,)</f>
        <v>-115421.3</v>
      </c>
      <c r="E49" s="116">
        <f ca="1">OFFSET($H49,0,MONTH(封面!$G$13)-1,)-OFFSET('2019预算研发费用 '!$H49,0,MONTH(封面!$G$13)-1,)</f>
        <v>0</v>
      </c>
      <c r="F49" s="116">
        <f ca="1">SUM(OFFSET($H49,0,0,1,MONTH(封面!$G$13)))-SUM(OFFSET('2019研发费用 '!$H49,0,0,1,MONTH(封面!$G$13)))</f>
        <v>-118102.26000000001</v>
      </c>
      <c r="G49" s="116">
        <f ca="1">SUM(OFFSET($H49,0,0,1,MONTH(封面!$G$13)))-SUM(OFFSET('2019预算研发费用 '!$H49,0,0,1,MONTH(封面!$G$13)))</f>
        <v>61288.91</v>
      </c>
      <c r="H49" s="127">
        <v>30275.48</v>
      </c>
      <c r="I49" s="127">
        <v>31013.43</v>
      </c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61288.91</v>
      </c>
      <c r="U49" s="88"/>
    </row>
    <row r="50" spans="1:21" s="15" customFormat="1" ht="17.25" customHeight="1">
      <c r="A50" s="163"/>
      <c r="B50" s="160"/>
      <c r="C50" s="48" t="s">
        <v>57</v>
      </c>
      <c r="D50" s="116">
        <f ca="1">OFFSET($H50,0,MONTH(封面!$G$13)-1,)-OFFSET('2019研发费用 '!$H50,0,MONTH(封面!$G$13)-1,)</f>
        <v>0</v>
      </c>
      <c r="E50" s="116">
        <f ca="1">OFFSET($H50,0,MONTH(封面!$G$13)-1,)-OFFSET('2019预算研发费用 '!$H50,0,MONTH(封面!$G$13)-1,)</f>
        <v>0</v>
      </c>
      <c r="F50" s="116">
        <f ca="1">SUM(OFFSET($H50,0,0,1,MONTH(封面!$G$13)))-SUM(OFFSET('2019研发费用 '!$H50,0,0,1,MONTH(封面!$G$13)))</f>
        <v>0</v>
      </c>
      <c r="G50" s="116">
        <f ca="1">SUM(OFFSET($H50,0,0,1,MONTH(封面!$G$13)))-SUM(OFFSET('2019预算研发费用 '!$H50,0,0,1,MONTH(封面!$G$13)))</f>
        <v>0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63"/>
      <c r="B51" s="160"/>
      <c r="C51" s="48" t="s">
        <v>438</v>
      </c>
      <c r="D51" s="116">
        <f ca="1">OFFSET($H51,0,MONTH(封面!$G$13)-1,)-OFFSET('2019研发费用 '!$H51,0,MONTH(封面!$G$13)-1,)</f>
        <v>0</v>
      </c>
      <c r="E51" s="116">
        <f ca="1">OFFSET($H51,0,MONTH(封面!$G$13)-1,)-OFFSET('2019预算研发费用 '!$H51,0,MONTH(封面!$G$13)-1,)</f>
        <v>0</v>
      </c>
      <c r="F51" s="116">
        <f ca="1">SUM(OFFSET($H51,0,0,1,MONTH(封面!$G$13)))-SUM(OFFSET('2019研发费用 '!$H51,0,0,1,MONTH(封面!$G$13)))</f>
        <v>0</v>
      </c>
      <c r="G51" s="116">
        <f ca="1">SUM(OFFSET($H51,0,0,1,MONTH(封面!$G$13)))-SUM(OFFSET('2019预算研发费用 '!$H51,0,0,1,MONTH(封面!$G$13)))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63"/>
      <c r="B52" s="156" t="s">
        <v>58</v>
      </c>
      <c r="C52" s="48" t="s">
        <v>59</v>
      </c>
      <c r="D52" s="116">
        <f ca="1">OFFSET($H52,0,MONTH(封面!$G$13)-1,)-OFFSET('2019研发费用 '!$H52,0,MONTH(封面!$G$13)-1,)</f>
        <v>0</v>
      </c>
      <c r="E52" s="116">
        <f ca="1">OFFSET($H52,0,MONTH(封面!$G$13)-1,)-OFFSET('2019预算研发费用 '!$H52,0,MONTH(封面!$G$13)-1,)</f>
        <v>0</v>
      </c>
      <c r="F52" s="116">
        <f ca="1">SUM(OFFSET($H52,0,0,1,MONTH(封面!$G$13)))-SUM(OFFSET('2019研发费用 '!$H52,0,0,1,MONTH(封面!$G$13)))</f>
        <v>0</v>
      </c>
      <c r="G52" s="116">
        <f ca="1">SUM(OFFSET($H52,0,0,1,MONTH(封面!$G$13)))-SUM(OFFSET('2019预算研发费用 '!$H52,0,0,1,MONTH(封面!$G$13)))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63"/>
      <c r="B53" s="156"/>
      <c r="C53" s="48" t="s">
        <v>60</v>
      </c>
      <c r="D53" s="116">
        <f ca="1">OFFSET($H53,0,MONTH(封面!$G$13)-1,)-OFFSET('2019研发费用 '!$H53,0,MONTH(封面!$G$13)-1,)</f>
        <v>0</v>
      </c>
      <c r="E53" s="116">
        <f ca="1">OFFSET($H53,0,MONTH(封面!$G$13)-1,)-OFFSET('2019预算研发费用 '!$H53,0,MONTH(封面!$G$13)-1,)</f>
        <v>0</v>
      </c>
      <c r="F53" s="116">
        <f ca="1">SUM(OFFSET($H53,0,0,1,MONTH(封面!$G$13)))-SUM(OFFSET('2019研发费用 '!$H53,0,0,1,MONTH(封面!$G$13)))</f>
        <v>0</v>
      </c>
      <c r="G53" s="116">
        <f ca="1">SUM(OFFSET($H53,0,0,1,MONTH(封面!$G$13)))-SUM(OFFSET('2019预算研发费用 '!$H53,0,0,1,MONTH(封面!$G$13)))</f>
        <v>0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0</v>
      </c>
      <c r="U53" s="88"/>
    </row>
    <row r="54" spans="1:21" s="15" customFormat="1" ht="17.25" customHeight="1">
      <c r="A54" s="163"/>
      <c r="B54" s="156"/>
      <c r="C54" s="48" t="s">
        <v>439</v>
      </c>
      <c r="D54" s="116">
        <f ca="1">OFFSET($H54,0,MONTH(封面!$G$13)-1,)-OFFSET('2019研发费用 '!$H54,0,MONTH(封面!$G$13)-1,)</f>
        <v>0</v>
      </c>
      <c r="E54" s="116">
        <f ca="1">OFFSET($H54,0,MONTH(封面!$G$13)-1,)-OFFSET('2019预算研发费用 '!$H54,0,MONTH(封面!$G$13)-1,)</f>
        <v>0</v>
      </c>
      <c r="F54" s="116">
        <f ca="1">SUM(OFFSET($H54,0,0,1,MONTH(封面!$G$13)))-SUM(OFFSET('2019研发费用 '!$H54,0,0,1,MONTH(封面!$G$13)))</f>
        <v>0</v>
      </c>
      <c r="G54" s="116">
        <f ca="1">SUM(OFFSET($H54,0,0,1,MONTH(封面!$G$13)))-SUM(OFFSET('2019预算研发费用 '!$H54,0,0,1,MONTH(封面!$G$13)))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63"/>
      <c r="B55" s="64" t="s">
        <v>61</v>
      </c>
      <c r="C55" s="48" t="s">
        <v>62</v>
      </c>
      <c r="D55" s="116">
        <f ca="1">OFFSET($H55,0,MONTH(封面!$G$13)-1,)-OFFSET('2019研发费用 '!$H55,0,MONTH(封面!$G$13)-1,)</f>
        <v>0</v>
      </c>
      <c r="E55" s="116">
        <f ca="1">OFFSET($H55,0,MONTH(封面!$G$13)-1,)-OFFSET('2019预算研发费用 '!$H55,0,MONTH(封面!$G$13)-1,)</f>
        <v>0</v>
      </c>
      <c r="F55" s="116">
        <f ca="1">SUM(OFFSET($H55,0,0,1,MONTH(封面!$G$13)))-SUM(OFFSET('2019研发费用 '!$H55,0,0,1,MONTH(封面!$G$13)))</f>
        <v>0</v>
      </c>
      <c r="G55" s="116">
        <f ca="1">SUM(OFFSET($H55,0,0,1,MONTH(封面!$G$13)))-SUM(OFFSET('2019预算研发费用 '!$H55,0,0,1,MONTH(封面!$G$13)))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63"/>
      <c r="B56" s="64" t="s">
        <v>168</v>
      </c>
      <c r="C56" s="48" t="s">
        <v>63</v>
      </c>
      <c r="D56" s="116">
        <f ca="1">OFFSET($H56,0,MONTH(封面!$G$13)-1,)-OFFSET('2019研发费用 '!$H56,0,MONTH(封面!$G$13)-1,)</f>
        <v>0</v>
      </c>
      <c r="E56" s="116">
        <f ca="1">OFFSET($H56,0,MONTH(封面!$G$13)-1,)-OFFSET('2019预算研发费用 '!$H56,0,MONTH(封面!$G$13)-1,)</f>
        <v>0</v>
      </c>
      <c r="F56" s="116">
        <f ca="1">SUM(OFFSET($H56,0,0,1,MONTH(封面!$G$13)))-SUM(OFFSET('2019研发费用 '!$H56,0,0,1,MONTH(封面!$G$13)))</f>
        <v>0</v>
      </c>
      <c r="G56" s="116">
        <f ca="1">SUM(OFFSET($H56,0,0,1,MONTH(封面!$G$13)))-SUM(OFFSET('2019预算研发费用 '!$H56,0,0,1,MONTH(封面!$G$13)))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64" t="s">
        <v>64</v>
      </c>
      <c r="B57" s="65" t="s">
        <v>65</v>
      </c>
      <c r="C57" s="48" t="s">
        <v>66</v>
      </c>
      <c r="D57" s="116">
        <f ca="1">OFFSET($H57,0,MONTH(封面!$G$13)-1,)-OFFSET('2019研发费用 '!$H57,0,MONTH(封面!$G$13)-1,)</f>
        <v>0</v>
      </c>
      <c r="E57" s="116">
        <f ca="1">OFFSET($H57,0,MONTH(封面!$G$13)-1,)-OFFSET('2019预算研发费用 '!$H57,0,MONTH(封面!$G$13)-1,)</f>
        <v>0</v>
      </c>
      <c r="F57" s="116">
        <f ca="1">SUM(OFFSET($H57,0,0,1,MONTH(封面!$G$13)))-SUM(OFFSET('2019研发费用 '!$H57,0,0,1,MONTH(封面!$G$13)))</f>
        <v>0</v>
      </c>
      <c r="G57" s="116">
        <f ca="1">SUM(OFFSET($H57,0,0,1,MONTH(封面!$G$13)))-SUM(OFFSET('2019预算研发费用 '!$H57,0,0,1,MONTH(封面!$G$13)))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64"/>
      <c r="B58" s="64" t="s">
        <v>171</v>
      </c>
      <c r="C58" s="48" t="s">
        <v>67</v>
      </c>
      <c r="D58" s="116">
        <f ca="1">OFFSET($H58,0,MONTH(封面!$G$13)-1,)-OFFSET('2019研发费用 '!$H58,0,MONTH(封面!$G$13)-1,)</f>
        <v>0</v>
      </c>
      <c r="E58" s="116">
        <f ca="1">OFFSET($H58,0,MONTH(封面!$G$13)-1,)-OFFSET('2019预算研发费用 '!$H58,0,MONTH(封面!$G$13)-1,)</f>
        <v>0</v>
      </c>
      <c r="F58" s="116">
        <f ca="1">SUM(OFFSET($H58,0,0,1,MONTH(封面!$G$13)))-SUM(OFFSET('2019研发费用 '!$H58,0,0,1,MONTH(封面!$G$13)))</f>
        <v>0</v>
      </c>
      <c r="G58" s="116">
        <f ca="1">SUM(OFFSET($H58,0,0,1,MONTH(封面!$G$13)))-SUM(OFFSET('2019预算研发费用 '!$H58,0,0,1,MONTH(封面!$G$13)))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64"/>
      <c r="B59" s="160" t="s">
        <v>172</v>
      </c>
      <c r="C59" s="48" t="s">
        <v>68</v>
      </c>
      <c r="D59" s="116">
        <f ca="1">OFFSET($H59,0,MONTH(封面!$G$13)-1,)-OFFSET('2019研发费用 '!$H59,0,MONTH(封面!$G$13)-1,)</f>
        <v>0</v>
      </c>
      <c r="E59" s="116">
        <f ca="1">OFFSET($H59,0,MONTH(封面!$G$13)-1,)-OFFSET('2019预算研发费用 '!$H59,0,MONTH(封面!$G$13)-1,)</f>
        <v>0</v>
      </c>
      <c r="F59" s="116">
        <f ca="1">SUM(OFFSET($H59,0,0,1,MONTH(封面!$G$13)))-SUM(OFFSET('2019研发费用 '!$H59,0,0,1,MONTH(封面!$G$13)))</f>
        <v>0</v>
      </c>
      <c r="G59" s="116">
        <f ca="1">SUM(OFFSET($H59,0,0,1,MONTH(封面!$G$13)))-SUM(OFFSET('2019预算研发费用 '!$H59,0,0,1,MONTH(封面!$G$13)))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64"/>
      <c r="B60" s="160"/>
      <c r="C60" s="48" t="s">
        <v>440</v>
      </c>
      <c r="D60" s="116">
        <f ca="1">OFFSET($H60,0,MONTH(封面!$G$13)-1,)-OFFSET('2019研发费用 '!$H60,0,MONTH(封面!$G$13)-1,)</f>
        <v>0</v>
      </c>
      <c r="E60" s="116">
        <f ca="1">OFFSET($H60,0,MONTH(封面!$G$13)-1,)-OFFSET('2019预算研发费用 '!$H60,0,MONTH(封面!$G$13)-1,)</f>
        <v>0</v>
      </c>
      <c r="F60" s="116">
        <f ca="1">SUM(OFFSET($H60,0,0,1,MONTH(封面!$G$13)))-SUM(OFFSET('2019研发费用 '!$H60,0,0,1,MONTH(封面!$G$13)))</f>
        <v>0</v>
      </c>
      <c r="G60" s="116">
        <f ca="1">SUM(OFFSET($H60,0,0,1,MONTH(封面!$G$13)))-SUM(OFFSET('2019预算研发费用 '!$H60,0,0,1,MONTH(封面!$G$13)))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64"/>
      <c r="B61" s="64" t="s">
        <v>173</v>
      </c>
      <c r="C61" s="48" t="s">
        <v>69</v>
      </c>
      <c r="D61" s="116">
        <f ca="1">OFFSET($H61,0,MONTH(封面!$G$13)-1,)-OFFSET('2019研发费用 '!$H61,0,MONTH(封面!$G$13)-1,)</f>
        <v>0</v>
      </c>
      <c r="E61" s="116">
        <f ca="1">OFFSET($H61,0,MONTH(封面!$G$13)-1,)-OFFSET('2019预算研发费用 '!$H61,0,MONTH(封面!$G$13)-1,)</f>
        <v>0</v>
      </c>
      <c r="F61" s="116">
        <f ca="1">SUM(OFFSET($H61,0,0,1,MONTH(封面!$G$13)))-SUM(OFFSET('2019研发费用 '!$H61,0,0,1,MONTH(封面!$G$13)))</f>
        <v>0</v>
      </c>
      <c r="G61" s="116">
        <f ca="1">SUM(OFFSET($H61,0,0,1,MONTH(封面!$G$13)))-SUM(OFFSET('2019预算研发费用 '!$H61,0,0,1,MONTH(封面!$G$13)))</f>
        <v>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64"/>
      <c r="B62" s="65" t="s">
        <v>70</v>
      </c>
      <c r="C62" s="48" t="s">
        <v>71</v>
      </c>
      <c r="D62" s="116">
        <f ca="1">OFFSET($H62,0,MONTH(封面!$G$13)-1,)-OFFSET('2019研发费用 '!$H62,0,MONTH(封面!$G$13)-1,)</f>
        <v>0</v>
      </c>
      <c r="E62" s="116">
        <f ca="1">OFFSET($H62,0,MONTH(封面!$G$13)-1,)-OFFSET('2019预算研发费用 '!$H62,0,MONTH(封面!$G$13)-1,)</f>
        <v>0</v>
      </c>
      <c r="F62" s="116">
        <f ca="1">SUM(OFFSET($H62,0,0,1,MONTH(封面!$G$13)))-SUM(OFFSET('2019研发费用 '!$H62,0,0,1,MONTH(封面!$G$13)))</f>
        <v>0</v>
      </c>
      <c r="G62" s="116">
        <f ca="1">SUM(OFFSET($H62,0,0,1,MONTH(封面!$G$13)))-SUM(OFFSET('2019预算研发费用 '!$H62,0,0,1,MONTH(封面!$G$13)))</f>
        <v>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59" t="s">
        <v>72</v>
      </c>
      <c r="B63" s="47" t="s">
        <v>73</v>
      </c>
      <c r="C63" s="48" t="s">
        <v>74</v>
      </c>
      <c r="D63" s="116">
        <f ca="1">OFFSET($H63,0,MONTH(封面!$G$13)-1,)-OFFSET('2019研发费用 '!$H63,0,MONTH(封面!$G$13)-1,)</f>
        <v>0</v>
      </c>
      <c r="E63" s="116">
        <f ca="1">OFFSET($H63,0,MONTH(封面!$G$13)-1,)-OFFSET('2019预算研发费用 '!$H63,0,MONTH(封面!$G$13)-1,)</f>
        <v>0</v>
      </c>
      <c r="F63" s="116">
        <f ca="1">SUM(OFFSET($H63,0,0,1,MONTH(封面!$G$13)))-SUM(OFFSET('2019研发费用 '!$H63,0,0,1,MONTH(封面!$G$13)))</f>
        <v>0</v>
      </c>
      <c r="G63" s="116">
        <f ca="1">SUM(OFFSET($H63,0,0,1,MONTH(封面!$G$13)))-SUM(OFFSET('2019预算研发费用 '!$H63,0,0,1,MONTH(封面!$G$13)))</f>
        <v>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9"/>
      <c r="B64" s="47" t="s">
        <v>177</v>
      </c>
      <c r="C64" s="48" t="s">
        <v>75</v>
      </c>
      <c r="D64" s="116">
        <f ca="1">OFFSET($H64,0,MONTH(封面!$G$13)-1,)-OFFSET('2019研发费用 '!$H64,0,MONTH(封面!$G$13)-1,)</f>
        <v>0</v>
      </c>
      <c r="E64" s="116">
        <f ca="1">OFFSET($H64,0,MONTH(封面!$G$13)-1,)-OFFSET('2019预算研发费用 '!$H64,0,MONTH(封面!$G$13)-1,)</f>
        <v>0</v>
      </c>
      <c r="F64" s="116">
        <f ca="1">SUM(OFFSET($H64,0,0,1,MONTH(封面!$G$13)))-SUM(OFFSET('2019研发费用 '!$H64,0,0,1,MONTH(封面!$G$13)))</f>
        <v>0</v>
      </c>
      <c r="G64" s="116">
        <f ca="1">SUM(OFFSET($H64,0,0,1,MONTH(封面!$G$13)))-SUM(OFFSET('2019预算研发费用 '!$H64,0,0,1,MONTH(封面!$G$13)))</f>
        <v>0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 ht="17.25" customHeight="1">
      <c r="A65" s="159"/>
      <c r="B65" s="47" t="s">
        <v>178</v>
      </c>
      <c r="C65" s="48" t="s">
        <v>76</v>
      </c>
      <c r="D65" s="116">
        <f ca="1">OFFSET($H65,0,MONTH(封面!$G$13)-1,)-OFFSET('2019研发费用 '!$H65,0,MONTH(封面!$G$13)-1,)</f>
        <v>-18030.13</v>
      </c>
      <c r="E65" s="116">
        <f ca="1">OFFSET($H65,0,MONTH(封面!$G$13)-1,)-OFFSET('2019预算研发费用 '!$H65,0,MONTH(封面!$G$13)-1,)</f>
        <v>0</v>
      </c>
      <c r="F65" s="116">
        <f ca="1">SUM(OFFSET($H65,0,0,1,MONTH(封面!$G$13)))-SUM(OFFSET('2019研发费用 '!$H65,0,0,1,MONTH(封面!$G$13)))</f>
        <v>-35782.049999999996</v>
      </c>
      <c r="G65" s="116">
        <f ca="1">SUM(OFFSET($H65,0,0,1,MONTH(封面!$G$13)))-SUM(OFFSET('2019预算研发费用 '!$H65,0,0,1,MONTH(封面!$G$13)))</f>
        <v>34109.980000000003</v>
      </c>
      <c r="H65" s="127">
        <v>18350.2</v>
      </c>
      <c r="I65" s="127">
        <v>15759.78</v>
      </c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34109.980000000003</v>
      </c>
      <c r="U65" s="88"/>
    </row>
    <row r="66" spans="1:21" s="15" customFormat="1" ht="17.25" customHeight="1">
      <c r="A66" s="159"/>
      <c r="B66" s="47" t="s">
        <v>77</v>
      </c>
      <c r="C66" s="48" t="s">
        <v>78</v>
      </c>
      <c r="D66" s="116">
        <f ca="1">OFFSET($H66,0,MONTH(封面!$G$13)-1,)-OFFSET('2019研发费用 '!$H66,0,MONTH(封面!$G$13)-1,)</f>
        <v>0</v>
      </c>
      <c r="E66" s="116">
        <f ca="1">OFFSET($H66,0,MONTH(封面!$G$13)-1,)-OFFSET('2019预算研发费用 '!$H66,0,MONTH(封面!$G$13)-1,)</f>
        <v>0</v>
      </c>
      <c r="F66" s="116">
        <f ca="1">SUM(OFFSET($H66,0,0,1,MONTH(封面!$G$13)))-SUM(OFFSET('2019研发费用 '!$H66,0,0,1,MONTH(封面!$G$13)))</f>
        <v>0</v>
      </c>
      <c r="G66" s="116">
        <f ca="1">SUM(OFFSET($H66,0,0,1,MONTH(封面!$G$13)))-SUM(OFFSET('2019预算研发费用 '!$H66,0,0,1,MONTH(封面!$G$13)))</f>
        <v>0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0</v>
      </c>
      <c r="U66" s="88"/>
    </row>
    <row r="67" spans="1:21" s="15" customFormat="1" ht="17.25" customHeight="1">
      <c r="A67" s="159"/>
      <c r="B67" s="47" t="s">
        <v>180</v>
      </c>
      <c r="C67" s="48" t="s">
        <v>79</v>
      </c>
      <c r="D67" s="116">
        <f ca="1">OFFSET($H67,0,MONTH(封面!$G$13)-1,)-OFFSET('2019研发费用 '!$H67,0,MONTH(封面!$G$13)-1,)</f>
        <v>0</v>
      </c>
      <c r="E67" s="116">
        <f ca="1">OFFSET($H67,0,MONTH(封面!$G$13)-1,)-OFFSET('2019预算研发费用 '!$H67,0,MONTH(封面!$G$13)-1,)</f>
        <v>0</v>
      </c>
      <c r="F67" s="116">
        <f ca="1">SUM(OFFSET($H67,0,0,1,MONTH(封面!$G$13)))-SUM(OFFSET('2019研发费用 '!$H67,0,0,1,MONTH(封面!$G$13)))</f>
        <v>0</v>
      </c>
      <c r="G67" s="116">
        <f ca="1">SUM(OFFSET($H67,0,0,1,MONTH(封面!$G$13)))-SUM(OFFSET('2019预算研发费用 '!$H67,0,0,1,MONTH(封面!$G$13)))</f>
        <v>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 ht="17.25" customHeight="1">
      <c r="A68" s="159"/>
      <c r="B68" s="160" t="s">
        <v>80</v>
      </c>
      <c r="C68" s="48" t="s">
        <v>81</v>
      </c>
      <c r="D68" s="116">
        <f ca="1">OFFSET($H68,0,MONTH(封面!$G$13)-1,)-OFFSET('2019研发费用 '!$H68,0,MONTH(封面!$G$13)-1,)</f>
        <v>0</v>
      </c>
      <c r="E68" s="116">
        <f ca="1">OFFSET($H68,0,MONTH(封面!$G$13)-1,)-OFFSET('2019预算研发费用 '!$H68,0,MONTH(封面!$G$13)-1,)</f>
        <v>0</v>
      </c>
      <c r="F68" s="116">
        <f ca="1">SUM(OFFSET($H68,0,0,1,MONTH(封面!$G$13)))-SUM(OFFSET('2019研发费用 '!$H68,0,0,1,MONTH(封面!$G$13)))</f>
        <v>0</v>
      </c>
      <c r="G68" s="116">
        <f ca="1">SUM(OFFSET($H68,0,0,1,MONTH(封面!$G$13)))-SUM(OFFSET('2019预算研发费用 '!$H68,0,0,1,MONTH(封面!$G$13)))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59"/>
      <c r="B69" s="160"/>
      <c r="C69" s="48" t="s">
        <v>82</v>
      </c>
      <c r="D69" s="116">
        <f ca="1">OFFSET($H69,0,MONTH(封面!$G$13)-1,)-OFFSET('2019研发费用 '!$H69,0,MONTH(封面!$G$13)-1,)</f>
        <v>0</v>
      </c>
      <c r="E69" s="116">
        <f ca="1">OFFSET($H69,0,MONTH(封面!$G$13)-1,)-OFFSET('2019预算研发费用 '!$H69,0,MONTH(封面!$G$13)-1,)</f>
        <v>0</v>
      </c>
      <c r="F69" s="116">
        <f ca="1">SUM(OFFSET($H69,0,0,1,MONTH(封面!$G$13)))-SUM(OFFSET('2019研发费用 '!$H69,0,0,1,MONTH(封面!$G$13)))</f>
        <v>0</v>
      </c>
      <c r="G69" s="116">
        <f ca="1">SUM(OFFSET($H69,0,0,1,MONTH(封面!$G$13)))-SUM(OFFSET('2019预算研发费用 '!$H69,0,0,1,MONTH(封面!$G$13)))</f>
        <v>0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59"/>
      <c r="B70" s="64" t="s">
        <v>83</v>
      </c>
      <c r="C70" s="48" t="s">
        <v>84</v>
      </c>
      <c r="D70" s="116">
        <f ca="1">OFFSET($H70,0,MONTH(封面!$G$13)-1,)-OFFSET('2019研发费用 '!$H70,0,MONTH(封面!$G$13)-1,)</f>
        <v>0</v>
      </c>
      <c r="E70" s="116">
        <f ca="1">OFFSET($H70,0,MONTH(封面!$G$13)-1,)-OFFSET('2019预算研发费用 '!$H70,0,MONTH(封面!$G$13)-1,)</f>
        <v>0</v>
      </c>
      <c r="F70" s="116">
        <f ca="1">SUM(OFFSET($H70,0,0,1,MONTH(封面!$G$13)))-SUM(OFFSET('2019研发费用 '!$H70,0,0,1,MONTH(封面!$G$13)))</f>
        <v>2300</v>
      </c>
      <c r="G70" s="116">
        <f ca="1">SUM(OFFSET($H70,0,0,1,MONTH(封面!$G$13)))-SUM(OFFSET('2019预算研发费用 '!$H70,0,0,1,MONTH(封面!$G$13)))</f>
        <v>0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0</v>
      </c>
      <c r="U70" s="88"/>
    </row>
    <row r="71" spans="1:21" s="15" customFormat="1" ht="17.25" customHeight="1">
      <c r="A71" s="159"/>
      <c r="B71" s="64" t="s">
        <v>183</v>
      </c>
      <c r="C71" s="48" t="s">
        <v>85</v>
      </c>
      <c r="D71" s="116">
        <f ca="1">OFFSET($H71,0,MONTH(封面!$G$13)-1,)-OFFSET('2019研发费用 '!$H71,0,MONTH(封面!$G$13)-1,)</f>
        <v>0</v>
      </c>
      <c r="E71" s="116">
        <f ca="1">OFFSET($H71,0,MONTH(封面!$G$13)-1,)-OFFSET('2019预算研发费用 '!$H71,0,MONTH(封面!$G$13)-1,)</f>
        <v>0</v>
      </c>
      <c r="F71" s="116">
        <f ca="1">SUM(OFFSET($H71,0,0,1,MONTH(封面!$G$13)))-SUM(OFFSET('2019研发费用 '!$H71,0,0,1,MONTH(封面!$G$13)))</f>
        <v>0</v>
      </c>
      <c r="G71" s="116">
        <f ca="1">SUM(OFFSET($H71,0,0,1,MONTH(封面!$G$13)))-SUM(OFFSET('2019预算研发费用 '!$H71,0,0,1,MONTH(封面!$G$13)))</f>
        <v>0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ref="T71:T96" si="1">SUM(H71:S71)</f>
        <v>0</v>
      </c>
      <c r="U71" s="88"/>
    </row>
    <row r="72" spans="1:21" s="15" customFormat="1" ht="17.25" customHeight="1">
      <c r="A72" s="159"/>
      <c r="B72" s="64" t="s">
        <v>184</v>
      </c>
      <c r="C72" s="48" t="s">
        <v>86</v>
      </c>
      <c r="D72" s="116">
        <f ca="1">OFFSET($H72,0,MONTH(封面!$G$13)-1,)-OFFSET('2019研发费用 '!$H72,0,MONTH(封面!$G$13)-1,)</f>
        <v>0</v>
      </c>
      <c r="E72" s="116">
        <f ca="1">OFFSET($H72,0,MONTH(封面!$G$13)-1,)-OFFSET('2019预算研发费用 '!$H72,0,MONTH(封面!$G$13)-1,)</f>
        <v>0</v>
      </c>
      <c r="F72" s="116">
        <f ca="1">SUM(OFFSET($H72,0,0,1,MONTH(封面!$G$13)))-SUM(OFFSET('2019研发费用 '!$H72,0,0,1,MONTH(封面!$G$13)))</f>
        <v>0</v>
      </c>
      <c r="G72" s="116">
        <f ca="1">SUM(OFFSET($H72,0,0,1,MONTH(封面!$G$13)))-SUM(OFFSET('2019预算研发费用 '!$H72,0,0,1,MONTH(封面!$G$13)))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 ht="17.25" customHeight="1">
      <c r="A73" s="159"/>
      <c r="B73" s="160" t="s">
        <v>87</v>
      </c>
      <c r="C73" s="48" t="s">
        <v>88</v>
      </c>
      <c r="D73" s="116">
        <f ca="1">OFFSET($H73,0,MONTH(封面!$G$13)-1,)-OFFSET('2019研发费用 '!$H73,0,MONTH(封面!$G$13)-1,)</f>
        <v>0</v>
      </c>
      <c r="E73" s="116">
        <f ca="1">OFFSET($H73,0,MONTH(封面!$G$13)-1,)-OFFSET('2019预算研发费用 '!$H73,0,MONTH(封面!$G$13)-1,)</f>
        <v>0</v>
      </c>
      <c r="F73" s="116">
        <f ca="1">SUM(OFFSET($H73,0,0,1,MONTH(封面!$G$13)))-SUM(OFFSET('2019研发费用 '!$H73,0,0,1,MONTH(封面!$G$13)))</f>
        <v>0</v>
      </c>
      <c r="G73" s="116">
        <f ca="1">SUM(OFFSET($H73,0,0,1,MONTH(封面!$G$13)))-SUM(OFFSET('2019预算研发费用 '!$H73,0,0,1,MONTH(封面!$G$13)))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9"/>
      <c r="B74" s="160"/>
      <c r="C74" s="50" t="s">
        <v>89</v>
      </c>
      <c r="D74" s="116">
        <f ca="1">OFFSET($H74,0,MONTH(封面!$G$13)-1,)-OFFSET('2019研发费用 '!$H74,0,MONTH(封面!$G$13)-1,)</f>
        <v>0</v>
      </c>
      <c r="E74" s="116">
        <f ca="1">OFFSET($H74,0,MONTH(封面!$G$13)-1,)-OFFSET('2019预算研发费用 '!$H74,0,MONTH(封面!$G$13)-1,)</f>
        <v>0</v>
      </c>
      <c r="F74" s="116">
        <f ca="1">SUM(OFFSET($H74,0,0,1,MONTH(封面!$G$13)))-SUM(OFFSET('2019研发费用 '!$H74,0,0,1,MONTH(封面!$G$13)))</f>
        <v>0</v>
      </c>
      <c r="G74" s="116">
        <f ca="1">SUM(OFFSET($H74,0,0,1,MONTH(封面!$G$13)))-SUM(OFFSET('2019预算研发费用 '!$H74,0,0,1,MONTH(封面!$G$13)))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9"/>
      <c r="B75" s="64" t="s">
        <v>90</v>
      </c>
      <c r="C75" s="48" t="s">
        <v>91</v>
      </c>
      <c r="D75" s="116">
        <f ca="1">OFFSET($H75,0,MONTH(封面!$G$13)-1,)-OFFSET('2019研发费用 '!$H75,0,MONTH(封面!$G$13)-1,)</f>
        <v>0</v>
      </c>
      <c r="E75" s="116">
        <f ca="1">OFFSET($H75,0,MONTH(封面!$G$13)-1,)-OFFSET('2019预算研发费用 '!$H75,0,MONTH(封面!$G$13)-1,)</f>
        <v>0</v>
      </c>
      <c r="F75" s="116">
        <f ca="1">SUM(OFFSET($H75,0,0,1,MONTH(封面!$G$13)))-SUM(OFFSET('2019研发费用 '!$H75,0,0,1,MONTH(封面!$G$13)))</f>
        <v>0</v>
      </c>
      <c r="G75" s="116">
        <f ca="1">SUM(OFFSET($H75,0,0,1,MONTH(封面!$G$13)))-SUM(OFFSET('2019预算研发费用 '!$H75,0,0,1,MONTH(封面!$G$13)))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66" t="s">
        <v>92</v>
      </c>
      <c r="B76" s="65" t="s">
        <v>188</v>
      </c>
      <c r="C76" s="48" t="s">
        <v>93</v>
      </c>
      <c r="D76" s="116">
        <f ca="1">OFFSET($H76,0,MONTH(封面!$G$13)-1,)-OFFSET('2019研发费用 '!$H76,0,MONTH(封面!$G$13)-1,)</f>
        <v>0</v>
      </c>
      <c r="E76" s="116">
        <f ca="1">OFFSET($H76,0,MONTH(封面!$G$13)-1,)-OFFSET('2019预算研发费用 '!$H76,0,MONTH(封面!$G$13)-1,)</f>
        <v>0</v>
      </c>
      <c r="F76" s="116">
        <f ca="1">SUM(OFFSET($H76,0,0,1,MONTH(封面!$G$13)))-SUM(OFFSET('2019研发费用 '!$H76,0,0,1,MONTH(封面!$G$13)))</f>
        <v>0</v>
      </c>
      <c r="G76" s="116">
        <f ca="1">SUM(OFFSET($H76,0,0,1,MONTH(封面!$G$13)))-SUM(OFFSET('2019预算研发费用 '!$H76,0,0,1,MONTH(封面!$G$13)))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66"/>
      <c r="B77" s="156" t="s">
        <v>94</v>
      </c>
      <c r="C77" s="48" t="s">
        <v>95</v>
      </c>
      <c r="D77" s="116">
        <f ca="1">OFFSET($H77,0,MONTH(封面!$G$13)-1,)-OFFSET('2019研发费用 '!$H77,0,MONTH(封面!$G$13)-1,)</f>
        <v>0</v>
      </c>
      <c r="E77" s="116">
        <f ca="1">OFFSET($H77,0,MONTH(封面!$G$13)-1,)-OFFSET('2019预算研发费用 '!$H77,0,MONTH(封面!$G$13)-1,)</f>
        <v>0</v>
      </c>
      <c r="F77" s="116">
        <f ca="1">SUM(OFFSET($H77,0,0,1,MONTH(封面!$G$13)))-SUM(OFFSET('2019研发费用 '!$H77,0,0,1,MONTH(封面!$G$13)))</f>
        <v>0</v>
      </c>
      <c r="G77" s="116">
        <f ca="1">SUM(OFFSET($H77,0,0,1,MONTH(封面!$G$13)))-SUM(OFFSET('2019预算研发费用 '!$H77,0,0,1,MONTH(封面!$G$13)))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66"/>
      <c r="B78" s="156"/>
      <c r="C78" s="50" t="s">
        <v>96</v>
      </c>
      <c r="D78" s="116">
        <f ca="1">OFFSET($H78,0,MONTH(封面!$G$13)-1,)-OFFSET('2019研发费用 '!$H78,0,MONTH(封面!$G$13)-1,)</f>
        <v>0</v>
      </c>
      <c r="E78" s="116">
        <f ca="1">OFFSET($H78,0,MONTH(封面!$G$13)-1,)-OFFSET('2019预算研发费用 '!$H78,0,MONTH(封面!$G$13)-1,)</f>
        <v>0</v>
      </c>
      <c r="F78" s="116">
        <f ca="1">SUM(OFFSET($H78,0,0,1,MONTH(封面!$G$13)))-SUM(OFFSET('2019研发费用 '!$H78,0,0,1,MONTH(封面!$G$13)))</f>
        <v>0</v>
      </c>
      <c r="G78" s="116">
        <f ca="1">SUM(OFFSET($H78,0,0,1,MONTH(封面!$G$13)))-SUM(OFFSET('2019预算研发费用 '!$H78,0,0,1,MONTH(封面!$G$13)))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66"/>
      <c r="B79" s="65" t="s">
        <v>190</v>
      </c>
      <c r="C79" s="48" t="s">
        <v>97</v>
      </c>
      <c r="D79" s="116">
        <f ca="1">OFFSET($H79,0,MONTH(封面!$G$13)-1,)-OFFSET('2019研发费用 '!$H79,0,MONTH(封面!$G$13)-1,)</f>
        <v>0</v>
      </c>
      <c r="E79" s="116">
        <f ca="1">OFFSET($H79,0,MONTH(封面!$G$13)-1,)-OFFSET('2019预算研发费用 '!$H79,0,MONTH(封面!$G$13)-1,)</f>
        <v>0</v>
      </c>
      <c r="F79" s="116">
        <f ca="1">SUM(OFFSET($H79,0,0,1,MONTH(封面!$G$13)))-SUM(OFFSET('2019研发费用 '!$H79,0,0,1,MONTH(封面!$G$13)))</f>
        <v>0</v>
      </c>
      <c r="G79" s="116">
        <f ca="1">SUM(OFFSET($H79,0,0,1,MONTH(封面!$G$13)))-SUM(OFFSET('2019预算研发费用 '!$H79,0,0,1,MONTH(封面!$G$13)))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67" t="s">
        <v>98</v>
      </c>
      <c r="B80" s="65" t="s">
        <v>99</v>
      </c>
      <c r="C80" s="48" t="s">
        <v>100</v>
      </c>
      <c r="D80" s="116">
        <f ca="1">OFFSET($H80,0,MONTH(封面!$G$13)-1,)-OFFSET('2019研发费用 '!$H80,0,MONTH(封面!$G$13)-1,)</f>
        <v>0</v>
      </c>
      <c r="E80" s="116">
        <f ca="1">OFFSET($H80,0,MONTH(封面!$G$13)-1,)-OFFSET('2019预算研发费用 '!$H80,0,MONTH(封面!$G$13)-1,)</f>
        <v>0</v>
      </c>
      <c r="F80" s="116">
        <f ca="1">SUM(OFFSET($H80,0,0,1,MONTH(封面!$G$13)))-SUM(OFFSET('2019研发费用 '!$H80,0,0,1,MONTH(封面!$G$13)))</f>
        <v>0</v>
      </c>
      <c r="G80" s="116">
        <f ca="1">SUM(OFFSET($H80,0,0,1,MONTH(封面!$G$13)))-SUM(OFFSET('2019预算研发费用 '!$H80,0,0,1,MONTH(封面!$G$13)))</f>
        <v>0</v>
      </c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67"/>
      <c r="B81" s="65" t="s">
        <v>193</v>
      </c>
      <c r="C81" s="45" t="s">
        <v>101</v>
      </c>
      <c r="D81" s="116">
        <f ca="1">OFFSET($H81,0,MONTH(封面!$G$13)-1,)-OFFSET('2019研发费用 '!$H81,0,MONTH(封面!$G$13)-1,)</f>
        <v>0</v>
      </c>
      <c r="E81" s="116">
        <f ca="1">OFFSET($H81,0,MONTH(封面!$G$13)-1,)-OFFSET('2019预算研发费用 '!$H81,0,MONTH(封面!$G$13)-1,)</f>
        <v>0</v>
      </c>
      <c r="F81" s="116">
        <f ca="1">SUM(OFFSET($H81,0,0,1,MONTH(封面!$G$13)))-SUM(OFFSET('2019研发费用 '!$H81,0,0,1,MONTH(封面!$G$13)))</f>
        <v>0</v>
      </c>
      <c r="G81" s="116">
        <f ca="1">SUM(OFFSET($H81,0,0,1,MONTH(封面!$G$13)))-SUM(OFFSET('2019预算研发费用 '!$H81,0,0,1,MONTH(封面!$G$13)))</f>
        <v>0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67"/>
      <c r="B82" s="156" t="s">
        <v>102</v>
      </c>
      <c r="C82" s="45" t="s">
        <v>103</v>
      </c>
      <c r="D82" s="116">
        <f ca="1">OFFSET($H82,0,MONTH(封面!$G$13)-1,)-OFFSET('2019研发费用 '!$H82,0,MONTH(封面!$G$13)-1,)</f>
        <v>0</v>
      </c>
      <c r="E82" s="116">
        <f ca="1">OFFSET($H82,0,MONTH(封面!$G$13)-1,)-OFFSET('2019预算研发费用 '!$H82,0,MONTH(封面!$G$13)-1,)</f>
        <v>0</v>
      </c>
      <c r="F82" s="116">
        <f ca="1">SUM(OFFSET($H82,0,0,1,MONTH(封面!$G$13)))-SUM(OFFSET('2019研发费用 '!$H82,0,0,1,MONTH(封面!$G$13)))</f>
        <v>0</v>
      </c>
      <c r="G82" s="116">
        <f ca="1">SUM(OFFSET($H82,0,0,1,MONTH(封面!$G$13)))-SUM(OFFSET('2019预算研发费用 '!$H82,0,0,1,MONTH(封面!$G$13)))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67"/>
      <c r="B83" s="156"/>
      <c r="C83" s="45" t="s">
        <v>104</v>
      </c>
      <c r="D83" s="116">
        <f ca="1">OFFSET($H83,0,MONTH(封面!$G$13)-1,)-OFFSET('2019研发费用 '!$H83,0,MONTH(封面!$G$13)-1,)</f>
        <v>0</v>
      </c>
      <c r="E83" s="116">
        <f ca="1">OFFSET($H83,0,MONTH(封面!$G$13)-1,)-OFFSET('2019预算研发费用 '!$H83,0,MONTH(封面!$G$13)-1,)</f>
        <v>0</v>
      </c>
      <c r="F83" s="116">
        <f ca="1">SUM(OFFSET($H83,0,0,1,MONTH(封面!$G$13)))-SUM(OFFSET('2019研发费用 '!$H83,0,0,1,MONTH(封面!$G$13)))</f>
        <v>0</v>
      </c>
      <c r="G83" s="116">
        <f ca="1">SUM(OFFSET($H83,0,0,1,MONTH(封面!$G$13)))-SUM(OFFSET('2019预算研发费用 '!$H83,0,0,1,MONTH(封面!$G$13)))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67"/>
      <c r="B84" s="156"/>
      <c r="C84" s="45" t="s">
        <v>105</v>
      </c>
      <c r="D84" s="116">
        <f ca="1">OFFSET($H84,0,MONTH(封面!$G$13)-1,)-OFFSET('2019研发费用 '!$H84,0,MONTH(封面!$G$13)-1,)</f>
        <v>0</v>
      </c>
      <c r="E84" s="116">
        <f ca="1">OFFSET($H84,0,MONTH(封面!$G$13)-1,)-OFFSET('2019预算研发费用 '!$H84,0,MONTH(封面!$G$13)-1,)</f>
        <v>0</v>
      </c>
      <c r="F84" s="116">
        <f ca="1">SUM(OFFSET($H84,0,0,1,MONTH(封面!$G$13)))-SUM(OFFSET('2019研发费用 '!$H84,0,0,1,MONTH(封面!$G$13)))</f>
        <v>0</v>
      </c>
      <c r="G84" s="116">
        <f ca="1">SUM(OFFSET($H84,0,0,1,MONTH(封面!$G$13)))-SUM(OFFSET('2019预算研发费用 '!$H84,0,0,1,MONTH(封面!$G$13)))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67"/>
      <c r="B85" s="65" t="s">
        <v>106</v>
      </c>
      <c r="C85" s="48" t="s">
        <v>107</v>
      </c>
      <c r="D85" s="116">
        <f ca="1">OFFSET($H85,0,MONTH(封面!$G$13)-1,)-OFFSET('2019研发费用 '!$H85,0,MONTH(封面!$G$13)-1,)</f>
        <v>0</v>
      </c>
      <c r="E85" s="116">
        <f ca="1">OFFSET($H85,0,MONTH(封面!$G$13)-1,)-OFFSET('2019预算研发费用 '!$H85,0,MONTH(封面!$G$13)-1,)</f>
        <v>0</v>
      </c>
      <c r="F85" s="116">
        <f ca="1">SUM(OFFSET($H85,0,0,1,MONTH(封面!$G$13)))-SUM(OFFSET('2019研发费用 '!$H85,0,0,1,MONTH(封面!$G$13)))</f>
        <v>0</v>
      </c>
      <c r="G85" s="116">
        <f ca="1">SUM(OFFSET($H85,0,0,1,MONTH(封面!$G$13)))-SUM(OFFSET('2019预算研发费用 '!$H85,0,0,1,MONTH(封面!$G$13)))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68" t="s">
        <v>108</v>
      </c>
      <c r="B86" s="65" t="s">
        <v>109</v>
      </c>
      <c r="C86" s="48" t="s">
        <v>110</v>
      </c>
      <c r="D86" s="116">
        <f ca="1">OFFSET($H86,0,MONTH(封面!$G$13)-1,)-OFFSET('2019研发费用 '!$H86,0,MONTH(封面!$G$13)-1,)</f>
        <v>0</v>
      </c>
      <c r="E86" s="116">
        <f ca="1">OFFSET($H86,0,MONTH(封面!$G$13)-1,)-OFFSET('2019预算研发费用 '!$H86,0,MONTH(封面!$G$13)-1,)</f>
        <v>0</v>
      </c>
      <c r="F86" s="116">
        <f ca="1">SUM(OFFSET($H86,0,0,1,MONTH(封面!$G$13)))-SUM(OFFSET('2019研发费用 '!$H86,0,0,1,MONTH(封面!$G$13)))</f>
        <v>0</v>
      </c>
      <c r="G86" s="116">
        <f ca="1">SUM(OFFSET($H86,0,0,1,MONTH(封面!$G$13)))-SUM(OFFSET('2019预算研发费用 '!$H86,0,0,1,MONTH(封面!$G$13)))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68"/>
      <c r="B87" s="65" t="s">
        <v>111</v>
      </c>
      <c r="C87" s="48" t="s">
        <v>112</v>
      </c>
      <c r="D87" s="116">
        <f ca="1">OFFSET($H87,0,MONTH(封面!$G$13)-1,)-OFFSET('2019研发费用 '!$H87,0,MONTH(封面!$G$13)-1,)</f>
        <v>0</v>
      </c>
      <c r="E87" s="116">
        <f ca="1">OFFSET($H87,0,MONTH(封面!$G$13)-1,)-OFFSET('2019预算研发费用 '!$H87,0,MONTH(封面!$G$13)-1,)</f>
        <v>0</v>
      </c>
      <c r="F87" s="116">
        <f ca="1">SUM(OFFSET($H87,0,0,1,MONTH(封面!$G$13)))-SUM(OFFSET('2019研发费用 '!$H87,0,0,1,MONTH(封面!$G$13)))</f>
        <v>0</v>
      </c>
      <c r="G87" s="116">
        <f ca="1">SUM(OFFSET($H87,0,0,1,MONTH(封面!$G$13)))-SUM(OFFSET('2019预算研发费用 '!$H87,0,0,1,MONTH(封面!$G$13)))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68"/>
      <c r="B88" s="65" t="s">
        <v>113</v>
      </c>
      <c r="C88" s="48" t="s">
        <v>114</v>
      </c>
      <c r="D88" s="116">
        <f ca="1">OFFSET($H88,0,MONTH(封面!$G$13)-1,)-OFFSET('2019研发费用 '!$H88,0,MONTH(封面!$G$13)-1,)</f>
        <v>0</v>
      </c>
      <c r="E88" s="116">
        <f ca="1">OFFSET($H88,0,MONTH(封面!$G$13)-1,)-OFFSET('2019预算研发费用 '!$H88,0,MONTH(封面!$G$13)-1,)</f>
        <v>0</v>
      </c>
      <c r="F88" s="116">
        <f ca="1">SUM(OFFSET($H88,0,0,1,MONTH(封面!$G$13)))-SUM(OFFSET('2019研发费用 '!$H88,0,0,1,MONTH(封面!$G$13)))</f>
        <v>0</v>
      </c>
      <c r="G88" s="116">
        <f ca="1">SUM(OFFSET($H88,0,0,1,MONTH(封面!$G$13)))-SUM(OFFSET('2019预算研发费用 '!$H88,0,0,1,MONTH(封面!$G$13)))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68"/>
      <c r="B89" s="65" t="s">
        <v>200</v>
      </c>
      <c r="C89" s="48" t="s">
        <v>115</v>
      </c>
      <c r="D89" s="116">
        <f ca="1">OFFSET($H89,0,MONTH(封面!$G$13)-1,)-OFFSET('2019研发费用 '!$H89,0,MONTH(封面!$G$13)-1,)</f>
        <v>0</v>
      </c>
      <c r="E89" s="116">
        <f ca="1">OFFSET($H89,0,MONTH(封面!$G$13)-1,)-OFFSET('2019预算研发费用 '!$H89,0,MONTH(封面!$G$13)-1,)</f>
        <v>0</v>
      </c>
      <c r="F89" s="116">
        <f ca="1">SUM(OFFSET($H89,0,0,1,MONTH(封面!$G$13)))-SUM(OFFSET('2019研发费用 '!$H89,0,0,1,MONTH(封面!$G$13)))</f>
        <v>0</v>
      </c>
      <c r="G89" s="116">
        <f ca="1">SUM(OFFSET($H89,0,0,1,MONTH(封面!$G$13)))-SUM(OFFSET('2019预算研发费用 '!$H89,0,0,1,MONTH(封面!$G$13)))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69" t="s">
        <v>116</v>
      </c>
      <c r="B90" s="65" t="s">
        <v>202</v>
      </c>
      <c r="C90" s="48" t="s">
        <v>117</v>
      </c>
      <c r="D90" s="116">
        <f ca="1">OFFSET($H90,0,MONTH(封面!$G$13)-1,)-OFFSET('2019研发费用 '!$H90,0,MONTH(封面!$G$13)-1,)</f>
        <v>0</v>
      </c>
      <c r="E90" s="116">
        <f ca="1">OFFSET($H90,0,MONTH(封面!$G$13)-1,)-OFFSET('2019预算研发费用 '!$H90,0,MONTH(封面!$G$13)-1,)</f>
        <v>0</v>
      </c>
      <c r="F90" s="116">
        <f ca="1">SUM(OFFSET($H90,0,0,1,MONTH(封面!$G$13)))-SUM(OFFSET('2019研发费用 '!$H90,0,0,1,MONTH(封面!$G$13)))</f>
        <v>0</v>
      </c>
      <c r="G90" s="116">
        <f ca="1">SUM(OFFSET($H90,0,0,1,MONTH(封面!$G$13)))-SUM(OFFSET('2019预算研发费用 '!$H90,0,0,1,MONTH(封面!$G$13)))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69"/>
      <c r="B91" s="65" t="s">
        <v>203</v>
      </c>
      <c r="C91" s="48" t="s">
        <v>441</v>
      </c>
      <c r="D91" s="116">
        <f ca="1">OFFSET($H91,0,MONTH(封面!$G$13)-1,)-OFFSET('2019研发费用 '!$H91,0,MONTH(封面!$G$13)-1,)</f>
        <v>0</v>
      </c>
      <c r="E91" s="116">
        <f ca="1">OFFSET($H91,0,MONTH(封面!$G$13)-1,)-OFFSET('2019预算研发费用 '!$H91,0,MONTH(封面!$G$13)-1,)</f>
        <v>0</v>
      </c>
      <c r="F91" s="116">
        <f ca="1">SUM(OFFSET($H91,0,0,1,MONTH(封面!$G$13)))-SUM(OFFSET('2019研发费用 '!$H91,0,0,1,MONTH(封面!$G$13)))</f>
        <v>0</v>
      </c>
      <c r="G91" s="116">
        <f ca="1">SUM(OFFSET($H91,0,0,1,MONTH(封面!$G$13)))-SUM(OFFSET('2019预算研发费用 '!$H91,0,0,1,MONTH(封面!$G$13)))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69"/>
      <c r="B92" s="65" t="s">
        <v>118</v>
      </c>
      <c r="C92" s="48" t="s">
        <v>16</v>
      </c>
      <c r="D92" s="116">
        <f ca="1">OFFSET($H92,0,MONTH(封面!$G$13)-1,)-OFFSET('2019研发费用 '!$H92,0,MONTH(封面!$G$13)-1,)</f>
        <v>0</v>
      </c>
      <c r="E92" s="116">
        <f ca="1">OFFSET($H92,0,MONTH(封面!$G$13)-1,)-OFFSET('2019预算研发费用 '!$H92,0,MONTH(封面!$G$13)-1,)</f>
        <v>0</v>
      </c>
      <c r="F92" s="116">
        <f ca="1">SUM(OFFSET($H92,0,0,1,MONTH(封面!$G$13)))-SUM(OFFSET('2019研发费用 '!$H92,0,0,1,MONTH(封面!$G$13)))</f>
        <v>0</v>
      </c>
      <c r="G92" s="116">
        <f ca="1">SUM(OFFSET($H92,0,0,1,MONTH(封面!$G$13)))-SUM(OFFSET('2019预算研发费用 '!$H92,0,0,1,MONTH(封面!$G$13)))</f>
        <v>0</v>
      </c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34" customFormat="1" ht="15" customHeight="1">
      <c r="A93" s="204" t="s">
        <v>119</v>
      </c>
      <c r="B93" s="205"/>
      <c r="C93" s="206"/>
      <c r="D93" s="117">
        <f ca="1">SUM(D6:D92)</f>
        <v>-221788.40000000002</v>
      </c>
      <c r="E93" s="117">
        <f ca="1">SUM(E6:E92)</f>
        <v>0</v>
      </c>
      <c r="F93" s="117">
        <f ca="1">SUM(F6:F92)</f>
        <v>-343340.76</v>
      </c>
      <c r="G93" s="117">
        <f ca="1">SUM(G6:G92)</f>
        <v>247110.77</v>
      </c>
      <c r="H93" s="117">
        <f>SUM(H6:H92)</f>
        <v>150683.91</v>
      </c>
      <c r="I93" s="117">
        <f>SUM(I6:I92)</f>
        <v>96426.860000000015</v>
      </c>
      <c r="J93" s="117">
        <f>SUM(J6:J92)</f>
        <v>0</v>
      </c>
      <c r="K93" s="117">
        <f>SUM(K6:K92)</f>
        <v>0</v>
      </c>
      <c r="L93" s="117">
        <f>SUM(L6:L92)</f>
        <v>0</v>
      </c>
      <c r="M93" s="117">
        <f>SUM(M6:M92)</f>
        <v>0</v>
      </c>
      <c r="N93" s="117">
        <f>SUM(N6:N92)</f>
        <v>0</v>
      </c>
      <c r="O93" s="117">
        <f>SUM(O6:O92)</f>
        <v>0</v>
      </c>
      <c r="P93" s="117">
        <f>SUM(P6:P92)</f>
        <v>0</v>
      </c>
      <c r="Q93" s="117">
        <f>SUM(Q6:Q92)</f>
        <v>0</v>
      </c>
      <c r="R93" s="117">
        <f>SUM(R6:R92)</f>
        <v>0</v>
      </c>
      <c r="S93" s="117">
        <f>SUM(S6:S92)</f>
        <v>0</v>
      </c>
      <c r="T93" s="117">
        <f>SUM(T6:T92)</f>
        <v>247110.77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7" t="s">
        <v>261</v>
      </c>
      <c r="B94" s="208"/>
      <c r="C94" s="209"/>
      <c r="D94" s="116">
        <f ca="1">OFFSET($H94,0,MONTH(封面!$G$13)-1,)-OFFSET('2019研发费用 '!$H94,0,MONTH(封面!$G$13)-1,)</f>
        <v>0</v>
      </c>
      <c r="E94" s="116"/>
      <c r="F94" s="116">
        <f ca="1">SUM(OFFSET($H94,0,0,1,MONTH(封面!$G$13)))-SUM(OFFSET('2019研发费用 '!$H94,0,0,1,MONTH(封面!$G$13)))</f>
        <v>0</v>
      </c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7" t="s">
        <v>262</v>
      </c>
      <c r="B95" s="208"/>
      <c r="C95" s="209"/>
      <c r="D95" s="116">
        <f ca="1">OFFSET($H95,0,MONTH(封面!$G$13)-1,)-OFFSET('2019研发费用 '!$H95,0,MONTH(封面!$G$13)-1,)</f>
        <v>-221788.40000000002</v>
      </c>
      <c r="E95" s="116"/>
      <c r="F95" s="116">
        <f ca="1">SUM(OFFSET($H95,0,0,1,MONTH(封面!$G$13)))-SUM(OFFSET('2019研发费用 '!$H95,0,0,1,MONTH(封面!$G$13)))</f>
        <v>-343340.76</v>
      </c>
      <c r="G95" s="116"/>
      <c r="H95" s="127">
        <f>H93</f>
        <v>150683.91</v>
      </c>
      <c r="I95" s="127">
        <f t="shared" ref="I95:S95" si="2">I93</f>
        <v>96426.860000000015</v>
      </c>
      <c r="J95" s="127">
        <f t="shared" si="2"/>
        <v>0</v>
      </c>
      <c r="K95" s="127">
        <f t="shared" si="2"/>
        <v>0</v>
      </c>
      <c r="L95" s="127">
        <f t="shared" si="2"/>
        <v>0</v>
      </c>
      <c r="M95" s="127">
        <f t="shared" si="2"/>
        <v>0</v>
      </c>
      <c r="N95" s="127">
        <f t="shared" si="2"/>
        <v>0</v>
      </c>
      <c r="O95" s="127">
        <f t="shared" si="2"/>
        <v>0</v>
      </c>
      <c r="P95" s="127">
        <f t="shared" si="2"/>
        <v>0</v>
      </c>
      <c r="Q95" s="127">
        <f t="shared" si="2"/>
        <v>0</v>
      </c>
      <c r="R95" s="127">
        <f t="shared" si="2"/>
        <v>0</v>
      </c>
      <c r="S95" s="127">
        <f t="shared" si="2"/>
        <v>0</v>
      </c>
      <c r="T95" s="116">
        <f t="shared" si="1"/>
        <v>247110.77000000002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7" t="s">
        <v>431</v>
      </c>
      <c r="B96" s="208"/>
      <c r="C96" s="209"/>
      <c r="D96" s="116">
        <f ca="1">OFFSET($H96,0,MONTH(封面!$G$13)-1,)-OFFSET('2019研发费用 '!$H96,0,MONTH(封面!$G$13)-1,)</f>
        <v>0</v>
      </c>
      <c r="E96" s="116"/>
      <c r="F96" s="116">
        <f ca="1">SUM(OFFSET($H96,0,0,1,MONTH(封面!$G$13)))-SUM(OFFSET('2019研发费用 '!$H96,0,0,1,MONTH(封面!$G$13)))</f>
        <v>0</v>
      </c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90">
        <f ca="1">D93-SUM(D94:D96)</f>
        <v>0</v>
      </c>
      <c r="E97" s="90"/>
      <c r="F97" s="90">
        <f ca="1">F93-SUM(F94:F96)</f>
        <v>0</v>
      </c>
      <c r="G97" s="90"/>
      <c r="H97" s="90" t="b">
        <f>H93='2020实际管理费用'!H91</f>
        <v>1</v>
      </c>
      <c r="I97" s="90" t="b">
        <f>I93='2020实际管理费用'!I91</f>
        <v>1</v>
      </c>
      <c r="J97" s="90" t="b">
        <f>J93='2020实际管理费用'!J91</f>
        <v>1</v>
      </c>
      <c r="K97" s="90" t="b">
        <f>K93='2020实际管理费用'!K91</f>
        <v>1</v>
      </c>
      <c r="L97" s="90" t="b">
        <f>L93='2020实际管理费用'!L91</f>
        <v>1</v>
      </c>
      <c r="M97" s="90" t="b">
        <f>M93='2020实际管理费用'!M91</f>
        <v>1</v>
      </c>
      <c r="N97" s="90" t="b">
        <f>N93='2020实际管理费用'!N91</f>
        <v>1</v>
      </c>
      <c r="O97" s="90" t="b">
        <f>O93='2020实际管理费用'!O91</f>
        <v>1</v>
      </c>
      <c r="P97" s="90" t="b">
        <f>P93='2020实际管理费用'!P91</f>
        <v>1</v>
      </c>
      <c r="Q97" s="90" t="b">
        <f>Q93='2020实际管理费用'!Q91</f>
        <v>1</v>
      </c>
      <c r="R97" s="90" t="b">
        <f>R93='2020实际管理费用'!R91</f>
        <v>1</v>
      </c>
      <c r="S97" s="90" t="b">
        <f>S93='2020实际管理费用'!S91</f>
        <v>1</v>
      </c>
      <c r="T97" s="90" t="b">
        <f>T93='2020实际管理费用'!T91</f>
        <v>1</v>
      </c>
    </row>
    <row r="98" spans="1:20">
      <c r="A98" s="143" t="s">
        <v>468</v>
      </c>
      <c r="B98" s="143"/>
      <c r="C98" s="144"/>
      <c r="D98" s="144"/>
      <c r="E98" s="144"/>
      <c r="F98" s="144"/>
      <c r="G98" s="35"/>
      <c r="Q98" s="55"/>
      <c r="R98" s="55"/>
      <c r="S98" s="55"/>
      <c r="T98" s="5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</row>
  </sheetData>
  <autoFilter ref="A5:AC98"/>
  <customSheetViews>
    <customSheetView guid="{A27792F8-7640-416B-AC24-5F35457394E7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1"/>
      <headerFooter alignWithMargins="0"/>
    </customSheetView>
    <customSheetView guid="{20DEA1C3-F870-4325-A947-DF01307179C4}">
      <pane xSplit="3" ySplit="5" topLeftCell="D84" activePane="bottomRight" state="frozen"/>
      <selection pane="bottomRight" activeCell="I88" sqref="I88"/>
      <pageMargins left="0.75" right="0.75" top="1" bottom="1" header="0.5" footer="0.5"/>
      <pageSetup paperSize="9" orientation="portrait" verticalDpi="1200" r:id="rId2"/>
      <headerFooter alignWithMargins="0"/>
    </customSheetView>
    <customSheetView guid="{5F046216-F62E-4A95-B8BD-6D2AB894BA3D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3"/>
      <headerFooter alignWithMargins="0"/>
    </customSheetView>
    <customSheetView guid="{32F6004C-FCD8-4606-8BB7-0BE0BE0666BF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4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L93" sqref="L93"/>
      <pageMargins left="0.75" right="0.75" top="1" bottom="1" header="0.5" footer="0.5"/>
      <pageSetup paperSize="9" orientation="portrait" verticalDpi="1200" r:id="rId5"/>
      <headerFooter alignWithMargins="0"/>
    </customSheetView>
    <customSheetView guid="{4948553E-BE76-402B-BAA8-3966B343194D}">
      <pane xSplit="3" ySplit="5" topLeftCell="O86" activePane="bottomRight" state="frozen"/>
      <selection pane="bottomRight" activeCell="M6" sqref="M6:M92"/>
      <pageMargins left="0.75" right="0.75" top="1" bottom="1" header="0.5" footer="0.5"/>
      <pageSetup paperSize="9" orientation="portrait" verticalDpi="1200" r:id="rId6"/>
      <headerFooter alignWithMargins="0"/>
    </customSheetView>
    <customSheetView guid="{50C6B4FE-3059-4DA5-BCA6-E2B9EEC70A61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7"/>
      <headerFooter alignWithMargins="0"/>
    </customSheetView>
    <customSheetView guid="{A37983A8-BC51-4154-8FEA-C3D4561882CC}">
      <pane xSplit="3" ySplit="5" topLeftCell="D82" activePane="bottomRight" state="frozen"/>
      <selection pane="bottomRight" activeCell="H94" sqref="H94:H95"/>
      <pageMargins left="0.75" right="0.75" top="1" bottom="1" header="0.5" footer="0.5"/>
      <pageSetup paperSize="9" orientation="portrait" verticalDpi="1200" r:id="rId8"/>
      <headerFooter alignWithMargins="0"/>
    </customSheetView>
    <customSheetView guid="{D4D59768-72E0-4FAB-974B-C4290D2FAC8F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9"/>
      <headerFooter alignWithMargins="0"/>
    </customSheetView>
    <customSheetView guid="{8309B07A-FC01-4476-88AB-A9C1650B1DDA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38">
    <mergeCell ref="A96:C96"/>
    <mergeCell ref="A1:N1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T4:T5"/>
    <mergeCell ref="U4:U5"/>
    <mergeCell ref="A6:A27"/>
    <mergeCell ref="B6:B7"/>
    <mergeCell ref="B10:B18"/>
    <mergeCell ref="B22:B26"/>
    <mergeCell ref="A41:A48"/>
    <mergeCell ref="B44:B45"/>
    <mergeCell ref="A49:A56"/>
    <mergeCell ref="B49:B51"/>
    <mergeCell ref="B52:B54"/>
    <mergeCell ref="A57:A62"/>
    <mergeCell ref="B59:B60"/>
    <mergeCell ref="A93:C93"/>
    <mergeCell ref="A94:C94"/>
    <mergeCell ref="A95:C95"/>
    <mergeCell ref="A76:A79"/>
    <mergeCell ref="B77:B78"/>
    <mergeCell ref="A80:A85"/>
    <mergeCell ref="B82:B84"/>
    <mergeCell ref="A86:A89"/>
    <mergeCell ref="A90:A92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天津总体费用</vt:lpstr>
      <vt:lpstr>制造费用明细表</vt:lpstr>
      <vt:lpstr>2020实际制造费用</vt:lpstr>
      <vt:lpstr>2019预算制造费用</vt:lpstr>
      <vt:lpstr>2020实际管理费用</vt:lpstr>
      <vt:lpstr>2020实际营业费用</vt:lpstr>
      <vt:lpstr>2020实际研发费用 </vt:lpstr>
      <vt:lpstr>2020实际财务费用</vt:lpstr>
      <vt:lpstr>2019制造费用</vt:lpstr>
      <vt:lpstr>管理费用明细表</vt:lpstr>
      <vt:lpstr>2019预算管理费用</vt:lpstr>
      <vt:lpstr>2019管理费用</vt:lpstr>
      <vt:lpstr>营业费用明细表</vt:lpstr>
      <vt:lpstr>2019预算营业费用</vt:lpstr>
      <vt:lpstr>2019营业费用</vt:lpstr>
      <vt:lpstr>研发费用明细表 </vt:lpstr>
      <vt:lpstr>2019预算研发费用 </vt:lpstr>
      <vt:lpstr>2019研发费用 </vt:lpstr>
      <vt:lpstr>财务费用明细表</vt:lpstr>
      <vt:lpstr>2019预算财务费用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陈虹妙</cp:lastModifiedBy>
  <dcterms:created xsi:type="dcterms:W3CDTF">2015-05-04T10:09:28Z</dcterms:created>
  <dcterms:modified xsi:type="dcterms:W3CDTF">2020-05-09T05:20:17Z</dcterms:modified>
</cp:coreProperties>
</file>