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585" windowWidth="19320" windowHeight="7365" tabRatio="809" activeTab="7"/>
  </bookViews>
  <sheets>
    <sheet name="封面" sheetId="1" r:id="rId1"/>
    <sheet name="目录" sheetId="2" r:id="rId2"/>
    <sheet name="宁德总体费用" sheetId="3" r:id="rId3"/>
    <sheet name="制造费用明细表" sheetId="4" state="hidden" r:id="rId4"/>
    <sheet name="2020实际制造费用" sheetId="5" r:id="rId5"/>
    <sheet name="2019预算制造费用" sheetId="6" state="hidden" r:id="rId6"/>
    <sheet name="管理费用明细表" sheetId="8" state="hidden" r:id="rId7"/>
    <sheet name="2020实际管理费用" sheetId="9" r:id="rId8"/>
    <sheet name="2019预算管理费用" sheetId="10" state="hidden" r:id="rId9"/>
    <sheet name="营业费用明细表" sheetId="12" state="hidden" r:id="rId10"/>
    <sheet name="2020实际营业费用" sheetId="13" r:id="rId11"/>
    <sheet name="2019预算营业费用" sheetId="14" state="hidden" r:id="rId12"/>
    <sheet name="研发费用明细表 " sheetId="16" state="hidden" r:id="rId13"/>
    <sheet name="2020实际财务费用" sheetId="21" r:id="rId14"/>
    <sheet name="2020实际研发费用 " sheetId="17" r:id="rId15"/>
    <sheet name="2019制造费用" sheetId="7" state="hidden" r:id="rId16"/>
    <sheet name="2019预算研发费用 " sheetId="18" state="hidden" r:id="rId17"/>
    <sheet name="2019管理费用" sheetId="11" state="hidden" r:id="rId18"/>
    <sheet name="2019营业费用" sheetId="15" state="hidden" r:id="rId19"/>
    <sheet name="2019研发费用 " sheetId="19" state="hidden" r:id="rId20"/>
    <sheet name="财务费用明细表" sheetId="20" state="hidden" r:id="rId21"/>
    <sheet name="2019预算财务费用 " sheetId="22" state="hidden" r:id="rId22"/>
    <sheet name="2019财务费用 " sheetId="23" state="hidden" r:id="rId23"/>
  </sheets>
  <externalReferences>
    <externalReference r:id="rId24"/>
    <externalReference r:id="rId25"/>
    <externalReference r:id="rId26"/>
    <externalReference r:id="rId27"/>
  </externalReferences>
  <definedNames>
    <definedName name="_xlnm._FilterDatabase" localSheetId="17" hidden="1">'2019管理费用'!$A$5:$AC$99</definedName>
    <definedName name="_xlnm._FilterDatabase" localSheetId="19" hidden="1">'2019研发费用 '!$H$5:$S$97</definedName>
    <definedName name="_xlnm._FilterDatabase" localSheetId="15" hidden="1">'2019制造费用'!$A$5:$AC$98</definedName>
    <definedName name="_xlnm._FilterDatabase" localSheetId="13" hidden="1">'2020实际财务费用'!$A$5:$S$12</definedName>
    <definedName name="_xlnm._FilterDatabase" localSheetId="7" hidden="1">'2020实际管理费用'!$A$5:$AC$105</definedName>
    <definedName name="_xlnm._FilterDatabase" localSheetId="14" hidden="1">'2020实际研发费用 '!$A$5:$AC$98</definedName>
    <definedName name="_xlnm._FilterDatabase" localSheetId="10" hidden="1">'2020实际营业费用'!$A$5:$AC$106</definedName>
    <definedName name="_xlnm._FilterDatabase" localSheetId="4" hidden="1">'2020实际制造费用'!$A$5:$T$100</definedName>
    <definedName name="_xlnm._FilterDatabase" localSheetId="20" hidden="1">财务费用明细表!$A$5:$P$11</definedName>
    <definedName name="_xlnm._FilterDatabase" localSheetId="0" hidden="1">[1]年前十大!$A$5:$AE$317</definedName>
    <definedName name="_xlnm._FilterDatabase" localSheetId="6" hidden="1">管理费用明细表!$A$5:$Q$98</definedName>
    <definedName name="_xlnm._FilterDatabase" localSheetId="12" hidden="1">'研发费用明细表 '!$A$5:$Q$95</definedName>
    <definedName name="_xlnm._FilterDatabase" localSheetId="9" hidden="1">营业费用明细表!$B$5:$P$104</definedName>
    <definedName name="_xlnm._FilterDatabase" localSheetId="3" hidden="1">制造费用明细表!$A$5:$Q$98</definedName>
    <definedName name="_xlnm._FilterDatabase" hidden="1">#REF!</definedName>
    <definedName name="BeginYear">1999</definedName>
    <definedName name="BeginYeaR_1_">"2002"</definedName>
    <definedName name="BookHt">23</definedName>
    <definedName name="Boss_Adr">""</definedName>
    <definedName name="Boss_ID">""</definedName>
    <definedName name="Boss_Name">""</definedName>
    <definedName name="Boss_Zip">""</definedName>
    <definedName name="Comp_Uni_No">""</definedName>
    <definedName name="Comp_Zip">""</definedName>
    <definedName name="CompanyName">"工业企业特殊报表"</definedName>
    <definedName name="CompanyName_">"广州蓝月亮有限公司"</definedName>
    <definedName name="_xlnm.Database" hidden="1">[1]年前十大!#REF!</definedName>
    <definedName name="dbo_PRDT" localSheetId="0">[1]年前十大!#REF!</definedName>
    <definedName name="dbp.prdt" localSheetId="0">#N/A</definedName>
    <definedName name="EndDate" localSheetId="0">"2004年7月31日"</definedName>
    <definedName name="MIN_ROW1">1</definedName>
    <definedName name="_xlnm.Print_Area" localSheetId="0">[1]年前十大!$A$1:$E$23</definedName>
    <definedName name="_xlnm.Print_Area" hidden="1">'[2]损（蓝5）'!$A$1:$E$23</definedName>
    <definedName name="tempResult" localSheetId="0">[1]年前十大!$A$1:$H$1314</definedName>
    <definedName name="Z_05CA8646_3C6D_44FC_B74F_CA9AF5DA40B7_.wvu.FilterData" localSheetId="4" hidden="1">'2020实际制造费用'!$A$5:$P$97</definedName>
    <definedName name="Z_20DEA1C3_F870_4325_A947_DF01307179C4_.wvu.Cols" localSheetId="22" hidden="1">'2019财务费用 '!$C:$F</definedName>
    <definedName name="Z_20DEA1C3_F870_4325_A947_DF01307179C4_.wvu.Cols" localSheetId="17" hidden="1">'2019管理费用'!$D:$G</definedName>
    <definedName name="Z_20DEA1C3_F870_4325_A947_DF01307179C4_.wvu.Cols" localSheetId="19" hidden="1">'2019研发费用 '!$D:$G</definedName>
    <definedName name="Z_20DEA1C3_F870_4325_A947_DF01307179C4_.wvu.Cols" localSheetId="18" hidden="1">'2019营业费用'!$D:$G</definedName>
    <definedName name="Z_20DEA1C3_F870_4325_A947_DF01307179C4_.wvu.Cols" localSheetId="21" hidden="1">'2019预算财务费用 '!$C:$F</definedName>
    <definedName name="Z_20DEA1C3_F870_4325_A947_DF01307179C4_.wvu.Cols" localSheetId="8" hidden="1">'2019预算管理费用'!$D:$G</definedName>
    <definedName name="Z_20DEA1C3_F870_4325_A947_DF01307179C4_.wvu.Cols" localSheetId="16" hidden="1">'2019预算研发费用 '!$D:$G</definedName>
    <definedName name="Z_20DEA1C3_F870_4325_A947_DF01307179C4_.wvu.Cols" localSheetId="11" hidden="1">'2019预算营业费用'!$D:$G</definedName>
    <definedName name="Z_20DEA1C3_F870_4325_A947_DF01307179C4_.wvu.Cols" localSheetId="5" hidden="1">'2019预算制造费用'!$D:$G</definedName>
    <definedName name="Z_20DEA1C3_F870_4325_A947_DF01307179C4_.wvu.Cols" localSheetId="15" hidden="1">'2019制造费用'!$D:$G</definedName>
    <definedName name="Z_20DEA1C3_F870_4325_A947_DF01307179C4_.wvu.FilterData" localSheetId="13" hidden="1">'2020实际财务费用'!$A$5:$S$12</definedName>
    <definedName name="Z_20DEA1C3_F870_4325_A947_DF01307179C4_.wvu.FilterData" localSheetId="7" hidden="1">'2020实际管理费用'!$A$5:$T$99</definedName>
    <definedName name="Z_20DEA1C3_F870_4325_A947_DF01307179C4_.wvu.FilterData" localSheetId="14" hidden="1">'2020实际研发费用 '!$A$5:$AC$97</definedName>
    <definedName name="Z_20DEA1C3_F870_4325_A947_DF01307179C4_.wvu.FilterData" localSheetId="10" hidden="1">'2020实际营业费用'!$B$5:$P$104</definedName>
    <definedName name="Z_20DEA1C3_F870_4325_A947_DF01307179C4_.wvu.FilterData" localSheetId="4" hidden="1">'2020实际制造费用'!$A$5:$T$5</definedName>
    <definedName name="Z_20DEA1C3_F870_4325_A947_DF01307179C4_.wvu.FilterData" localSheetId="20" hidden="1">财务费用明细表!$A$5:$P$11</definedName>
    <definedName name="Z_20DEA1C3_F870_4325_A947_DF01307179C4_.wvu.FilterData" localSheetId="6" hidden="1">管理费用明细表!$A$5:$Q$98</definedName>
    <definedName name="Z_20DEA1C3_F870_4325_A947_DF01307179C4_.wvu.FilterData" localSheetId="12" hidden="1">'研发费用明细表 '!$A$5:$Q$95</definedName>
    <definedName name="Z_20DEA1C3_F870_4325_A947_DF01307179C4_.wvu.FilterData" localSheetId="9" hidden="1">营业费用明细表!$B$5:$P$104</definedName>
    <definedName name="Z_20DEA1C3_F870_4325_A947_DF01307179C4_.wvu.FilterData" localSheetId="3" hidden="1">制造费用明细表!$A$5:$Q$98</definedName>
    <definedName name="Z_283BA4F8_5E06_4567_A3C1_6849354D79E5_.wvu.FilterData" localSheetId="13" hidden="1">'2020实际财务费用'!$A$5:$O$11</definedName>
    <definedName name="Z_283BA4F8_5E06_4567_A3C1_6849354D79E5_.wvu.FilterData" localSheetId="7" hidden="1">'2020实际管理费用'!$A$5:$P$98</definedName>
    <definedName name="Z_283BA4F8_5E06_4567_A3C1_6849354D79E5_.wvu.FilterData" localSheetId="14" hidden="1">'2020实际研发费用 '!$A$5:$P$95</definedName>
    <definedName name="Z_283BA4F8_5E06_4567_A3C1_6849354D79E5_.wvu.FilterData" localSheetId="10" hidden="1">'2020实际营业费用'!$B$5:$P$104</definedName>
    <definedName name="Z_283BA4F8_5E06_4567_A3C1_6849354D79E5_.wvu.FilterData" localSheetId="4" hidden="1">'2020实际制造费用'!$A$5:$P$97</definedName>
    <definedName name="Z_28D77D46_EB06_4AEB_9F0D_8B69FC8A564F_.wvu.FilterData" localSheetId="4" hidden="1">'2020实际制造费用'!$A$5:$P$97</definedName>
    <definedName name="Z_32F6004C_FCD8_4606_8BB7_0BE0BE0666BF_.wvu.Cols" localSheetId="22" hidden="1">'2019财务费用 '!$C:$F</definedName>
    <definedName name="Z_32F6004C_FCD8_4606_8BB7_0BE0BE0666BF_.wvu.Cols" localSheetId="17" hidden="1">'2019管理费用'!$D:$G</definedName>
    <definedName name="Z_32F6004C_FCD8_4606_8BB7_0BE0BE0666BF_.wvu.Cols" localSheetId="19" hidden="1">'2019研发费用 '!$D:$G</definedName>
    <definedName name="Z_32F6004C_FCD8_4606_8BB7_0BE0BE0666BF_.wvu.Cols" localSheetId="18" hidden="1">'2019营业费用'!$D:$G</definedName>
    <definedName name="Z_32F6004C_FCD8_4606_8BB7_0BE0BE0666BF_.wvu.Cols" localSheetId="21" hidden="1">'2019预算财务费用 '!$C:$F</definedName>
    <definedName name="Z_32F6004C_FCD8_4606_8BB7_0BE0BE0666BF_.wvu.Cols" localSheetId="8" hidden="1">'2019预算管理费用'!$D:$G</definedName>
    <definedName name="Z_32F6004C_FCD8_4606_8BB7_0BE0BE0666BF_.wvu.Cols" localSheetId="16" hidden="1">'2019预算研发费用 '!$D:$G</definedName>
    <definedName name="Z_32F6004C_FCD8_4606_8BB7_0BE0BE0666BF_.wvu.Cols" localSheetId="11" hidden="1">'2019预算营业费用'!$D:$G</definedName>
    <definedName name="Z_32F6004C_FCD8_4606_8BB7_0BE0BE0666BF_.wvu.Cols" localSheetId="5" hidden="1">'2019预算制造费用'!$D:$G</definedName>
    <definedName name="Z_32F6004C_FCD8_4606_8BB7_0BE0BE0666BF_.wvu.Cols" localSheetId="15" hidden="1">'2019制造费用'!$D:$G</definedName>
    <definedName name="Z_32F6004C_FCD8_4606_8BB7_0BE0BE0666BF_.wvu.FilterData" localSheetId="13" hidden="1">'2020实际财务费用'!$A$5:$S$12</definedName>
    <definedName name="Z_32F6004C_FCD8_4606_8BB7_0BE0BE0666BF_.wvu.FilterData" localSheetId="7" hidden="1">'2020实际管理费用'!$A$5:$T$99</definedName>
    <definedName name="Z_32F6004C_FCD8_4606_8BB7_0BE0BE0666BF_.wvu.FilterData" localSheetId="14" hidden="1">'2020实际研发费用 '!$A$5:$AC$97</definedName>
    <definedName name="Z_32F6004C_FCD8_4606_8BB7_0BE0BE0666BF_.wvu.FilterData" localSheetId="10" hidden="1">'2020实际营业费用'!$B$5:$P$104</definedName>
    <definedName name="Z_32F6004C_FCD8_4606_8BB7_0BE0BE0666BF_.wvu.FilterData" localSheetId="4" hidden="1">'2020实际制造费用'!$A$5:$T$5</definedName>
    <definedName name="Z_32F6004C_FCD8_4606_8BB7_0BE0BE0666BF_.wvu.FilterData" localSheetId="20" hidden="1">财务费用明细表!$A$5:$P$11</definedName>
    <definedName name="Z_32F6004C_FCD8_4606_8BB7_0BE0BE0666BF_.wvu.FilterData" localSheetId="6" hidden="1">管理费用明细表!$A$5:$Q$98</definedName>
    <definedName name="Z_32F6004C_FCD8_4606_8BB7_0BE0BE0666BF_.wvu.FilterData" localSheetId="12" hidden="1">'研发费用明细表 '!$A$5:$Q$95</definedName>
    <definedName name="Z_32F6004C_FCD8_4606_8BB7_0BE0BE0666BF_.wvu.FilterData" localSheetId="9" hidden="1">营业费用明细表!$B$5:$P$104</definedName>
    <definedName name="Z_32F6004C_FCD8_4606_8BB7_0BE0BE0666BF_.wvu.FilterData" localSheetId="3" hidden="1">制造费用明细表!$A$5:$Q$98</definedName>
    <definedName name="Z_35971C6B_DC11_492B_B782_2EF173FCC689_.wvu.Cols" localSheetId="22" hidden="1">'2019财务费用 '!$C:$F</definedName>
    <definedName name="Z_35971C6B_DC11_492B_B782_2EF173FCC689_.wvu.Cols" localSheetId="17" hidden="1">'2019管理费用'!$D:$G</definedName>
    <definedName name="Z_35971C6B_DC11_492B_B782_2EF173FCC689_.wvu.Cols" localSheetId="19" hidden="1">'2019研发费用 '!$D:$G</definedName>
    <definedName name="Z_35971C6B_DC11_492B_B782_2EF173FCC689_.wvu.Cols" localSheetId="18" hidden="1">'2019营业费用'!$D:$G</definedName>
    <definedName name="Z_35971C6B_DC11_492B_B782_2EF173FCC689_.wvu.Cols" localSheetId="21" hidden="1">'2019预算财务费用 '!$C:$F</definedName>
    <definedName name="Z_35971C6B_DC11_492B_B782_2EF173FCC689_.wvu.Cols" localSheetId="8" hidden="1">'2019预算管理费用'!$D:$G</definedName>
    <definedName name="Z_35971C6B_DC11_492B_B782_2EF173FCC689_.wvu.Cols" localSheetId="16" hidden="1">'2019预算研发费用 '!$D:$G</definedName>
    <definedName name="Z_35971C6B_DC11_492B_B782_2EF173FCC689_.wvu.Cols" localSheetId="11" hidden="1">'2019预算营业费用'!$D:$G</definedName>
    <definedName name="Z_35971C6B_DC11_492B_B782_2EF173FCC689_.wvu.Cols" localSheetId="5" hidden="1">'2019预算制造费用'!$D:$G</definedName>
    <definedName name="Z_35971C6B_DC11_492B_B782_2EF173FCC689_.wvu.Cols" localSheetId="15" hidden="1">'2019制造费用'!$D:$G</definedName>
    <definedName name="Z_35971C6B_DC11_492B_B782_2EF173FCC689_.wvu.FilterData" localSheetId="13" hidden="1">'2020实际财务费用'!$A$5:$S$12</definedName>
    <definedName name="Z_35971C6B_DC11_492B_B782_2EF173FCC689_.wvu.FilterData" localSheetId="7" hidden="1">'2020实际管理费用'!$A$5:$T$99</definedName>
    <definedName name="Z_35971C6B_DC11_492B_B782_2EF173FCC689_.wvu.FilterData" localSheetId="14" hidden="1">'2020实际研发费用 '!$A$5:$T$97</definedName>
    <definedName name="Z_35971C6B_DC11_492B_B782_2EF173FCC689_.wvu.FilterData" localSheetId="10" hidden="1">'2020实际营业费用'!$B$5:$P$104</definedName>
    <definedName name="Z_35971C6B_DC11_492B_B782_2EF173FCC689_.wvu.FilterData" localSheetId="4" hidden="1">'2020实际制造费用'!$A$5:$T$5</definedName>
    <definedName name="Z_35971C6B_DC11_492B_B782_2EF173FCC689_.wvu.FilterData" localSheetId="20" hidden="1">财务费用明细表!$A$5:$P$11</definedName>
    <definedName name="Z_35971C6B_DC11_492B_B782_2EF173FCC689_.wvu.FilterData" localSheetId="6" hidden="1">管理费用明细表!$A$5:$Q$98</definedName>
    <definedName name="Z_35971C6B_DC11_492B_B782_2EF173FCC689_.wvu.FilterData" localSheetId="12" hidden="1">'研发费用明细表 '!$A$5:$Q$95</definedName>
    <definedName name="Z_35971C6B_DC11_492B_B782_2EF173FCC689_.wvu.FilterData" localSheetId="9" hidden="1">营业费用明细表!$B$5:$P$104</definedName>
    <definedName name="Z_35971C6B_DC11_492B_B782_2EF173FCC689_.wvu.FilterData" localSheetId="3" hidden="1">制造费用明细表!$A$5:$Q$34</definedName>
    <definedName name="Z_361755AB_1A27_4613_B996_CB61FB37BBE3_.wvu.FilterData" localSheetId="4" hidden="1">'2020实际制造费用'!$A$5:$P$97</definedName>
    <definedName name="Z_4948553E_BE76_402B_BAA8_3966B343194D_.wvu.Cols" localSheetId="22" hidden="1">'2019财务费用 '!$C:$F</definedName>
    <definedName name="Z_4948553E_BE76_402B_BAA8_3966B343194D_.wvu.Cols" localSheetId="17" hidden="1">'2019管理费用'!$D:$G</definedName>
    <definedName name="Z_4948553E_BE76_402B_BAA8_3966B343194D_.wvu.Cols" localSheetId="19" hidden="1">'2019研发费用 '!$D:$G</definedName>
    <definedName name="Z_4948553E_BE76_402B_BAA8_3966B343194D_.wvu.Cols" localSheetId="18" hidden="1">'2019营业费用'!$D:$G</definedName>
    <definedName name="Z_4948553E_BE76_402B_BAA8_3966B343194D_.wvu.Cols" localSheetId="21" hidden="1">'2019预算财务费用 '!$C:$F</definedName>
    <definedName name="Z_4948553E_BE76_402B_BAA8_3966B343194D_.wvu.Cols" localSheetId="8" hidden="1">'2019预算管理费用'!$D:$G</definedName>
    <definedName name="Z_4948553E_BE76_402B_BAA8_3966B343194D_.wvu.Cols" localSheetId="16" hidden="1">'2019预算研发费用 '!$D:$G</definedName>
    <definedName name="Z_4948553E_BE76_402B_BAA8_3966B343194D_.wvu.Cols" localSheetId="11" hidden="1">'2019预算营业费用'!$D:$G</definedName>
    <definedName name="Z_4948553E_BE76_402B_BAA8_3966B343194D_.wvu.Cols" localSheetId="5" hidden="1">'2019预算制造费用'!$D:$G</definedName>
    <definedName name="Z_4948553E_BE76_402B_BAA8_3966B343194D_.wvu.Cols" localSheetId="15" hidden="1">'2019制造费用'!$D:$G</definedName>
    <definedName name="Z_4948553E_BE76_402B_BAA8_3966B343194D_.wvu.FilterData" localSheetId="13" hidden="1">'2020实际财务费用'!$A$5:$S$12</definedName>
    <definedName name="Z_4948553E_BE76_402B_BAA8_3966B343194D_.wvu.FilterData" localSheetId="7" hidden="1">'2020实际管理费用'!$A$5:$T$99</definedName>
    <definedName name="Z_4948553E_BE76_402B_BAA8_3966B343194D_.wvu.FilterData" localSheetId="14" hidden="1">'2020实际研发费用 '!$A$5:$AC$97</definedName>
    <definedName name="Z_4948553E_BE76_402B_BAA8_3966B343194D_.wvu.FilterData" localSheetId="10" hidden="1">'2020实际营业费用'!$B$5:$P$104</definedName>
    <definedName name="Z_4948553E_BE76_402B_BAA8_3966B343194D_.wvu.FilterData" localSheetId="4" hidden="1">'2020实际制造费用'!$A$5:$T$5</definedName>
    <definedName name="Z_4948553E_BE76_402B_BAA8_3966B343194D_.wvu.FilterData" localSheetId="20" hidden="1">财务费用明细表!$A$5:$P$11</definedName>
    <definedName name="Z_4948553E_BE76_402B_BAA8_3966B343194D_.wvu.FilterData" localSheetId="6" hidden="1">管理费用明细表!$A$5:$Q$98</definedName>
    <definedName name="Z_4948553E_BE76_402B_BAA8_3966B343194D_.wvu.FilterData" localSheetId="12" hidden="1">'研发费用明细表 '!$A$5:$Q$95</definedName>
    <definedName name="Z_4948553E_BE76_402B_BAA8_3966B343194D_.wvu.FilterData" localSheetId="9" hidden="1">营业费用明细表!$B$5:$P$104</definedName>
    <definedName name="Z_4948553E_BE76_402B_BAA8_3966B343194D_.wvu.FilterData" localSheetId="3" hidden="1">制造费用明细表!$A$5:$Q$34</definedName>
    <definedName name="Z_4C1D2AD0_11FF_4247_9F64_D68F5AC5EBD6_.wvu.FilterData" localSheetId="4" hidden="1">'2020实际制造费用'!$A$5:$P$97</definedName>
    <definedName name="Z_50C6B4FE_3059_4DA5_BCA6_E2B9EEC70A61_.wvu.Cols" localSheetId="22" hidden="1">'2019财务费用 '!$C:$F</definedName>
    <definedName name="Z_50C6B4FE_3059_4DA5_BCA6_E2B9EEC70A61_.wvu.Cols" localSheetId="17" hidden="1">'2019管理费用'!$D:$G</definedName>
    <definedName name="Z_50C6B4FE_3059_4DA5_BCA6_E2B9EEC70A61_.wvu.Cols" localSheetId="19" hidden="1">'2019研发费用 '!$D:$G</definedName>
    <definedName name="Z_50C6B4FE_3059_4DA5_BCA6_E2B9EEC70A61_.wvu.Cols" localSheetId="18" hidden="1">'2019营业费用'!$D:$G</definedName>
    <definedName name="Z_50C6B4FE_3059_4DA5_BCA6_E2B9EEC70A61_.wvu.Cols" localSheetId="21" hidden="1">'2019预算财务费用 '!$C:$F</definedName>
    <definedName name="Z_50C6B4FE_3059_4DA5_BCA6_E2B9EEC70A61_.wvu.Cols" localSheetId="8" hidden="1">'2019预算管理费用'!$D:$G</definedName>
    <definedName name="Z_50C6B4FE_3059_4DA5_BCA6_E2B9EEC70A61_.wvu.Cols" localSheetId="16" hidden="1">'2019预算研发费用 '!$D:$G</definedName>
    <definedName name="Z_50C6B4FE_3059_4DA5_BCA6_E2B9EEC70A61_.wvu.Cols" localSheetId="11" hidden="1">'2019预算营业费用'!$D:$G</definedName>
    <definedName name="Z_50C6B4FE_3059_4DA5_BCA6_E2B9EEC70A61_.wvu.Cols" localSheetId="5" hidden="1">'2019预算制造费用'!$D:$G</definedName>
    <definedName name="Z_50C6B4FE_3059_4DA5_BCA6_E2B9EEC70A61_.wvu.Cols" localSheetId="15" hidden="1">'2019制造费用'!$D:$G</definedName>
    <definedName name="Z_50C6B4FE_3059_4DA5_BCA6_E2B9EEC70A61_.wvu.FilterData" localSheetId="13" hidden="1">'2020实际财务费用'!$A$5:$S$12</definedName>
    <definedName name="Z_50C6B4FE_3059_4DA5_BCA6_E2B9EEC70A61_.wvu.FilterData" localSheetId="7" hidden="1">'2020实际管理费用'!$A$5:$T$99</definedName>
    <definedName name="Z_50C6B4FE_3059_4DA5_BCA6_E2B9EEC70A61_.wvu.FilterData" localSheetId="14" hidden="1">'2020实际研发费用 '!$A$5:$AC$97</definedName>
    <definedName name="Z_50C6B4FE_3059_4DA5_BCA6_E2B9EEC70A61_.wvu.FilterData" localSheetId="10" hidden="1">'2020实际营业费用'!$B$5:$P$104</definedName>
    <definedName name="Z_50C6B4FE_3059_4DA5_BCA6_E2B9EEC70A61_.wvu.FilterData" localSheetId="4" hidden="1">'2020实际制造费用'!$A$5:$T$5</definedName>
    <definedName name="Z_50C6B4FE_3059_4DA5_BCA6_E2B9EEC70A61_.wvu.FilterData" localSheetId="20" hidden="1">财务费用明细表!$A$5:$P$11</definedName>
    <definedName name="Z_50C6B4FE_3059_4DA5_BCA6_E2B9EEC70A61_.wvu.FilterData" localSheetId="6" hidden="1">管理费用明细表!$A$5:$Q$98</definedName>
    <definedName name="Z_50C6B4FE_3059_4DA5_BCA6_E2B9EEC70A61_.wvu.FilterData" localSheetId="12" hidden="1">'研发费用明细表 '!$A$5:$Q$95</definedName>
    <definedName name="Z_50C6B4FE_3059_4DA5_BCA6_E2B9EEC70A61_.wvu.FilterData" localSheetId="9" hidden="1">营业费用明细表!$B$5:$P$104</definedName>
    <definedName name="Z_50C6B4FE_3059_4DA5_BCA6_E2B9EEC70A61_.wvu.FilterData" localSheetId="3" hidden="1">制造费用明细表!$A$5:$Q$98</definedName>
    <definedName name="Z_5F046216_F62E_4A95_B8BD_6D2AB894BA3D_.wvu.Cols" localSheetId="22" hidden="1">'2019财务费用 '!$C:$F</definedName>
    <definedName name="Z_5F046216_F62E_4A95_B8BD_6D2AB894BA3D_.wvu.Cols" localSheetId="17" hidden="1">'2019管理费用'!$D:$G</definedName>
    <definedName name="Z_5F046216_F62E_4A95_B8BD_6D2AB894BA3D_.wvu.Cols" localSheetId="19" hidden="1">'2019研发费用 '!$D:$G</definedName>
    <definedName name="Z_5F046216_F62E_4A95_B8BD_6D2AB894BA3D_.wvu.Cols" localSheetId="18" hidden="1">'2019营业费用'!$D:$G</definedName>
    <definedName name="Z_5F046216_F62E_4A95_B8BD_6D2AB894BA3D_.wvu.Cols" localSheetId="21" hidden="1">'2019预算财务费用 '!$C:$F</definedName>
    <definedName name="Z_5F046216_F62E_4A95_B8BD_6D2AB894BA3D_.wvu.Cols" localSheetId="8" hidden="1">'2019预算管理费用'!$D:$G</definedName>
    <definedName name="Z_5F046216_F62E_4A95_B8BD_6D2AB894BA3D_.wvu.Cols" localSheetId="16" hidden="1">'2019预算研发费用 '!$D:$G</definedName>
    <definedName name="Z_5F046216_F62E_4A95_B8BD_6D2AB894BA3D_.wvu.Cols" localSheetId="11" hidden="1">'2019预算营业费用'!$D:$G</definedName>
    <definedName name="Z_5F046216_F62E_4A95_B8BD_6D2AB894BA3D_.wvu.Cols" localSheetId="5" hidden="1">'2019预算制造费用'!$D:$G</definedName>
    <definedName name="Z_5F046216_F62E_4A95_B8BD_6D2AB894BA3D_.wvu.Cols" localSheetId="15" hidden="1">'2019制造费用'!$D:$G</definedName>
    <definedName name="Z_5F046216_F62E_4A95_B8BD_6D2AB894BA3D_.wvu.FilterData" localSheetId="13" hidden="1">'2020实际财务费用'!$A$5:$S$12</definedName>
    <definedName name="Z_5F046216_F62E_4A95_B8BD_6D2AB894BA3D_.wvu.FilterData" localSheetId="7" hidden="1">'2020实际管理费用'!$A$5:$T$99</definedName>
    <definedName name="Z_5F046216_F62E_4A95_B8BD_6D2AB894BA3D_.wvu.FilterData" localSheetId="14" hidden="1">'2020实际研发费用 '!$A$5:$AC$97</definedName>
    <definedName name="Z_5F046216_F62E_4A95_B8BD_6D2AB894BA3D_.wvu.FilterData" localSheetId="10" hidden="1">'2020实际营业费用'!$B$5:$P$104</definedName>
    <definedName name="Z_5F046216_F62E_4A95_B8BD_6D2AB894BA3D_.wvu.FilterData" localSheetId="4" hidden="1">'2020实际制造费用'!$A$5:$T$5</definedName>
    <definedName name="Z_5F046216_F62E_4A95_B8BD_6D2AB894BA3D_.wvu.FilterData" localSheetId="20" hidden="1">财务费用明细表!$A$5:$P$11</definedName>
    <definedName name="Z_5F046216_F62E_4A95_B8BD_6D2AB894BA3D_.wvu.FilterData" localSheetId="6" hidden="1">管理费用明细表!$A$5:$Q$98</definedName>
    <definedName name="Z_5F046216_F62E_4A95_B8BD_6D2AB894BA3D_.wvu.FilterData" localSheetId="12" hidden="1">'研发费用明细表 '!$A$5:$Q$95</definedName>
    <definedName name="Z_5F046216_F62E_4A95_B8BD_6D2AB894BA3D_.wvu.FilterData" localSheetId="9" hidden="1">营业费用明细表!$B$5:$P$104</definedName>
    <definedName name="Z_5F046216_F62E_4A95_B8BD_6D2AB894BA3D_.wvu.FilterData" localSheetId="3" hidden="1">制造费用明细表!$A$5:$Q$98</definedName>
    <definedName name="Z_67FB3377_845D_443C_A398_9754BD36F1F6_.wvu.FilterData" localSheetId="10" hidden="1">'2020实际营业费用'!$B$5:$P$104</definedName>
    <definedName name="Z_7357CCE3_C903_4788_8E8B_5E3094A7B601_.wvu.FilterData" localSheetId="13" hidden="1">'2020实际财务费用'!$A$5:$O$11</definedName>
    <definedName name="Z_7357CCE3_C903_4788_8E8B_5E3094A7B601_.wvu.FilterData" localSheetId="7" hidden="1">'2020实际管理费用'!$A$5:$P$98</definedName>
    <definedName name="Z_7357CCE3_C903_4788_8E8B_5E3094A7B601_.wvu.FilterData" localSheetId="14" hidden="1">'2020实际研发费用 '!$A$5:$P$95</definedName>
    <definedName name="Z_7357CCE3_C903_4788_8E8B_5E3094A7B601_.wvu.FilterData" localSheetId="10" hidden="1">'2020实际营业费用'!$B$5:$P$104</definedName>
    <definedName name="Z_7357CCE3_C903_4788_8E8B_5E3094A7B601_.wvu.FilterData" localSheetId="4" hidden="1">'2020实际制造费用'!$A$5:$P$97</definedName>
    <definedName name="Z_8309B07A_FC01_4476_88AB_A9C1650B1DDA_.wvu.Cols" localSheetId="22" hidden="1">'2019财务费用 '!$C:$F</definedName>
    <definedName name="Z_8309B07A_FC01_4476_88AB_A9C1650B1DDA_.wvu.Cols" localSheetId="17" hidden="1">'2019管理费用'!$D:$G</definedName>
    <definedName name="Z_8309B07A_FC01_4476_88AB_A9C1650B1DDA_.wvu.Cols" localSheetId="19" hidden="1">'2019研发费用 '!$D:$G</definedName>
    <definedName name="Z_8309B07A_FC01_4476_88AB_A9C1650B1DDA_.wvu.Cols" localSheetId="18" hidden="1">'2019营业费用'!$D:$G</definedName>
    <definedName name="Z_8309B07A_FC01_4476_88AB_A9C1650B1DDA_.wvu.Cols" localSheetId="21" hidden="1">'2019预算财务费用 '!$C:$F</definedName>
    <definedName name="Z_8309B07A_FC01_4476_88AB_A9C1650B1DDA_.wvu.Cols" localSheetId="8" hidden="1">'2019预算管理费用'!$D:$G</definedName>
    <definedName name="Z_8309B07A_FC01_4476_88AB_A9C1650B1DDA_.wvu.Cols" localSheetId="16" hidden="1">'2019预算研发费用 '!$D:$G</definedName>
    <definedName name="Z_8309B07A_FC01_4476_88AB_A9C1650B1DDA_.wvu.Cols" localSheetId="11" hidden="1">'2019预算营业费用'!$D:$G</definedName>
    <definedName name="Z_8309B07A_FC01_4476_88AB_A9C1650B1DDA_.wvu.Cols" localSheetId="5" hidden="1">'2019预算制造费用'!$D:$G</definedName>
    <definedName name="Z_8309B07A_FC01_4476_88AB_A9C1650B1DDA_.wvu.Cols" localSheetId="15" hidden="1">'2019制造费用'!$D:$G</definedName>
    <definedName name="Z_8309B07A_FC01_4476_88AB_A9C1650B1DDA_.wvu.FilterData" localSheetId="13" hidden="1">'2020实际财务费用'!$A$5:$S$12</definedName>
    <definedName name="Z_8309B07A_FC01_4476_88AB_A9C1650B1DDA_.wvu.FilterData" localSheetId="7" hidden="1">'2020实际管理费用'!$A$5:$T$99</definedName>
    <definedName name="Z_8309B07A_FC01_4476_88AB_A9C1650B1DDA_.wvu.FilterData" localSheetId="14" hidden="1">'2020实际研发费用 '!$A$5:$AC$97</definedName>
    <definedName name="Z_8309B07A_FC01_4476_88AB_A9C1650B1DDA_.wvu.FilterData" localSheetId="10" hidden="1">'2020实际营业费用'!$B$5:$P$104</definedName>
    <definedName name="Z_8309B07A_FC01_4476_88AB_A9C1650B1DDA_.wvu.FilterData" localSheetId="4" hidden="1">'2020实际制造费用'!$A$5:$T$5</definedName>
    <definedName name="Z_8309B07A_FC01_4476_88AB_A9C1650B1DDA_.wvu.FilterData" localSheetId="20" hidden="1">财务费用明细表!$A$5:$P$11</definedName>
    <definedName name="Z_8309B07A_FC01_4476_88AB_A9C1650B1DDA_.wvu.FilterData" localSheetId="6" hidden="1">管理费用明细表!$A$5:$Q$98</definedName>
    <definedName name="Z_8309B07A_FC01_4476_88AB_A9C1650B1DDA_.wvu.FilterData" localSheetId="12" hidden="1">'研发费用明细表 '!$A$5:$Q$95</definedName>
    <definedName name="Z_8309B07A_FC01_4476_88AB_A9C1650B1DDA_.wvu.FilterData" localSheetId="9" hidden="1">营业费用明细表!$B$5:$P$104</definedName>
    <definedName name="Z_8309B07A_FC01_4476_88AB_A9C1650B1DDA_.wvu.FilterData" localSheetId="3" hidden="1">制造费用明细表!$A$5:$Q$98</definedName>
    <definedName name="Z_892DE5FF_9C22_43E5_81A7_0AED93B5145A_.wvu.FilterData" localSheetId="10" hidden="1">'2020实际营业费用'!$B$5:$P$104</definedName>
    <definedName name="Z_8AA425A4_C4ED_49F9_8CBC_DEBF71F918CE_.wvu.FilterData" localSheetId="13" hidden="1">'2020实际财务费用'!$A$5:$O$11</definedName>
    <definedName name="Z_8AA425A4_C4ED_49F9_8CBC_DEBF71F918CE_.wvu.FilterData" localSheetId="7" hidden="1">'2020实际管理费用'!$A$5:$P$98</definedName>
    <definedName name="Z_8AA425A4_C4ED_49F9_8CBC_DEBF71F918CE_.wvu.FilterData" localSheetId="14" hidden="1">'2020实际研发费用 '!$A$5:$P$95</definedName>
    <definedName name="Z_8AA425A4_C4ED_49F9_8CBC_DEBF71F918CE_.wvu.FilterData" localSheetId="10" hidden="1">'2020实际营业费用'!$B$5:$P$104</definedName>
    <definedName name="Z_8AA425A4_C4ED_49F9_8CBC_DEBF71F918CE_.wvu.FilterData" localSheetId="4" hidden="1">'2020实际制造费用'!$A$5:$P$97</definedName>
    <definedName name="Z_9257F733_1CB3_4FBE_A4BA_DE9F82EA6142_.wvu.FilterData" localSheetId="13" hidden="1">'2020实际财务费用'!$A$5:$O$11</definedName>
    <definedName name="Z_9257F733_1CB3_4FBE_A4BA_DE9F82EA6142_.wvu.FilterData" localSheetId="7" hidden="1">'2020实际管理费用'!$A$5:$P$98</definedName>
    <definedName name="Z_9257F733_1CB3_4FBE_A4BA_DE9F82EA6142_.wvu.FilterData" localSheetId="14" hidden="1">'2020实际研发费用 '!$A$5:$P$95</definedName>
    <definedName name="Z_9257F733_1CB3_4FBE_A4BA_DE9F82EA6142_.wvu.FilterData" localSheetId="10" hidden="1">'2020实际营业费用'!$B$5:$P$104</definedName>
    <definedName name="Z_9257F733_1CB3_4FBE_A4BA_DE9F82EA6142_.wvu.FilterData" localSheetId="4" hidden="1">'2020实际制造费用'!$A$5:$P$97</definedName>
    <definedName name="Z_945BD969_FF69_47FD_A001_9B2D50B00363_.wvu.FilterData" localSheetId="10" hidden="1">'2020实际营业费用'!$B$5:$P$104</definedName>
    <definedName name="Z_95FB644D_B2B3_45F5_9B25_4C51C737F4B0_.wvu.FilterData" localSheetId="4" hidden="1">'2020实际制造费用'!$A$5:$P$97</definedName>
    <definedName name="Z_9C451687_76D2_4866_B290_03441AABFEA9_.wvu.FilterData" localSheetId="10" hidden="1">'2020实际营业费用'!$B$5:$P$104</definedName>
    <definedName name="Z_9C451687_76D2_4866_B290_03441AABFEA9_.wvu.FilterData" localSheetId="4" hidden="1">'2020实际制造费用'!$A$5:$P$97</definedName>
    <definedName name="Z_A21F0BE5_678B_485E_A1CB_F338BECA63D3_.wvu.FilterData" localSheetId="13" hidden="1">'2020实际财务费用'!$A$5:$O$11</definedName>
    <definedName name="Z_A21F0BE5_678B_485E_A1CB_F338BECA63D3_.wvu.FilterData" localSheetId="7" hidden="1">'2020实际管理费用'!$A$5:$P$98</definedName>
    <definedName name="Z_A21F0BE5_678B_485E_A1CB_F338BECA63D3_.wvu.FilterData" localSheetId="14" hidden="1">'2020实际研发费用 '!$A$5:$P$95</definedName>
    <definedName name="Z_A21F0BE5_678B_485E_A1CB_F338BECA63D3_.wvu.FilterData" localSheetId="10" hidden="1">'2020实际营业费用'!$B$5:$P$104</definedName>
    <definedName name="Z_A21F0BE5_678B_485E_A1CB_F338BECA63D3_.wvu.FilterData" localSheetId="4" hidden="1">'2020实际制造费用'!$A$5:$P$97</definedName>
    <definedName name="Z_A27792F8_7640_416B_AC24_5F35457394E7_.wvu.Cols" localSheetId="22" hidden="1">'2019财务费用 '!$C:$F</definedName>
    <definedName name="Z_A27792F8_7640_416B_AC24_5F35457394E7_.wvu.Cols" localSheetId="17" hidden="1">'2019管理费用'!$D:$G</definedName>
    <definedName name="Z_A27792F8_7640_416B_AC24_5F35457394E7_.wvu.Cols" localSheetId="19" hidden="1">'2019研发费用 '!$D:$G</definedName>
    <definedName name="Z_A27792F8_7640_416B_AC24_5F35457394E7_.wvu.Cols" localSheetId="18" hidden="1">'2019营业费用'!$D:$G</definedName>
    <definedName name="Z_A27792F8_7640_416B_AC24_5F35457394E7_.wvu.Cols" localSheetId="21" hidden="1">'2019预算财务费用 '!$C:$F</definedName>
    <definedName name="Z_A27792F8_7640_416B_AC24_5F35457394E7_.wvu.Cols" localSheetId="8" hidden="1">'2019预算管理费用'!$D:$G</definedName>
    <definedName name="Z_A27792F8_7640_416B_AC24_5F35457394E7_.wvu.Cols" localSheetId="16" hidden="1">'2019预算研发费用 '!$D:$G</definedName>
    <definedName name="Z_A27792F8_7640_416B_AC24_5F35457394E7_.wvu.Cols" localSheetId="11" hidden="1">'2019预算营业费用'!$D:$G</definedName>
    <definedName name="Z_A27792F8_7640_416B_AC24_5F35457394E7_.wvu.Cols" localSheetId="5" hidden="1">'2019预算制造费用'!$D:$G</definedName>
    <definedName name="Z_A27792F8_7640_416B_AC24_5F35457394E7_.wvu.Cols" localSheetId="15" hidden="1">'2019制造费用'!$D:$G</definedName>
    <definedName name="Z_A27792F8_7640_416B_AC24_5F35457394E7_.wvu.FilterData" localSheetId="13" hidden="1">'2020实际财务费用'!$A$5:$S$12</definedName>
    <definedName name="Z_A27792F8_7640_416B_AC24_5F35457394E7_.wvu.FilterData" localSheetId="7" hidden="1">'2020实际管理费用'!$A$5:$T$99</definedName>
    <definedName name="Z_A27792F8_7640_416B_AC24_5F35457394E7_.wvu.FilterData" localSheetId="14" hidden="1">'2020实际研发费用 '!$A$5:$AC$97</definedName>
    <definedName name="Z_A27792F8_7640_416B_AC24_5F35457394E7_.wvu.FilterData" localSheetId="10" hidden="1">'2020实际营业费用'!$B$5:$P$104</definedName>
    <definedName name="Z_A27792F8_7640_416B_AC24_5F35457394E7_.wvu.FilterData" localSheetId="4" hidden="1">'2020实际制造费用'!$A$5:$T$5</definedName>
    <definedName name="Z_A27792F8_7640_416B_AC24_5F35457394E7_.wvu.FilterData" localSheetId="20" hidden="1">财务费用明细表!$A$5:$P$11</definedName>
    <definedName name="Z_A27792F8_7640_416B_AC24_5F35457394E7_.wvu.FilterData" localSheetId="6" hidden="1">管理费用明细表!$A$5:$Q$98</definedName>
    <definedName name="Z_A27792F8_7640_416B_AC24_5F35457394E7_.wvu.FilterData" localSheetId="12" hidden="1">'研发费用明细表 '!$A$5:$Q$95</definedName>
    <definedName name="Z_A27792F8_7640_416B_AC24_5F35457394E7_.wvu.FilterData" localSheetId="9" hidden="1">营业费用明细表!$B$5:$P$104</definedName>
    <definedName name="Z_A27792F8_7640_416B_AC24_5F35457394E7_.wvu.FilterData" localSheetId="3" hidden="1">制造费用明细表!$A$5:$Q$98</definedName>
    <definedName name="Z_A37983A8_BC51_4154_8FEA_C3D4561882CC_.wvu.Cols" localSheetId="22" hidden="1">'2019财务费用 '!$C:$F</definedName>
    <definedName name="Z_A37983A8_BC51_4154_8FEA_C3D4561882CC_.wvu.Cols" localSheetId="17" hidden="1">'2019管理费用'!$D:$G</definedName>
    <definedName name="Z_A37983A8_BC51_4154_8FEA_C3D4561882CC_.wvu.Cols" localSheetId="19" hidden="1">'2019研发费用 '!$D:$G</definedName>
    <definedName name="Z_A37983A8_BC51_4154_8FEA_C3D4561882CC_.wvu.Cols" localSheetId="18" hidden="1">'2019营业费用'!$D:$G</definedName>
    <definedName name="Z_A37983A8_BC51_4154_8FEA_C3D4561882CC_.wvu.Cols" localSheetId="21" hidden="1">'2019预算财务费用 '!$C:$F</definedName>
    <definedName name="Z_A37983A8_BC51_4154_8FEA_C3D4561882CC_.wvu.Cols" localSheetId="8" hidden="1">'2019预算管理费用'!$D:$G</definedName>
    <definedName name="Z_A37983A8_BC51_4154_8FEA_C3D4561882CC_.wvu.Cols" localSheetId="16" hidden="1">'2019预算研发费用 '!$D:$G</definedName>
    <definedName name="Z_A37983A8_BC51_4154_8FEA_C3D4561882CC_.wvu.Cols" localSheetId="11" hidden="1">'2019预算营业费用'!$D:$G</definedName>
    <definedName name="Z_A37983A8_BC51_4154_8FEA_C3D4561882CC_.wvu.Cols" localSheetId="5" hidden="1">'2019预算制造费用'!$D:$G</definedName>
    <definedName name="Z_A37983A8_BC51_4154_8FEA_C3D4561882CC_.wvu.Cols" localSheetId="15" hidden="1">'2019制造费用'!$D:$G</definedName>
    <definedName name="Z_A37983A8_BC51_4154_8FEA_C3D4561882CC_.wvu.FilterData" localSheetId="13" hidden="1">'2020实际财务费用'!$A$5:$S$12</definedName>
    <definedName name="Z_A37983A8_BC51_4154_8FEA_C3D4561882CC_.wvu.FilterData" localSheetId="7" hidden="1">'2020实际管理费用'!$A$5:$T$99</definedName>
    <definedName name="Z_A37983A8_BC51_4154_8FEA_C3D4561882CC_.wvu.FilterData" localSheetId="14" hidden="1">'2020实际研发费用 '!$A$5:$AC$97</definedName>
    <definedName name="Z_A37983A8_BC51_4154_8FEA_C3D4561882CC_.wvu.FilterData" localSheetId="10" hidden="1">'2020实际营业费用'!$B$5:$P$104</definedName>
    <definedName name="Z_A37983A8_BC51_4154_8FEA_C3D4561882CC_.wvu.FilterData" localSheetId="4" hidden="1">'2020实际制造费用'!$A$5:$T$5</definedName>
    <definedName name="Z_A37983A8_BC51_4154_8FEA_C3D4561882CC_.wvu.FilterData" localSheetId="20" hidden="1">财务费用明细表!$A$5:$P$11</definedName>
    <definedName name="Z_A37983A8_BC51_4154_8FEA_C3D4561882CC_.wvu.FilterData" localSheetId="6" hidden="1">管理费用明细表!$A$5:$Q$98</definedName>
    <definedName name="Z_A37983A8_BC51_4154_8FEA_C3D4561882CC_.wvu.FilterData" localSheetId="12" hidden="1">'研发费用明细表 '!$A$5:$Q$95</definedName>
    <definedName name="Z_A37983A8_BC51_4154_8FEA_C3D4561882CC_.wvu.FilterData" localSheetId="9" hidden="1">营业费用明细表!$B$5:$P$104</definedName>
    <definedName name="Z_A37983A8_BC51_4154_8FEA_C3D4561882CC_.wvu.FilterData" localSheetId="3" hidden="1">制造费用明细表!$A$5:$Q$98</definedName>
    <definedName name="Z_A4E8292F_C18E_4A41_96F5_BF88006A2ED5_.wvu.FilterData" localSheetId="13" hidden="1">'2020实际财务费用'!$A$5:$O$11</definedName>
    <definedName name="Z_A4E8292F_C18E_4A41_96F5_BF88006A2ED5_.wvu.FilterData" localSheetId="7" hidden="1">'2020实际管理费用'!$A$5:$P$98</definedName>
    <definedName name="Z_A4E8292F_C18E_4A41_96F5_BF88006A2ED5_.wvu.FilterData" localSheetId="14" hidden="1">'2020实际研发费用 '!$A$5:$P$95</definedName>
    <definedName name="Z_A4E8292F_C18E_4A41_96F5_BF88006A2ED5_.wvu.FilterData" localSheetId="4" hidden="1">'2020实际制造费用'!$A$5:$P$97</definedName>
    <definedName name="Z_AABD3B03_1526_4D5C_9554_769EF9DF18AA_.wvu.FilterData" localSheetId="13" hidden="1">'2020实际财务费用'!$A$5:$O$11</definedName>
    <definedName name="Z_AABD3B03_1526_4D5C_9554_769EF9DF18AA_.wvu.FilterData" localSheetId="7" hidden="1">'2020实际管理费用'!$A$5:$P$98</definedName>
    <definedName name="Z_AABD3B03_1526_4D5C_9554_769EF9DF18AA_.wvu.FilterData" localSheetId="14" hidden="1">'2020实际研发费用 '!$A$5:$P$95</definedName>
    <definedName name="Z_AABD3B03_1526_4D5C_9554_769EF9DF18AA_.wvu.FilterData" localSheetId="10" hidden="1">'2020实际营业费用'!$B$5:$P$104</definedName>
    <definedName name="Z_AABD3B03_1526_4D5C_9554_769EF9DF18AA_.wvu.FilterData" localSheetId="4" hidden="1">'2020实际制造费用'!$A$5:$P$97</definedName>
    <definedName name="Z_BCAB9B2F_B311_4D7F_83B6_22E55D37CF84_.wvu.FilterData" localSheetId="13" hidden="1">'2020实际财务费用'!$A$5:$O$11</definedName>
    <definedName name="Z_BCAB9B2F_B311_4D7F_83B6_22E55D37CF84_.wvu.FilterData" localSheetId="7" hidden="1">'2020实际管理费用'!$A$5:$P$98</definedName>
    <definedName name="Z_BCAB9B2F_B311_4D7F_83B6_22E55D37CF84_.wvu.FilterData" localSheetId="14" hidden="1">'2020实际研发费用 '!$A$5:$P$95</definedName>
    <definedName name="Z_BCAB9B2F_B311_4D7F_83B6_22E55D37CF84_.wvu.FilterData" localSheetId="10" hidden="1">'2020实际营业费用'!$B$5:$P$104</definedName>
    <definedName name="Z_BCAB9B2F_B311_4D7F_83B6_22E55D37CF84_.wvu.FilterData" localSheetId="4" hidden="1">'2020实际制造费用'!$A$5:$P$97</definedName>
    <definedName name="Z_BF4F8524_265E_498B_AF1B_28D3D5CFB0B9_.wvu.FilterData" localSheetId="10" hidden="1">'2020实际营业费用'!$B$5:$P$104</definedName>
    <definedName name="Z_BF4F8524_265E_498B_AF1B_28D3D5CFB0B9_.wvu.FilterData" localSheetId="4" hidden="1">'2020实际制造费用'!$A$5:$Q$34</definedName>
    <definedName name="Z_D1FD56D2_BD24_4613_BC4E_4A2FE50A7A42_.wvu.FilterData" localSheetId="13" hidden="1">'2020实际财务费用'!$A$5:$O$11</definedName>
    <definedName name="Z_D1FD56D2_BD24_4613_BC4E_4A2FE50A7A42_.wvu.FilterData" localSheetId="7" hidden="1">'2020实际管理费用'!$A$5:$P$98</definedName>
    <definedName name="Z_D1FD56D2_BD24_4613_BC4E_4A2FE50A7A42_.wvu.FilterData" localSheetId="14" hidden="1">'2020实际研发费用 '!$A$5:$P$95</definedName>
    <definedName name="Z_D46013A9_DDAF_47CE_A104_626138A1B4F5_.wvu.FilterData" localSheetId="13" hidden="1">'2020实际财务费用'!$A$5:$O$11</definedName>
    <definedName name="Z_D46013A9_DDAF_47CE_A104_626138A1B4F5_.wvu.FilterData" localSheetId="7" hidden="1">'2020实际管理费用'!$A$5:$P$98</definedName>
    <definedName name="Z_D46013A9_DDAF_47CE_A104_626138A1B4F5_.wvu.FilterData" localSheetId="14" hidden="1">'2020实际研发费用 '!$A$5:$P$95</definedName>
    <definedName name="Z_D46013A9_DDAF_47CE_A104_626138A1B4F5_.wvu.FilterData" localSheetId="10" hidden="1">'2020实际营业费用'!$B$5:$P$104</definedName>
    <definedName name="Z_D46013A9_DDAF_47CE_A104_626138A1B4F5_.wvu.FilterData" localSheetId="4" hidden="1">'2020实际制造费用'!$A$5:$P$97</definedName>
    <definedName name="Z_D4D59768_72E0_4FAB_974B_C4290D2FAC8F_.wvu.Cols" localSheetId="22" hidden="1">'2019财务费用 '!$C:$F</definedName>
    <definedName name="Z_D4D59768_72E0_4FAB_974B_C4290D2FAC8F_.wvu.Cols" localSheetId="17" hidden="1">'2019管理费用'!$D:$G</definedName>
    <definedName name="Z_D4D59768_72E0_4FAB_974B_C4290D2FAC8F_.wvu.Cols" localSheetId="19" hidden="1">'2019研发费用 '!$D:$G</definedName>
    <definedName name="Z_D4D59768_72E0_4FAB_974B_C4290D2FAC8F_.wvu.Cols" localSheetId="18" hidden="1">'2019营业费用'!$D:$G</definedName>
    <definedName name="Z_D4D59768_72E0_4FAB_974B_C4290D2FAC8F_.wvu.Cols" localSheetId="21" hidden="1">'2019预算财务费用 '!$C:$F</definedName>
    <definedName name="Z_D4D59768_72E0_4FAB_974B_C4290D2FAC8F_.wvu.Cols" localSheetId="8" hidden="1">'2019预算管理费用'!$D:$G</definedName>
    <definedName name="Z_D4D59768_72E0_4FAB_974B_C4290D2FAC8F_.wvu.Cols" localSheetId="16" hidden="1">'2019预算研发费用 '!$D:$G</definedName>
    <definedName name="Z_D4D59768_72E0_4FAB_974B_C4290D2FAC8F_.wvu.Cols" localSheetId="11" hidden="1">'2019预算营业费用'!$D:$G</definedName>
    <definedName name="Z_D4D59768_72E0_4FAB_974B_C4290D2FAC8F_.wvu.Cols" localSheetId="5" hidden="1">'2019预算制造费用'!$D:$G</definedName>
    <definedName name="Z_D4D59768_72E0_4FAB_974B_C4290D2FAC8F_.wvu.Cols" localSheetId="15" hidden="1">'2019制造费用'!$D:$G</definedName>
    <definedName name="Z_D4D59768_72E0_4FAB_974B_C4290D2FAC8F_.wvu.FilterData" localSheetId="13" hidden="1">'2020实际财务费用'!$A$5:$S$12</definedName>
    <definedName name="Z_D4D59768_72E0_4FAB_974B_C4290D2FAC8F_.wvu.FilterData" localSheetId="7" hidden="1">'2020实际管理费用'!$A$5:$T$99</definedName>
    <definedName name="Z_D4D59768_72E0_4FAB_974B_C4290D2FAC8F_.wvu.FilterData" localSheetId="14" hidden="1">'2020实际研发费用 '!$A$5:$AC$97</definedName>
    <definedName name="Z_D4D59768_72E0_4FAB_974B_C4290D2FAC8F_.wvu.FilterData" localSheetId="10" hidden="1">'2020实际营业费用'!$B$5:$P$104</definedName>
    <definedName name="Z_D4D59768_72E0_4FAB_974B_C4290D2FAC8F_.wvu.FilterData" localSheetId="4" hidden="1">'2020实际制造费用'!$A$5:$T$5</definedName>
    <definedName name="Z_D4D59768_72E0_4FAB_974B_C4290D2FAC8F_.wvu.FilterData" localSheetId="20" hidden="1">财务费用明细表!$A$5:$P$11</definedName>
    <definedName name="Z_D4D59768_72E0_4FAB_974B_C4290D2FAC8F_.wvu.FilterData" localSheetId="6" hidden="1">管理费用明细表!$A$5:$Q$98</definedName>
    <definedName name="Z_D4D59768_72E0_4FAB_974B_C4290D2FAC8F_.wvu.FilterData" localSheetId="12" hidden="1">'研发费用明细表 '!$A$5:$Q$95</definedName>
    <definedName name="Z_D4D59768_72E0_4FAB_974B_C4290D2FAC8F_.wvu.FilterData" localSheetId="9" hidden="1">营业费用明细表!$B$5:$P$104</definedName>
    <definedName name="Z_D4D59768_72E0_4FAB_974B_C4290D2FAC8F_.wvu.FilterData" localSheetId="3" hidden="1">制造费用明细表!$A$5:$Q$98</definedName>
    <definedName name="Z_E095C395_12E1_4751_9F5E_A07EA2ABA4C4_.wvu.FilterData" localSheetId="13" hidden="1">'2020实际财务费用'!$A$5:$P$11</definedName>
    <definedName name="Z_E095C395_12E1_4751_9F5E_A07EA2ABA4C4_.wvu.FilterData" localSheetId="7" hidden="1">'2020实际管理费用'!$A$5:$Q$74</definedName>
    <definedName name="Z_E095C395_12E1_4751_9F5E_A07EA2ABA4C4_.wvu.FilterData" localSheetId="14" hidden="1">'2020实际研发费用 '!$A$5:$Q$74</definedName>
    <definedName name="Z_E095C395_12E1_4751_9F5E_A07EA2ABA4C4_.wvu.FilterData" localSheetId="10" hidden="1">'2020实际营业费用'!$B$5:$P$41</definedName>
    <definedName name="Z_E4A4980F_AC9C_4F0A_959E_E6B15B7D3F89_.wvu.FilterData" localSheetId="13" hidden="1">'2020实际财务费用'!$A$5:$S$12</definedName>
    <definedName name="Z_E4A4980F_AC9C_4F0A_959E_E6B15B7D3F89_.wvu.FilterData" localSheetId="14" hidden="1">'2020实际研发费用 '!$A$5:$AC$97</definedName>
    <definedName name="八吨车运费" localSheetId="0">#N/A</definedName>
    <definedName name="蚌埠汽车整车运费" localSheetId="0">[1]年前十大!$F$6</definedName>
    <definedName name="五吨车运费" localSheetId="0">#N/A</definedName>
    <definedName name="在" localSheetId="0">[1]年前十大!#REF!</definedName>
  </definedNames>
  <calcPr calcId="144525"/>
  <customWorkbookViews>
    <customWorkbookView name="江贺青 - 个人视图" guid="{8309B07A-FC01-4476-88AB-A9C1650B1DDA}" mergeInterval="0" personalView="1" maximized="1" windowWidth="1596" windowHeight="621" tabRatio="891" activeSheetId="15"/>
    <customWorkbookView name="邹柳 - 个人视图" guid="{D4D59768-72E0-4FAB-974B-C4290D2FAC8F}" mergeInterval="0" personalView="1" maximized="1" windowWidth="1276" windowHeight="781" tabRatio="891" activeSheetId="13"/>
    <customWorkbookView name="guofen - 个人视图" guid="{A37983A8-BC51-4154-8FEA-C3D4561882CC}" mergeInterval="0" personalView="1" maximized="1" windowWidth="1356" windowHeight="525" tabRatio="891" activeSheetId="3"/>
    <customWorkbookView name="tanglichun - 个人视图" guid="{50C6B4FE-3059-4DA5-BCA6-E2B9EEC70A61}" mergeInterval="0" personalView="1" maximized="1" xWindow="1" yWindow="1" windowWidth="1440" windowHeight="662" tabRatio="891" activeSheetId="3"/>
    <customWorkbookView name="jiangheqing - 个人视图" guid="{4948553E-BE76-402B-BAA8-3966B343194D}" mergeInterval="0" personalView="1" maximized="1" windowWidth="1432" windowHeight="626" tabRatio="891" activeSheetId="21"/>
    <customWorkbookView name="gongfenfen - 个人视图" guid="{35971C6B-DC11-492B-B782-2EF173FCC689}" mergeInterval="0" personalView="1" maximized="1" xWindow="1" yWindow="1" windowWidth="1280" windowHeight="786" tabRatio="891" activeSheetId="9"/>
    <customWorkbookView name="leiaifei - 个人视图" guid="{32F6004C-FCD8-4606-8BB7-0BE0BE0666BF}" mergeInterval="0" personalView="1" maximized="1" xWindow="1" yWindow="1" windowWidth="1280" windowHeight="482" tabRatio="891" activeSheetId="4"/>
    <customWorkbookView name="zouliu - 个人视图" guid="{5F046216-F62E-4A95-B8BD-6D2AB894BA3D}" mergeInterval="0" personalView="1" maximized="1" xWindow="1" yWindow="1" windowWidth="1280" windowHeight="786" tabRatio="891" activeSheetId="13"/>
    <customWorkbookView name="yeliqun - 个人视图" guid="{20DEA1C3-F870-4325-A947-DF01307179C4}" mergeInterval="0" personalView="1" maximized="1" xWindow="1" yWindow="1" windowWidth="1366" windowHeight="521" tabRatio="891" activeSheetId="1"/>
    <customWorkbookView name="龚芬芬 - 个人视图" guid="{A27792F8-7640-416B-AC24-5F35457394E7}" mergeInterval="0" personalView="1" maximized="1" windowWidth="1436" windowHeight="639" tabRatio="891" activeSheetId="20"/>
  </customWorkbookViews>
</workbook>
</file>

<file path=xl/calcChain.xml><?xml version="1.0" encoding="utf-8"?>
<calcChain xmlns="http://schemas.openxmlformats.org/spreadsheetml/2006/main">
  <c r="K26" i="9" l="1"/>
  <c r="J26" i="9"/>
  <c r="D27" i="17" l="1"/>
  <c r="E27" i="17"/>
  <c r="F27" i="17"/>
  <c r="G27" i="17"/>
  <c r="D26" i="13"/>
  <c r="E26" i="13"/>
  <c r="F26" i="13"/>
  <c r="G26" i="13"/>
  <c r="D27" i="13"/>
  <c r="E27" i="13"/>
  <c r="F27" i="13"/>
  <c r="G27" i="13"/>
  <c r="D28" i="13"/>
  <c r="E28" i="13"/>
  <c r="F28" i="13"/>
  <c r="G28" i="13"/>
  <c r="J11" i="3" l="1"/>
  <c r="F11" i="9"/>
  <c r="E11" i="9"/>
  <c r="D11" i="9"/>
  <c r="J93" i="9" l="1"/>
  <c r="H13" i="21"/>
  <c r="I93" i="9" l="1"/>
  <c r="I99" i="15" l="1"/>
  <c r="I98" i="15"/>
  <c r="H99" i="15"/>
  <c r="H98" i="15"/>
  <c r="H93" i="5" l="1"/>
  <c r="H95" i="5" s="1"/>
  <c r="J98" i="15"/>
  <c r="S98" i="15"/>
  <c r="S93" i="9" l="1"/>
  <c r="S93" i="5"/>
  <c r="A9" i="1" l="1"/>
  <c r="O93" i="9" l="1"/>
  <c r="N93" i="5"/>
  <c r="F7" i="13" l="1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F95" i="13"/>
  <c r="F96" i="13"/>
  <c r="F97" i="13"/>
  <c r="F100" i="13"/>
  <c r="F101" i="13"/>
  <c r="F102" i="13"/>
  <c r="F103" i="13"/>
  <c r="F104" i="13"/>
  <c r="F105" i="13"/>
  <c r="D95" i="13"/>
  <c r="D96" i="13"/>
  <c r="D97" i="13"/>
  <c r="D100" i="13"/>
  <c r="D101" i="13"/>
  <c r="D102" i="13"/>
  <c r="D103" i="13"/>
  <c r="D104" i="13"/>
  <c r="D105" i="13"/>
  <c r="K93" i="5" l="1"/>
  <c r="K98" i="15" l="1"/>
  <c r="K99" i="15" s="1"/>
  <c r="L98" i="15"/>
  <c r="L99" i="15" s="1"/>
  <c r="M98" i="15"/>
  <c r="M99" i="15" s="1"/>
  <c r="N98" i="15"/>
  <c r="N99" i="15" s="1"/>
  <c r="O98" i="15"/>
  <c r="O99" i="15" s="1"/>
  <c r="P98" i="15"/>
  <c r="P99" i="15" s="1"/>
  <c r="Q98" i="15"/>
  <c r="Q99" i="15" s="1"/>
  <c r="R98" i="15"/>
  <c r="R99" i="15" s="1"/>
  <c r="S99" i="15"/>
  <c r="J99" i="15"/>
  <c r="H93" i="9" l="1"/>
  <c r="G92" i="5"/>
  <c r="F6" i="5" l="1"/>
  <c r="L3" i="3"/>
  <c r="L3" i="5"/>
  <c r="Q13" i="21" l="1"/>
  <c r="R93" i="9" l="1"/>
  <c r="R96" i="9" s="1"/>
  <c r="Q93" i="17" l="1"/>
  <c r="Q97" i="17" s="1"/>
  <c r="Q95" i="17" l="1"/>
  <c r="N13" i="21"/>
  <c r="O13" i="21"/>
  <c r="P93" i="9"/>
  <c r="P93" i="5"/>
  <c r="P95" i="5" s="1"/>
  <c r="L3" i="21"/>
  <c r="L3" i="17"/>
  <c r="L3" i="13"/>
  <c r="L3" i="9"/>
  <c r="O96" i="9" l="1"/>
  <c r="O99" i="9" l="1"/>
  <c r="N93" i="17"/>
  <c r="N97" i="17" s="1"/>
  <c r="N93" i="9"/>
  <c r="N95" i="17" l="1"/>
  <c r="L3" i="8"/>
  <c r="L3" i="12" l="1"/>
  <c r="L3" i="4"/>
  <c r="S93" i="13" l="1"/>
  <c r="S106" i="13" s="1"/>
  <c r="S7" i="21" l="1"/>
  <c r="M93" i="17" l="1"/>
  <c r="M95" i="17" l="1"/>
  <c r="M97" i="17"/>
  <c r="I96" i="9"/>
  <c r="I94" i="9"/>
  <c r="I95" i="9"/>
  <c r="I99" i="9" l="1"/>
  <c r="L104" i="12"/>
  <c r="J104" i="12"/>
  <c r="G104" i="12"/>
  <c r="J96" i="9"/>
  <c r="J99" i="9" l="1"/>
  <c r="M104" i="12"/>
  <c r="S93" i="19" l="1"/>
  <c r="S95" i="19" s="1"/>
  <c r="R93" i="19"/>
  <c r="R95" i="19" s="1"/>
  <c r="Q93" i="19"/>
  <c r="Q95" i="19" s="1"/>
  <c r="P93" i="19"/>
  <c r="P95" i="19" s="1"/>
  <c r="O93" i="19"/>
  <c r="O95" i="19" s="1"/>
  <c r="N93" i="19"/>
  <c r="N95" i="19" s="1"/>
  <c r="M93" i="19"/>
  <c r="M95" i="19" s="1"/>
  <c r="L93" i="19"/>
  <c r="L95" i="19" s="1"/>
  <c r="K93" i="19"/>
  <c r="K95" i="19" s="1"/>
  <c r="J93" i="19"/>
  <c r="J95" i="19" s="1"/>
  <c r="I93" i="19"/>
  <c r="I95" i="19" s="1"/>
  <c r="H93" i="19"/>
  <c r="H95" i="19" s="1"/>
  <c r="S93" i="11"/>
  <c r="S96" i="11" s="1"/>
  <c r="R93" i="11"/>
  <c r="R96" i="11" s="1"/>
  <c r="Q93" i="11"/>
  <c r="Q96" i="11" s="1"/>
  <c r="P93" i="11"/>
  <c r="P96" i="11" s="1"/>
  <c r="O93" i="11"/>
  <c r="O96" i="11" s="1"/>
  <c r="N93" i="11"/>
  <c r="N96" i="11" s="1"/>
  <c r="M93" i="11"/>
  <c r="M96" i="11" s="1"/>
  <c r="L93" i="11"/>
  <c r="L96" i="11" s="1"/>
  <c r="K93" i="11"/>
  <c r="K96" i="11" s="1"/>
  <c r="J93" i="11"/>
  <c r="J96" i="11" s="1"/>
  <c r="I93" i="11"/>
  <c r="I96" i="11" s="1"/>
  <c r="H93" i="11"/>
  <c r="H96" i="11" s="1"/>
  <c r="S96" i="9" l="1"/>
  <c r="S100" i="9" s="1"/>
  <c r="Q93" i="13" l="1"/>
  <c r="R93" i="13"/>
  <c r="R106" i="13" s="1"/>
  <c r="R93" i="5"/>
  <c r="R95" i="5" s="1"/>
  <c r="Q106" i="13" l="1"/>
  <c r="Q93" i="9"/>
  <c r="Q96" i="9" s="1"/>
  <c r="P93" i="13" l="1"/>
  <c r="P106" i="13" s="1"/>
  <c r="P96" i="9"/>
  <c r="G8" i="4"/>
  <c r="O93" i="13" l="1"/>
  <c r="O106" i="13" s="1"/>
  <c r="N93" i="13" l="1"/>
  <c r="N106" i="13" s="1"/>
  <c r="M93" i="13"/>
  <c r="M106" i="13" s="1"/>
  <c r="M93" i="9"/>
  <c r="M96" i="9" l="1"/>
  <c r="N96" i="9"/>
  <c r="L93" i="13" l="1"/>
  <c r="L106" i="13" s="1"/>
  <c r="L93" i="9"/>
  <c r="L96" i="9" l="1"/>
  <c r="L99" i="9" s="1"/>
  <c r="K93" i="9"/>
  <c r="K93" i="13"/>
  <c r="K106" i="13" s="1"/>
  <c r="K96" i="9" l="1"/>
  <c r="K99" i="9" s="1"/>
  <c r="J93" i="13"/>
  <c r="J106" i="13" s="1"/>
  <c r="E98" i="12" l="1"/>
  <c r="J98" i="12"/>
  <c r="E99" i="12"/>
  <c r="J99" i="12"/>
  <c r="E100" i="12"/>
  <c r="G100" i="12"/>
  <c r="J100" i="12"/>
  <c r="L100" i="12"/>
  <c r="E101" i="12"/>
  <c r="G101" i="12"/>
  <c r="J101" i="12"/>
  <c r="L101" i="12"/>
  <c r="E102" i="12"/>
  <c r="G102" i="12"/>
  <c r="J102" i="12"/>
  <c r="L102" i="12"/>
  <c r="E103" i="12"/>
  <c r="G103" i="12"/>
  <c r="J103" i="12"/>
  <c r="L103" i="12"/>
  <c r="E104" i="12"/>
  <c r="H104" i="12" s="1"/>
  <c r="G105" i="12"/>
  <c r="L105" i="12"/>
  <c r="O101" i="12"/>
  <c r="O100" i="12"/>
  <c r="T101" i="13"/>
  <c r="T100" i="13"/>
  <c r="H103" i="12" l="1"/>
  <c r="H101" i="12"/>
  <c r="H100" i="12"/>
  <c r="M103" i="12"/>
  <c r="H102" i="12"/>
  <c r="M101" i="12"/>
  <c r="M102" i="12"/>
  <c r="M100" i="12"/>
  <c r="T101" i="15"/>
  <c r="T100" i="15"/>
  <c r="I93" i="13" l="1"/>
  <c r="I106" i="13" s="1"/>
  <c r="H93" i="13"/>
  <c r="H96" i="9"/>
  <c r="S93" i="15"/>
  <c r="R93" i="15"/>
  <c r="Q93" i="15"/>
  <c r="P93" i="15"/>
  <c r="O93" i="15"/>
  <c r="N93" i="15"/>
  <c r="M93" i="15"/>
  <c r="L93" i="15"/>
  <c r="K93" i="15"/>
  <c r="J93" i="15"/>
  <c r="E105" i="12" s="1"/>
  <c r="H105" i="12" s="1"/>
  <c r="I93" i="15"/>
  <c r="H93" i="15"/>
  <c r="H98" i="13" l="1"/>
  <c r="J105" i="12"/>
  <c r="M105" i="12" s="1"/>
  <c r="D98" i="13" l="1"/>
  <c r="G98" i="12"/>
  <c r="H98" i="12" s="1"/>
  <c r="H99" i="13"/>
  <c r="F98" i="13"/>
  <c r="L98" i="12"/>
  <c r="M98" i="12" s="1"/>
  <c r="H106" i="13"/>
  <c r="G6" i="5"/>
  <c r="D99" i="13" l="1"/>
  <c r="G99" i="12"/>
  <c r="H99" i="12" s="1"/>
  <c r="F99" i="13"/>
  <c r="L99" i="12"/>
  <c r="M99" i="12" s="1"/>
  <c r="F7" i="4"/>
  <c r="F8" i="4"/>
  <c r="I8" i="4" s="1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T105" i="13"/>
  <c r="O105" i="12"/>
  <c r="T103" i="15" l="1"/>
  <c r="T102" i="15"/>
  <c r="T98" i="11"/>
  <c r="T97" i="11"/>
  <c r="T96" i="11"/>
  <c r="T95" i="11"/>
  <c r="T94" i="11"/>
  <c r="D7" i="20"/>
  <c r="E7" i="20"/>
  <c r="F7" i="20"/>
  <c r="I7" i="20"/>
  <c r="J7" i="20"/>
  <c r="K7" i="20"/>
  <c r="D8" i="20"/>
  <c r="E8" i="20"/>
  <c r="F8" i="20"/>
  <c r="I8" i="20"/>
  <c r="J8" i="20"/>
  <c r="K8" i="20"/>
  <c r="D9" i="20"/>
  <c r="E9" i="20"/>
  <c r="F9" i="20"/>
  <c r="I9" i="20"/>
  <c r="J9" i="20"/>
  <c r="K9" i="20"/>
  <c r="D10" i="20"/>
  <c r="E10" i="20"/>
  <c r="F10" i="20"/>
  <c r="I10" i="20"/>
  <c r="J10" i="20"/>
  <c r="K10" i="20"/>
  <c r="D11" i="20"/>
  <c r="E11" i="20"/>
  <c r="F11" i="20"/>
  <c r="I11" i="20"/>
  <c r="J11" i="20"/>
  <c r="K11" i="20"/>
  <c r="D12" i="20"/>
  <c r="E12" i="20"/>
  <c r="F12" i="20"/>
  <c r="I12" i="20"/>
  <c r="J12" i="20"/>
  <c r="K12" i="20"/>
  <c r="K6" i="20"/>
  <c r="J6" i="20"/>
  <c r="I6" i="20"/>
  <c r="D6" i="20"/>
  <c r="E6" i="20"/>
  <c r="F6" i="20"/>
  <c r="F96" i="17"/>
  <c r="F94" i="17"/>
  <c r="D96" i="17"/>
  <c r="D94" i="17"/>
  <c r="D13" i="17"/>
  <c r="E13" i="17"/>
  <c r="F13" i="17"/>
  <c r="G13" i="17"/>
  <c r="D14" i="17"/>
  <c r="E14" i="17"/>
  <c r="F14" i="17"/>
  <c r="G14" i="17"/>
  <c r="D15" i="17"/>
  <c r="E15" i="17"/>
  <c r="F15" i="17"/>
  <c r="G15" i="17"/>
  <c r="D16" i="17"/>
  <c r="E16" i="17"/>
  <c r="F16" i="17"/>
  <c r="G16" i="17"/>
  <c r="D17" i="17"/>
  <c r="E17" i="17"/>
  <c r="F17" i="17"/>
  <c r="G17" i="17"/>
  <c r="D18" i="17"/>
  <c r="E18" i="17"/>
  <c r="F18" i="17"/>
  <c r="G18" i="17"/>
  <c r="D19" i="17"/>
  <c r="E19" i="17"/>
  <c r="F19" i="17"/>
  <c r="G19" i="17"/>
  <c r="D20" i="17"/>
  <c r="E20" i="17"/>
  <c r="F20" i="17"/>
  <c r="G20" i="17"/>
  <c r="D21" i="17"/>
  <c r="E21" i="17"/>
  <c r="F21" i="17"/>
  <c r="G21" i="17"/>
  <c r="D22" i="17"/>
  <c r="E22" i="17"/>
  <c r="F22" i="17"/>
  <c r="G22" i="17"/>
  <c r="D23" i="17"/>
  <c r="E23" i="17"/>
  <c r="F23" i="17"/>
  <c r="G23" i="17"/>
  <c r="D24" i="17"/>
  <c r="E24" i="17"/>
  <c r="F24" i="17"/>
  <c r="G24" i="17"/>
  <c r="D25" i="17"/>
  <c r="E25" i="17"/>
  <c r="F25" i="17"/>
  <c r="G25" i="17"/>
  <c r="D26" i="17"/>
  <c r="E26" i="17"/>
  <c r="F26" i="17"/>
  <c r="G26" i="17"/>
  <c r="D28" i="17"/>
  <c r="E28" i="17"/>
  <c r="F28" i="17"/>
  <c r="G28" i="17"/>
  <c r="D29" i="17"/>
  <c r="E29" i="17"/>
  <c r="F29" i="17"/>
  <c r="G29" i="17"/>
  <c r="D30" i="17"/>
  <c r="E30" i="17"/>
  <c r="F30" i="17"/>
  <c r="G30" i="17"/>
  <c r="D31" i="17"/>
  <c r="E31" i="17"/>
  <c r="F31" i="17"/>
  <c r="G31" i="17"/>
  <c r="D32" i="17"/>
  <c r="E32" i="17"/>
  <c r="F32" i="17"/>
  <c r="G32" i="17"/>
  <c r="D33" i="17"/>
  <c r="E33" i="17"/>
  <c r="F33" i="17"/>
  <c r="G33" i="17"/>
  <c r="D34" i="17"/>
  <c r="E34" i="17"/>
  <c r="F34" i="17"/>
  <c r="G34" i="17"/>
  <c r="D35" i="17"/>
  <c r="E35" i="17"/>
  <c r="F35" i="17"/>
  <c r="G35" i="17"/>
  <c r="D36" i="17"/>
  <c r="E36" i="17"/>
  <c r="F36" i="17"/>
  <c r="G36" i="17"/>
  <c r="D37" i="17"/>
  <c r="E37" i="17"/>
  <c r="F37" i="17"/>
  <c r="G37" i="17"/>
  <c r="D38" i="17"/>
  <c r="E38" i="17"/>
  <c r="F38" i="17"/>
  <c r="G38" i="17"/>
  <c r="D39" i="17"/>
  <c r="E39" i="17"/>
  <c r="F39" i="17"/>
  <c r="G39" i="17"/>
  <c r="D40" i="17"/>
  <c r="E40" i="17"/>
  <c r="F40" i="17"/>
  <c r="G40" i="17"/>
  <c r="D41" i="17"/>
  <c r="E41" i="17"/>
  <c r="F41" i="17"/>
  <c r="G41" i="17"/>
  <c r="D42" i="17"/>
  <c r="E42" i="17"/>
  <c r="F42" i="17"/>
  <c r="G42" i="17"/>
  <c r="D43" i="17"/>
  <c r="E43" i="17"/>
  <c r="F43" i="17"/>
  <c r="G43" i="17"/>
  <c r="D44" i="17"/>
  <c r="E44" i="17"/>
  <c r="F44" i="17"/>
  <c r="G44" i="17"/>
  <c r="D45" i="17"/>
  <c r="E45" i="17"/>
  <c r="F45" i="17"/>
  <c r="G45" i="17"/>
  <c r="D46" i="17"/>
  <c r="E46" i="17"/>
  <c r="F46" i="17"/>
  <c r="G46" i="17"/>
  <c r="D47" i="17"/>
  <c r="E47" i="17"/>
  <c r="F47" i="17"/>
  <c r="G47" i="17"/>
  <c r="D48" i="17"/>
  <c r="E48" i="17"/>
  <c r="F48" i="17"/>
  <c r="G48" i="17"/>
  <c r="D49" i="17"/>
  <c r="E49" i="17"/>
  <c r="F49" i="17"/>
  <c r="G49" i="17"/>
  <c r="D50" i="17"/>
  <c r="E50" i="17"/>
  <c r="F50" i="17"/>
  <c r="G50" i="17"/>
  <c r="D51" i="17"/>
  <c r="E51" i="17"/>
  <c r="F51" i="17"/>
  <c r="G51" i="17"/>
  <c r="D52" i="17"/>
  <c r="E52" i="17"/>
  <c r="F52" i="17"/>
  <c r="G52" i="17"/>
  <c r="D53" i="17"/>
  <c r="E53" i="17"/>
  <c r="F53" i="17"/>
  <c r="G53" i="17"/>
  <c r="D54" i="17"/>
  <c r="E54" i="17"/>
  <c r="F54" i="17"/>
  <c r="G54" i="17"/>
  <c r="D55" i="17"/>
  <c r="E55" i="17"/>
  <c r="F55" i="17"/>
  <c r="G55" i="17"/>
  <c r="D56" i="17"/>
  <c r="E56" i="17"/>
  <c r="F56" i="17"/>
  <c r="G56" i="17"/>
  <c r="D57" i="17"/>
  <c r="E57" i="17"/>
  <c r="F57" i="17"/>
  <c r="G57" i="17"/>
  <c r="D58" i="17"/>
  <c r="E58" i="17"/>
  <c r="F58" i="17"/>
  <c r="G58" i="17"/>
  <c r="D59" i="17"/>
  <c r="E59" i="17"/>
  <c r="F59" i="17"/>
  <c r="G59" i="17"/>
  <c r="D60" i="17"/>
  <c r="E60" i="17"/>
  <c r="F60" i="17"/>
  <c r="G60" i="17"/>
  <c r="D61" i="17"/>
  <c r="E61" i="17"/>
  <c r="F61" i="17"/>
  <c r="G61" i="17"/>
  <c r="D62" i="17"/>
  <c r="E62" i="17"/>
  <c r="F62" i="17"/>
  <c r="G62" i="17"/>
  <c r="D63" i="17"/>
  <c r="E63" i="17"/>
  <c r="F63" i="17"/>
  <c r="G63" i="17"/>
  <c r="D64" i="17"/>
  <c r="E64" i="17"/>
  <c r="F64" i="17"/>
  <c r="G64" i="17"/>
  <c r="D65" i="17"/>
  <c r="E65" i="17"/>
  <c r="F65" i="17"/>
  <c r="G65" i="17"/>
  <c r="D66" i="17"/>
  <c r="E66" i="17"/>
  <c r="F66" i="17"/>
  <c r="G66" i="17"/>
  <c r="D67" i="17"/>
  <c r="E67" i="17"/>
  <c r="F67" i="17"/>
  <c r="G67" i="17"/>
  <c r="D68" i="17"/>
  <c r="E68" i="17"/>
  <c r="F68" i="17"/>
  <c r="G68" i="17"/>
  <c r="D69" i="17"/>
  <c r="E69" i="17"/>
  <c r="F69" i="17"/>
  <c r="G69" i="17"/>
  <c r="D70" i="17"/>
  <c r="E70" i="17"/>
  <c r="F70" i="17"/>
  <c r="G70" i="17"/>
  <c r="D71" i="17"/>
  <c r="E71" i="17"/>
  <c r="F71" i="17"/>
  <c r="G71" i="17"/>
  <c r="D72" i="17"/>
  <c r="E72" i="17"/>
  <c r="F72" i="17"/>
  <c r="G72" i="17"/>
  <c r="D73" i="17"/>
  <c r="E73" i="17"/>
  <c r="F73" i="17"/>
  <c r="G73" i="17"/>
  <c r="D74" i="17"/>
  <c r="E74" i="17"/>
  <c r="F74" i="17"/>
  <c r="G74" i="17"/>
  <c r="D75" i="17"/>
  <c r="E75" i="17"/>
  <c r="F75" i="17"/>
  <c r="G75" i="17"/>
  <c r="D76" i="17"/>
  <c r="E76" i="17"/>
  <c r="F76" i="17"/>
  <c r="G76" i="17"/>
  <c r="D77" i="17"/>
  <c r="E77" i="17"/>
  <c r="F77" i="17"/>
  <c r="G77" i="17"/>
  <c r="D78" i="17"/>
  <c r="E78" i="17"/>
  <c r="F78" i="17"/>
  <c r="G78" i="17"/>
  <c r="D79" i="17"/>
  <c r="E79" i="17"/>
  <c r="F79" i="17"/>
  <c r="G79" i="17"/>
  <c r="D80" i="17"/>
  <c r="E80" i="17"/>
  <c r="F80" i="17"/>
  <c r="G80" i="17"/>
  <c r="D81" i="17"/>
  <c r="E81" i="17"/>
  <c r="F81" i="17"/>
  <c r="G81" i="17"/>
  <c r="D82" i="17"/>
  <c r="E82" i="17"/>
  <c r="F82" i="17"/>
  <c r="G82" i="17"/>
  <c r="D83" i="17"/>
  <c r="E83" i="17"/>
  <c r="F83" i="17"/>
  <c r="G83" i="17"/>
  <c r="D84" i="17"/>
  <c r="E84" i="17"/>
  <c r="F84" i="17"/>
  <c r="G84" i="17"/>
  <c r="D85" i="17"/>
  <c r="E85" i="17"/>
  <c r="F85" i="17"/>
  <c r="G85" i="17"/>
  <c r="D86" i="17"/>
  <c r="E86" i="17"/>
  <c r="F86" i="17"/>
  <c r="G86" i="17"/>
  <c r="D87" i="17"/>
  <c r="E87" i="17"/>
  <c r="F87" i="17"/>
  <c r="G87" i="17"/>
  <c r="D88" i="17"/>
  <c r="E88" i="17"/>
  <c r="F88" i="17"/>
  <c r="G88" i="17"/>
  <c r="D89" i="17"/>
  <c r="E89" i="17"/>
  <c r="F89" i="17"/>
  <c r="G89" i="17"/>
  <c r="D90" i="17"/>
  <c r="E90" i="17"/>
  <c r="F90" i="17"/>
  <c r="G90" i="17"/>
  <c r="D91" i="17"/>
  <c r="E91" i="17"/>
  <c r="F91" i="17"/>
  <c r="G91" i="17"/>
  <c r="D92" i="17"/>
  <c r="E92" i="17"/>
  <c r="F92" i="17"/>
  <c r="G92" i="17"/>
  <c r="D7" i="17"/>
  <c r="E7" i="17"/>
  <c r="F7" i="17"/>
  <c r="G7" i="17"/>
  <c r="D8" i="17"/>
  <c r="E8" i="17"/>
  <c r="F8" i="17"/>
  <c r="G8" i="17"/>
  <c r="D9" i="17"/>
  <c r="E9" i="17"/>
  <c r="F9" i="17"/>
  <c r="G9" i="17"/>
  <c r="D10" i="17"/>
  <c r="E10" i="17"/>
  <c r="F10" i="17"/>
  <c r="G10" i="17"/>
  <c r="D11" i="17"/>
  <c r="E11" i="17"/>
  <c r="F11" i="17"/>
  <c r="G11" i="17"/>
  <c r="D12" i="17"/>
  <c r="E12" i="17"/>
  <c r="F12" i="17"/>
  <c r="G12" i="17"/>
  <c r="G6" i="17"/>
  <c r="F6" i="17"/>
  <c r="E6" i="17"/>
  <c r="D6" i="17"/>
  <c r="L96" i="16"/>
  <c r="J96" i="16"/>
  <c r="G96" i="16"/>
  <c r="E96" i="16"/>
  <c r="J95" i="16"/>
  <c r="E95" i="16"/>
  <c r="L94" i="16"/>
  <c r="J94" i="16"/>
  <c r="G94" i="16"/>
  <c r="E94" i="16"/>
  <c r="E10" i="16"/>
  <c r="F10" i="16"/>
  <c r="G10" i="16"/>
  <c r="J10" i="16"/>
  <c r="K10" i="16"/>
  <c r="L10" i="16"/>
  <c r="E11" i="16"/>
  <c r="F11" i="16"/>
  <c r="G11" i="16"/>
  <c r="J11" i="16"/>
  <c r="K11" i="16"/>
  <c r="L11" i="16"/>
  <c r="E12" i="16"/>
  <c r="F12" i="16"/>
  <c r="G12" i="16"/>
  <c r="J12" i="16"/>
  <c r="K12" i="16"/>
  <c r="L12" i="16"/>
  <c r="E13" i="16"/>
  <c r="F13" i="16"/>
  <c r="G13" i="16"/>
  <c r="J13" i="16"/>
  <c r="K13" i="16"/>
  <c r="L13" i="16"/>
  <c r="E14" i="16"/>
  <c r="F14" i="16"/>
  <c r="G14" i="16"/>
  <c r="J14" i="16"/>
  <c r="K14" i="16"/>
  <c r="L14" i="16"/>
  <c r="E15" i="16"/>
  <c r="F15" i="16"/>
  <c r="G15" i="16"/>
  <c r="J15" i="16"/>
  <c r="K15" i="16"/>
  <c r="L15" i="16"/>
  <c r="E16" i="16"/>
  <c r="F16" i="16"/>
  <c r="G16" i="16"/>
  <c r="J16" i="16"/>
  <c r="K16" i="16"/>
  <c r="L16" i="16"/>
  <c r="E17" i="16"/>
  <c r="F17" i="16"/>
  <c r="G17" i="16"/>
  <c r="J17" i="16"/>
  <c r="K17" i="16"/>
  <c r="L17" i="16"/>
  <c r="E18" i="16"/>
  <c r="F18" i="16"/>
  <c r="G18" i="16"/>
  <c r="J18" i="16"/>
  <c r="K18" i="16"/>
  <c r="L18" i="16"/>
  <c r="E19" i="16"/>
  <c r="F19" i="16"/>
  <c r="G19" i="16"/>
  <c r="J19" i="16"/>
  <c r="K19" i="16"/>
  <c r="L19" i="16"/>
  <c r="E20" i="16"/>
  <c r="F20" i="16"/>
  <c r="G20" i="16"/>
  <c r="J20" i="16"/>
  <c r="K20" i="16"/>
  <c r="L20" i="16"/>
  <c r="E21" i="16"/>
  <c r="F21" i="16"/>
  <c r="G21" i="16"/>
  <c r="J21" i="16"/>
  <c r="K21" i="16"/>
  <c r="L21" i="16"/>
  <c r="E22" i="16"/>
  <c r="F22" i="16"/>
  <c r="G22" i="16"/>
  <c r="J22" i="16"/>
  <c r="K22" i="16"/>
  <c r="L22" i="16"/>
  <c r="E23" i="16"/>
  <c r="F23" i="16"/>
  <c r="G23" i="16"/>
  <c r="J23" i="16"/>
  <c r="K23" i="16"/>
  <c r="L23" i="16"/>
  <c r="E24" i="16"/>
  <c r="F24" i="16"/>
  <c r="G24" i="16"/>
  <c r="J24" i="16"/>
  <c r="K24" i="16"/>
  <c r="L24" i="16"/>
  <c r="E25" i="16"/>
  <c r="F25" i="16"/>
  <c r="G25" i="16"/>
  <c r="J25" i="16"/>
  <c r="K25" i="16"/>
  <c r="L25" i="16"/>
  <c r="E26" i="16"/>
  <c r="F26" i="16"/>
  <c r="G26" i="16"/>
  <c r="J26" i="16"/>
  <c r="K26" i="16"/>
  <c r="L26" i="16"/>
  <c r="E27" i="16"/>
  <c r="F27" i="16"/>
  <c r="G27" i="16"/>
  <c r="J27" i="16"/>
  <c r="K27" i="16"/>
  <c r="L27" i="16"/>
  <c r="E28" i="16"/>
  <c r="F28" i="16"/>
  <c r="G28" i="16"/>
  <c r="J28" i="16"/>
  <c r="K28" i="16"/>
  <c r="L28" i="16"/>
  <c r="E29" i="16"/>
  <c r="F29" i="16"/>
  <c r="G29" i="16"/>
  <c r="J29" i="16"/>
  <c r="K29" i="16"/>
  <c r="L29" i="16"/>
  <c r="E30" i="16"/>
  <c r="F30" i="16"/>
  <c r="G30" i="16"/>
  <c r="J30" i="16"/>
  <c r="K30" i="16"/>
  <c r="L30" i="16"/>
  <c r="E31" i="16"/>
  <c r="F31" i="16"/>
  <c r="G31" i="16"/>
  <c r="J31" i="16"/>
  <c r="K31" i="16"/>
  <c r="L31" i="16"/>
  <c r="E32" i="16"/>
  <c r="F32" i="16"/>
  <c r="G32" i="16"/>
  <c r="J32" i="16"/>
  <c r="K32" i="16"/>
  <c r="L32" i="16"/>
  <c r="E33" i="16"/>
  <c r="F33" i="16"/>
  <c r="G33" i="16"/>
  <c r="J33" i="16"/>
  <c r="K33" i="16"/>
  <c r="L33" i="16"/>
  <c r="E34" i="16"/>
  <c r="F34" i="16"/>
  <c r="G34" i="16"/>
  <c r="J34" i="16"/>
  <c r="K34" i="16"/>
  <c r="L34" i="16"/>
  <c r="E35" i="16"/>
  <c r="F35" i="16"/>
  <c r="G35" i="16"/>
  <c r="J35" i="16"/>
  <c r="K35" i="16"/>
  <c r="L35" i="16"/>
  <c r="E36" i="16"/>
  <c r="F36" i="16"/>
  <c r="G36" i="16"/>
  <c r="J36" i="16"/>
  <c r="K36" i="16"/>
  <c r="L36" i="16"/>
  <c r="E37" i="16"/>
  <c r="F37" i="16"/>
  <c r="G37" i="16"/>
  <c r="J37" i="16"/>
  <c r="K37" i="16"/>
  <c r="L37" i="16"/>
  <c r="E38" i="16"/>
  <c r="F38" i="16"/>
  <c r="G38" i="16"/>
  <c r="J38" i="16"/>
  <c r="K38" i="16"/>
  <c r="L38" i="16"/>
  <c r="E39" i="16"/>
  <c r="F39" i="16"/>
  <c r="G39" i="16"/>
  <c r="J39" i="16"/>
  <c r="K39" i="16"/>
  <c r="L39" i="16"/>
  <c r="E40" i="16"/>
  <c r="F40" i="16"/>
  <c r="G40" i="16"/>
  <c r="J40" i="16"/>
  <c r="K40" i="16"/>
  <c r="L40" i="16"/>
  <c r="E41" i="16"/>
  <c r="F41" i="16"/>
  <c r="G41" i="16"/>
  <c r="J41" i="16"/>
  <c r="K41" i="16"/>
  <c r="L41" i="16"/>
  <c r="E42" i="16"/>
  <c r="F42" i="16"/>
  <c r="G42" i="16"/>
  <c r="J42" i="16"/>
  <c r="K42" i="16"/>
  <c r="L42" i="16"/>
  <c r="E43" i="16"/>
  <c r="F43" i="16"/>
  <c r="G43" i="16"/>
  <c r="J43" i="16"/>
  <c r="K43" i="16"/>
  <c r="L43" i="16"/>
  <c r="E44" i="16"/>
  <c r="F44" i="16"/>
  <c r="G44" i="16"/>
  <c r="J44" i="16"/>
  <c r="K44" i="16"/>
  <c r="L44" i="16"/>
  <c r="E45" i="16"/>
  <c r="F45" i="16"/>
  <c r="G45" i="16"/>
  <c r="J45" i="16"/>
  <c r="K45" i="16"/>
  <c r="L45" i="16"/>
  <c r="E46" i="16"/>
  <c r="F46" i="16"/>
  <c r="G46" i="16"/>
  <c r="J46" i="16"/>
  <c r="K46" i="16"/>
  <c r="L46" i="16"/>
  <c r="E47" i="16"/>
  <c r="F47" i="16"/>
  <c r="G47" i="16"/>
  <c r="J47" i="16"/>
  <c r="K47" i="16"/>
  <c r="L47" i="16"/>
  <c r="E48" i="16"/>
  <c r="F48" i="16"/>
  <c r="G48" i="16"/>
  <c r="J48" i="16"/>
  <c r="K48" i="16"/>
  <c r="L48" i="16"/>
  <c r="E49" i="16"/>
  <c r="F49" i="16"/>
  <c r="G49" i="16"/>
  <c r="J49" i="16"/>
  <c r="K49" i="16"/>
  <c r="L49" i="16"/>
  <c r="E50" i="16"/>
  <c r="F50" i="16"/>
  <c r="G50" i="16"/>
  <c r="J50" i="16"/>
  <c r="K50" i="16"/>
  <c r="L50" i="16"/>
  <c r="E51" i="16"/>
  <c r="F51" i="16"/>
  <c r="G51" i="16"/>
  <c r="J51" i="16"/>
  <c r="K51" i="16"/>
  <c r="L51" i="16"/>
  <c r="E52" i="16"/>
  <c r="F52" i="16"/>
  <c r="G52" i="16"/>
  <c r="J52" i="16"/>
  <c r="K52" i="16"/>
  <c r="L52" i="16"/>
  <c r="E53" i="16"/>
  <c r="F53" i="16"/>
  <c r="G53" i="16"/>
  <c r="J53" i="16"/>
  <c r="K53" i="16"/>
  <c r="L53" i="16"/>
  <c r="E54" i="16"/>
  <c r="F54" i="16"/>
  <c r="G54" i="16"/>
  <c r="J54" i="16"/>
  <c r="K54" i="16"/>
  <c r="L54" i="16"/>
  <c r="E55" i="16"/>
  <c r="F55" i="16"/>
  <c r="G55" i="16"/>
  <c r="J55" i="16"/>
  <c r="K55" i="16"/>
  <c r="L55" i="16"/>
  <c r="E56" i="16"/>
  <c r="F56" i="16"/>
  <c r="G56" i="16"/>
  <c r="J56" i="16"/>
  <c r="K56" i="16"/>
  <c r="L56" i="16"/>
  <c r="E57" i="16"/>
  <c r="F57" i="16"/>
  <c r="G57" i="16"/>
  <c r="J57" i="16"/>
  <c r="K57" i="16"/>
  <c r="L57" i="16"/>
  <c r="E58" i="16"/>
  <c r="F58" i="16"/>
  <c r="G58" i="16"/>
  <c r="J58" i="16"/>
  <c r="K58" i="16"/>
  <c r="L58" i="16"/>
  <c r="E59" i="16"/>
  <c r="F59" i="16"/>
  <c r="G59" i="16"/>
  <c r="J59" i="16"/>
  <c r="K59" i="16"/>
  <c r="L59" i="16"/>
  <c r="E60" i="16"/>
  <c r="F60" i="16"/>
  <c r="G60" i="16"/>
  <c r="J60" i="16"/>
  <c r="K60" i="16"/>
  <c r="L60" i="16"/>
  <c r="E61" i="16"/>
  <c r="F61" i="16"/>
  <c r="G61" i="16"/>
  <c r="J61" i="16"/>
  <c r="K61" i="16"/>
  <c r="L61" i="16"/>
  <c r="E62" i="16"/>
  <c r="F62" i="16"/>
  <c r="G62" i="16"/>
  <c r="J62" i="16"/>
  <c r="K62" i="16"/>
  <c r="L62" i="16"/>
  <c r="E63" i="16"/>
  <c r="F63" i="16"/>
  <c r="G63" i="16"/>
  <c r="J63" i="16"/>
  <c r="K63" i="16"/>
  <c r="L63" i="16"/>
  <c r="E64" i="16"/>
  <c r="F64" i="16"/>
  <c r="G64" i="16"/>
  <c r="J64" i="16"/>
  <c r="K64" i="16"/>
  <c r="L64" i="16"/>
  <c r="E65" i="16"/>
  <c r="F65" i="16"/>
  <c r="G65" i="16"/>
  <c r="J65" i="16"/>
  <c r="K65" i="16"/>
  <c r="L65" i="16"/>
  <c r="E66" i="16"/>
  <c r="F66" i="16"/>
  <c r="G66" i="16"/>
  <c r="J66" i="16"/>
  <c r="K66" i="16"/>
  <c r="L66" i="16"/>
  <c r="E67" i="16"/>
  <c r="F67" i="16"/>
  <c r="G67" i="16"/>
  <c r="J67" i="16"/>
  <c r="K67" i="16"/>
  <c r="L67" i="16"/>
  <c r="E68" i="16"/>
  <c r="F68" i="16"/>
  <c r="G68" i="16"/>
  <c r="J68" i="16"/>
  <c r="K68" i="16"/>
  <c r="L68" i="16"/>
  <c r="E69" i="16"/>
  <c r="F69" i="16"/>
  <c r="G69" i="16"/>
  <c r="J69" i="16"/>
  <c r="K69" i="16"/>
  <c r="L69" i="16"/>
  <c r="E70" i="16"/>
  <c r="F70" i="16"/>
  <c r="G70" i="16"/>
  <c r="J70" i="16"/>
  <c r="K70" i="16"/>
  <c r="L70" i="16"/>
  <c r="E71" i="16"/>
  <c r="F71" i="16"/>
  <c r="G71" i="16"/>
  <c r="J71" i="16"/>
  <c r="K71" i="16"/>
  <c r="L71" i="16"/>
  <c r="E72" i="16"/>
  <c r="F72" i="16"/>
  <c r="G72" i="16"/>
  <c r="J72" i="16"/>
  <c r="K72" i="16"/>
  <c r="L72" i="16"/>
  <c r="E73" i="16"/>
  <c r="F73" i="16"/>
  <c r="G73" i="16"/>
  <c r="J73" i="16"/>
  <c r="K73" i="16"/>
  <c r="L73" i="16"/>
  <c r="E74" i="16"/>
  <c r="F74" i="16"/>
  <c r="G74" i="16"/>
  <c r="J74" i="16"/>
  <c r="K74" i="16"/>
  <c r="L74" i="16"/>
  <c r="E75" i="16"/>
  <c r="F75" i="16"/>
  <c r="G75" i="16"/>
  <c r="J75" i="16"/>
  <c r="K75" i="16"/>
  <c r="L75" i="16"/>
  <c r="E76" i="16"/>
  <c r="F76" i="16"/>
  <c r="G76" i="16"/>
  <c r="J76" i="16"/>
  <c r="K76" i="16"/>
  <c r="L76" i="16"/>
  <c r="E77" i="16"/>
  <c r="F77" i="16"/>
  <c r="G77" i="16"/>
  <c r="J77" i="16"/>
  <c r="K77" i="16"/>
  <c r="L77" i="16"/>
  <c r="E78" i="16"/>
  <c r="F78" i="16"/>
  <c r="G78" i="16"/>
  <c r="J78" i="16"/>
  <c r="K78" i="16"/>
  <c r="L78" i="16"/>
  <c r="E79" i="16"/>
  <c r="F79" i="16"/>
  <c r="G79" i="16"/>
  <c r="J79" i="16"/>
  <c r="K79" i="16"/>
  <c r="L79" i="16"/>
  <c r="E80" i="16"/>
  <c r="F80" i="16"/>
  <c r="G80" i="16"/>
  <c r="J80" i="16"/>
  <c r="K80" i="16"/>
  <c r="L80" i="16"/>
  <c r="E81" i="16"/>
  <c r="F81" i="16"/>
  <c r="G81" i="16"/>
  <c r="J81" i="16"/>
  <c r="K81" i="16"/>
  <c r="L81" i="16"/>
  <c r="E82" i="16"/>
  <c r="F82" i="16"/>
  <c r="G82" i="16"/>
  <c r="J82" i="16"/>
  <c r="K82" i="16"/>
  <c r="L82" i="16"/>
  <c r="E83" i="16"/>
  <c r="F83" i="16"/>
  <c r="G83" i="16"/>
  <c r="J83" i="16"/>
  <c r="K83" i="16"/>
  <c r="L83" i="16"/>
  <c r="E84" i="16"/>
  <c r="F84" i="16"/>
  <c r="G84" i="16"/>
  <c r="J84" i="16"/>
  <c r="K84" i="16"/>
  <c r="L84" i="16"/>
  <c r="E85" i="16"/>
  <c r="F85" i="16"/>
  <c r="G85" i="16"/>
  <c r="J85" i="16"/>
  <c r="K85" i="16"/>
  <c r="L85" i="16"/>
  <c r="E86" i="16"/>
  <c r="F86" i="16"/>
  <c r="G86" i="16"/>
  <c r="J86" i="16"/>
  <c r="K86" i="16"/>
  <c r="L86" i="16"/>
  <c r="E87" i="16"/>
  <c r="F87" i="16"/>
  <c r="G87" i="16"/>
  <c r="J87" i="16"/>
  <c r="K87" i="16"/>
  <c r="L87" i="16"/>
  <c r="E88" i="16"/>
  <c r="F88" i="16"/>
  <c r="G88" i="16"/>
  <c r="J88" i="16"/>
  <c r="K88" i="16"/>
  <c r="L88" i="16"/>
  <c r="E89" i="16"/>
  <c r="F89" i="16"/>
  <c r="G89" i="16"/>
  <c r="J89" i="16"/>
  <c r="K89" i="16"/>
  <c r="L89" i="16"/>
  <c r="E90" i="16"/>
  <c r="F90" i="16"/>
  <c r="G90" i="16"/>
  <c r="J90" i="16"/>
  <c r="K90" i="16"/>
  <c r="L90" i="16"/>
  <c r="E91" i="16"/>
  <c r="F91" i="16"/>
  <c r="G91" i="16"/>
  <c r="J91" i="16"/>
  <c r="K91" i="16"/>
  <c r="L91" i="16"/>
  <c r="E92" i="16"/>
  <c r="F92" i="16"/>
  <c r="G92" i="16"/>
  <c r="J92" i="16"/>
  <c r="K92" i="16"/>
  <c r="L92" i="16"/>
  <c r="E7" i="16"/>
  <c r="F7" i="16"/>
  <c r="G7" i="16"/>
  <c r="J7" i="16"/>
  <c r="K7" i="16"/>
  <c r="L7" i="16"/>
  <c r="E8" i="16"/>
  <c r="F8" i="16"/>
  <c r="G8" i="16"/>
  <c r="J8" i="16"/>
  <c r="K8" i="16"/>
  <c r="L8" i="16"/>
  <c r="E9" i="16"/>
  <c r="F9" i="16"/>
  <c r="G9" i="16"/>
  <c r="J9" i="16"/>
  <c r="K9" i="16"/>
  <c r="L9" i="16"/>
  <c r="L6" i="16"/>
  <c r="K6" i="16"/>
  <c r="J6" i="16"/>
  <c r="G6" i="16"/>
  <c r="F6" i="16"/>
  <c r="E6" i="16"/>
  <c r="L97" i="12"/>
  <c r="J97" i="12"/>
  <c r="G97" i="12"/>
  <c r="E97" i="12"/>
  <c r="L96" i="12"/>
  <c r="J96" i="12"/>
  <c r="G96" i="12"/>
  <c r="E96" i="12"/>
  <c r="L95" i="12"/>
  <c r="J95" i="12"/>
  <c r="G95" i="12"/>
  <c r="E95" i="12"/>
  <c r="L94" i="12"/>
  <c r="J94" i="12"/>
  <c r="G94" i="12"/>
  <c r="E94" i="12"/>
  <c r="E7" i="12"/>
  <c r="F7" i="12"/>
  <c r="G7" i="12"/>
  <c r="J7" i="12"/>
  <c r="K7" i="12"/>
  <c r="L7" i="12"/>
  <c r="E8" i="12"/>
  <c r="F8" i="12"/>
  <c r="G8" i="12"/>
  <c r="J8" i="12"/>
  <c r="K8" i="12"/>
  <c r="L8" i="12"/>
  <c r="E9" i="12"/>
  <c r="F9" i="12"/>
  <c r="G9" i="12"/>
  <c r="J9" i="12"/>
  <c r="K9" i="12"/>
  <c r="L9" i="12"/>
  <c r="E10" i="12"/>
  <c r="F10" i="12"/>
  <c r="G10" i="12"/>
  <c r="J10" i="12"/>
  <c r="K10" i="12"/>
  <c r="L10" i="12"/>
  <c r="E11" i="12"/>
  <c r="F11" i="12"/>
  <c r="G11" i="12"/>
  <c r="J11" i="12"/>
  <c r="K11" i="12"/>
  <c r="L11" i="12"/>
  <c r="E12" i="12"/>
  <c r="F12" i="12"/>
  <c r="G12" i="12"/>
  <c r="J12" i="12"/>
  <c r="K12" i="12"/>
  <c r="L12" i="12"/>
  <c r="E13" i="12"/>
  <c r="F13" i="12"/>
  <c r="G13" i="12"/>
  <c r="J13" i="12"/>
  <c r="K13" i="12"/>
  <c r="L13" i="12"/>
  <c r="E14" i="12"/>
  <c r="F14" i="12"/>
  <c r="G14" i="12"/>
  <c r="J14" i="12"/>
  <c r="K14" i="12"/>
  <c r="L14" i="12"/>
  <c r="E15" i="12"/>
  <c r="F15" i="12"/>
  <c r="G15" i="12"/>
  <c r="J15" i="12"/>
  <c r="K15" i="12"/>
  <c r="L15" i="12"/>
  <c r="E16" i="12"/>
  <c r="F16" i="12"/>
  <c r="G16" i="12"/>
  <c r="J16" i="12"/>
  <c r="K16" i="12"/>
  <c r="L16" i="12"/>
  <c r="E17" i="12"/>
  <c r="F17" i="12"/>
  <c r="G17" i="12"/>
  <c r="J17" i="12"/>
  <c r="K17" i="12"/>
  <c r="L17" i="12"/>
  <c r="E18" i="12"/>
  <c r="F18" i="12"/>
  <c r="G18" i="12"/>
  <c r="J18" i="12"/>
  <c r="K18" i="12"/>
  <c r="L18" i="12"/>
  <c r="E19" i="12"/>
  <c r="F19" i="12"/>
  <c r="G19" i="12"/>
  <c r="J19" i="12"/>
  <c r="K19" i="12"/>
  <c r="L19" i="12"/>
  <c r="E20" i="12"/>
  <c r="F20" i="12"/>
  <c r="G20" i="12"/>
  <c r="J20" i="12"/>
  <c r="K20" i="12"/>
  <c r="L20" i="12"/>
  <c r="E21" i="12"/>
  <c r="F21" i="12"/>
  <c r="G21" i="12"/>
  <c r="J21" i="12"/>
  <c r="K21" i="12"/>
  <c r="L21" i="12"/>
  <c r="E22" i="12"/>
  <c r="F22" i="12"/>
  <c r="G22" i="12"/>
  <c r="J22" i="12"/>
  <c r="K22" i="12"/>
  <c r="L22" i="12"/>
  <c r="E23" i="12"/>
  <c r="F23" i="12"/>
  <c r="G23" i="12"/>
  <c r="J23" i="12"/>
  <c r="K23" i="12"/>
  <c r="L23" i="12"/>
  <c r="E24" i="12"/>
  <c r="F24" i="12"/>
  <c r="G24" i="12"/>
  <c r="J24" i="12"/>
  <c r="K24" i="12"/>
  <c r="L24" i="12"/>
  <c r="E25" i="12"/>
  <c r="F25" i="12"/>
  <c r="G25" i="12"/>
  <c r="J25" i="12"/>
  <c r="K25" i="12"/>
  <c r="L25" i="12"/>
  <c r="E26" i="12"/>
  <c r="F26" i="12"/>
  <c r="G26" i="12"/>
  <c r="J26" i="12"/>
  <c r="K26" i="12"/>
  <c r="L26" i="12"/>
  <c r="E27" i="12"/>
  <c r="F27" i="12"/>
  <c r="G27" i="12"/>
  <c r="J27" i="12"/>
  <c r="K27" i="12"/>
  <c r="L27" i="12"/>
  <c r="E28" i="12"/>
  <c r="F28" i="12"/>
  <c r="G28" i="12"/>
  <c r="J28" i="12"/>
  <c r="K28" i="12"/>
  <c r="L28" i="12"/>
  <c r="E29" i="12"/>
  <c r="F29" i="12"/>
  <c r="G29" i="12"/>
  <c r="J29" i="12"/>
  <c r="K29" i="12"/>
  <c r="L29" i="12"/>
  <c r="E30" i="12"/>
  <c r="F30" i="12"/>
  <c r="G30" i="12"/>
  <c r="J30" i="12"/>
  <c r="K30" i="12"/>
  <c r="L30" i="12"/>
  <c r="E31" i="12"/>
  <c r="F31" i="12"/>
  <c r="G31" i="12"/>
  <c r="J31" i="12"/>
  <c r="K31" i="12"/>
  <c r="L31" i="12"/>
  <c r="E32" i="12"/>
  <c r="F32" i="12"/>
  <c r="G32" i="12"/>
  <c r="J32" i="12"/>
  <c r="K32" i="12"/>
  <c r="L32" i="12"/>
  <c r="E33" i="12"/>
  <c r="F33" i="12"/>
  <c r="G33" i="12"/>
  <c r="J33" i="12"/>
  <c r="K33" i="12"/>
  <c r="L33" i="12"/>
  <c r="E34" i="12"/>
  <c r="F34" i="12"/>
  <c r="G34" i="12"/>
  <c r="J34" i="12"/>
  <c r="K34" i="12"/>
  <c r="L34" i="12"/>
  <c r="E35" i="12"/>
  <c r="F35" i="12"/>
  <c r="G35" i="12"/>
  <c r="J35" i="12"/>
  <c r="K35" i="12"/>
  <c r="L35" i="12"/>
  <c r="E36" i="12"/>
  <c r="F36" i="12"/>
  <c r="G36" i="12"/>
  <c r="J36" i="12"/>
  <c r="K36" i="12"/>
  <c r="L36" i="12"/>
  <c r="E37" i="12"/>
  <c r="F37" i="12"/>
  <c r="G37" i="12"/>
  <c r="J37" i="12"/>
  <c r="K37" i="12"/>
  <c r="L37" i="12"/>
  <c r="E38" i="12"/>
  <c r="F38" i="12"/>
  <c r="G38" i="12"/>
  <c r="J38" i="12"/>
  <c r="K38" i="12"/>
  <c r="L38" i="12"/>
  <c r="E39" i="12"/>
  <c r="F39" i="12"/>
  <c r="G39" i="12"/>
  <c r="J39" i="12"/>
  <c r="K39" i="12"/>
  <c r="L39" i="12"/>
  <c r="E40" i="12"/>
  <c r="F40" i="12"/>
  <c r="G40" i="12"/>
  <c r="J40" i="12"/>
  <c r="K40" i="12"/>
  <c r="L40" i="12"/>
  <c r="E41" i="12"/>
  <c r="F41" i="12"/>
  <c r="G41" i="12"/>
  <c r="J41" i="12"/>
  <c r="K41" i="12"/>
  <c r="L41" i="12"/>
  <c r="E42" i="12"/>
  <c r="F42" i="12"/>
  <c r="G42" i="12"/>
  <c r="J42" i="12"/>
  <c r="K42" i="12"/>
  <c r="L42" i="12"/>
  <c r="E43" i="12"/>
  <c r="F43" i="12"/>
  <c r="G43" i="12"/>
  <c r="J43" i="12"/>
  <c r="K43" i="12"/>
  <c r="L43" i="12"/>
  <c r="E44" i="12"/>
  <c r="F44" i="12"/>
  <c r="G44" i="12"/>
  <c r="J44" i="12"/>
  <c r="K44" i="12"/>
  <c r="L44" i="12"/>
  <c r="E45" i="12"/>
  <c r="F45" i="12"/>
  <c r="G45" i="12"/>
  <c r="J45" i="12"/>
  <c r="K45" i="12"/>
  <c r="L45" i="12"/>
  <c r="E46" i="12"/>
  <c r="F46" i="12"/>
  <c r="G46" i="12"/>
  <c r="J46" i="12"/>
  <c r="K46" i="12"/>
  <c r="L46" i="12"/>
  <c r="E47" i="12"/>
  <c r="F47" i="12"/>
  <c r="G47" i="12"/>
  <c r="J47" i="12"/>
  <c r="K47" i="12"/>
  <c r="L47" i="12"/>
  <c r="E48" i="12"/>
  <c r="F48" i="12"/>
  <c r="G48" i="12"/>
  <c r="J48" i="12"/>
  <c r="K48" i="12"/>
  <c r="L48" i="12"/>
  <c r="E49" i="12"/>
  <c r="F49" i="12"/>
  <c r="G49" i="12"/>
  <c r="J49" i="12"/>
  <c r="K49" i="12"/>
  <c r="L49" i="12"/>
  <c r="E50" i="12"/>
  <c r="F50" i="12"/>
  <c r="G50" i="12"/>
  <c r="J50" i="12"/>
  <c r="K50" i="12"/>
  <c r="L50" i="12"/>
  <c r="E51" i="12"/>
  <c r="F51" i="12"/>
  <c r="G51" i="12"/>
  <c r="J51" i="12"/>
  <c r="K51" i="12"/>
  <c r="L51" i="12"/>
  <c r="E52" i="12"/>
  <c r="F52" i="12"/>
  <c r="G52" i="12"/>
  <c r="J52" i="12"/>
  <c r="K52" i="12"/>
  <c r="L52" i="12"/>
  <c r="E53" i="12"/>
  <c r="F53" i="12"/>
  <c r="G53" i="12"/>
  <c r="J53" i="12"/>
  <c r="K53" i="12"/>
  <c r="L53" i="12"/>
  <c r="E54" i="12"/>
  <c r="F54" i="12"/>
  <c r="G54" i="12"/>
  <c r="J54" i="12"/>
  <c r="K54" i="12"/>
  <c r="L54" i="12"/>
  <c r="E55" i="12"/>
  <c r="F55" i="12"/>
  <c r="G55" i="12"/>
  <c r="J55" i="12"/>
  <c r="K55" i="12"/>
  <c r="L55" i="12"/>
  <c r="E56" i="12"/>
  <c r="F56" i="12"/>
  <c r="G56" i="12"/>
  <c r="J56" i="12"/>
  <c r="K56" i="12"/>
  <c r="L56" i="12"/>
  <c r="E57" i="12"/>
  <c r="F57" i="12"/>
  <c r="G57" i="12"/>
  <c r="J57" i="12"/>
  <c r="K57" i="12"/>
  <c r="L57" i="12"/>
  <c r="E58" i="12"/>
  <c r="F58" i="12"/>
  <c r="G58" i="12"/>
  <c r="J58" i="12"/>
  <c r="K58" i="12"/>
  <c r="L58" i="12"/>
  <c r="E59" i="12"/>
  <c r="F59" i="12"/>
  <c r="G59" i="12"/>
  <c r="J59" i="12"/>
  <c r="K59" i="12"/>
  <c r="L59" i="12"/>
  <c r="E60" i="12"/>
  <c r="F60" i="12"/>
  <c r="G60" i="12"/>
  <c r="J60" i="12"/>
  <c r="K60" i="12"/>
  <c r="L60" i="12"/>
  <c r="E61" i="12"/>
  <c r="F61" i="12"/>
  <c r="G61" i="12"/>
  <c r="J61" i="12"/>
  <c r="K61" i="12"/>
  <c r="L61" i="12"/>
  <c r="E62" i="12"/>
  <c r="F62" i="12"/>
  <c r="G62" i="12"/>
  <c r="J62" i="12"/>
  <c r="K62" i="12"/>
  <c r="L62" i="12"/>
  <c r="E63" i="12"/>
  <c r="F63" i="12"/>
  <c r="G63" i="12"/>
  <c r="J63" i="12"/>
  <c r="K63" i="12"/>
  <c r="L63" i="12"/>
  <c r="E64" i="12"/>
  <c r="F64" i="12"/>
  <c r="G64" i="12"/>
  <c r="J64" i="12"/>
  <c r="K64" i="12"/>
  <c r="L64" i="12"/>
  <c r="E65" i="12"/>
  <c r="F65" i="12"/>
  <c r="G65" i="12"/>
  <c r="J65" i="12"/>
  <c r="K65" i="12"/>
  <c r="L65" i="12"/>
  <c r="E66" i="12"/>
  <c r="F66" i="12"/>
  <c r="G66" i="12"/>
  <c r="J66" i="12"/>
  <c r="K66" i="12"/>
  <c r="L66" i="12"/>
  <c r="E67" i="12"/>
  <c r="F67" i="12"/>
  <c r="G67" i="12"/>
  <c r="J67" i="12"/>
  <c r="K67" i="12"/>
  <c r="L67" i="12"/>
  <c r="E68" i="12"/>
  <c r="F68" i="12"/>
  <c r="G68" i="12"/>
  <c r="J68" i="12"/>
  <c r="K68" i="12"/>
  <c r="L68" i="12"/>
  <c r="E69" i="12"/>
  <c r="F69" i="12"/>
  <c r="G69" i="12"/>
  <c r="J69" i="12"/>
  <c r="K69" i="12"/>
  <c r="L69" i="12"/>
  <c r="E70" i="12"/>
  <c r="F70" i="12"/>
  <c r="G70" i="12"/>
  <c r="J70" i="12"/>
  <c r="K70" i="12"/>
  <c r="L70" i="12"/>
  <c r="E71" i="12"/>
  <c r="F71" i="12"/>
  <c r="G71" i="12"/>
  <c r="J71" i="12"/>
  <c r="K71" i="12"/>
  <c r="L71" i="12"/>
  <c r="E72" i="12"/>
  <c r="F72" i="12"/>
  <c r="G72" i="12"/>
  <c r="J72" i="12"/>
  <c r="K72" i="12"/>
  <c r="L72" i="12"/>
  <c r="E73" i="12"/>
  <c r="F73" i="12"/>
  <c r="G73" i="12"/>
  <c r="J73" i="12"/>
  <c r="K73" i="12"/>
  <c r="L73" i="12"/>
  <c r="E74" i="12"/>
  <c r="F74" i="12"/>
  <c r="G74" i="12"/>
  <c r="J74" i="12"/>
  <c r="K74" i="12"/>
  <c r="L74" i="12"/>
  <c r="E75" i="12"/>
  <c r="F75" i="12"/>
  <c r="G75" i="12"/>
  <c r="J75" i="12"/>
  <c r="K75" i="12"/>
  <c r="L75" i="12"/>
  <c r="E76" i="12"/>
  <c r="F76" i="12"/>
  <c r="G76" i="12"/>
  <c r="J76" i="12"/>
  <c r="K76" i="12"/>
  <c r="L76" i="12"/>
  <c r="E77" i="12"/>
  <c r="F77" i="12"/>
  <c r="G77" i="12"/>
  <c r="J77" i="12"/>
  <c r="K77" i="12"/>
  <c r="L77" i="12"/>
  <c r="E78" i="12"/>
  <c r="F78" i="12"/>
  <c r="G78" i="12"/>
  <c r="J78" i="12"/>
  <c r="K78" i="12"/>
  <c r="L78" i="12"/>
  <c r="E79" i="12"/>
  <c r="F79" i="12"/>
  <c r="G79" i="12"/>
  <c r="J79" i="12"/>
  <c r="K79" i="12"/>
  <c r="L79" i="12"/>
  <c r="E80" i="12"/>
  <c r="F80" i="12"/>
  <c r="G80" i="12"/>
  <c r="J80" i="12"/>
  <c r="K80" i="12"/>
  <c r="L80" i="12"/>
  <c r="E81" i="12"/>
  <c r="F81" i="12"/>
  <c r="G81" i="12"/>
  <c r="J81" i="12"/>
  <c r="K81" i="12"/>
  <c r="L81" i="12"/>
  <c r="E82" i="12"/>
  <c r="F82" i="12"/>
  <c r="G82" i="12"/>
  <c r="J82" i="12"/>
  <c r="K82" i="12"/>
  <c r="L82" i="12"/>
  <c r="E83" i="12"/>
  <c r="F83" i="12"/>
  <c r="G83" i="12"/>
  <c r="J83" i="12"/>
  <c r="K83" i="12"/>
  <c r="L83" i="12"/>
  <c r="E84" i="12"/>
  <c r="F84" i="12"/>
  <c r="G84" i="12"/>
  <c r="J84" i="12"/>
  <c r="K84" i="12"/>
  <c r="L84" i="12"/>
  <c r="E85" i="12"/>
  <c r="F85" i="12"/>
  <c r="G85" i="12"/>
  <c r="J85" i="12"/>
  <c r="K85" i="12"/>
  <c r="L85" i="12"/>
  <c r="E86" i="12"/>
  <c r="F86" i="12"/>
  <c r="G86" i="12"/>
  <c r="J86" i="12"/>
  <c r="K86" i="12"/>
  <c r="L86" i="12"/>
  <c r="E87" i="12"/>
  <c r="F87" i="12"/>
  <c r="G87" i="12"/>
  <c r="J87" i="12"/>
  <c r="K87" i="12"/>
  <c r="L87" i="12"/>
  <c r="E88" i="12"/>
  <c r="F88" i="12"/>
  <c r="G88" i="12"/>
  <c r="J88" i="12"/>
  <c r="K88" i="12"/>
  <c r="L88" i="12"/>
  <c r="E89" i="12"/>
  <c r="F89" i="12"/>
  <c r="G89" i="12"/>
  <c r="J89" i="12"/>
  <c r="K89" i="12"/>
  <c r="L89" i="12"/>
  <c r="E90" i="12"/>
  <c r="F90" i="12"/>
  <c r="G90" i="12"/>
  <c r="J90" i="12"/>
  <c r="K90" i="12"/>
  <c r="L90" i="12"/>
  <c r="E91" i="12"/>
  <c r="F91" i="12"/>
  <c r="G91" i="12"/>
  <c r="J91" i="12"/>
  <c r="K91" i="12"/>
  <c r="L91" i="12"/>
  <c r="E92" i="12"/>
  <c r="F92" i="12"/>
  <c r="G92" i="12"/>
  <c r="J92" i="12"/>
  <c r="K92" i="12"/>
  <c r="L92" i="12"/>
  <c r="L6" i="12"/>
  <c r="K6" i="12"/>
  <c r="J6" i="12"/>
  <c r="G6" i="12"/>
  <c r="F6" i="12"/>
  <c r="E6" i="12"/>
  <c r="F94" i="13"/>
  <c r="D94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6" i="13"/>
  <c r="F6" i="13"/>
  <c r="E6" i="13"/>
  <c r="D6" i="13"/>
  <c r="D93" i="13" s="1"/>
  <c r="L98" i="8"/>
  <c r="L97" i="8"/>
  <c r="L96" i="8"/>
  <c r="L95" i="8"/>
  <c r="L94" i="8"/>
  <c r="J98" i="8"/>
  <c r="J97" i="8"/>
  <c r="J96" i="8"/>
  <c r="J95" i="8"/>
  <c r="J94" i="8"/>
  <c r="G98" i="8"/>
  <c r="G97" i="8"/>
  <c r="G96" i="8"/>
  <c r="G95" i="8"/>
  <c r="G94" i="8"/>
  <c r="E98" i="8"/>
  <c r="E97" i="8"/>
  <c r="E96" i="8"/>
  <c r="E95" i="8"/>
  <c r="E94" i="8"/>
  <c r="E7" i="8"/>
  <c r="F7" i="8"/>
  <c r="G7" i="8"/>
  <c r="J7" i="8"/>
  <c r="K7" i="8"/>
  <c r="L7" i="8"/>
  <c r="E8" i="8"/>
  <c r="F8" i="8"/>
  <c r="G8" i="8"/>
  <c r="J8" i="8"/>
  <c r="K8" i="8"/>
  <c r="L8" i="8"/>
  <c r="E9" i="8"/>
  <c r="F9" i="8"/>
  <c r="G9" i="8"/>
  <c r="J9" i="8"/>
  <c r="K9" i="8"/>
  <c r="L9" i="8"/>
  <c r="E10" i="8"/>
  <c r="F10" i="8"/>
  <c r="G10" i="8"/>
  <c r="J10" i="8"/>
  <c r="K10" i="8"/>
  <c r="L10" i="8"/>
  <c r="E11" i="8"/>
  <c r="F11" i="8"/>
  <c r="G11" i="8"/>
  <c r="J11" i="8"/>
  <c r="K11" i="8"/>
  <c r="L11" i="8"/>
  <c r="E12" i="8"/>
  <c r="F12" i="8"/>
  <c r="G12" i="8"/>
  <c r="J12" i="8"/>
  <c r="K12" i="8"/>
  <c r="L12" i="8"/>
  <c r="E13" i="8"/>
  <c r="F13" i="8"/>
  <c r="G13" i="8"/>
  <c r="J13" i="8"/>
  <c r="K13" i="8"/>
  <c r="L13" i="8"/>
  <c r="E14" i="8"/>
  <c r="F14" i="8"/>
  <c r="G14" i="8"/>
  <c r="J14" i="8"/>
  <c r="K14" i="8"/>
  <c r="L14" i="8"/>
  <c r="E15" i="8"/>
  <c r="F15" i="8"/>
  <c r="G15" i="8"/>
  <c r="J15" i="8"/>
  <c r="K15" i="8"/>
  <c r="L15" i="8"/>
  <c r="E16" i="8"/>
  <c r="F16" i="8"/>
  <c r="G16" i="8"/>
  <c r="J16" i="8"/>
  <c r="K16" i="8"/>
  <c r="L16" i="8"/>
  <c r="E17" i="8"/>
  <c r="F17" i="8"/>
  <c r="G17" i="8"/>
  <c r="J17" i="8"/>
  <c r="K17" i="8"/>
  <c r="L17" i="8"/>
  <c r="E18" i="8"/>
  <c r="F18" i="8"/>
  <c r="G18" i="8"/>
  <c r="J18" i="8"/>
  <c r="K18" i="8"/>
  <c r="L18" i="8"/>
  <c r="E19" i="8"/>
  <c r="F19" i="8"/>
  <c r="G19" i="8"/>
  <c r="J19" i="8"/>
  <c r="K19" i="8"/>
  <c r="L19" i="8"/>
  <c r="E20" i="8"/>
  <c r="F20" i="8"/>
  <c r="G20" i="8"/>
  <c r="J20" i="8"/>
  <c r="K20" i="8"/>
  <c r="L20" i="8"/>
  <c r="E21" i="8"/>
  <c r="F21" i="8"/>
  <c r="G21" i="8"/>
  <c r="J21" i="8"/>
  <c r="K21" i="8"/>
  <c r="L21" i="8"/>
  <c r="E22" i="8"/>
  <c r="F22" i="8"/>
  <c r="G22" i="8"/>
  <c r="J22" i="8"/>
  <c r="K22" i="8"/>
  <c r="L22" i="8"/>
  <c r="E23" i="8"/>
  <c r="F23" i="8"/>
  <c r="G23" i="8"/>
  <c r="J23" i="8"/>
  <c r="K23" i="8"/>
  <c r="L23" i="8"/>
  <c r="E24" i="8"/>
  <c r="F24" i="8"/>
  <c r="G24" i="8"/>
  <c r="J24" i="8"/>
  <c r="K24" i="8"/>
  <c r="L24" i="8"/>
  <c r="E25" i="8"/>
  <c r="F25" i="8"/>
  <c r="G25" i="8"/>
  <c r="J25" i="8"/>
  <c r="K25" i="8"/>
  <c r="L25" i="8"/>
  <c r="E26" i="8"/>
  <c r="F26" i="8"/>
  <c r="G26" i="8"/>
  <c r="J26" i="8"/>
  <c r="K26" i="8"/>
  <c r="L26" i="8"/>
  <c r="E27" i="8"/>
  <c r="F27" i="8"/>
  <c r="G27" i="8"/>
  <c r="J27" i="8"/>
  <c r="K27" i="8"/>
  <c r="L27" i="8"/>
  <c r="E28" i="8"/>
  <c r="F28" i="8"/>
  <c r="G28" i="8"/>
  <c r="J28" i="8"/>
  <c r="K28" i="8"/>
  <c r="L28" i="8"/>
  <c r="E29" i="8"/>
  <c r="F29" i="8"/>
  <c r="G29" i="8"/>
  <c r="J29" i="8"/>
  <c r="K29" i="8"/>
  <c r="L29" i="8"/>
  <c r="E30" i="8"/>
  <c r="F30" i="8"/>
  <c r="G30" i="8"/>
  <c r="J30" i="8"/>
  <c r="K30" i="8"/>
  <c r="L30" i="8"/>
  <c r="E31" i="8"/>
  <c r="F31" i="8"/>
  <c r="G31" i="8"/>
  <c r="J31" i="8"/>
  <c r="K31" i="8"/>
  <c r="L31" i="8"/>
  <c r="E32" i="8"/>
  <c r="F32" i="8"/>
  <c r="G32" i="8"/>
  <c r="J32" i="8"/>
  <c r="K32" i="8"/>
  <c r="L32" i="8"/>
  <c r="E33" i="8"/>
  <c r="F33" i="8"/>
  <c r="G33" i="8"/>
  <c r="J33" i="8"/>
  <c r="K33" i="8"/>
  <c r="L33" i="8"/>
  <c r="E34" i="8"/>
  <c r="F34" i="8"/>
  <c r="G34" i="8"/>
  <c r="J34" i="8"/>
  <c r="K34" i="8"/>
  <c r="L34" i="8"/>
  <c r="E35" i="8"/>
  <c r="F35" i="8"/>
  <c r="G35" i="8"/>
  <c r="J35" i="8"/>
  <c r="K35" i="8"/>
  <c r="L35" i="8"/>
  <c r="E36" i="8"/>
  <c r="F36" i="8"/>
  <c r="G36" i="8"/>
  <c r="J36" i="8"/>
  <c r="K36" i="8"/>
  <c r="L36" i="8"/>
  <c r="E37" i="8"/>
  <c r="F37" i="8"/>
  <c r="G37" i="8"/>
  <c r="J37" i="8"/>
  <c r="K37" i="8"/>
  <c r="L37" i="8"/>
  <c r="E38" i="8"/>
  <c r="F38" i="8"/>
  <c r="G38" i="8"/>
  <c r="J38" i="8"/>
  <c r="K38" i="8"/>
  <c r="L38" i="8"/>
  <c r="E39" i="8"/>
  <c r="F39" i="8"/>
  <c r="G39" i="8"/>
  <c r="J39" i="8"/>
  <c r="K39" i="8"/>
  <c r="L39" i="8"/>
  <c r="E40" i="8"/>
  <c r="F40" i="8"/>
  <c r="G40" i="8"/>
  <c r="J40" i="8"/>
  <c r="K40" i="8"/>
  <c r="L40" i="8"/>
  <c r="E41" i="8"/>
  <c r="F41" i="8"/>
  <c r="G41" i="8"/>
  <c r="J41" i="8"/>
  <c r="K41" i="8"/>
  <c r="L41" i="8"/>
  <c r="E42" i="8"/>
  <c r="F42" i="8"/>
  <c r="G42" i="8"/>
  <c r="J42" i="8"/>
  <c r="K42" i="8"/>
  <c r="L42" i="8"/>
  <c r="E43" i="8"/>
  <c r="F43" i="8"/>
  <c r="G43" i="8"/>
  <c r="J43" i="8"/>
  <c r="K43" i="8"/>
  <c r="L43" i="8"/>
  <c r="E44" i="8"/>
  <c r="F44" i="8"/>
  <c r="G44" i="8"/>
  <c r="J44" i="8"/>
  <c r="K44" i="8"/>
  <c r="L44" i="8"/>
  <c r="E45" i="8"/>
  <c r="F45" i="8"/>
  <c r="G45" i="8"/>
  <c r="J45" i="8"/>
  <c r="K45" i="8"/>
  <c r="L45" i="8"/>
  <c r="E46" i="8"/>
  <c r="F46" i="8"/>
  <c r="G46" i="8"/>
  <c r="J46" i="8"/>
  <c r="K46" i="8"/>
  <c r="L46" i="8"/>
  <c r="E47" i="8"/>
  <c r="F47" i="8"/>
  <c r="G47" i="8"/>
  <c r="J47" i="8"/>
  <c r="K47" i="8"/>
  <c r="L47" i="8"/>
  <c r="E48" i="8"/>
  <c r="F48" i="8"/>
  <c r="G48" i="8"/>
  <c r="J48" i="8"/>
  <c r="K48" i="8"/>
  <c r="L48" i="8"/>
  <c r="E49" i="8"/>
  <c r="F49" i="8"/>
  <c r="G49" i="8"/>
  <c r="J49" i="8"/>
  <c r="K49" i="8"/>
  <c r="L49" i="8"/>
  <c r="E50" i="8"/>
  <c r="F50" i="8"/>
  <c r="G50" i="8"/>
  <c r="J50" i="8"/>
  <c r="K50" i="8"/>
  <c r="L50" i="8"/>
  <c r="E51" i="8"/>
  <c r="F51" i="8"/>
  <c r="G51" i="8"/>
  <c r="J51" i="8"/>
  <c r="K51" i="8"/>
  <c r="L51" i="8"/>
  <c r="E52" i="8"/>
  <c r="F52" i="8"/>
  <c r="G52" i="8"/>
  <c r="J52" i="8"/>
  <c r="K52" i="8"/>
  <c r="L52" i="8"/>
  <c r="E53" i="8"/>
  <c r="F53" i="8"/>
  <c r="G53" i="8"/>
  <c r="J53" i="8"/>
  <c r="K53" i="8"/>
  <c r="L53" i="8"/>
  <c r="E54" i="8"/>
  <c r="F54" i="8"/>
  <c r="G54" i="8"/>
  <c r="J54" i="8"/>
  <c r="K54" i="8"/>
  <c r="L54" i="8"/>
  <c r="E55" i="8"/>
  <c r="F55" i="8"/>
  <c r="G55" i="8"/>
  <c r="J55" i="8"/>
  <c r="K55" i="8"/>
  <c r="L55" i="8"/>
  <c r="E56" i="8"/>
  <c r="F56" i="8"/>
  <c r="G56" i="8"/>
  <c r="J56" i="8"/>
  <c r="K56" i="8"/>
  <c r="L56" i="8"/>
  <c r="E57" i="8"/>
  <c r="F57" i="8"/>
  <c r="G57" i="8"/>
  <c r="J57" i="8"/>
  <c r="K57" i="8"/>
  <c r="L57" i="8"/>
  <c r="E58" i="8"/>
  <c r="F58" i="8"/>
  <c r="G58" i="8"/>
  <c r="J58" i="8"/>
  <c r="K58" i="8"/>
  <c r="L58" i="8"/>
  <c r="E59" i="8"/>
  <c r="F59" i="8"/>
  <c r="G59" i="8"/>
  <c r="J59" i="8"/>
  <c r="K59" i="8"/>
  <c r="L59" i="8"/>
  <c r="E60" i="8"/>
  <c r="F60" i="8"/>
  <c r="G60" i="8"/>
  <c r="J60" i="8"/>
  <c r="K60" i="8"/>
  <c r="L60" i="8"/>
  <c r="E61" i="8"/>
  <c r="F61" i="8"/>
  <c r="G61" i="8"/>
  <c r="J61" i="8"/>
  <c r="K61" i="8"/>
  <c r="L61" i="8"/>
  <c r="E62" i="8"/>
  <c r="F62" i="8"/>
  <c r="G62" i="8"/>
  <c r="J62" i="8"/>
  <c r="K62" i="8"/>
  <c r="L62" i="8"/>
  <c r="E63" i="8"/>
  <c r="F63" i="8"/>
  <c r="G63" i="8"/>
  <c r="J63" i="8"/>
  <c r="K63" i="8"/>
  <c r="L63" i="8"/>
  <c r="E64" i="8"/>
  <c r="F64" i="8"/>
  <c r="G64" i="8"/>
  <c r="J64" i="8"/>
  <c r="K64" i="8"/>
  <c r="L64" i="8"/>
  <c r="E65" i="8"/>
  <c r="F65" i="8"/>
  <c r="G65" i="8"/>
  <c r="J65" i="8"/>
  <c r="K65" i="8"/>
  <c r="L65" i="8"/>
  <c r="E66" i="8"/>
  <c r="F66" i="8"/>
  <c r="G66" i="8"/>
  <c r="J66" i="8"/>
  <c r="K66" i="8"/>
  <c r="L66" i="8"/>
  <c r="E67" i="8"/>
  <c r="F67" i="8"/>
  <c r="G67" i="8"/>
  <c r="J67" i="8"/>
  <c r="K67" i="8"/>
  <c r="L67" i="8"/>
  <c r="E68" i="8"/>
  <c r="F68" i="8"/>
  <c r="G68" i="8"/>
  <c r="J68" i="8"/>
  <c r="K68" i="8"/>
  <c r="L68" i="8"/>
  <c r="E69" i="8"/>
  <c r="F69" i="8"/>
  <c r="G69" i="8"/>
  <c r="J69" i="8"/>
  <c r="K69" i="8"/>
  <c r="L69" i="8"/>
  <c r="E70" i="8"/>
  <c r="F70" i="8"/>
  <c r="G70" i="8"/>
  <c r="J70" i="8"/>
  <c r="K70" i="8"/>
  <c r="L70" i="8"/>
  <c r="E71" i="8"/>
  <c r="F71" i="8"/>
  <c r="G71" i="8"/>
  <c r="J71" i="8"/>
  <c r="K71" i="8"/>
  <c r="L71" i="8"/>
  <c r="E72" i="8"/>
  <c r="F72" i="8"/>
  <c r="G72" i="8"/>
  <c r="J72" i="8"/>
  <c r="K72" i="8"/>
  <c r="L72" i="8"/>
  <c r="E73" i="8"/>
  <c r="F73" i="8"/>
  <c r="G73" i="8"/>
  <c r="J73" i="8"/>
  <c r="K73" i="8"/>
  <c r="L73" i="8"/>
  <c r="E74" i="8"/>
  <c r="F74" i="8"/>
  <c r="G74" i="8"/>
  <c r="J74" i="8"/>
  <c r="K74" i="8"/>
  <c r="L74" i="8"/>
  <c r="E75" i="8"/>
  <c r="F75" i="8"/>
  <c r="G75" i="8"/>
  <c r="J75" i="8"/>
  <c r="K75" i="8"/>
  <c r="L75" i="8"/>
  <c r="E76" i="8"/>
  <c r="F76" i="8"/>
  <c r="G76" i="8"/>
  <c r="J76" i="8"/>
  <c r="K76" i="8"/>
  <c r="L76" i="8"/>
  <c r="E77" i="8"/>
  <c r="F77" i="8"/>
  <c r="G77" i="8"/>
  <c r="J77" i="8"/>
  <c r="K77" i="8"/>
  <c r="L77" i="8"/>
  <c r="E78" i="8"/>
  <c r="F78" i="8"/>
  <c r="G78" i="8"/>
  <c r="J78" i="8"/>
  <c r="K78" i="8"/>
  <c r="L78" i="8"/>
  <c r="E79" i="8"/>
  <c r="F79" i="8"/>
  <c r="G79" i="8"/>
  <c r="J79" i="8"/>
  <c r="K79" i="8"/>
  <c r="L79" i="8"/>
  <c r="E80" i="8"/>
  <c r="F80" i="8"/>
  <c r="G80" i="8"/>
  <c r="J80" i="8"/>
  <c r="K80" i="8"/>
  <c r="L80" i="8"/>
  <c r="E81" i="8"/>
  <c r="F81" i="8"/>
  <c r="G81" i="8"/>
  <c r="J81" i="8"/>
  <c r="K81" i="8"/>
  <c r="L81" i="8"/>
  <c r="E82" i="8"/>
  <c r="F82" i="8"/>
  <c r="G82" i="8"/>
  <c r="J82" i="8"/>
  <c r="K82" i="8"/>
  <c r="L82" i="8"/>
  <c r="E83" i="8"/>
  <c r="F83" i="8"/>
  <c r="G83" i="8"/>
  <c r="J83" i="8"/>
  <c r="K83" i="8"/>
  <c r="L83" i="8"/>
  <c r="E84" i="8"/>
  <c r="F84" i="8"/>
  <c r="G84" i="8"/>
  <c r="J84" i="8"/>
  <c r="K84" i="8"/>
  <c r="L84" i="8"/>
  <c r="E85" i="8"/>
  <c r="F85" i="8"/>
  <c r="G85" i="8"/>
  <c r="J85" i="8"/>
  <c r="K85" i="8"/>
  <c r="L85" i="8"/>
  <c r="E86" i="8"/>
  <c r="F86" i="8"/>
  <c r="G86" i="8"/>
  <c r="J86" i="8"/>
  <c r="K86" i="8"/>
  <c r="L86" i="8"/>
  <c r="E87" i="8"/>
  <c r="F87" i="8"/>
  <c r="G87" i="8"/>
  <c r="J87" i="8"/>
  <c r="K87" i="8"/>
  <c r="L87" i="8"/>
  <c r="E88" i="8"/>
  <c r="F88" i="8"/>
  <c r="G88" i="8"/>
  <c r="J88" i="8"/>
  <c r="K88" i="8"/>
  <c r="L88" i="8"/>
  <c r="E89" i="8"/>
  <c r="F89" i="8"/>
  <c r="G89" i="8"/>
  <c r="J89" i="8"/>
  <c r="K89" i="8"/>
  <c r="L89" i="8"/>
  <c r="E90" i="8"/>
  <c r="F90" i="8"/>
  <c r="G90" i="8"/>
  <c r="J90" i="8"/>
  <c r="K90" i="8"/>
  <c r="L90" i="8"/>
  <c r="E91" i="8"/>
  <c r="F91" i="8"/>
  <c r="G91" i="8"/>
  <c r="J91" i="8"/>
  <c r="K91" i="8"/>
  <c r="L91" i="8"/>
  <c r="E92" i="8"/>
  <c r="F92" i="8"/>
  <c r="G92" i="8"/>
  <c r="J92" i="8"/>
  <c r="K92" i="8"/>
  <c r="L92" i="8"/>
  <c r="L6" i="8"/>
  <c r="K6" i="8"/>
  <c r="J6" i="8"/>
  <c r="G6" i="8"/>
  <c r="F6" i="8"/>
  <c r="E6" i="8"/>
  <c r="F98" i="9"/>
  <c r="D98" i="9"/>
  <c r="F97" i="9"/>
  <c r="D97" i="9"/>
  <c r="F96" i="9"/>
  <c r="D96" i="9"/>
  <c r="F95" i="9"/>
  <c r="F94" i="9"/>
  <c r="D7" i="9"/>
  <c r="E7" i="9"/>
  <c r="F7" i="9"/>
  <c r="G7" i="9"/>
  <c r="D8" i="9"/>
  <c r="E8" i="9"/>
  <c r="F8" i="9"/>
  <c r="G8" i="9"/>
  <c r="D9" i="9"/>
  <c r="E9" i="9"/>
  <c r="F9" i="9"/>
  <c r="G9" i="9"/>
  <c r="D10" i="9"/>
  <c r="E10" i="9"/>
  <c r="F10" i="9"/>
  <c r="G10" i="9"/>
  <c r="G11" i="9"/>
  <c r="D12" i="9"/>
  <c r="E12" i="9"/>
  <c r="F12" i="9"/>
  <c r="G12" i="9"/>
  <c r="D13" i="9"/>
  <c r="E13" i="9"/>
  <c r="F13" i="9"/>
  <c r="G13" i="9"/>
  <c r="D14" i="9"/>
  <c r="E14" i="9"/>
  <c r="F14" i="9"/>
  <c r="G14" i="9"/>
  <c r="D15" i="9"/>
  <c r="E15" i="9"/>
  <c r="F15" i="9"/>
  <c r="G15" i="9"/>
  <c r="D16" i="9"/>
  <c r="E16" i="9"/>
  <c r="F16" i="9"/>
  <c r="G16" i="9"/>
  <c r="D17" i="9"/>
  <c r="E17" i="9"/>
  <c r="F17" i="9"/>
  <c r="G17" i="9"/>
  <c r="D18" i="9"/>
  <c r="E18" i="9"/>
  <c r="F18" i="9"/>
  <c r="G18" i="9"/>
  <c r="D19" i="9"/>
  <c r="E19" i="9"/>
  <c r="F19" i="9"/>
  <c r="G19" i="9"/>
  <c r="D20" i="9"/>
  <c r="E20" i="9"/>
  <c r="F20" i="9"/>
  <c r="G20" i="9"/>
  <c r="D21" i="9"/>
  <c r="E21" i="9"/>
  <c r="F21" i="9"/>
  <c r="G21" i="9"/>
  <c r="D22" i="9"/>
  <c r="E22" i="9"/>
  <c r="F22" i="9"/>
  <c r="G22" i="9"/>
  <c r="D23" i="9"/>
  <c r="E23" i="9"/>
  <c r="F23" i="9"/>
  <c r="G23" i="9"/>
  <c r="D24" i="9"/>
  <c r="E24" i="9"/>
  <c r="F24" i="9"/>
  <c r="G24" i="9"/>
  <c r="D25" i="9"/>
  <c r="E25" i="9"/>
  <c r="F25" i="9"/>
  <c r="G25" i="9"/>
  <c r="D26" i="9"/>
  <c r="E26" i="9"/>
  <c r="F26" i="9"/>
  <c r="G26" i="9"/>
  <c r="D27" i="9"/>
  <c r="E27" i="9"/>
  <c r="F27" i="9"/>
  <c r="G27" i="9"/>
  <c r="D28" i="9"/>
  <c r="E28" i="9"/>
  <c r="F28" i="9"/>
  <c r="G28" i="9"/>
  <c r="D29" i="9"/>
  <c r="E29" i="9"/>
  <c r="F29" i="9"/>
  <c r="G29" i="9"/>
  <c r="D30" i="9"/>
  <c r="E30" i="9"/>
  <c r="F30" i="9"/>
  <c r="G30" i="9"/>
  <c r="D31" i="9"/>
  <c r="E31" i="9"/>
  <c r="F31" i="9"/>
  <c r="G31" i="9"/>
  <c r="D32" i="9"/>
  <c r="E32" i="9"/>
  <c r="F32" i="9"/>
  <c r="G32" i="9"/>
  <c r="D33" i="9"/>
  <c r="E33" i="9"/>
  <c r="F33" i="9"/>
  <c r="G33" i="9"/>
  <c r="D34" i="9"/>
  <c r="E34" i="9"/>
  <c r="F34" i="9"/>
  <c r="G34" i="9"/>
  <c r="D35" i="9"/>
  <c r="E35" i="9"/>
  <c r="F35" i="9"/>
  <c r="G35" i="9"/>
  <c r="D36" i="9"/>
  <c r="E36" i="9"/>
  <c r="F36" i="9"/>
  <c r="G36" i="9"/>
  <c r="D37" i="9"/>
  <c r="E37" i="9"/>
  <c r="F37" i="9"/>
  <c r="G37" i="9"/>
  <c r="D38" i="9"/>
  <c r="E38" i="9"/>
  <c r="F38" i="9"/>
  <c r="G38" i="9"/>
  <c r="D39" i="9"/>
  <c r="E39" i="9"/>
  <c r="F39" i="9"/>
  <c r="G39" i="9"/>
  <c r="D40" i="9"/>
  <c r="E40" i="9"/>
  <c r="F40" i="9"/>
  <c r="G40" i="9"/>
  <c r="D41" i="9"/>
  <c r="E41" i="9"/>
  <c r="F41" i="9"/>
  <c r="G41" i="9"/>
  <c r="D42" i="9"/>
  <c r="E42" i="9"/>
  <c r="F42" i="9"/>
  <c r="G42" i="9"/>
  <c r="D43" i="9"/>
  <c r="E43" i="9"/>
  <c r="F43" i="9"/>
  <c r="G43" i="9"/>
  <c r="D44" i="9"/>
  <c r="E44" i="9"/>
  <c r="F44" i="9"/>
  <c r="G44" i="9"/>
  <c r="D45" i="9"/>
  <c r="E45" i="9"/>
  <c r="F45" i="9"/>
  <c r="G45" i="9"/>
  <c r="D46" i="9"/>
  <c r="E46" i="9"/>
  <c r="F46" i="9"/>
  <c r="G46" i="9"/>
  <c r="D47" i="9"/>
  <c r="E47" i="9"/>
  <c r="F47" i="9"/>
  <c r="G47" i="9"/>
  <c r="D48" i="9"/>
  <c r="E48" i="9"/>
  <c r="F48" i="9"/>
  <c r="G48" i="9"/>
  <c r="D49" i="9"/>
  <c r="E49" i="9"/>
  <c r="F49" i="9"/>
  <c r="G49" i="9"/>
  <c r="D50" i="9"/>
  <c r="E50" i="9"/>
  <c r="F50" i="9"/>
  <c r="G50" i="9"/>
  <c r="D51" i="9"/>
  <c r="E51" i="9"/>
  <c r="F51" i="9"/>
  <c r="G51" i="9"/>
  <c r="D52" i="9"/>
  <c r="E52" i="9"/>
  <c r="F52" i="9"/>
  <c r="G52" i="9"/>
  <c r="D53" i="9"/>
  <c r="E53" i="9"/>
  <c r="F53" i="9"/>
  <c r="G53" i="9"/>
  <c r="D54" i="9"/>
  <c r="E54" i="9"/>
  <c r="F54" i="9"/>
  <c r="G54" i="9"/>
  <c r="D55" i="9"/>
  <c r="E55" i="9"/>
  <c r="F55" i="9"/>
  <c r="G55" i="9"/>
  <c r="D56" i="9"/>
  <c r="E56" i="9"/>
  <c r="F56" i="9"/>
  <c r="G56" i="9"/>
  <c r="D57" i="9"/>
  <c r="E57" i="9"/>
  <c r="F57" i="9"/>
  <c r="G57" i="9"/>
  <c r="D58" i="9"/>
  <c r="E58" i="9"/>
  <c r="F58" i="9"/>
  <c r="G58" i="9"/>
  <c r="D59" i="9"/>
  <c r="E59" i="9"/>
  <c r="F59" i="9"/>
  <c r="G59" i="9"/>
  <c r="D60" i="9"/>
  <c r="E60" i="9"/>
  <c r="F60" i="9"/>
  <c r="G60" i="9"/>
  <c r="D61" i="9"/>
  <c r="E61" i="9"/>
  <c r="F61" i="9"/>
  <c r="G61" i="9"/>
  <c r="D62" i="9"/>
  <c r="E62" i="9"/>
  <c r="F62" i="9"/>
  <c r="G62" i="9"/>
  <c r="D63" i="9"/>
  <c r="E63" i="9"/>
  <c r="F63" i="9"/>
  <c r="G63" i="9"/>
  <c r="D64" i="9"/>
  <c r="E64" i="9"/>
  <c r="F64" i="9"/>
  <c r="G64" i="9"/>
  <c r="D65" i="9"/>
  <c r="E65" i="9"/>
  <c r="F65" i="9"/>
  <c r="G65" i="9"/>
  <c r="D66" i="9"/>
  <c r="E66" i="9"/>
  <c r="F66" i="9"/>
  <c r="G66" i="9"/>
  <c r="D67" i="9"/>
  <c r="E67" i="9"/>
  <c r="F67" i="9"/>
  <c r="G67" i="9"/>
  <c r="D68" i="9"/>
  <c r="E68" i="9"/>
  <c r="F68" i="9"/>
  <c r="G68" i="9"/>
  <c r="D69" i="9"/>
  <c r="E69" i="9"/>
  <c r="F69" i="9"/>
  <c r="G69" i="9"/>
  <c r="D70" i="9"/>
  <c r="E70" i="9"/>
  <c r="F70" i="9"/>
  <c r="G70" i="9"/>
  <c r="D71" i="9"/>
  <c r="E71" i="9"/>
  <c r="F71" i="9"/>
  <c r="G71" i="9"/>
  <c r="D72" i="9"/>
  <c r="E72" i="9"/>
  <c r="F72" i="9"/>
  <c r="G72" i="9"/>
  <c r="D73" i="9"/>
  <c r="E73" i="9"/>
  <c r="F73" i="9"/>
  <c r="G73" i="9"/>
  <c r="D74" i="9"/>
  <c r="E74" i="9"/>
  <c r="F74" i="9"/>
  <c r="G74" i="9"/>
  <c r="D75" i="9"/>
  <c r="E75" i="9"/>
  <c r="F75" i="9"/>
  <c r="G75" i="9"/>
  <c r="D76" i="9"/>
  <c r="E76" i="9"/>
  <c r="F76" i="9"/>
  <c r="G76" i="9"/>
  <c r="D77" i="9"/>
  <c r="E77" i="9"/>
  <c r="F77" i="9"/>
  <c r="G77" i="9"/>
  <c r="D78" i="9"/>
  <c r="E78" i="9"/>
  <c r="F78" i="9"/>
  <c r="G78" i="9"/>
  <c r="D79" i="9"/>
  <c r="E79" i="9"/>
  <c r="F79" i="9"/>
  <c r="G79" i="9"/>
  <c r="D80" i="9"/>
  <c r="E80" i="9"/>
  <c r="F80" i="9"/>
  <c r="G80" i="9"/>
  <c r="D81" i="9"/>
  <c r="E81" i="9"/>
  <c r="F81" i="9"/>
  <c r="G81" i="9"/>
  <c r="D82" i="9"/>
  <c r="E82" i="9"/>
  <c r="F82" i="9"/>
  <c r="G82" i="9"/>
  <c r="D83" i="9"/>
  <c r="E83" i="9"/>
  <c r="F83" i="9"/>
  <c r="G83" i="9"/>
  <c r="D84" i="9"/>
  <c r="E84" i="9"/>
  <c r="F84" i="9"/>
  <c r="G84" i="9"/>
  <c r="D85" i="9"/>
  <c r="E85" i="9"/>
  <c r="F85" i="9"/>
  <c r="G85" i="9"/>
  <c r="D86" i="9"/>
  <c r="E86" i="9"/>
  <c r="F86" i="9"/>
  <c r="G86" i="9"/>
  <c r="D87" i="9"/>
  <c r="E87" i="9"/>
  <c r="F87" i="9"/>
  <c r="G87" i="9"/>
  <c r="D88" i="9"/>
  <c r="E88" i="9"/>
  <c r="F88" i="9"/>
  <c r="G88" i="9"/>
  <c r="D89" i="9"/>
  <c r="E89" i="9"/>
  <c r="F89" i="9"/>
  <c r="G89" i="9"/>
  <c r="D90" i="9"/>
  <c r="E90" i="9"/>
  <c r="F90" i="9"/>
  <c r="G90" i="9"/>
  <c r="D91" i="9"/>
  <c r="E91" i="9"/>
  <c r="F91" i="9"/>
  <c r="G91" i="9"/>
  <c r="D92" i="9"/>
  <c r="E92" i="9"/>
  <c r="F92" i="9"/>
  <c r="G92" i="9"/>
  <c r="G6" i="9"/>
  <c r="F6" i="9"/>
  <c r="E6" i="9"/>
  <c r="D6" i="9"/>
  <c r="L97" i="4"/>
  <c r="J97" i="4"/>
  <c r="L96" i="4"/>
  <c r="J96" i="4"/>
  <c r="L94" i="4"/>
  <c r="J94" i="4"/>
  <c r="J12" i="4"/>
  <c r="K12" i="4"/>
  <c r="L12" i="4"/>
  <c r="J13" i="4"/>
  <c r="K13" i="4"/>
  <c r="L13" i="4"/>
  <c r="J14" i="4"/>
  <c r="K14" i="4"/>
  <c r="L14" i="4"/>
  <c r="J15" i="4"/>
  <c r="K15" i="4"/>
  <c r="L15" i="4"/>
  <c r="J16" i="4"/>
  <c r="K16" i="4"/>
  <c r="L16" i="4"/>
  <c r="J17" i="4"/>
  <c r="K17" i="4"/>
  <c r="L17" i="4"/>
  <c r="J18" i="4"/>
  <c r="K18" i="4"/>
  <c r="L18" i="4"/>
  <c r="J19" i="4"/>
  <c r="K19" i="4"/>
  <c r="L19" i="4"/>
  <c r="J20" i="4"/>
  <c r="K20" i="4"/>
  <c r="L20" i="4"/>
  <c r="J21" i="4"/>
  <c r="K21" i="4"/>
  <c r="L21" i="4"/>
  <c r="J22" i="4"/>
  <c r="K22" i="4"/>
  <c r="L22" i="4"/>
  <c r="J23" i="4"/>
  <c r="K23" i="4"/>
  <c r="L23" i="4"/>
  <c r="J24" i="4"/>
  <c r="K24" i="4"/>
  <c r="L24" i="4"/>
  <c r="J25" i="4"/>
  <c r="K25" i="4"/>
  <c r="L25" i="4"/>
  <c r="J26" i="4"/>
  <c r="K26" i="4"/>
  <c r="L26" i="4"/>
  <c r="J27" i="4"/>
  <c r="K27" i="4"/>
  <c r="L27" i="4"/>
  <c r="J28" i="4"/>
  <c r="K28" i="4"/>
  <c r="L28" i="4"/>
  <c r="J29" i="4"/>
  <c r="K29" i="4"/>
  <c r="L29" i="4"/>
  <c r="J30" i="4"/>
  <c r="K30" i="4"/>
  <c r="L30" i="4"/>
  <c r="J31" i="4"/>
  <c r="K31" i="4"/>
  <c r="L31" i="4"/>
  <c r="J32" i="4"/>
  <c r="K32" i="4"/>
  <c r="L32" i="4"/>
  <c r="J33" i="4"/>
  <c r="K33" i="4"/>
  <c r="L33" i="4"/>
  <c r="J34" i="4"/>
  <c r="K34" i="4"/>
  <c r="L34" i="4"/>
  <c r="J35" i="4"/>
  <c r="K35" i="4"/>
  <c r="L35" i="4"/>
  <c r="J36" i="4"/>
  <c r="K36" i="4"/>
  <c r="L36" i="4"/>
  <c r="J37" i="4"/>
  <c r="K37" i="4"/>
  <c r="L37" i="4"/>
  <c r="J38" i="4"/>
  <c r="K38" i="4"/>
  <c r="L38" i="4"/>
  <c r="J39" i="4"/>
  <c r="K39" i="4"/>
  <c r="L39" i="4"/>
  <c r="J40" i="4"/>
  <c r="K40" i="4"/>
  <c r="L40" i="4"/>
  <c r="J41" i="4"/>
  <c r="K41" i="4"/>
  <c r="L41" i="4"/>
  <c r="J42" i="4"/>
  <c r="K42" i="4"/>
  <c r="L42" i="4"/>
  <c r="J43" i="4"/>
  <c r="K43" i="4"/>
  <c r="L43" i="4"/>
  <c r="J44" i="4"/>
  <c r="K44" i="4"/>
  <c r="L44" i="4"/>
  <c r="J45" i="4"/>
  <c r="K45" i="4"/>
  <c r="L45" i="4"/>
  <c r="J46" i="4"/>
  <c r="K46" i="4"/>
  <c r="L46" i="4"/>
  <c r="J47" i="4"/>
  <c r="K47" i="4"/>
  <c r="L47" i="4"/>
  <c r="J48" i="4"/>
  <c r="K48" i="4"/>
  <c r="L48" i="4"/>
  <c r="J49" i="4"/>
  <c r="K49" i="4"/>
  <c r="L49" i="4"/>
  <c r="J50" i="4"/>
  <c r="K50" i="4"/>
  <c r="L50" i="4"/>
  <c r="J51" i="4"/>
  <c r="K51" i="4"/>
  <c r="L51" i="4"/>
  <c r="J52" i="4"/>
  <c r="K52" i="4"/>
  <c r="L52" i="4"/>
  <c r="J53" i="4"/>
  <c r="K53" i="4"/>
  <c r="L53" i="4"/>
  <c r="J54" i="4"/>
  <c r="K54" i="4"/>
  <c r="L54" i="4"/>
  <c r="J55" i="4"/>
  <c r="K55" i="4"/>
  <c r="L55" i="4"/>
  <c r="J56" i="4"/>
  <c r="K56" i="4"/>
  <c r="L56" i="4"/>
  <c r="J57" i="4"/>
  <c r="K57" i="4"/>
  <c r="L57" i="4"/>
  <c r="J58" i="4"/>
  <c r="K58" i="4"/>
  <c r="L58" i="4"/>
  <c r="J59" i="4"/>
  <c r="K59" i="4"/>
  <c r="L59" i="4"/>
  <c r="J60" i="4"/>
  <c r="K60" i="4"/>
  <c r="L60" i="4"/>
  <c r="J61" i="4"/>
  <c r="K61" i="4"/>
  <c r="L61" i="4"/>
  <c r="J62" i="4"/>
  <c r="K62" i="4"/>
  <c r="L62" i="4"/>
  <c r="J63" i="4"/>
  <c r="K63" i="4"/>
  <c r="L63" i="4"/>
  <c r="J64" i="4"/>
  <c r="K64" i="4"/>
  <c r="L64" i="4"/>
  <c r="J65" i="4"/>
  <c r="K65" i="4"/>
  <c r="L65" i="4"/>
  <c r="J66" i="4"/>
  <c r="K66" i="4"/>
  <c r="L66" i="4"/>
  <c r="J67" i="4"/>
  <c r="K67" i="4"/>
  <c r="L67" i="4"/>
  <c r="J68" i="4"/>
  <c r="K68" i="4"/>
  <c r="L68" i="4"/>
  <c r="J69" i="4"/>
  <c r="K69" i="4"/>
  <c r="L69" i="4"/>
  <c r="J70" i="4"/>
  <c r="K70" i="4"/>
  <c r="L70" i="4"/>
  <c r="J71" i="4"/>
  <c r="K71" i="4"/>
  <c r="L71" i="4"/>
  <c r="J72" i="4"/>
  <c r="K72" i="4"/>
  <c r="L72" i="4"/>
  <c r="J73" i="4"/>
  <c r="K73" i="4"/>
  <c r="L73" i="4"/>
  <c r="J74" i="4"/>
  <c r="K74" i="4"/>
  <c r="L74" i="4"/>
  <c r="J75" i="4"/>
  <c r="K75" i="4"/>
  <c r="L75" i="4"/>
  <c r="J76" i="4"/>
  <c r="K76" i="4"/>
  <c r="L76" i="4"/>
  <c r="J77" i="4"/>
  <c r="K77" i="4"/>
  <c r="L77" i="4"/>
  <c r="J78" i="4"/>
  <c r="K78" i="4"/>
  <c r="L78" i="4"/>
  <c r="J79" i="4"/>
  <c r="K79" i="4"/>
  <c r="L79" i="4"/>
  <c r="J80" i="4"/>
  <c r="K80" i="4"/>
  <c r="L80" i="4"/>
  <c r="J81" i="4"/>
  <c r="K81" i="4"/>
  <c r="L81" i="4"/>
  <c r="J82" i="4"/>
  <c r="K82" i="4"/>
  <c r="L82" i="4"/>
  <c r="J83" i="4"/>
  <c r="K83" i="4"/>
  <c r="L83" i="4"/>
  <c r="J84" i="4"/>
  <c r="K84" i="4"/>
  <c r="L84" i="4"/>
  <c r="J85" i="4"/>
  <c r="K85" i="4"/>
  <c r="L85" i="4"/>
  <c r="J86" i="4"/>
  <c r="K86" i="4"/>
  <c r="L86" i="4"/>
  <c r="J87" i="4"/>
  <c r="K87" i="4"/>
  <c r="L87" i="4"/>
  <c r="J88" i="4"/>
  <c r="K88" i="4"/>
  <c r="L88" i="4"/>
  <c r="J89" i="4"/>
  <c r="K89" i="4"/>
  <c r="L89" i="4"/>
  <c r="J90" i="4"/>
  <c r="K90" i="4"/>
  <c r="L90" i="4"/>
  <c r="J91" i="4"/>
  <c r="K91" i="4"/>
  <c r="L91" i="4"/>
  <c r="J92" i="4"/>
  <c r="K92" i="4"/>
  <c r="L92" i="4"/>
  <c r="J7" i="4"/>
  <c r="K7" i="4"/>
  <c r="L7" i="4"/>
  <c r="J8" i="4"/>
  <c r="K8" i="4"/>
  <c r="L8" i="4"/>
  <c r="J9" i="4"/>
  <c r="K9" i="4"/>
  <c r="L9" i="4"/>
  <c r="J10" i="4"/>
  <c r="K10" i="4"/>
  <c r="L10" i="4"/>
  <c r="J11" i="4"/>
  <c r="K11" i="4"/>
  <c r="L11" i="4"/>
  <c r="L6" i="4"/>
  <c r="K6" i="4"/>
  <c r="J6" i="4"/>
  <c r="E97" i="4"/>
  <c r="E96" i="4"/>
  <c r="E94" i="4"/>
  <c r="G97" i="4"/>
  <c r="G96" i="4"/>
  <c r="G94" i="4"/>
  <c r="G7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6" i="4"/>
  <c r="F6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7" i="4"/>
  <c r="E8" i="4"/>
  <c r="H8" i="4" s="1"/>
  <c r="E6" i="4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F97" i="5"/>
  <c r="F96" i="5"/>
  <c r="F9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8" i="5"/>
  <c r="F9" i="5"/>
  <c r="F10" i="5"/>
  <c r="F11" i="5"/>
  <c r="F12" i="5"/>
  <c r="F13" i="5"/>
  <c r="F14" i="5"/>
  <c r="F7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7" i="5"/>
  <c r="E8" i="5"/>
  <c r="E9" i="5"/>
  <c r="E10" i="5"/>
  <c r="E11" i="5"/>
  <c r="E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6" i="5"/>
  <c r="D97" i="5"/>
  <c r="D96" i="5"/>
  <c r="D94" i="5"/>
  <c r="G93" i="17" l="1"/>
  <c r="F93" i="17"/>
  <c r="E93" i="17"/>
  <c r="H86" i="12"/>
  <c r="I86" i="12"/>
  <c r="H84" i="12"/>
  <c r="I84" i="12"/>
  <c r="I76" i="12"/>
  <c r="H76" i="12"/>
  <c r="H50" i="12"/>
  <c r="I50" i="12"/>
  <c r="I48" i="12"/>
  <c r="H48" i="12"/>
  <c r="H46" i="12"/>
  <c r="I46" i="12"/>
  <c r="H42" i="12"/>
  <c r="I42" i="12"/>
  <c r="H38" i="12"/>
  <c r="I38" i="12"/>
  <c r="H36" i="12"/>
  <c r="I36" i="12"/>
  <c r="H26" i="12"/>
  <c r="I26" i="12"/>
  <c r="H24" i="12"/>
  <c r="I24" i="12"/>
  <c r="H16" i="12"/>
  <c r="I16" i="12"/>
  <c r="H74" i="12"/>
  <c r="I74" i="12"/>
  <c r="I72" i="12"/>
  <c r="H72" i="12"/>
  <c r="H70" i="12"/>
  <c r="I70" i="12"/>
  <c r="I62" i="12"/>
  <c r="H62" i="12"/>
  <c r="I60" i="12"/>
  <c r="H60" i="12"/>
  <c r="H44" i="12"/>
  <c r="I44" i="12"/>
  <c r="H22" i="12"/>
  <c r="I22" i="12"/>
  <c r="H14" i="12"/>
  <c r="I14" i="12"/>
  <c r="I91" i="12"/>
  <c r="H91" i="12"/>
  <c r="H89" i="12"/>
  <c r="I89" i="12"/>
  <c r="I87" i="12"/>
  <c r="H87" i="12"/>
  <c r="H85" i="12"/>
  <c r="I85" i="12"/>
  <c r="H83" i="12"/>
  <c r="I83" i="12"/>
  <c r="I81" i="12"/>
  <c r="H81" i="12"/>
  <c r="H79" i="12"/>
  <c r="I79" i="12"/>
  <c r="I77" i="12"/>
  <c r="H77" i="12"/>
  <c r="H75" i="12"/>
  <c r="I75" i="12"/>
  <c r="I73" i="12"/>
  <c r="H73" i="12"/>
  <c r="H71" i="12"/>
  <c r="I71" i="12"/>
  <c r="I69" i="12"/>
  <c r="H69" i="12"/>
  <c r="H67" i="12"/>
  <c r="I67" i="12"/>
  <c r="I65" i="12"/>
  <c r="H65" i="12"/>
  <c r="I63" i="12"/>
  <c r="H63" i="12"/>
  <c r="H61" i="12"/>
  <c r="I61" i="12"/>
  <c r="H59" i="12"/>
  <c r="I59" i="12"/>
  <c r="I57" i="12"/>
  <c r="H57" i="12"/>
  <c r="I55" i="12"/>
  <c r="H55" i="12"/>
  <c r="H53" i="12"/>
  <c r="I53" i="12"/>
  <c r="H51" i="12"/>
  <c r="I51" i="12"/>
  <c r="I49" i="12"/>
  <c r="H49" i="12"/>
  <c r="I47" i="12"/>
  <c r="H47" i="12"/>
  <c r="H45" i="12"/>
  <c r="I45" i="12"/>
  <c r="H43" i="12"/>
  <c r="I43" i="12"/>
  <c r="I41" i="12"/>
  <c r="H41" i="12"/>
  <c r="I39" i="12"/>
  <c r="H39" i="12"/>
  <c r="H37" i="12"/>
  <c r="I37" i="12"/>
  <c r="H35" i="12"/>
  <c r="I35" i="12"/>
  <c r="I33" i="12"/>
  <c r="H33" i="12"/>
  <c r="H31" i="12"/>
  <c r="I31" i="12"/>
  <c r="I29" i="12"/>
  <c r="H29" i="12"/>
  <c r="H27" i="12"/>
  <c r="I27" i="12"/>
  <c r="I25" i="12"/>
  <c r="H25" i="12"/>
  <c r="H23" i="12"/>
  <c r="I23" i="12"/>
  <c r="I21" i="12"/>
  <c r="H21" i="12"/>
  <c r="H19" i="12"/>
  <c r="I19" i="12"/>
  <c r="I17" i="12"/>
  <c r="H17" i="12"/>
  <c r="I15" i="12"/>
  <c r="H15" i="12"/>
  <c r="H13" i="12"/>
  <c r="I13" i="12"/>
  <c r="H11" i="12"/>
  <c r="I11" i="12"/>
  <c r="I9" i="12"/>
  <c r="H9" i="12"/>
  <c r="H92" i="12"/>
  <c r="I92" i="12"/>
  <c r="H90" i="12"/>
  <c r="I90" i="12"/>
  <c r="I88" i="12"/>
  <c r="H88" i="12"/>
  <c r="I82" i="12"/>
  <c r="H82" i="12"/>
  <c r="H80" i="12"/>
  <c r="I80" i="12"/>
  <c r="I78" i="12"/>
  <c r="H78" i="12"/>
  <c r="I68" i="12"/>
  <c r="H68" i="12"/>
  <c r="I66" i="12"/>
  <c r="H66" i="12"/>
  <c r="H64" i="12"/>
  <c r="I64" i="12"/>
  <c r="H58" i="12"/>
  <c r="I58" i="12"/>
  <c r="I56" i="12"/>
  <c r="H56" i="12"/>
  <c r="H54" i="12"/>
  <c r="I54" i="12"/>
  <c r="I52" i="12"/>
  <c r="H52" i="12"/>
  <c r="H40" i="12"/>
  <c r="I40" i="12"/>
  <c r="H34" i="12"/>
  <c r="I34" i="12"/>
  <c r="H32" i="12"/>
  <c r="I32" i="12"/>
  <c r="H30" i="12"/>
  <c r="I30" i="12"/>
  <c r="H28" i="12"/>
  <c r="I28" i="12"/>
  <c r="H20" i="12"/>
  <c r="I20" i="12"/>
  <c r="H18" i="12"/>
  <c r="I18" i="12"/>
  <c r="H12" i="12"/>
  <c r="I12" i="12"/>
  <c r="H10" i="12"/>
  <c r="I10" i="12"/>
  <c r="H8" i="12"/>
  <c r="I8" i="12"/>
  <c r="I7" i="12"/>
  <c r="H7" i="12"/>
  <c r="I6" i="12"/>
  <c r="H6" i="12"/>
  <c r="I92" i="8"/>
  <c r="H92" i="8"/>
  <c r="I88" i="8"/>
  <c r="H88" i="8"/>
  <c r="I84" i="8"/>
  <c r="H84" i="8"/>
  <c r="I80" i="8"/>
  <c r="H80" i="8"/>
  <c r="I76" i="8"/>
  <c r="H76" i="8"/>
  <c r="H72" i="8"/>
  <c r="I72" i="8"/>
  <c r="I68" i="8"/>
  <c r="H68" i="8"/>
  <c r="I62" i="8"/>
  <c r="H62" i="8"/>
  <c r="H58" i="8"/>
  <c r="I58" i="8"/>
  <c r="I56" i="8"/>
  <c r="H56" i="8"/>
  <c r="H50" i="8"/>
  <c r="I50" i="8"/>
  <c r="H46" i="8"/>
  <c r="I46" i="8"/>
  <c r="I42" i="8"/>
  <c r="H42" i="8"/>
  <c r="I38" i="8"/>
  <c r="H38" i="8"/>
  <c r="H34" i="8"/>
  <c r="I34" i="8"/>
  <c r="H30" i="8"/>
  <c r="I30" i="8"/>
  <c r="H26" i="8"/>
  <c r="I26" i="8"/>
  <c r="H20" i="8"/>
  <c r="I20" i="8"/>
  <c r="I14" i="8"/>
  <c r="H14" i="8"/>
  <c r="H12" i="8"/>
  <c r="I12" i="8"/>
  <c r="I8" i="8"/>
  <c r="H8" i="8"/>
  <c r="I91" i="8"/>
  <c r="H91" i="8"/>
  <c r="I89" i="8"/>
  <c r="H89" i="8"/>
  <c r="I87" i="8"/>
  <c r="H87" i="8"/>
  <c r="I85" i="8"/>
  <c r="H85" i="8"/>
  <c r="I83" i="8"/>
  <c r="H83" i="8"/>
  <c r="I81" i="8"/>
  <c r="H81" i="8"/>
  <c r="I79" i="8"/>
  <c r="H79" i="8"/>
  <c r="I77" i="8"/>
  <c r="H77" i="8"/>
  <c r="I75" i="8"/>
  <c r="H75" i="8"/>
  <c r="I73" i="8"/>
  <c r="H73" i="8"/>
  <c r="I71" i="8"/>
  <c r="H71" i="8"/>
  <c r="I69" i="8"/>
  <c r="H69" i="8"/>
  <c r="I67" i="8"/>
  <c r="H67" i="8"/>
  <c r="I65" i="8"/>
  <c r="H65" i="8"/>
  <c r="I63" i="8"/>
  <c r="H63" i="8"/>
  <c r="I61" i="8"/>
  <c r="H61" i="8"/>
  <c r="I59" i="8"/>
  <c r="H59" i="8"/>
  <c r="I57" i="8"/>
  <c r="H57" i="8"/>
  <c r="H55" i="8"/>
  <c r="I55" i="8"/>
  <c r="H53" i="8"/>
  <c r="I53" i="8"/>
  <c r="H51" i="8"/>
  <c r="I51" i="8"/>
  <c r="H49" i="8"/>
  <c r="I49" i="8"/>
  <c r="H47" i="8"/>
  <c r="I47" i="8"/>
  <c r="H45" i="8"/>
  <c r="I45" i="8"/>
  <c r="H43" i="8"/>
  <c r="I43" i="8"/>
  <c r="H41" i="8"/>
  <c r="I41" i="8"/>
  <c r="H39" i="8"/>
  <c r="I39" i="8"/>
  <c r="H37" i="8"/>
  <c r="I37" i="8"/>
  <c r="H35" i="8"/>
  <c r="I35" i="8"/>
  <c r="H33" i="8"/>
  <c r="I33" i="8"/>
  <c r="H31" i="8"/>
  <c r="I31" i="8"/>
  <c r="H29" i="8"/>
  <c r="I29" i="8"/>
  <c r="H27" i="8"/>
  <c r="I27" i="8"/>
  <c r="H25" i="8"/>
  <c r="I25" i="8"/>
  <c r="H23" i="8"/>
  <c r="I23" i="8"/>
  <c r="H21" i="8"/>
  <c r="I21" i="8"/>
  <c r="H19" i="8"/>
  <c r="I19" i="8"/>
  <c r="H17" i="8"/>
  <c r="I17" i="8"/>
  <c r="H15" i="8"/>
  <c r="I15" i="8"/>
  <c r="H13" i="8"/>
  <c r="I13" i="8"/>
  <c r="H11" i="8"/>
  <c r="I11" i="8"/>
  <c r="H9" i="8"/>
  <c r="I9" i="8"/>
  <c r="H7" i="8"/>
  <c r="I7" i="8"/>
  <c r="I90" i="8"/>
  <c r="H90" i="8"/>
  <c r="I86" i="8"/>
  <c r="H86" i="8"/>
  <c r="I82" i="8"/>
  <c r="H82" i="8"/>
  <c r="I78" i="8"/>
  <c r="H78" i="8"/>
  <c r="I74" i="8"/>
  <c r="H74" i="8"/>
  <c r="I70" i="8"/>
  <c r="H70" i="8"/>
  <c r="H66" i="8"/>
  <c r="I66" i="8"/>
  <c r="H64" i="8"/>
  <c r="I64" i="8"/>
  <c r="H60" i="8"/>
  <c r="I60" i="8"/>
  <c r="H54" i="8"/>
  <c r="I54" i="8"/>
  <c r="I52" i="8"/>
  <c r="H52" i="8"/>
  <c r="I48" i="8"/>
  <c r="H48" i="8"/>
  <c r="H44" i="8"/>
  <c r="I44" i="8"/>
  <c r="H40" i="8"/>
  <c r="I40" i="8"/>
  <c r="H36" i="8"/>
  <c r="I36" i="8"/>
  <c r="I32" i="8"/>
  <c r="H32" i="8"/>
  <c r="I28" i="8"/>
  <c r="H28" i="8"/>
  <c r="I24" i="8"/>
  <c r="H24" i="8"/>
  <c r="H22" i="8"/>
  <c r="I22" i="8"/>
  <c r="I18" i="8"/>
  <c r="H18" i="8"/>
  <c r="H16" i="8"/>
  <c r="I16" i="8"/>
  <c r="H10" i="8"/>
  <c r="I10" i="8"/>
  <c r="I6" i="8"/>
  <c r="H6" i="8"/>
  <c r="H90" i="4"/>
  <c r="I90" i="4"/>
  <c r="I82" i="4"/>
  <c r="H82" i="4"/>
  <c r="H74" i="4"/>
  <c r="I74" i="4"/>
  <c r="H66" i="4"/>
  <c r="I66" i="4"/>
  <c r="I58" i="4"/>
  <c r="H58" i="4"/>
  <c r="H50" i="4"/>
  <c r="I50" i="4"/>
  <c r="H42" i="4"/>
  <c r="I42" i="4"/>
  <c r="I34" i="4"/>
  <c r="H34" i="4"/>
  <c r="H26" i="4"/>
  <c r="I26" i="4"/>
  <c r="I18" i="4"/>
  <c r="H18" i="4"/>
  <c r="I89" i="4"/>
  <c r="H89" i="4"/>
  <c r="I81" i="4"/>
  <c r="H81" i="4"/>
  <c r="I73" i="4"/>
  <c r="H73" i="4"/>
  <c r="I65" i="4"/>
  <c r="H65" i="4"/>
  <c r="I57" i="4"/>
  <c r="H57" i="4"/>
  <c r="H49" i="4"/>
  <c r="I49" i="4"/>
  <c r="H41" i="4"/>
  <c r="I41" i="4"/>
  <c r="I33" i="4"/>
  <c r="H33" i="4"/>
  <c r="H25" i="4"/>
  <c r="I25" i="4"/>
  <c r="I17" i="4"/>
  <c r="H17" i="4"/>
  <c r="I91" i="4"/>
  <c r="H91" i="4"/>
  <c r="I87" i="4"/>
  <c r="H87" i="4"/>
  <c r="I83" i="4"/>
  <c r="H83" i="4"/>
  <c r="I79" i="4"/>
  <c r="H79" i="4"/>
  <c r="I75" i="4"/>
  <c r="H75" i="4"/>
  <c r="I71" i="4"/>
  <c r="H71" i="4"/>
  <c r="I67" i="4"/>
  <c r="H67" i="4"/>
  <c r="H63" i="4"/>
  <c r="I63" i="4"/>
  <c r="I59" i="4"/>
  <c r="H59" i="4"/>
  <c r="I55" i="4"/>
  <c r="H55" i="4"/>
  <c r="I51" i="4"/>
  <c r="H51" i="4"/>
  <c r="I47" i="4"/>
  <c r="H47" i="4"/>
  <c r="I43" i="4"/>
  <c r="H43" i="4"/>
  <c r="I39" i="4"/>
  <c r="H39" i="4"/>
  <c r="H35" i="4"/>
  <c r="I35" i="4"/>
  <c r="H31" i="4"/>
  <c r="I31" i="4"/>
  <c r="I27" i="4"/>
  <c r="H27" i="4"/>
  <c r="H23" i="4"/>
  <c r="I23" i="4"/>
  <c r="H19" i="4"/>
  <c r="I19" i="4"/>
  <c r="H86" i="4"/>
  <c r="I86" i="4"/>
  <c r="H78" i="4"/>
  <c r="I78" i="4"/>
  <c r="H70" i="4"/>
  <c r="I70" i="4"/>
  <c r="H62" i="4"/>
  <c r="I62" i="4"/>
  <c r="H54" i="4"/>
  <c r="I54" i="4"/>
  <c r="H46" i="4"/>
  <c r="I46" i="4"/>
  <c r="I38" i="4"/>
  <c r="H38" i="4"/>
  <c r="H30" i="4"/>
  <c r="I30" i="4"/>
  <c r="I22" i="4"/>
  <c r="H22" i="4"/>
  <c r="I85" i="4"/>
  <c r="H85" i="4"/>
  <c r="I77" i="4"/>
  <c r="H77" i="4"/>
  <c r="I69" i="4"/>
  <c r="H69" i="4"/>
  <c r="I61" i="4"/>
  <c r="H61" i="4"/>
  <c r="H53" i="4"/>
  <c r="I53" i="4"/>
  <c r="H45" i="4"/>
  <c r="I45" i="4"/>
  <c r="H37" i="4"/>
  <c r="I37" i="4"/>
  <c r="H29" i="4"/>
  <c r="I29" i="4"/>
  <c r="I21" i="4"/>
  <c r="H21" i="4"/>
  <c r="I92" i="4"/>
  <c r="H92" i="4"/>
  <c r="I88" i="4"/>
  <c r="H88" i="4"/>
  <c r="H84" i="4"/>
  <c r="I84" i="4"/>
  <c r="H80" i="4"/>
  <c r="I80" i="4"/>
  <c r="I76" i="4"/>
  <c r="H76" i="4"/>
  <c r="I72" i="4"/>
  <c r="H72" i="4"/>
  <c r="I68" i="4"/>
  <c r="H68" i="4"/>
  <c r="I64" i="4"/>
  <c r="H64" i="4"/>
  <c r="H60" i="4"/>
  <c r="I60" i="4"/>
  <c r="H56" i="4"/>
  <c r="I56" i="4"/>
  <c r="I52" i="4"/>
  <c r="H52" i="4"/>
  <c r="I48" i="4"/>
  <c r="H48" i="4"/>
  <c r="I44" i="4"/>
  <c r="H44" i="4"/>
  <c r="H40" i="4"/>
  <c r="I40" i="4"/>
  <c r="H36" i="4"/>
  <c r="I36" i="4"/>
  <c r="H32" i="4"/>
  <c r="I32" i="4"/>
  <c r="I28" i="4"/>
  <c r="H28" i="4"/>
  <c r="H24" i="4"/>
  <c r="I24" i="4"/>
  <c r="H20" i="4"/>
  <c r="I20" i="4"/>
  <c r="H10" i="4"/>
  <c r="I10" i="4"/>
  <c r="H13" i="4"/>
  <c r="I13" i="4"/>
  <c r="I15" i="4"/>
  <c r="H15" i="4"/>
  <c r="H11" i="4"/>
  <c r="I11" i="4"/>
  <c r="H14" i="4"/>
  <c r="I14" i="4"/>
  <c r="I9" i="4"/>
  <c r="H9" i="4"/>
  <c r="H16" i="4"/>
  <c r="I16" i="4"/>
  <c r="H12" i="4"/>
  <c r="I12" i="4"/>
  <c r="H7" i="4"/>
  <c r="I7" i="4"/>
  <c r="I6" i="4"/>
  <c r="H6" i="4"/>
  <c r="M91" i="12"/>
  <c r="M89" i="12"/>
  <c r="M87" i="12"/>
  <c r="M85" i="12"/>
  <c r="M83" i="12"/>
  <c r="M81" i="12"/>
  <c r="M79" i="12"/>
  <c r="M77" i="12"/>
  <c r="M75" i="12"/>
  <c r="M71" i="12"/>
  <c r="M69" i="12"/>
  <c r="M67" i="12"/>
  <c r="M65" i="12"/>
  <c r="M63" i="12"/>
  <c r="M61" i="12"/>
  <c r="M59" i="12"/>
  <c r="M57" i="12"/>
  <c r="M55" i="12"/>
  <c r="M53" i="12"/>
  <c r="M51" i="12"/>
  <c r="M49" i="12"/>
  <c r="M47" i="12"/>
  <c r="M45" i="12"/>
  <c r="M43" i="12"/>
  <c r="M41" i="12"/>
  <c r="M39" i="12"/>
  <c r="M37" i="12"/>
  <c r="M35" i="12"/>
  <c r="M31" i="12"/>
  <c r="M29" i="12"/>
  <c r="M27" i="12"/>
  <c r="M25" i="12"/>
  <c r="M23" i="12"/>
  <c r="M21" i="12"/>
  <c r="M19" i="12"/>
  <c r="M17" i="12"/>
  <c r="M15" i="12"/>
  <c r="M13" i="12"/>
  <c r="M11" i="12"/>
  <c r="M9" i="12"/>
  <c r="M7" i="12"/>
  <c r="M9" i="16"/>
  <c r="M7" i="16"/>
  <c r="M91" i="16"/>
  <c r="M89" i="16"/>
  <c r="M87" i="16"/>
  <c r="M85" i="16"/>
  <c r="M83" i="16"/>
  <c r="M81" i="16"/>
  <c r="M79" i="16"/>
  <c r="M77" i="16"/>
  <c r="M75" i="16"/>
  <c r="M73" i="16"/>
  <c r="M71" i="16"/>
  <c r="M69" i="16"/>
  <c r="M67" i="16"/>
  <c r="M65" i="16"/>
  <c r="M63" i="16"/>
  <c r="M61" i="16"/>
  <c r="M59" i="16"/>
  <c r="M57" i="16"/>
  <c r="M55" i="16"/>
  <c r="M53" i="16"/>
  <c r="M51" i="16"/>
  <c r="M49" i="16"/>
  <c r="M47" i="16"/>
  <c r="M45" i="16"/>
  <c r="M43" i="16"/>
  <c r="M41" i="16"/>
  <c r="M39" i="16"/>
  <c r="M37" i="16"/>
  <c r="M35" i="16"/>
  <c r="M33" i="16"/>
  <c r="M31" i="16"/>
  <c r="M29" i="16"/>
  <c r="M27" i="16"/>
  <c r="M25" i="16"/>
  <c r="M23" i="16"/>
  <c r="M21" i="16"/>
  <c r="M19" i="16"/>
  <c r="M17" i="16"/>
  <c r="M15" i="16"/>
  <c r="M13" i="16"/>
  <c r="M11" i="16"/>
  <c r="M6" i="8"/>
  <c r="M92" i="8"/>
  <c r="M90" i="8"/>
  <c r="M88" i="8"/>
  <c r="M86" i="8"/>
  <c r="M84" i="8"/>
  <c r="M82" i="8"/>
  <c r="M80" i="8"/>
  <c r="M78" i="8"/>
  <c r="M76" i="8"/>
  <c r="M74" i="8"/>
  <c r="M72" i="8"/>
  <c r="M70" i="8"/>
  <c r="M68" i="8"/>
  <c r="M66" i="8"/>
  <c r="M64" i="8"/>
  <c r="M62" i="8"/>
  <c r="M60" i="8"/>
  <c r="M58" i="8"/>
  <c r="M56" i="8"/>
  <c r="M54" i="8"/>
  <c r="M52" i="8"/>
  <c r="M50" i="8"/>
  <c r="M48" i="8"/>
  <c r="M46" i="8"/>
  <c r="M44" i="8"/>
  <c r="M42" i="8"/>
  <c r="M40" i="8"/>
  <c r="M38" i="8"/>
  <c r="M34" i="8"/>
  <c r="M32" i="8"/>
  <c r="M30" i="8"/>
  <c r="M28" i="8"/>
  <c r="M26" i="8"/>
  <c r="M24" i="8"/>
  <c r="M22" i="8"/>
  <c r="M20" i="8"/>
  <c r="M18" i="8"/>
  <c r="M16" i="8"/>
  <c r="M14" i="8"/>
  <c r="M12" i="8"/>
  <c r="M10" i="8"/>
  <c r="M8" i="8"/>
  <c r="L11" i="20"/>
  <c r="L9" i="20"/>
  <c r="L7" i="20"/>
  <c r="M6" i="12"/>
  <c r="H8" i="16"/>
  <c r="H90" i="16"/>
  <c r="H88" i="16"/>
  <c r="H86" i="16"/>
  <c r="H84" i="16"/>
  <c r="H82" i="16"/>
  <c r="H80" i="16"/>
  <c r="H78" i="16"/>
  <c r="H76" i="16"/>
  <c r="H74" i="16"/>
  <c r="H72" i="16"/>
  <c r="H70" i="16"/>
  <c r="H68" i="16"/>
  <c r="H66" i="16"/>
  <c r="H64" i="16"/>
  <c r="H62" i="16"/>
  <c r="H60" i="16"/>
  <c r="H58" i="16"/>
  <c r="H56" i="16"/>
  <c r="H54" i="16"/>
  <c r="H52" i="16"/>
  <c r="H50" i="16"/>
  <c r="H48" i="16"/>
  <c r="H46" i="16"/>
  <c r="H44" i="16"/>
  <c r="H42" i="16"/>
  <c r="H40" i="16"/>
  <c r="H38" i="16"/>
  <c r="H36" i="16"/>
  <c r="H34" i="16"/>
  <c r="H32" i="16"/>
  <c r="H30" i="16"/>
  <c r="H28" i="16"/>
  <c r="H26" i="16"/>
  <c r="H24" i="16"/>
  <c r="H22" i="16"/>
  <c r="H20" i="16"/>
  <c r="H18" i="16"/>
  <c r="H16" i="16"/>
  <c r="H14" i="16"/>
  <c r="H12" i="16"/>
  <c r="H10" i="16"/>
  <c r="G11" i="20"/>
  <c r="G9" i="20"/>
  <c r="G7" i="20"/>
  <c r="L12" i="20"/>
  <c r="L10" i="20"/>
  <c r="L8" i="20"/>
  <c r="M91" i="8"/>
  <c r="M89" i="8"/>
  <c r="M87" i="8"/>
  <c r="M85" i="8"/>
  <c r="M83" i="8"/>
  <c r="M81" i="8"/>
  <c r="M79" i="8"/>
  <c r="M77" i="8"/>
  <c r="M75" i="8"/>
  <c r="M73" i="8"/>
  <c r="M71" i="8"/>
  <c r="M69" i="8"/>
  <c r="M67" i="8"/>
  <c r="M63" i="8"/>
  <c r="M59" i="8"/>
  <c r="M57" i="8"/>
  <c r="M55" i="8"/>
  <c r="M53" i="8"/>
  <c r="M51" i="8"/>
  <c r="M49" i="8"/>
  <c r="M47" i="8"/>
  <c r="M45" i="8"/>
  <c r="M43" i="8"/>
  <c r="M41" i="8"/>
  <c r="M39" i="8"/>
  <c r="M37" i="8"/>
  <c r="M35" i="8"/>
  <c r="M33" i="8"/>
  <c r="M31" i="8"/>
  <c r="M29" i="8"/>
  <c r="M27" i="8"/>
  <c r="M25" i="8"/>
  <c r="M23" i="8"/>
  <c r="M21" i="8"/>
  <c r="M19" i="8"/>
  <c r="M17" i="8"/>
  <c r="M15" i="8"/>
  <c r="M13" i="8"/>
  <c r="M11" i="8"/>
  <c r="M9" i="8"/>
  <c r="M7" i="8"/>
  <c r="H9" i="16"/>
  <c r="H7" i="16"/>
  <c r="H91" i="16"/>
  <c r="H89" i="16"/>
  <c r="H87" i="16"/>
  <c r="H85" i="16"/>
  <c r="H83" i="16"/>
  <c r="H81" i="16"/>
  <c r="H79" i="16"/>
  <c r="H77" i="16"/>
  <c r="H75" i="16"/>
  <c r="H73" i="16"/>
  <c r="H71" i="16"/>
  <c r="H69" i="16"/>
  <c r="H67" i="16"/>
  <c r="H65" i="16"/>
  <c r="H63" i="16"/>
  <c r="H61" i="16"/>
  <c r="H59" i="16"/>
  <c r="H57" i="16"/>
  <c r="H55" i="16"/>
  <c r="H53" i="16"/>
  <c r="H51" i="16"/>
  <c r="H49" i="16"/>
  <c r="H47" i="16"/>
  <c r="H45" i="16"/>
  <c r="H43" i="16"/>
  <c r="H41" i="16"/>
  <c r="H39" i="16"/>
  <c r="H37" i="16"/>
  <c r="H35" i="16"/>
  <c r="H33" i="16"/>
  <c r="H31" i="16"/>
  <c r="H29" i="16"/>
  <c r="H27" i="16"/>
  <c r="H25" i="16"/>
  <c r="H23" i="16"/>
  <c r="H21" i="16"/>
  <c r="H19" i="16"/>
  <c r="H17" i="16"/>
  <c r="H15" i="16"/>
  <c r="H13" i="16"/>
  <c r="H11" i="16"/>
  <c r="G12" i="20"/>
  <c r="G10" i="20"/>
  <c r="G8" i="20"/>
  <c r="M92" i="12"/>
  <c r="M90" i="12"/>
  <c r="M88" i="12"/>
  <c r="M86" i="12"/>
  <c r="M84" i="12"/>
  <c r="M82" i="12"/>
  <c r="M80" i="12"/>
  <c r="M78" i="12"/>
  <c r="M76" i="12"/>
  <c r="M74" i="12"/>
  <c r="M72" i="12"/>
  <c r="M70" i="12"/>
  <c r="M68" i="12"/>
  <c r="M66" i="12"/>
  <c r="M64" i="12"/>
  <c r="M62" i="12"/>
  <c r="M60" i="12"/>
  <c r="M58" i="12"/>
  <c r="M56" i="12"/>
  <c r="M52" i="12"/>
  <c r="M50" i="12"/>
  <c r="M48" i="12"/>
  <c r="M46" i="12"/>
  <c r="M44" i="12"/>
  <c r="M40" i="12"/>
  <c r="M38" i="12"/>
  <c r="M36" i="12"/>
  <c r="M34" i="12"/>
  <c r="M32" i="12"/>
  <c r="M30" i="12"/>
  <c r="M28" i="12"/>
  <c r="M26" i="12"/>
  <c r="M24" i="12"/>
  <c r="M22" i="12"/>
  <c r="M20" i="12"/>
  <c r="M18" i="12"/>
  <c r="M16" i="12"/>
  <c r="M14" i="12"/>
  <c r="M12" i="12"/>
  <c r="M10" i="12"/>
  <c r="M8" i="12"/>
  <c r="M8" i="16"/>
  <c r="M92" i="16"/>
  <c r="M90" i="16"/>
  <c r="M88" i="16"/>
  <c r="M86" i="16"/>
  <c r="M84" i="16"/>
  <c r="M82" i="16"/>
  <c r="M80" i="16"/>
  <c r="M78" i="16"/>
  <c r="M76" i="16"/>
  <c r="M74" i="16"/>
  <c r="M72" i="16"/>
  <c r="M70" i="16"/>
  <c r="M68" i="16"/>
  <c r="M66" i="16"/>
  <c r="M64" i="16"/>
  <c r="M62" i="16"/>
  <c r="M60" i="16"/>
  <c r="M58" i="16"/>
  <c r="M56" i="16"/>
  <c r="M54" i="16"/>
  <c r="M52" i="16"/>
  <c r="M50" i="16"/>
  <c r="M48" i="16"/>
  <c r="M46" i="16"/>
  <c r="M44" i="16"/>
  <c r="M42" i="16"/>
  <c r="M40" i="16"/>
  <c r="M38" i="16"/>
  <c r="M36" i="16"/>
  <c r="M34" i="16"/>
  <c r="M32" i="16"/>
  <c r="M30" i="16"/>
  <c r="M28" i="16"/>
  <c r="M26" i="16"/>
  <c r="M24" i="16"/>
  <c r="M22" i="16"/>
  <c r="M20" i="16"/>
  <c r="M18" i="16"/>
  <c r="M16" i="16"/>
  <c r="M14" i="16"/>
  <c r="M12" i="16"/>
  <c r="M10" i="16"/>
  <c r="M65" i="8"/>
  <c r="M61" i="8"/>
  <c r="M73" i="12"/>
  <c r="M12" i="20"/>
  <c r="H12" i="20"/>
  <c r="M11" i="20"/>
  <c r="H11" i="20"/>
  <c r="M10" i="20"/>
  <c r="H10" i="20"/>
  <c r="M9" i="20"/>
  <c r="H9" i="20"/>
  <c r="M8" i="20"/>
  <c r="H8" i="20"/>
  <c r="M7" i="20"/>
  <c r="H7" i="20"/>
  <c r="H6" i="20"/>
  <c r="L6" i="20"/>
  <c r="M6" i="20"/>
  <c r="G6" i="20"/>
  <c r="M36" i="8"/>
  <c r="M42" i="12"/>
  <c r="H92" i="16"/>
  <c r="I15" i="16"/>
  <c r="N14" i="16"/>
  <c r="I14" i="16"/>
  <c r="N13" i="16"/>
  <c r="I13" i="16"/>
  <c r="N12" i="16"/>
  <c r="I12" i="16"/>
  <c r="N11" i="16"/>
  <c r="I11" i="16"/>
  <c r="N10" i="16"/>
  <c r="I10" i="16"/>
  <c r="M94" i="16"/>
  <c r="M96" i="16"/>
  <c r="I18" i="16"/>
  <c r="N17" i="16"/>
  <c r="I17" i="16"/>
  <c r="N16" i="16"/>
  <c r="I16" i="16"/>
  <c r="N15" i="16"/>
  <c r="H94" i="16"/>
  <c r="H96" i="16"/>
  <c r="N92" i="16"/>
  <c r="I92" i="16"/>
  <c r="N91" i="16"/>
  <c r="I91" i="16"/>
  <c r="N90" i="16"/>
  <c r="I90" i="16"/>
  <c r="N89" i="16"/>
  <c r="I89" i="16"/>
  <c r="N88" i="16"/>
  <c r="I88" i="16"/>
  <c r="N87" i="16"/>
  <c r="I87" i="16"/>
  <c r="N86" i="16"/>
  <c r="I86" i="16"/>
  <c r="N85" i="16"/>
  <c r="I85" i="16"/>
  <c r="N84" i="16"/>
  <c r="I84" i="16"/>
  <c r="N83" i="16"/>
  <c r="I83" i="16"/>
  <c r="N82" i="16"/>
  <c r="I82" i="16"/>
  <c r="N81" i="16"/>
  <c r="I81" i="16"/>
  <c r="N80" i="16"/>
  <c r="I80" i="16"/>
  <c r="N79" i="16"/>
  <c r="I79" i="16"/>
  <c r="N78" i="16"/>
  <c r="I78" i="16"/>
  <c r="N77" i="16"/>
  <c r="I77" i="16"/>
  <c r="N76" i="16"/>
  <c r="I76" i="16"/>
  <c r="N75" i="16"/>
  <c r="I75" i="16"/>
  <c r="N74" i="16"/>
  <c r="I74" i="16"/>
  <c r="N73" i="16"/>
  <c r="I73" i="16"/>
  <c r="N72" i="16"/>
  <c r="I72" i="16"/>
  <c r="N71" i="16"/>
  <c r="I71" i="16"/>
  <c r="N70" i="16"/>
  <c r="I70" i="16"/>
  <c r="N69" i="16"/>
  <c r="I69" i="16"/>
  <c r="N68" i="16"/>
  <c r="I68" i="16"/>
  <c r="N67" i="16"/>
  <c r="I67" i="16"/>
  <c r="N66" i="16"/>
  <c r="I66" i="16"/>
  <c r="N65" i="16"/>
  <c r="I65" i="16"/>
  <c r="N64" i="16"/>
  <c r="I64" i="16"/>
  <c r="N63" i="16"/>
  <c r="I63" i="16"/>
  <c r="N62" i="16"/>
  <c r="I62" i="16"/>
  <c r="N61" i="16"/>
  <c r="I61" i="16"/>
  <c r="N60" i="16"/>
  <c r="I60" i="16"/>
  <c r="N59" i="16"/>
  <c r="I59" i="16"/>
  <c r="N58" i="16"/>
  <c r="I58" i="16"/>
  <c r="N57" i="16"/>
  <c r="I57" i="16"/>
  <c r="N56" i="16"/>
  <c r="I56" i="16"/>
  <c r="N55" i="16"/>
  <c r="I55" i="16"/>
  <c r="N54" i="16"/>
  <c r="I54" i="16"/>
  <c r="N53" i="16"/>
  <c r="I53" i="16"/>
  <c r="N52" i="16"/>
  <c r="I52" i="16"/>
  <c r="N51" i="16"/>
  <c r="I51" i="16"/>
  <c r="N50" i="16"/>
  <c r="I50" i="16"/>
  <c r="N49" i="16"/>
  <c r="I49" i="16"/>
  <c r="N48" i="16"/>
  <c r="I48" i="16"/>
  <c r="N47" i="16"/>
  <c r="I47" i="16"/>
  <c r="N46" i="16"/>
  <c r="I46" i="16"/>
  <c r="N45" i="16"/>
  <c r="I45" i="16"/>
  <c r="N44" i="16"/>
  <c r="I44" i="16"/>
  <c r="N43" i="16"/>
  <c r="I43" i="16"/>
  <c r="N42" i="16"/>
  <c r="I42" i="16"/>
  <c r="N41" i="16"/>
  <c r="I41" i="16"/>
  <c r="N40" i="16"/>
  <c r="I40" i="16"/>
  <c r="N39" i="16"/>
  <c r="I39" i="16"/>
  <c r="N38" i="16"/>
  <c r="I38" i="16"/>
  <c r="N37" i="16"/>
  <c r="I37" i="16"/>
  <c r="N36" i="16"/>
  <c r="I36" i="16"/>
  <c r="N35" i="16"/>
  <c r="I35" i="16"/>
  <c r="N34" i="16"/>
  <c r="I34" i="16"/>
  <c r="N33" i="16"/>
  <c r="I33" i="16"/>
  <c r="N32" i="16"/>
  <c r="I32" i="16"/>
  <c r="N31" i="16"/>
  <c r="I31" i="16"/>
  <c r="N30" i="16"/>
  <c r="I30" i="16"/>
  <c r="N29" i="16"/>
  <c r="I29" i="16"/>
  <c r="N28" i="16"/>
  <c r="I28" i="16"/>
  <c r="N27" i="16"/>
  <c r="I27" i="16"/>
  <c r="N26" i="16"/>
  <c r="I26" i="16"/>
  <c r="N25" i="16"/>
  <c r="I25" i="16"/>
  <c r="N24" i="16"/>
  <c r="I24" i="16"/>
  <c r="N23" i="16"/>
  <c r="I23" i="16"/>
  <c r="N22" i="16"/>
  <c r="I22" i="16"/>
  <c r="N21" i="16"/>
  <c r="I21" i="16"/>
  <c r="N20" i="16"/>
  <c r="I20" i="16"/>
  <c r="N19" i="16"/>
  <c r="I19" i="16"/>
  <c r="N18" i="16"/>
  <c r="N9" i="16"/>
  <c r="I9" i="16"/>
  <c r="N8" i="16"/>
  <c r="I8" i="16"/>
  <c r="N7" i="16"/>
  <c r="I7" i="16"/>
  <c r="N6" i="16"/>
  <c r="M6" i="16"/>
  <c r="I6" i="16"/>
  <c r="H6" i="16"/>
  <c r="M54" i="12"/>
  <c r="M33" i="12"/>
  <c r="N81" i="12"/>
  <c r="N62" i="12"/>
  <c r="N8" i="12"/>
  <c r="N7" i="12"/>
  <c r="N54" i="12"/>
  <c r="N87" i="12"/>
  <c r="N71" i="12"/>
  <c r="N67" i="12"/>
  <c r="N58" i="12"/>
  <c r="N47" i="12"/>
  <c r="N40" i="12"/>
  <c r="N83" i="12"/>
  <c r="N77" i="12"/>
  <c r="N76" i="12"/>
  <c r="N68" i="12"/>
  <c r="N42" i="12"/>
  <c r="N36" i="12"/>
  <c r="N35" i="12"/>
  <c r="M94" i="12"/>
  <c r="M95" i="12"/>
  <c r="M96" i="12"/>
  <c r="M97" i="12"/>
  <c r="N6" i="12"/>
  <c r="N89" i="12"/>
  <c r="N88" i="12"/>
  <c r="N65" i="12"/>
  <c r="N60" i="12"/>
  <c r="N56" i="12"/>
  <c r="N51" i="12"/>
  <c r="N50" i="12"/>
  <c r="N45" i="12"/>
  <c r="N44" i="12"/>
  <c r="N12" i="12"/>
  <c r="N11" i="12"/>
  <c r="N10" i="12"/>
  <c r="N9" i="12"/>
  <c r="H94" i="12"/>
  <c r="H95" i="12"/>
  <c r="H96" i="12"/>
  <c r="H97" i="12"/>
  <c r="N92" i="12"/>
  <c r="N91" i="12"/>
  <c r="N90" i="12"/>
  <c r="N86" i="12"/>
  <c r="N85" i="12"/>
  <c r="N84" i="12"/>
  <c r="N82" i="12"/>
  <c r="N80" i="12"/>
  <c r="N79" i="12"/>
  <c r="N78" i="12"/>
  <c r="N75" i="12"/>
  <c r="N74" i="12"/>
  <c r="N73" i="12"/>
  <c r="N72" i="12"/>
  <c r="N70" i="12"/>
  <c r="N69" i="12"/>
  <c r="N66" i="12"/>
  <c r="N64" i="12"/>
  <c r="N63" i="12"/>
  <c r="N61" i="12"/>
  <c r="N59" i="12"/>
  <c r="N57" i="12"/>
  <c r="N55" i="12"/>
  <c r="N53" i="12"/>
  <c r="N52" i="12"/>
  <c r="N49" i="12"/>
  <c r="N48" i="12"/>
  <c r="N46" i="12"/>
  <c r="N43" i="12"/>
  <c r="N41" i="12"/>
  <c r="N39" i="12"/>
  <c r="N38" i="12"/>
  <c r="N37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80" i="8"/>
  <c r="N6" i="8"/>
  <c r="N81" i="8"/>
  <c r="N71" i="8"/>
  <c r="N48" i="8"/>
  <c r="N63" i="8"/>
  <c r="N62" i="8"/>
  <c r="N61" i="8"/>
  <c r="N43" i="8"/>
  <c r="N92" i="8"/>
  <c r="N91" i="8"/>
  <c r="N86" i="8"/>
  <c r="N74" i="8"/>
  <c r="N73" i="8"/>
  <c r="N72" i="8"/>
  <c r="N89" i="8"/>
  <c r="N88" i="8"/>
  <c r="N87" i="8"/>
  <c r="N69" i="8"/>
  <c r="N68" i="8"/>
  <c r="N67" i="8"/>
  <c r="N56" i="8"/>
  <c r="N55" i="8"/>
  <c r="N54" i="8"/>
  <c r="N53" i="8"/>
  <c r="N52" i="8"/>
  <c r="N51" i="8"/>
  <c r="N50" i="8"/>
  <c r="N46" i="8"/>
  <c r="N83" i="8"/>
  <c r="N77" i="8"/>
  <c r="N76" i="8"/>
  <c r="N75" i="8"/>
  <c r="N90" i="8"/>
  <c r="N85" i="8"/>
  <c r="N84" i="8"/>
  <c r="N82" i="8"/>
  <c r="N79" i="8"/>
  <c r="N78" i="8"/>
  <c r="N70" i="8"/>
  <c r="N66" i="8"/>
  <c r="N65" i="8"/>
  <c r="N64" i="8"/>
  <c r="N60" i="8"/>
  <c r="N59" i="8"/>
  <c r="N58" i="8"/>
  <c r="N57" i="8"/>
  <c r="N49" i="8"/>
  <c r="N47" i="8"/>
  <c r="N45" i="8"/>
  <c r="N44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6" i="4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6" i="8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2" i="12"/>
  <c r="O103" i="12"/>
  <c r="O104" i="12"/>
  <c r="O6" i="12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7" i="16"/>
  <c r="O88" i="16"/>
  <c r="O89" i="16"/>
  <c r="O90" i="16"/>
  <c r="O91" i="16"/>
  <c r="O92" i="16"/>
  <c r="O93" i="16"/>
  <c r="O94" i="16"/>
  <c r="O95" i="16"/>
  <c r="O96" i="16"/>
  <c r="O6" i="16"/>
  <c r="N7" i="20"/>
  <c r="N8" i="20"/>
  <c r="N9" i="20"/>
  <c r="N10" i="20"/>
  <c r="N11" i="20"/>
  <c r="N12" i="20"/>
  <c r="N13" i="20"/>
  <c r="N6" i="20"/>
  <c r="T96" i="19" l="1"/>
  <c r="T95" i="19"/>
  <c r="T94" i="19"/>
  <c r="F97" i="19"/>
  <c r="D97" i="19"/>
  <c r="T96" i="17"/>
  <c r="A4" i="2"/>
  <c r="A5" i="2" s="1"/>
  <c r="A6" i="2" s="1"/>
  <c r="A7" i="2" s="1"/>
  <c r="A8" i="2" s="1"/>
  <c r="A9" i="2" s="1"/>
  <c r="A10" i="2" s="1"/>
  <c r="A11" i="2" s="1"/>
  <c r="A12" i="2" s="1"/>
  <c r="T97" i="5"/>
  <c r="T96" i="5"/>
  <c r="T94" i="5"/>
  <c r="F13" i="20"/>
  <c r="K13" i="20"/>
  <c r="S12" i="21"/>
  <c r="I13" i="21"/>
  <c r="J13" i="21"/>
  <c r="K13" i="21"/>
  <c r="L13" i="21"/>
  <c r="M13" i="21"/>
  <c r="P13" i="21"/>
  <c r="R13" i="21"/>
  <c r="G13" i="21"/>
  <c r="S7" i="22"/>
  <c r="S8" i="22"/>
  <c r="S9" i="22"/>
  <c r="S10" i="22"/>
  <c r="S11" i="22"/>
  <c r="S12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S7" i="23"/>
  <c r="S8" i="23"/>
  <c r="S9" i="23"/>
  <c r="S10" i="23"/>
  <c r="S11" i="23"/>
  <c r="S12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E13" i="20"/>
  <c r="C12" i="20"/>
  <c r="S6" i="23"/>
  <c r="S6" i="22"/>
  <c r="C6" i="20" s="1"/>
  <c r="S11" i="21"/>
  <c r="S9" i="21"/>
  <c r="S8" i="21"/>
  <c r="S6" i="21"/>
  <c r="A3" i="21"/>
  <c r="A2" i="21"/>
  <c r="J13" i="20"/>
  <c r="L3" i="20"/>
  <c r="A3" i="20"/>
  <c r="A2" i="20"/>
  <c r="E6" i="21" l="1"/>
  <c r="C6" i="21"/>
  <c r="F6" i="21"/>
  <c r="D6" i="21"/>
  <c r="D8" i="21"/>
  <c r="F8" i="21"/>
  <c r="C8" i="21"/>
  <c r="E8" i="21"/>
  <c r="D10" i="21"/>
  <c r="F10" i="21"/>
  <c r="C10" i="21"/>
  <c r="E10" i="21"/>
  <c r="D12" i="21"/>
  <c r="F12" i="21"/>
  <c r="C12" i="21"/>
  <c r="E12" i="21"/>
  <c r="C7" i="21"/>
  <c r="F7" i="21"/>
  <c r="E7" i="21"/>
  <c r="D7" i="21"/>
  <c r="D9" i="21"/>
  <c r="F9" i="21"/>
  <c r="C9" i="21"/>
  <c r="E9" i="21"/>
  <c r="D11" i="21"/>
  <c r="F11" i="21"/>
  <c r="C11" i="21"/>
  <c r="E11" i="21"/>
  <c r="S13" i="22"/>
  <c r="S13" i="21"/>
  <c r="I13" i="20"/>
  <c r="S13" i="23"/>
  <c r="D13" i="20"/>
  <c r="C11" i="20"/>
  <c r="C9" i="20"/>
  <c r="C7" i="20"/>
  <c r="C10" i="20"/>
  <c r="C8" i="20"/>
  <c r="G13" i="20"/>
  <c r="F13" i="21" l="1"/>
  <c r="E13" i="21"/>
  <c r="D13" i="21"/>
  <c r="C13" i="21"/>
  <c r="C13" i="20"/>
  <c r="M13" i="20"/>
  <c r="H13" i="20"/>
  <c r="L13" i="20"/>
  <c r="H97" i="19" l="1"/>
  <c r="I97" i="19"/>
  <c r="J97" i="19"/>
  <c r="K97" i="19"/>
  <c r="L97" i="19"/>
  <c r="M97" i="19"/>
  <c r="N97" i="19"/>
  <c r="O97" i="19"/>
  <c r="P97" i="19"/>
  <c r="Q97" i="19"/>
  <c r="R97" i="19"/>
  <c r="S97" i="19"/>
  <c r="T93" i="19" l="1"/>
  <c r="T97" i="19" s="1"/>
  <c r="T92" i="19"/>
  <c r="T91" i="19"/>
  <c r="T90" i="19"/>
  <c r="T89" i="19"/>
  <c r="T88" i="19"/>
  <c r="T87" i="19"/>
  <c r="T86" i="19"/>
  <c r="T85" i="19"/>
  <c r="T84" i="19"/>
  <c r="T83" i="19"/>
  <c r="T82" i="19"/>
  <c r="T81" i="19"/>
  <c r="T80" i="19"/>
  <c r="T79" i="19"/>
  <c r="T78" i="19"/>
  <c r="T77" i="19"/>
  <c r="T76" i="19"/>
  <c r="T75" i="19"/>
  <c r="T74" i="19"/>
  <c r="T73" i="19"/>
  <c r="T72" i="19"/>
  <c r="T71" i="19"/>
  <c r="T70" i="19"/>
  <c r="T69" i="19"/>
  <c r="T68" i="19"/>
  <c r="T67" i="19"/>
  <c r="T66" i="19"/>
  <c r="T65" i="19"/>
  <c r="T64" i="19"/>
  <c r="T63" i="19"/>
  <c r="T62" i="19"/>
  <c r="T61" i="19"/>
  <c r="T60" i="19"/>
  <c r="T59" i="19"/>
  <c r="T58" i="19"/>
  <c r="T57" i="19"/>
  <c r="T56" i="19"/>
  <c r="T55" i="19"/>
  <c r="T54" i="19"/>
  <c r="T53" i="19"/>
  <c r="T52" i="19"/>
  <c r="T51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T38" i="19"/>
  <c r="T37" i="19"/>
  <c r="T36" i="19"/>
  <c r="T35" i="19"/>
  <c r="T34" i="19"/>
  <c r="T33" i="19"/>
  <c r="T32" i="19"/>
  <c r="T31" i="19"/>
  <c r="T30" i="19"/>
  <c r="T29" i="19"/>
  <c r="T28" i="19"/>
  <c r="T27" i="19"/>
  <c r="T26" i="19"/>
  <c r="T25" i="19"/>
  <c r="T24" i="19"/>
  <c r="T23" i="19"/>
  <c r="T22" i="19"/>
  <c r="T21" i="19"/>
  <c r="T20" i="19"/>
  <c r="T19" i="19"/>
  <c r="T18" i="19"/>
  <c r="T17" i="19"/>
  <c r="T16" i="19"/>
  <c r="T15" i="19"/>
  <c r="T14" i="19"/>
  <c r="T13" i="19"/>
  <c r="T12" i="19"/>
  <c r="T11" i="19"/>
  <c r="T10" i="19"/>
  <c r="T9" i="19"/>
  <c r="T8" i="19"/>
  <c r="T7" i="19"/>
  <c r="T6" i="19"/>
  <c r="S93" i="18"/>
  <c r="R93" i="18"/>
  <c r="Q93" i="18"/>
  <c r="P93" i="18"/>
  <c r="O93" i="18"/>
  <c r="N93" i="18"/>
  <c r="M93" i="18"/>
  <c r="L93" i="18"/>
  <c r="K93" i="18"/>
  <c r="J93" i="18"/>
  <c r="I93" i="18"/>
  <c r="H93" i="18"/>
  <c r="T92" i="18"/>
  <c r="D92" i="16" s="1"/>
  <c r="T91" i="18"/>
  <c r="D91" i="16" s="1"/>
  <c r="T90" i="18"/>
  <c r="D90" i="16" s="1"/>
  <c r="T89" i="18"/>
  <c r="D89" i="16" s="1"/>
  <c r="T88" i="18"/>
  <c r="D88" i="16" s="1"/>
  <c r="T87" i="18"/>
  <c r="D87" i="16" s="1"/>
  <c r="T86" i="18"/>
  <c r="D86" i="16" s="1"/>
  <c r="T85" i="18"/>
  <c r="D85" i="16" s="1"/>
  <c r="T84" i="18"/>
  <c r="D84" i="16" s="1"/>
  <c r="T83" i="18"/>
  <c r="D83" i="16" s="1"/>
  <c r="T82" i="18"/>
  <c r="D82" i="16" s="1"/>
  <c r="T81" i="18"/>
  <c r="D81" i="16" s="1"/>
  <c r="T80" i="18"/>
  <c r="D80" i="16" s="1"/>
  <c r="T79" i="18"/>
  <c r="D79" i="16" s="1"/>
  <c r="T78" i="18"/>
  <c r="D78" i="16" s="1"/>
  <c r="T77" i="18"/>
  <c r="D77" i="16" s="1"/>
  <c r="T76" i="18"/>
  <c r="D76" i="16" s="1"/>
  <c r="T75" i="18"/>
  <c r="D75" i="16" s="1"/>
  <c r="T74" i="18"/>
  <c r="D74" i="16" s="1"/>
  <c r="T73" i="18"/>
  <c r="D73" i="16" s="1"/>
  <c r="T72" i="18"/>
  <c r="D72" i="16" s="1"/>
  <c r="T71" i="18"/>
  <c r="D71" i="16" s="1"/>
  <c r="T70" i="18"/>
  <c r="D70" i="16" s="1"/>
  <c r="T69" i="18"/>
  <c r="D69" i="16" s="1"/>
  <c r="T68" i="18"/>
  <c r="D68" i="16" s="1"/>
  <c r="T67" i="18"/>
  <c r="D67" i="16" s="1"/>
  <c r="T66" i="18"/>
  <c r="D66" i="16" s="1"/>
  <c r="T65" i="18"/>
  <c r="D65" i="16" s="1"/>
  <c r="T64" i="18"/>
  <c r="D64" i="16" s="1"/>
  <c r="T63" i="18"/>
  <c r="D63" i="16" s="1"/>
  <c r="T62" i="18"/>
  <c r="D62" i="16" s="1"/>
  <c r="T61" i="18"/>
  <c r="D61" i="16" s="1"/>
  <c r="T60" i="18"/>
  <c r="D60" i="16" s="1"/>
  <c r="T59" i="18"/>
  <c r="D59" i="16" s="1"/>
  <c r="T58" i="18"/>
  <c r="D58" i="16" s="1"/>
  <c r="T57" i="18"/>
  <c r="D57" i="16" s="1"/>
  <c r="T56" i="18"/>
  <c r="D56" i="16" s="1"/>
  <c r="T55" i="18"/>
  <c r="D55" i="16" s="1"/>
  <c r="T54" i="18"/>
  <c r="D54" i="16" s="1"/>
  <c r="T53" i="18"/>
  <c r="D53" i="16" s="1"/>
  <c r="T52" i="18"/>
  <c r="D52" i="16" s="1"/>
  <c r="T51" i="18"/>
  <c r="D51" i="16" s="1"/>
  <c r="T50" i="18"/>
  <c r="D50" i="16" s="1"/>
  <c r="T49" i="18"/>
  <c r="D49" i="16" s="1"/>
  <c r="T48" i="18"/>
  <c r="D48" i="16" s="1"/>
  <c r="T47" i="18"/>
  <c r="D47" i="16" s="1"/>
  <c r="T46" i="18"/>
  <c r="D46" i="16" s="1"/>
  <c r="T45" i="18"/>
  <c r="D45" i="16" s="1"/>
  <c r="T44" i="18"/>
  <c r="D44" i="16" s="1"/>
  <c r="T43" i="18"/>
  <c r="D43" i="16" s="1"/>
  <c r="T42" i="18"/>
  <c r="D42" i="16" s="1"/>
  <c r="T41" i="18"/>
  <c r="D41" i="16" s="1"/>
  <c r="T40" i="18"/>
  <c r="T39" i="18"/>
  <c r="D39" i="16" s="1"/>
  <c r="T38" i="18"/>
  <c r="D38" i="16" s="1"/>
  <c r="T37" i="18"/>
  <c r="D37" i="16" s="1"/>
  <c r="T36" i="18"/>
  <c r="D36" i="16" s="1"/>
  <c r="T35" i="18"/>
  <c r="D35" i="16" s="1"/>
  <c r="T34" i="18"/>
  <c r="D34" i="16" s="1"/>
  <c r="T33" i="18"/>
  <c r="D33" i="16" s="1"/>
  <c r="T32" i="18"/>
  <c r="D32" i="16" s="1"/>
  <c r="T31" i="18"/>
  <c r="D31" i="16" s="1"/>
  <c r="T30" i="18"/>
  <c r="D30" i="16" s="1"/>
  <c r="T29" i="18"/>
  <c r="D29" i="16" s="1"/>
  <c r="T28" i="18"/>
  <c r="D28" i="16" s="1"/>
  <c r="T27" i="18"/>
  <c r="D27" i="16" s="1"/>
  <c r="T26" i="18"/>
  <c r="D26" i="16" s="1"/>
  <c r="T25" i="18"/>
  <c r="D25" i="16" s="1"/>
  <c r="T24" i="18"/>
  <c r="D24" i="16" s="1"/>
  <c r="T23" i="18"/>
  <c r="D23" i="16" s="1"/>
  <c r="T22" i="18"/>
  <c r="D22" i="16" s="1"/>
  <c r="T21" i="18"/>
  <c r="D21" i="16" s="1"/>
  <c r="T20" i="18"/>
  <c r="D20" i="16" s="1"/>
  <c r="T19" i="18"/>
  <c r="D19" i="16" s="1"/>
  <c r="T18" i="18"/>
  <c r="D18" i="16" s="1"/>
  <c r="T17" i="18"/>
  <c r="D17" i="16" s="1"/>
  <c r="T16" i="18"/>
  <c r="D16" i="16" s="1"/>
  <c r="T15" i="18"/>
  <c r="D15" i="16" s="1"/>
  <c r="T14" i="18"/>
  <c r="D14" i="16" s="1"/>
  <c r="T13" i="18"/>
  <c r="D13" i="16" s="1"/>
  <c r="T12" i="18"/>
  <c r="D12" i="16" s="1"/>
  <c r="T11" i="18"/>
  <c r="D11" i="16" s="1"/>
  <c r="T10" i="18"/>
  <c r="D10" i="16" s="1"/>
  <c r="T9" i="18"/>
  <c r="D9" i="16" s="1"/>
  <c r="T8" i="18"/>
  <c r="D8" i="16" s="1"/>
  <c r="T7" i="18"/>
  <c r="D7" i="16" s="1"/>
  <c r="T6" i="18"/>
  <c r="D6" i="16" s="1"/>
  <c r="T94" i="17"/>
  <c r="S93" i="17"/>
  <c r="R93" i="17"/>
  <c r="P93" i="17"/>
  <c r="P97" i="17" s="1"/>
  <c r="O93" i="17"/>
  <c r="O97" i="17" s="1"/>
  <c r="L93" i="17"/>
  <c r="L97" i="17" s="1"/>
  <c r="K93" i="17"/>
  <c r="K97" i="17" s="1"/>
  <c r="J93" i="17"/>
  <c r="I93" i="17"/>
  <c r="H93" i="17"/>
  <c r="H95" i="17" s="1"/>
  <c r="T92" i="17"/>
  <c r="T91" i="17"/>
  <c r="T90" i="17"/>
  <c r="T89" i="17"/>
  <c r="T88" i="17"/>
  <c r="T87" i="17"/>
  <c r="T86" i="17"/>
  <c r="T85" i="17"/>
  <c r="T84" i="17"/>
  <c r="T83" i="17"/>
  <c r="T82" i="17"/>
  <c r="T81" i="17"/>
  <c r="T80" i="17"/>
  <c r="T79" i="17"/>
  <c r="T78" i="17"/>
  <c r="T77" i="17"/>
  <c r="T76" i="17"/>
  <c r="T75" i="17"/>
  <c r="T74" i="17"/>
  <c r="T73" i="17"/>
  <c r="T72" i="17"/>
  <c r="T71" i="17"/>
  <c r="T70" i="17"/>
  <c r="T69" i="17"/>
  <c r="T68" i="17"/>
  <c r="T67" i="17"/>
  <c r="T66" i="17"/>
  <c r="T65" i="17"/>
  <c r="T64" i="17"/>
  <c r="T63" i="17"/>
  <c r="T62" i="17"/>
  <c r="T61" i="17"/>
  <c r="T60" i="17"/>
  <c r="T59" i="17"/>
  <c r="T58" i="17"/>
  <c r="T57" i="17"/>
  <c r="T56" i="17"/>
  <c r="T55" i="17"/>
  <c r="T54" i="17"/>
  <c r="T53" i="17"/>
  <c r="T52" i="17"/>
  <c r="T51" i="17"/>
  <c r="T50" i="17"/>
  <c r="T49" i="17"/>
  <c r="T48" i="17"/>
  <c r="T47" i="17"/>
  <c r="T46" i="17"/>
  <c r="T45" i="17"/>
  <c r="T44" i="17"/>
  <c r="T43" i="17"/>
  <c r="T42" i="17"/>
  <c r="T41" i="17"/>
  <c r="T40" i="17"/>
  <c r="T39" i="17"/>
  <c r="T38" i="17"/>
  <c r="T37" i="17"/>
  <c r="T36" i="17"/>
  <c r="T35" i="17"/>
  <c r="T34" i="17"/>
  <c r="T33" i="17"/>
  <c r="T32" i="17"/>
  <c r="T31" i="17"/>
  <c r="T30" i="17"/>
  <c r="T29" i="17"/>
  <c r="T28" i="17"/>
  <c r="T27" i="17"/>
  <c r="T26" i="17"/>
  <c r="T25" i="17"/>
  <c r="T24" i="17"/>
  <c r="T23" i="17"/>
  <c r="T22" i="17"/>
  <c r="T21" i="17"/>
  <c r="T20" i="17"/>
  <c r="T19" i="17"/>
  <c r="T18" i="17"/>
  <c r="T17" i="17"/>
  <c r="T16" i="17"/>
  <c r="T15" i="17"/>
  <c r="T14" i="17"/>
  <c r="T13" i="17"/>
  <c r="T12" i="17"/>
  <c r="T11" i="17"/>
  <c r="T10" i="17"/>
  <c r="T9" i="17"/>
  <c r="T8" i="17"/>
  <c r="T7" i="17"/>
  <c r="T6" i="17"/>
  <c r="A3" i="17"/>
  <c r="A2" i="17"/>
  <c r="D40" i="16"/>
  <c r="L3" i="16"/>
  <c r="A3" i="16"/>
  <c r="A2" i="16"/>
  <c r="H7" i="3"/>
  <c r="I7" i="3"/>
  <c r="J7" i="3"/>
  <c r="K7" i="3"/>
  <c r="L7" i="3"/>
  <c r="M7" i="3"/>
  <c r="N7" i="3"/>
  <c r="O7" i="3"/>
  <c r="P7" i="3"/>
  <c r="Q7" i="3"/>
  <c r="R7" i="3"/>
  <c r="S7" i="3"/>
  <c r="H8" i="3"/>
  <c r="I8" i="3"/>
  <c r="J8" i="3"/>
  <c r="K8" i="3"/>
  <c r="L8" i="3"/>
  <c r="M8" i="3"/>
  <c r="N8" i="3"/>
  <c r="O8" i="3"/>
  <c r="P8" i="3"/>
  <c r="Q8" i="3"/>
  <c r="R8" i="3"/>
  <c r="S8" i="3"/>
  <c r="H9" i="3"/>
  <c r="I9" i="3"/>
  <c r="J9" i="3"/>
  <c r="K9" i="3"/>
  <c r="L9" i="3"/>
  <c r="M9" i="3"/>
  <c r="N9" i="3"/>
  <c r="O9" i="3"/>
  <c r="P9" i="3"/>
  <c r="Q9" i="3"/>
  <c r="R9" i="3"/>
  <c r="S9" i="3"/>
  <c r="H10" i="3"/>
  <c r="I10" i="3"/>
  <c r="J10" i="3"/>
  <c r="K10" i="3"/>
  <c r="L10" i="3"/>
  <c r="M10" i="3"/>
  <c r="N10" i="3"/>
  <c r="O10" i="3"/>
  <c r="P10" i="3"/>
  <c r="Q10" i="3"/>
  <c r="R10" i="3"/>
  <c r="S10" i="3"/>
  <c r="H11" i="3"/>
  <c r="I11" i="3"/>
  <c r="K11" i="3"/>
  <c r="L11" i="3"/>
  <c r="M11" i="3"/>
  <c r="N11" i="3"/>
  <c r="O11" i="3"/>
  <c r="P11" i="3"/>
  <c r="Q11" i="3"/>
  <c r="R11" i="3"/>
  <c r="S11" i="3"/>
  <c r="H12" i="3"/>
  <c r="I12" i="3"/>
  <c r="J12" i="3"/>
  <c r="K12" i="3"/>
  <c r="L12" i="3"/>
  <c r="M12" i="3"/>
  <c r="N12" i="3"/>
  <c r="O12" i="3"/>
  <c r="P12" i="3"/>
  <c r="Q12" i="3"/>
  <c r="R12" i="3"/>
  <c r="S12" i="3"/>
  <c r="H13" i="3"/>
  <c r="I13" i="3"/>
  <c r="J13" i="3"/>
  <c r="K13" i="3"/>
  <c r="L13" i="3"/>
  <c r="M13" i="3"/>
  <c r="N13" i="3"/>
  <c r="O13" i="3"/>
  <c r="P13" i="3"/>
  <c r="Q13" i="3"/>
  <c r="R13" i="3"/>
  <c r="S13" i="3"/>
  <c r="H14" i="3"/>
  <c r="I14" i="3"/>
  <c r="J14" i="3"/>
  <c r="K14" i="3"/>
  <c r="L14" i="3"/>
  <c r="M14" i="3"/>
  <c r="N14" i="3"/>
  <c r="O14" i="3"/>
  <c r="P14" i="3"/>
  <c r="Q14" i="3"/>
  <c r="R14" i="3"/>
  <c r="S14" i="3"/>
  <c r="H15" i="3"/>
  <c r="I15" i="3"/>
  <c r="J15" i="3"/>
  <c r="K15" i="3"/>
  <c r="L15" i="3"/>
  <c r="M15" i="3"/>
  <c r="N15" i="3"/>
  <c r="O15" i="3"/>
  <c r="P15" i="3"/>
  <c r="Q15" i="3"/>
  <c r="R15" i="3"/>
  <c r="S15" i="3"/>
  <c r="H16" i="3"/>
  <c r="I16" i="3"/>
  <c r="J16" i="3"/>
  <c r="K16" i="3"/>
  <c r="L16" i="3"/>
  <c r="M16" i="3"/>
  <c r="N16" i="3"/>
  <c r="O16" i="3"/>
  <c r="P16" i="3"/>
  <c r="Q16" i="3"/>
  <c r="R16" i="3"/>
  <c r="S16" i="3"/>
  <c r="H17" i="3"/>
  <c r="I17" i="3"/>
  <c r="J17" i="3"/>
  <c r="K17" i="3"/>
  <c r="L17" i="3"/>
  <c r="M17" i="3"/>
  <c r="N17" i="3"/>
  <c r="O17" i="3"/>
  <c r="P17" i="3"/>
  <c r="Q17" i="3"/>
  <c r="R17" i="3"/>
  <c r="S17" i="3"/>
  <c r="H18" i="3"/>
  <c r="I18" i="3"/>
  <c r="J18" i="3"/>
  <c r="K18" i="3"/>
  <c r="L18" i="3"/>
  <c r="M18" i="3"/>
  <c r="N18" i="3"/>
  <c r="O18" i="3"/>
  <c r="P18" i="3"/>
  <c r="Q18" i="3"/>
  <c r="R18" i="3"/>
  <c r="S18" i="3"/>
  <c r="H19" i="3"/>
  <c r="I19" i="3"/>
  <c r="J19" i="3"/>
  <c r="K19" i="3"/>
  <c r="L19" i="3"/>
  <c r="M19" i="3"/>
  <c r="N19" i="3"/>
  <c r="O19" i="3"/>
  <c r="P19" i="3"/>
  <c r="Q19" i="3"/>
  <c r="R19" i="3"/>
  <c r="S19" i="3"/>
  <c r="H20" i="3"/>
  <c r="I20" i="3"/>
  <c r="J20" i="3"/>
  <c r="K20" i="3"/>
  <c r="L20" i="3"/>
  <c r="M20" i="3"/>
  <c r="N20" i="3"/>
  <c r="O20" i="3"/>
  <c r="P20" i="3"/>
  <c r="Q20" i="3"/>
  <c r="R20" i="3"/>
  <c r="S20" i="3"/>
  <c r="H21" i="3"/>
  <c r="I21" i="3"/>
  <c r="J21" i="3"/>
  <c r="K21" i="3"/>
  <c r="L21" i="3"/>
  <c r="M21" i="3"/>
  <c r="N21" i="3"/>
  <c r="O21" i="3"/>
  <c r="P21" i="3"/>
  <c r="Q21" i="3"/>
  <c r="R21" i="3"/>
  <c r="S21" i="3"/>
  <c r="H22" i="3"/>
  <c r="I22" i="3"/>
  <c r="J22" i="3"/>
  <c r="K22" i="3"/>
  <c r="L22" i="3"/>
  <c r="M22" i="3"/>
  <c r="N22" i="3"/>
  <c r="O22" i="3"/>
  <c r="P22" i="3"/>
  <c r="Q22" i="3"/>
  <c r="R22" i="3"/>
  <c r="S22" i="3"/>
  <c r="H23" i="3"/>
  <c r="I23" i="3"/>
  <c r="J23" i="3"/>
  <c r="K23" i="3"/>
  <c r="L23" i="3"/>
  <c r="M23" i="3"/>
  <c r="N23" i="3"/>
  <c r="O23" i="3"/>
  <c r="P23" i="3"/>
  <c r="Q23" i="3"/>
  <c r="R23" i="3"/>
  <c r="S23" i="3"/>
  <c r="H24" i="3"/>
  <c r="I24" i="3"/>
  <c r="J24" i="3"/>
  <c r="K24" i="3"/>
  <c r="L24" i="3"/>
  <c r="M24" i="3"/>
  <c r="N24" i="3"/>
  <c r="O24" i="3"/>
  <c r="P24" i="3"/>
  <c r="Q24" i="3"/>
  <c r="R24" i="3"/>
  <c r="S24" i="3"/>
  <c r="H25" i="3"/>
  <c r="I25" i="3"/>
  <c r="J25" i="3"/>
  <c r="K25" i="3"/>
  <c r="L25" i="3"/>
  <c r="M25" i="3"/>
  <c r="N25" i="3"/>
  <c r="O25" i="3"/>
  <c r="P25" i="3"/>
  <c r="Q25" i="3"/>
  <c r="R25" i="3"/>
  <c r="S25" i="3"/>
  <c r="H26" i="3"/>
  <c r="I26" i="3"/>
  <c r="J26" i="3"/>
  <c r="K26" i="3"/>
  <c r="L26" i="3"/>
  <c r="M26" i="3"/>
  <c r="N26" i="3"/>
  <c r="O26" i="3"/>
  <c r="P26" i="3"/>
  <c r="Q26" i="3"/>
  <c r="R26" i="3"/>
  <c r="S26" i="3"/>
  <c r="H27" i="3"/>
  <c r="I27" i="3"/>
  <c r="J27" i="3"/>
  <c r="K27" i="3"/>
  <c r="L27" i="3"/>
  <c r="M27" i="3"/>
  <c r="N27" i="3"/>
  <c r="O27" i="3"/>
  <c r="P27" i="3"/>
  <c r="Q27" i="3"/>
  <c r="R27" i="3"/>
  <c r="S27" i="3"/>
  <c r="H28" i="3"/>
  <c r="I28" i="3"/>
  <c r="J28" i="3"/>
  <c r="K28" i="3"/>
  <c r="L28" i="3"/>
  <c r="M28" i="3"/>
  <c r="N28" i="3"/>
  <c r="O28" i="3"/>
  <c r="P28" i="3"/>
  <c r="Q28" i="3"/>
  <c r="R28" i="3"/>
  <c r="S28" i="3"/>
  <c r="H29" i="3"/>
  <c r="I29" i="3"/>
  <c r="J29" i="3"/>
  <c r="K29" i="3"/>
  <c r="L29" i="3"/>
  <c r="M29" i="3"/>
  <c r="N29" i="3"/>
  <c r="O29" i="3"/>
  <c r="P29" i="3"/>
  <c r="Q29" i="3"/>
  <c r="R29" i="3"/>
  <c r="S29" i="3"/>
  <c r="H30" i="3"/>
  <c r="I30" i="3"/>
  <c r="J30" i="3"/>
  <c r="K30" i="3"/>
  <c r="L30" i="3"/>
  <c r="M30" i="3"/>
  <c r="N30" i="3"/>
  <c r="O30" i="3"/>
  <c r="P30" i="3"/>
  <c r="Q30" i="3"/>
  <c r="R30" i="3"/>
  <c r="S30" i="3"/>
  <c r="H31" i="3"/>
  <c r="I31" i="3"/>
  <c r="J31" i="3"/>
  <c r="K31" i="3"/>
  <c r="L31" i="3"/>
  <c r="M31" i="3"/>
  <c r="N31" i="3"/>
  <c r="O31" i="3"/>
  <c r="P31" i="3"/>
  <c r="Q31" i="3"/>
  <c r="R31" i="3"/>
  <c r="S31" i="3"/>
  <c r="H32" i="3"/>
  <c r="I32" i="3"/>
  <c r="J32" i="3"/>
  <c r="K32" i="3"/>
  <c r="L32" i="3"/>
  <c r="M32" i="3"/>
  <c r="N32" i="3"/>
  <c r="O32" i="3"/>
  <c r="P32" i="3"/>
  <c r="Q32" i="3"/>
  <c r="R32" i="3"/>
  <c r="S32" i="3"/>
  <c r="H33" i="3"/>
  <c r="I33" i="3"/>
  <c r="J33" i="3"/>
  <c r="K33" i="3"/>
  <c r="L33" i="3"/>
  <c r="M33" i="3"/>
  <c r="N33" i="3"/>
  <c r="O33" i="3"/>
  <c r="P33" i="3"/>
  <c r="Q33" i="3"/>
  <c r="R33" i="3"/>
  <c r="S33" i="3"/>
  <c r="H34" i="3"/>
  <c r="I34" i="3"/>
  <c r="J34" i="3"/>
  <c r="K34" i="3"/>
  <c r="L34" i="3"/>
  <c r="M34" i="3"/>
  <c r="N34" i="3"/>
  <c r="O34" i="3"/>
  <c r="P34" i="3"/>
  <c r="Q34" i="3"/>
  <c r="R34" i="3"/>
  <c r="S34" i="3"/>
  <c r="H35" i="3"/>
  <c r="I35" i="3"/>
  <c r="J35" i="3"/>
  <c r="K35" i="3"/>
  <c r="L35" i="3"/>
  <c r="M35" i="3"/>
  <c r="N35" i="3"/>
  <c r="O35" i="3"/>
  <c r="P35" i="3"/>
  <c r="Q35" i="3"/>
  <c r="R35" i="3"/>
  <c r="S35" i="3"/>
  <c r="H36" i="3"/>
  <c r="I36" i="3"/>
  <c r="J36" i="3"/>
  <c r="K36" i="3"/>
  <c r="L36" i="3"/>
  <c r="M36" i="3"/>
  <c r="N36" i="3"/>
  <c r="O36" i="3"/>
  <c r="P36" i="3"/>
  <c r="Q36" i="3"/>
  <c r="R36" i="3"/>
  <c r="S36" i="3"/>
  <c r="H37" i="3"/>
  <c r="I37" i="3"/>
  <c r="J37" i="3"/>
  <c r="K37" i="3"/>
  <c r="L37" i="3"/>
  <c r="M37" i="3"/>
  <c r="N37" i="3"/>
  <c r="O37" i="3"/>
  <c r="P37" i="3"/>
  <c r="Q37" i="3"/>
  <c r="R37" i="3"/>
  <c r="S37" i="3"/>
  <c r="H38" i="3"/>
  <c r="I38" i="3"/>
  <c r="J38" i="3"/>
  <c r="K38" i="3"/>
  <c r="L38" i="3"/>
  <c r="M38" i="3"/>
  <c r="N38" i="3"/>
  <c r="O38" i="3"/>
  <c r="P38" i="3"/>
  <c r="Q38" i="3"/>
  <c r="R38" i="3"/>
  <c r="S38" i="3"/>
  <c r="H39" i="3"/>
  <c r="I39" i="3"/>
  <c r="J39" i="3"/>
  <c r="K39" i="3"/>
  <c r="L39" i="3"/>
  <c r="M39" i="3"/>
  <c r="N39" i="3"/>
  <c r="O39" i="3"/>
  <c r="P39" i="3"/>
  <c r="Q39" i="3"/>
  <c r="R39" i="3"/>
  <c r="S39" i="3"/>
  <c r="H40" i="3"/>
  <c r="I40" i="3"/>
  <c r="J40" i="3"/>
  <c r="K40" i="3"/>
  <c r="L40" i="3"/>
  <c r="M40" i="3"/>
  <c r="N40" i="3"/>
  <c r="O40" i="3"/>
  <c r="P40" i="3"/>
  <c r="Q40" i="3"/>
  <c r="R40" i="3"/>
  <c r="S40" i="3"/>
  <c r="H41" i="3"/>
  <c r="I41" i="3"/>
  <c r="J41" i="3"/>
  <c r="K41" i="3"/>
  <c r="L41" i="3"/>
  <c r="M41" i="3"/>
  <c r="N41" i="3"/>
  <c r="O41" i="3"/>
  <c r="P41" i="3"/>
  <c r="Q41" i="3"/>
  <c r="R41" i="3"/>
  <c r="S41" i="3"/>
  <c r="H42" i="3"/>
  <c r="I42" i="3"/>
  <c r="J42" i="3"/>
  <c r="K42" i="3"/>
  <c r="L42" i="3"/>
  <c r="M42" i="3"/>
  <c r="N42" i="3"/>
  <c r="O42" i="3"/>
  <c r="P42" i="3"/>
  <c r="Q42" i="3"/>
  <c r="R42" i="3"/>
  <c r="S42" i="3"/>
  <c r="H43" i="3"/>
  <c r="I43" i="3"/>
  <c r="J43" i="3"/>
  <c r="K43" i="3"/>
  <c r="L43" i="3"/>
  <c r="M43" i="3"/>
  <c r="N43" i="3"/>
  <c r="O43" i="3"/>
  <c r="P43" i="3"/>
  <c r="Q43" i="3"/>
  <c r="R43" i="3"/>
  <c r="S43" i="3"/>
  <c r="H44" i="3"/>
  <c r="I44" i="3"/>
  <c r="J44" i="3"/>
  <c r="K44" i="3"/>
  <c r="L44" i="3"/>
  <c r="M44" i="3"/>
  <c r="N44" i="3"/>
  <c r="O44" i="3"/>
  <c r="P44" i="3"/>
  <c r="Q44" i="3"/>
  <c r="R44" i="3"/>
  <c r="S44" i="3"/>
  <c r="H45" i="3"/>
  <c r="I45" i="3"/>
  <c r="J45" i="3"/>
  <c r="K45" i="3"/>
  <c r="L45" i="3"/>
  <c r="M45" i="3"/>
  <c r="N45" i="3"/>
  <c r="O45" i="3"/>
  <c r="P45" i="3"/>
  <c r="Q45" i="3"/>
  <c r="R45" i="3"/>
  <c r="S45" i="3"/>
  <c r="H46" i="3"/>
  <c r="I46" i="3"/>
  <c r="J46" i="3"/>
  <c r="K46" i="3"/>
  <c r="L46" i="3"/>
  <c r="M46" i="3"/>
  <c r="N46" i="3"/>
  <c r="O46" i="3"/>
  <c r="P46" i="3"/>
  <c r="Q46" i="3"/>
  <c r="R46" i="3"/>
  <c r="S46" i="3"/>
  <c r="H47" i="3"/>
  <c r="I47" i="3"/>
  <c r="J47" i="3"/>
  <c r="K47" i="3"/>
  <c r="L47" i="3"/>
  <c r="M47" i="3"/>
  <c r="N47" i="3"/>
  <c r="O47" i="3"/>
  <c r="P47" i="3"/>
  <c r="Q47" i="3"/>
  <c r="R47" i="3"/>
  <c r="S47" i="3"/>
  <c r="H48" i="3"/>
  <c r="I48" i="3"/>
  <c r="J48" i="3"/>
  <c r="K48" i="3"/>
  <c r="L48" i="3"/>
  <c r="M48" i="3"/>
  <c r="N48" i="3"/>
  <c r="O48" i="3"/>
  <c r="P48" i="3"/>
  <c r="Q48" i="3"/>
  <c r="R48" i="3"/>
  <c r="S48" i="3"/>
  <c r="H49" i="3"/>
  <c r="I49" i="3"/>
  <c r="J49" i="3"/>
  <c r="K49" i="3"/>
  <c r="L49" i="3"/>
  <c r="M49" i="3"/>
  <c r="N49" i="3"/>
  <c r="O49" i="3"/>
  <c r="P49" i="3"/>
  <c r="Q49" i="3"/>
  <c r="R49" i="3"/>
  <c r="S49" i="3"/>
  <c r="H50" i="3"/>
  <c r="I50" i="3"/>
  <c r="J50" i="3"/>
  <c r="K50" i="3"/>
  <c r="L50" i="3"/>
  <c r="M50" i="3"/>
  <c r="N50" i="3"/>
  <c r="O50" i="3"/>
  <c r="P50" i="3"/>
  <c r="Q50" i="3"/>
  <c r="R50" i="3"/>
  <c r="S50" i="3"/>
  <c r="H51" i="3"/>
  <c r="I51" i="3"/>
  <c r="J51" i="3"/>
  <c r="K51" i="3"/>
  <c r="L51" i="3"/>
  <c r="M51" i="3"/>
  <c r="N51" i="3"/>
  <c r="O51" i="3"/>
  <c r="P51" i="3"/>
  <c r="Q51" i="3"/>
  <c r="R51" i="3"/>
  <c r="S51" i="3"/>
  <c r="H52" i="3"/>
  <c r="I52" i="3"/>
  <c r="J52" i="3"/>
  <c r="K52" i="3"/>
  <c r="L52" i="3"/>
  <c r="M52" i="3"/>
  <c r="N52" i="3"/>
  <c r="O52" i="3"/>
  <c r="P52" i="3"/>
  <c r="Q52" i="3"/>
  <c r="R52" i="3"/>
  <c r="S52" i="3"/>
  <c r="H53" i="3"/>
  <c r="I53" i="3"/>
  <c r="J53" i="3"/>
  <c r="K53" i="3"/>
  <c r="L53" i="3"/>
  <c r="M53" i="3"/>
  <c r="N53" i="3"/>
  <c r="O53" i="3"/>
  <c r="P53" i="3"/>
  <c r="Q53" i="3"/>
  <c r="R53" i="3"/>
  <c r="S53" i="3"/>
  <c r="H54" i="3"/>
  <c r="I54" i="3"/>
  <c r="J54" i="3"/>
  <c r="K54" i="3"/>
  <c r="L54" i="3"/>
  <c r="M54" i="3"/>
  <c r="N54" i="3"/>
  <c r="O54" i="3"/>
  <c r="P54" i="3"/>
  <c r="Q54" i="3"/>
  <c r="R54" i="3"/>
  <c r="S54" i="3"/>
  <c r="H55" i="3"/>
  <c r="I55" i="3"/>
  <c r="J55" i="3"/>
  <c r="K55" i="3"/>
  <c r="L55" i="3"/>
  <c r="M55" i="3"/>
  <c r="N55" i="3"/>
  <c r="O55" i="3"/>
  <c r="P55" i="3"/>
  <c r="Q55" i="3"/>
  <c r="R55" i="3"/>
  <c r="S55" i="3"/>
  <c r="H56" i="3"/>
  <c r="I56" i="3"/>
  <c r="J56" i="3"/>
  <c r="K56" i="3"/>
  <c r="L56" i="3"/>
  <c r="M56" i="3"/>
  <c r="N56" i="3"/>
  <c r="O56" i="3"/>
  <c r="P56" i="3"/>
  <c r="Q56" i="3"/>
  <c r="R56" i="3"/>
  <c r="S56" i="3"/>
  <c r="H57" i="3"/>
  <c r="I57" i="3"/>
  <c r="J57" i="3"/>
  <c r="K57" i="3"/>
  <c r="L57" i="3"/>
  <c r="M57" i="3"/>
  <c r="N57" i="3"/>
  <c r="O57" i="3"/>
  <c r="P57" i="3"/>
  <c r="Q57" i="3"/>
  <c r="R57" i="3"/>
  <c r="S57" i="3"/>
  <c r="H58" i="3"/>
  <c r="I58" i="3"/>
  <c r="J58" i="3"/>
  <c r="K58" i="3"/>
  <c r="L58" i="3"/>
  <c r="M58" i="3"/>
  <c r="N58" i="3"/>
  <c r="O58" i="3"/>
  <c r="P58" i="3"/>
  <c r="Q58" i="3"/>
  <c r="R58" i="3"/>
  <c r="S58" i="3"/>
  <c r="H59" i="3"/>
  <c r="I59" i="3"/>
  <c r="J59" i="3"/>
  <c r="K59" i="3"/>
  <c r="L59" i="3"/>
  <c r="M59" i="3"/>
  <c r="N59" i="3"/>
  <c r="O59" i="3"/>
  <c r="P59" i="3"/>
  <c r="Q59" i="3"/>
  <c r="R59" i="3"/>
  <c r="S59" i="3"/>
  <c r="H60" i="3"/>
  <c r="I60" i="3"/>
  <c r="J60" i="3"/>
  <c r="K60" i="3"/>
  <c r="L60" i="3"/>
  <c r="M60" i="3"/>
  <c r="N60" i="3"/>
  <c r="O60" i="3"/>
  <c r="P60" i="3"/>
  <c r="Q60" i="3"/>
  <c r="R60" i="3"/>
  <c r="S60" i="3"/>
  <c r="H61" i="3"/>
  <c r="I61" i="3"/>
  <c r="J61" i="3"/>
  <c r="K61" i="3"/>
  <c r="L61" i="3"/>
  <c r="M61" i="3"/>
  <c r="N61" i="3"/>
  <c r="O61" i="3"/>
  <c r="P61" i="3"/>
  <c r="Q61" i="3"/>
  <c r="R61" i="3"/>
  <c r="S61" i="3"/>
  <c r="H62" i="3"/>
  <c r="I62" i="3"/>
  <c r="J62" i="3"/>
  <c r="K62" i="3"/>
  <c r="L62" i="3"/>
  <c r="M62" i="3"/>
  <c r="N62" i="3"/>
  <c r="O62" i="3"/>
  <c r="P62" i="3"/>
  <c r="Q62" i="3"/>
  <c r="R62" i="3"/>
  <c r="S62" i="3"/>
  <c r="H63" i="3"/>
  <c r="I63" i="3"/>
  <c r="J63" i="3"/>
  <c r="K63" i="3"/>
  <c r="L63" i="3"/>
  <c r="M63" i="3"/>
  <c r="N63" i="3"/>
  <c r="O63" i="3"/>
  <c r="P63" i="3"/>
  <c r="Q63" i="3"/>
  <c r="R63" i="3"/>
  <c r="S63" i="3"/>
  <c r="H64" i="3"/>
  <c r="I64" i="3"/>
  <c r="J64" i="3"/>
  <c r="K64" i="3"/>
  <c r="L64" i="3"/>
  <c r="M64" i="3"/>
  <c r="N64" i="3"/>
  <c r="O64" i="3"/>
  <c r="P64" i="3"/>
  <c r="Q64" i="3"/>
  <c r="R64" i="3"/>
  <c r="S64" i="3"/>
  <c r="H65" i="3"/>
  <c r="I65" i="3"/>
  <c r="J65" i="3"/>
  <c r="K65" i="3"/>
  <c r="L65" i="3"/>
  <c r="M65" i="3"/>
  <c r="N65" i="3"/>
  <c r="O65" i="3"/>
  <c r="P65" i="3"/>
  <c r="Q65" i="3"/>
  <c r="R65" i="3"/>
  <c r="S65" i="3"/>
  <c r="H66" i="3"/>
  <c r="I66" i="3"/>
  <c r="J66" i="3"/>
  <c r="K66" i="3"/>
  <c r="L66" i="3"/>
  <c r="M66" i="3"/>
  <c r="N66" i="3"/>
  <c r="O66" i="3"/>
  <c r="P66" i="3"/>
  <c r="Q66" i="3"/>
  <c r="R66" i="3"/>
  <c r="S66" i="3"/>
  <c r="H67" i="3"/>
  <c r="I67" i="3"/>
  <c r="J67" i="3"/>
  <c r="K67" i="3"/>
  <c r="L67" i="3"/>
  <c r="M67" i="3"/>
  <c r="N67" i="3"/>
  <c r="O67" i="3"/>
  <c r="P67" i="3"/>
  <c r="Q67" i="3"/>
  <c r="R67" i="3"/>
  <c r="S67" i="3"/>
  <c r="H68" i="3"/>
  <c r="I68" i="3"/>
  <c r="J68" i="3"/>
  <c r="K68" i="3"/>
  <c r="L68" i="3"/>
  <c r="M68" i="3"/>
  <c r="N68" i="3"/>
  <c r="O68" i="3"/>
  <c r="P68" i="3"/>
  <c r="Q68" i="3"/>
  <c r="R68" i="3"/>
  <c r="S68" i="3"/>
  <c r="H69" i="3"/>
  <c r="I69" i="3"/>
  <c r="J69" i="3"/>
  <c r="K69" i="3"/>
  <c r="L69" i="3"/>
  <c r="M69" i="3"/>
  <c r="N69" i="3"/>
  <c r="O69" i="3"/>
  <c r="P69" i="3"/>
  <c r="Q69" i="3"/>
  <c r="R69" i="3"/>
  <c r="S69" i="3"/>
  <c r="H70" i="3"/>
  <c r="I70" i="3"/>
  <c r="J70" i="3"/>
  <c r="K70" i="3"/>
  <c r="L70" i="3"/>
  <c r="M70" i="3"/>
  <c r="N70" i="3"/>
  <c r="O70" i="3"/>
  <c r="P70" i="3"/>
  <c r="Q70" i="3"/>
  <c r="R70" i="3"/>
  <c r="S70" i="3"/>
  <c r="H71" i="3"/>
  <c r="I71" i="3"/>
  <c r="J71" i="3"/>
  <c r="K71" i="3"/>
  <c r="L71" i="3"/>
  <c r="M71" i="3"/>
  <c r="N71" i="3"/>
  <c r="O71" i="3"/>
  <c r="P71" i="3"/>
  <c r="Q71" i="3"/>
  <c r="R71" i="3"/>
  <c r="S71" i="3"/>
  <c r="H72" i="3"/>
  <c r="I72" i="3"/>
  <c r="J72" i="3"/>
  <c r="K72" i="3"/>
  <c r="L72" i="3"/>
  <c r="M72" i="3"/>
  <c r="N72" i="3"/>
  <c r="O72" i="3"/>
  <c r="P72" i="3"/>
  <c r="Q72" i="3"/>
  <c r="R72" i="3"/>
  <c r="S72" i="3"/>
  <c r="H73" i="3"/>
  <c r="I73" i="3"/>
  <c r="J73" i="3"/>
  <c r="K73" i="3"/>
  <c r="L73" i="3"/>
  <c r="M73" i="3"/>
  <c r="N73" i="3"/>
  <c r="O73" i="3"/>
  <c r="P73" i="3"/>
  <c r="Q73" i="3"/>
  <c r="R73" i="3"/>
  <c r="S73" i="3"/>
  <c r="H74" i="3"/>
  <c r="I74" i="3"/>
  <c r="J74" i="3"/>
  <c r="K74" i="3"/>
  <c r="L74" i="3"/>
  <c r="M74" i="3"/>
  <c r="N74" i="3"/>
  <c r="O74" i="3"/>
  <c r="P74" i="3"/>
  <c r="Q74" i="3"/>
  <c r="R74" i="3"/>
  <c r="S74" i="3"/>
  <c r="H75" i="3"/>
  <c r="I75" i="3"/>
  <c r="J75" i="3"/>
  <c r="K75" i="3"/>
  <c r="L75" i="3"/>
  <c r="M75" i="3"/>
  <c r="N75" i="3"/>
  <c r="O75" i="3"/>
  <c r="P75" i="3"/>
  <c r="Q75" i="3"/>
  <c r="R75" i="3"/>
  <c r="S75" i="3"/>
  <c r="H76" i="3"/>
  <c r="I76" i="3"/>
  <c r="J76" i="3"/>
  <c r="K76" i="3"/>
  <c r="L76" i="3"/>
  <c r="M76" i="3"/>
  <c r="N76" i="3"/>
  <c r="O76" i="3"/>
  <c r="P76" i="3"/>
  <c r="Q76" i="3"/>
  <c r="R76" i="3"/>
  <c r="S76" i="3"/>
  <c r="H77" i="3"/>
  <c r="I77" i="3"/>
  <c r="J77" i="3"/>
  <c r="K77" i="3"/>
  <c r="L77" i="3"/>
  <c r="M77" i="3"/>
  <c r="N77" i="3"/>
  <c r="O77" i="3"/>
  <c r="P77" i="3"/>
  <c r="Q77" i="3"/>
  <c r="R77" i="3"/>
  <c r="S77" i="3"/>
  <c r="H78" i="3"/>
  <c r="I78" i="3"/>
  <c r="J78" i="3"/>
  <c r="K78" i="3"/>
  <c r="L78" i="3"/>
  <c r="M78" i="3"/>
  <c r="N78" i="3"/>
  <c r="O78" i="3"/>
  <c r="P78" i="3"/>
  <c r="Q78" i="3"/>
  <c r="R78" i="3"/>
  <c r="S78" i="3"/>
  <c r="H79" i="3"/>
  <c r="I79" i="3"/>
  <c r="J79" i="3"/>
  <c r="K79" i="3"/>
  <c r="L79" i="3"/>
  <c r="M79" i="3"/>
  <c r="N79" i="3"/>
  <c r="O79" i="3"/>
  <c r="P79" i="3"/>
  <c r="Q79" i="3"/>
  <c r="R79" i="3"/>
  <c r="S79" i="3"/>
  <c r="H80" i="3"/>
  <c r="I80" i="3"/>
  <c r="J80" i="3"/>
  <c r="K80" i="3"/>
  <c r="L80" i="3"/>
  <c r="M80" i="3"/>
  <c r="N80" i="3"/>
  <c r="O80" i="3"/>
  <c r="P80" i="3"/>
  <c r="Q80" i="3"/>
  <c r="R80" i="3"/>
  <c r="S80" i="3"/>
  <c r="H81" i="3"/>
  <c r="I81" i="3"/>
  <c r="J81" i="3"/>
  <c r="K81" i="3"/>
  <c r="L81" i="3"/>
  <c r="M81" i="3"/>
  <c r="N81" i="3"/>
  <c r="O81" i="3"/>
  <c r="P81" i="3"/>
  <c r="Q81" i="3"/>
  <c r="R81" i="3"/>
  <c r="S81" i="3"/>
  <c r="H82" i="3"/>
  <c r="I82" i="3"/>
  <c r="J82" i="3"/>
  <c r="K82" i="3"/>
  <c r="L82" i="3"/>
  <c r="M82" i="3"/>
  <c r="N82" i="3"/>
  <c r="O82" i="3"/>
  <c r="P82" i="3"/>
  <c r="Q82" i="3"/>
  <c r="R82" i="3"/>
  <c r="S82" i="3"/>
  <c r="H83" i="3"/>
  <c r="I83" i="3"/>
  <c r="J83" i="3"/>
  <c r="K83" i="3"/>
  <c r="L83" i="3"/>
  <c r="M83" i="3"/>
  <c r="N83" i="3"/>
  <c r="O83" i="3"/>
  <c r="P83" i="3"/>
  <c r="Q83" i="3"/>
  <c r="R83" i="3"/>
  <c r="S83" i="3"/>
  <c r="H84" i="3"/>
  <c r="I84" i="3"/>
  <c r="J84" i="3"/>
  <c r="K84" i="3"/>
  <c r="L84" i="3"/>
  <c r="M84" i="3"/>
  <c r="N84" i="3"/>
  <c r="O84" i="3"/>
  <c r="P84" i="3"/>
  <c r="Q84" i="3"/>
  <c r="R84" i="3"/>
  <c r="S84" i="3"/>
  <c r="H85" i="3"/>
  <c r="I85" i="3"/>
  <c r="J85" i="3"/>
  <c r="K85" i="3"/>
  <c r="L85" i="3"/>
  <c r="M85" i="3"/>
  <c r="N85" i="3"/>
  <c r="O85" i="3"/>
  <c r="P85" i="3"/>
  <c r="Q85" i="3"/>
  <c r="R85" i="3"/>
  <c r="S85" i="3"/>
  <c r="H86" i="3"/>
  <c r="I86" i="3"/>
  <c r="J86" i="3"/>
  <c r="K86" i="3"/>
  <c r="L86" i="3"/>
  <c r="M86" i="3"/>
  <c r="N86" i="3"/>
  <c r="O86" i="3"/>
  <c r="P86" i="3"/>
  <c r="Q86" i="3"/>
  <c r="R86" i="3"/>
  <c r="S86" i="3"/>
  <c r="H87" i="3"/>
  <c r="I87" i="3"/>
  <c r="J87" i="3"/>
  <c r="K87" i="3"/>
  <c r="L87" i="3"/>
  <c r="M87" i="3"/>
  <c r="N87" i="3"/>
  <c r="O87" i="3"/>
  <c r="P87" i="3"/>
  <c r="Q87" i="3"/>
  <c r="R87" i="3"/>
  <c r="S87" i="3"/>
  <c r="H88" i="3"/>
  <c r="I88" i="3"/>
  <c r="J88" i="3"/>
  <c r="K88" i="3"/>
  <c r="L88" i="3"/>
  <c r="M88" i="3"/>
  <c r="N88" i="3"/>
  <c r="O88" i="3"/>
  <c r="P88" i="3"/>
  <c r="Q88" i="3"/>
  <c r="R88" i="3"/>
  <c r="S88" i="3"/>
  <c r="H89" i="3"/>
  <c r="I89" i="3"/>
  <c r="J89" i="3"/>
  <c r="K89" i="3"/>
  <c r="L89" i="3"/>
  <c r="M89" i="3"/>
  <c r="N89" i="3"/>
  <c r="O89" i="3"/>
  <c r="P89" i="3"/>
  <c r="Q89" i="3"/>
  <c r="R89" i="3"/>
  <c r="S89" i="3"/>
  <c r="H90" i="3"/>
  <c r="I90" i="3"/>
  <c r="J90" i="3"/>
  <c r="K90" i="3"/>
  <c r="L90" i="3"/>
  <c r="M90" i="3"/>
  <c r="N90" i="3"/>
  <c r="O90" i="3"/>
  <c r="P90" i="3"/>
  <c r="Q90" i="3"/>
  <c r="R90" i="3"/>
  <c r="S90" i="3"/>
  <c r="H91" i="3"/>
  <c r="I91" i="3"/>
  <c r="J91" i="3"/>
  <c r="K91" i="3"/>
  <c r="L91" i="3"/>
  <c r="M91" i="3"/>
  <c r="N91" i="3"/>
  <c r="O91" i="3"/>
  <c r="P91" i="3"/>
  <c r="Q91" i="3"/>
  <c r="R91" i="3"/>
  <c r="S91" i="3"/>
  <c r="H92" i="3"/>
  <c r="I92" i="3"/>
  <c r="J92" i="3"/>
  <c r="K92" i="3"/>
  <c r="L92" i="3"/>
  <c r="M92" i="3"/>
  <c r="N92" i="3"/>
  <c r="O92" i="3"/>
  <c r="P92" i="3"/>
  <c r="Q92" i="3"/>
  <c r="R92" i="3"/>
  <c r="S92" i="3"/>
  <c r="H6" i="3"/>
  <c r="I6" i="3"/>
  <c r="J6" i="3"/>
  <c r="K6" i="3"/>
  <c r="L6" i="3"/>
  <c r="M6" i="3"/>
  <c r="N6" i="3"/>
  <c r="O6" i="3"/>
  <c r="P6" i="3"/>
  <c r="Q6" i="3"/>
  <c r="R6" i="3"/>
  <c r="S6" i="3"/>
  <c r="A3" i="3"/>
  <c r="A2" i="3"/>
  <c r="A3" i="13"/>
  <c r="A2" i="13"/>
  <c r="A3" i="12"/>
  <c r="A2" i="12"/>
  <c r="A3" i="9"/>
  <c r="A2" i="9"/>
  <c r="A3" i="8"/>
  <c r="A2" i="8"/>
  <c r="A3" i="5"/>
  <c r="A2" i="5"/>
  <c r="T92" i="14"/>
  <c r="D92" i="12" s="1"/>
  <c r="T91" i="14"/>
  <c r="D91" i="12" s="1"/>
  <c r="T90" i="14"/>
  <c r="D90" i="12" s="1"/>
  <c r="T89" i="14"/>
  <c r="D89" i="12" s="1"/>
  <c r="T88" i="14"/>
  <c r="D88" i="12" s="1"/>
  <c r="T87" i="14"/>
  <c r="D87" i="12" s="1"/>
  <c r="T86" i="14"/>
  <c r="D86" i="12" s="1"/>
  <c r="T85" i="14"/>
  <c r="D85" i="12" s="1"/>
  <c r="T84" i="14"/>
  <c r="D84" i="12" s="1"/>
  <c r="T83" i="14"/>
  <c r="D83" i="12" s="1"/>
  <c r="T82" i="14"/>
  <c r="D82" i="12" s="1"/>
  <c r="T81" i="14"/>
  <c r="D81" i="12" s="1"/>
  <c r="T80" i="14"/>
  <c r="D80" i="12" s="1"/>
  <c r="T79" i="14"/>
  <c r="D79" i="12" s="1"/>
  <c r="T78" i="14"/>
  <c r="D78" i="12" s="1"/>
  <c r="T77" i="14"/>
  <c r="D77" i="12" s="1"/>
  <c r="T76" i="14"/>
  <c r="D76" i="12" s="1"/>
  <c r="T75" i="14"/>
  <c r="D75" i="12" s="1"/>
  <c r="T74" i="14"/>
  <c r="D74" i="12" s="1"/>
  <c r="T73" i="14"/>
  <c r="D73" i="12" s="1"/>
  <c r="T72" i="14"/>
  <c r="D72" i="12" s="1"/>
  <c r="T71" i="14"/>
  <c r="D71" i="12" s="1"/>
  <c r="T70" i="14"/>
  <c r="D70" i="12" s="1"/>
  <c r="T69" i="14"/>
  <c r="D69" i="12" s="1"/>
  <c r="T68" i="14"/>
  <c r="D68" i="12" s="1"/>
  <c r="T67" i="14"/>
  <c r="D67" i="12" s="1"/>
  <c r="T66" i="14"/>
  <c r="D66" i="12" s="1"/>
  <c r="T65" i="14"/>
  <c r="D65" i="12" s="1"/>
  <c r="T64" i="14"/>
  <c r="D64" i="12" s="1"/>
  <c r="T63" i="14"/>
  <c r="D63" i="12" s="1"/>
  <c r="T62" i="14"/>
  <c r="D62" i="12" s="1"/>
  <c r="T61" i="14"/>
  <c r="D61" i="12" s="1"/>
  <c r="T60" i="14"/>
  <c r="D60" i="12" s="1"/>
  <c r="T59" i="14"/>
  <c r="D59" i="12" s="1"/>
  <c r="T58" i="14"/>
  <c r="D58" i="12" s="1"/>
  <c r="T57" i="14"/>
  <c r="D57" i="12" s="1"/>
  <c r="T56" i="14"/>
  <c r="D56" i="12" s="1"/>
  <c r="T55" i="14"/>
  <c r="D55" i="12" s="1"/>
  <c r="T54" i="14"/>
  <c r="D54" i="12" s="1"/>
  <c r="T53" i="14"/>
  <c r="D53" i="12" s="1"/>
  <c r="T52" i="14"/>
  <c r="D52" i="12" s="1"/>
  <c r="T51" i="14"/>
  <c r="D51" i="12" s="1"/>
  <c r="T50" i="14"/>
  <c r="D50" i="12" s="1"/>
  <c r="T49" i="14"/>
  <c r="D49" i="12" s="1"/>
  <c r="T48" i="14"/>
  <c r="D48" i="12" s="1"/>
  <c r="T47" i="14"/>
  <c r="D47" i="12" s="1"/>
  <c r="T46" i="14"/>
  <c r="D46" i="12" s="1"/>
  <c r="T45" i="14"/>
  <c r="D45" i="12" s="1"/>
  <c r="T44" i="14"/>
  <c r="D44" i="12" s="1"/>
  <c r="T43" i="14"/>
  <c r="D43" i="12" s="1"/>
  <c r="T42" i="14"/>
  <c r="D42" i="12" s="1"/>
  <c r="T41" i="14"/>
  <c r="D41" i="12" s="1"/>
  <c r="T40" i="14"/>
  <c r="D40" i="12" s="1"/>
  <c r="T39" i="14"/>
  <c r="D39" i="12" s="1"/>
  <c r="T38" i="14"/>
  <c r="D38" i="12" s="1"/>
  <c r="T37" i="14"/>
  <c r="D37" i="12" s="1"/>
  <c r="T36" i="14"/>
  <c r="D36" i="12" s="1"/>
  <c r="T35" i="14"/>
  <c r="D35" i="12" s="1"/>
  <c r="T34" i="14"/>
  <c r="D34" i="12" s="1"/>
  <c r="T33" i="14"/>
  <c r="D33" i="12" s="1"/>
  <c r="T32" i="14"/>
  <c r="D32" i="12" s="1"/>
  <c r="T31" i="14"/>
  <c r="D31" i="12" s="1"/>
  <c r="T30" i="14"/>
  <c r="D30" i="12" s="1"/>
  <c r="T29" i="14"/>
  <c r="D29" i="12" s="1"/>
  <c r="T28" i="14"/>
  <c r="D28" i="12" s="1"/>
  <c r="T27" i="14"/>
  <c r="D27" i="12" s="1"/>
  <c r="T26" i="14"/>
  <c r="D26" i="12" s="1"/>
  <c r="T25" i="14"/>
  <c r="D25" i="12" s="1"/>
  <c r="T24" i="14"/>
  <c r="D24" i="12" s="1"/>
  <c r="T23" i="14"/>
  <c r="D23" i="12" s="1"/>
  <c r="T22" i="14"/>
  <c r="D22" i="12" s="1"/>
  <c r="T21" i="14"/>
  <c r="D21" i="12" s="1"/>
  <c r="T20" i="14"/>
  <c r="D20" i="12" s="1"/>
  <c r="T19" i="14"/>
  <c r="D19" i="12" s="1"/>
  <c r="T18" i="14"/>
  <c r="D18" i="12" s="1"/>
  <c r="T17" i="14"/>
  <c r="D17" i="12" s="1"/>
  <c r="T16" i="14"/>
  <c r="D16" i="12" s="1"/>
  <c r="T15" i="14"/>
  <c r="D15" i="12" s="1"/>
  <c r="T14" i="14"/>
  <c r="D14" i="12" s="1"/>
  <c r="T13" i="14"/>
  <c r="D13" i="12" s="1"/>
  <c r="T12" i="14"/>
  <c r="D12" i="12" s="1"/>
  <c r="T11" i="14"/>
  <c r="D11" i="12" s="1"/>
  <c r="T10" i="14"/>
  <c r="D10" i="12" s="1"/>
  <c r="T9" i="14"/>
  <c r="D9" i="12" s="1"/>
  <c r="T8" i="14"/>
  <c r="D8" i="12" s="1"/>
  <c r="T7" i="14"/>
  <c r="D7" i="12" s="1"/>
  <c r="T6" i="14"/>
  <c r="D6" i="12" s="1"/>
  <c r="S93" i="14"/>
  <c r="R93" i="14"/>
  <c r="Q93" i="14"/>
  <c r="P93" i="14"/>
  <c r="O93" i="14"/>
  <c r="N93" i="14"/>
  <c r="M93" i="14"/>
  <c r="L93" i="14"/>
  <c r="K93" i="14"/>
  <c r="J93" i="14"/>
  <c r="I93" i="14"/>
  <c r="H93" i="14"/>
  <c r="T92" i="11"/>
  <c r="T91" i="11"/>
  <c r="T90" i="11"/>
  <c r="T89" i="11"/>
  <c r="T88" i="11"/>
  <c r="T87" i="11"/>
  <c r="T86" i="11"/>
  <c r="T85" i="11"/>
  <c r="T84" i="11"/>
  <c r="T83" i="11"/>
  <c r="T82" i="11"/>
  <c r="T81" i="11"/>
  <c r="T80" i="11"/>
  <c r="T79" i="11"/>
  <c r="T78" i="11"/>
  <c r="T77" i="11"/>
  <c r="T76" i="11"/>
  <c r="T75" i="11"/>
  <c r="T74" i="11"/>
  <c r="T73" i="11"/>
  <c r="T72" i="11"/>
  <c r="T71" i="11"/>
  <c r="T70" i="11"/>
  <c r="T69" i="11"/>
  <c r="T68" i="11"/>
  <c r="T67" i="11"/>
  <c r="T66" i="1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S93" i="10"/>
  <c r="R93" i="10"/>
  <c r="Q93" i="10"/>
  <c r="P93" i="10"/>
  <c r="O93" i="10"/>
  <c r="N93" i="10"/>
  <c r="M93" i="10"/>
  <c r="L93" i="10"/>
  <c r="K93" i="10"/>
  <c r="J93" i="10"/>
  <c r="I93" i="10"/>
  <c r="H93" i="10"/>
  <c r="H99" i="11"/>
  <c r="I99" i="11"/>
  <c r="J99" i="11"/>
  <c r="K99" i="11"/>
  <c r="L99" i="11"/>
  <c r="M99" i="11"/>
  <c r="N99" i="11"/>
  <c r="O99" i="11"/>
  <c r="P99" i="11"/>
  <c r="Q99" i="11"/>
  <c r="R99" i="11"/>
  <c r="S99" i="11"/>
  <c r="T92" i="10"/>
  <c r="T91" i="10"/>
  <c r="T90" i="10"/>
  <c r="T89" i="10"/>
  <c r="D89" i="8" s="1"/>
  <c r="T88" i="10"/>
  <c r="T87" i="10"/>
  <c r="D87" i="8" s="1"/>
  <c r="T86" i="10"/>
  <c r="D86" i="8" s="1"/>
  <c r="T85" i="10"/>
  <c r="D85" i="8" s="1"/>
  <c r="T84" i="10"/>
  <c r="T83" i="10"/>
  <c r="T82" i="10"/>
  <c r="T81" i="10"/>
  <c r="T80" i="10"/>
  <c r="T79" i="10"/>
  <c r="D79" i="8" s="1"/>
  <c r="T78" i="10"/>
  <c r="T77" i="10"/>
  <c r="D77" i="8" s="1"/>
  <c r="T76" i="10"/>
  <c r="D76" i="8" s="1"/>
  <c r="T75" i="10"/>
  <c r="D75" i="8" s="1"/>
  <c r="T74" i="10"/>
  <c r="D74" i="8" s="1"/>
  <c r="T73" i="10"/>
  <c r="T72" i="10"/>
  <c r="D72" i="8" s="1"/>
  <c r="T71" i="10"/>
  <c r="D71" i="8" s="1"/>
  <c r="T70" i="10"/>
  <c r="D70" i="8" s="1"/>
  <c r="T69" i="10"/>
  <c r="T68" i="10"/>
  <c r="T67" i="10"/>
  <c r="D67" i="8" s="1"/>
  <c r="T66" i="10"/>
  <c r="T65" i="10"/>
  <c r="T64" i="10"/>
  <c r="D64" i="8" s="1"/>
  <c r="T63" i="10"/>
  <c r="T62" i="10"/>
  <c r="T61" i="10"/>
  <c r="D61" i="8" s="1"/>
  <c r="T60" i="10"/>
  <c r="T59" i="10"/>
  <c r="D59" i="8" s="1"/>
  <c r="T58" i="10"/>
  <c r="T57" i="10"/>
  <c r="T56" i="10"/>
  <c r="D56" i="8" s="1"/>
  <c r="T55" i="10"/>
  <c r="D55" i="8" s="1"/>
  <c r="T54" i="10"/>
  <c r="T53" i="10"/>
  <c r="T52" i="10"/>
  <c r="D52" i="8" s="1"/>
  <c r="T51" i="10"/>
  <c r="T50" i="10"/>
  <c r="D50" i="8" s="1"/>
  <c r="T49" i="10"/>
  <c r="D49" i="8" s="1"/>
  <c r="T48" i="10"/>
  <c r="T47" i="10"/>
  <c r="T46" i="10"/>
  <c r="D46" i="8" s="1"/>
  <c r="T45" i="10"/>
  <c r="D45" i="8" s="1"/>
  <c r="T44" i="10"/>
  <c r="D44" i="8" s="1"/>
  <c r="T43" i="10"/>
  <c r="D43" i="8" s="1"/>
  <c r="T42" i="10"/>
  <c r="T41" i="10"/>
  <c r="T40" i="10"/>
  <c r="T39" i="10"/>
  <c r="T38" i="10"/>
  <c r="T37" i="10"/>
  <c r="D37" i="8" s="1"/>
  <c r="T36" i="10"/>
  <c r="T35" i="10"/>
  <c r="D35" i="8" s="1"/>
  <c r="T34" i="10"/>
  <c r="T33" i="10"/>
  <c r="D33" i="8" s="1"/>
  <c r="T32" i="10"/>
  <c r="T31" i="10"/>
  <c r="D31" i="8" s="1"/>
  <c r="T30" i="10"/>
  <c r="T29" i="10"/>
  <c r="D29" i="8" s="1"/>
  <c r="T28" i="10"/>
  <c r="T27" i="10"/>
  <c r="D27" i="8" s="1"/>
  <c r="T26" i="10"/>
  <c r="T25" i="10"/>
  <c r="D25" i="8" s="1"/>
  <c r="T24" i="10"/>
  <c r="T23" i="10"/>
  <c r="D23" i="8" s="1"/>
  <c r="T22" i="10"/>
  <c r="T21" i="10"/>
  <c r="D21" i="8" s="1"/>
  <c r="T20" i="10"/>
  <c r="T19" i="10"/>
  <c r="D19" i="8" s="1"/>
  <c r="T18" i="10"/>
  <c r="T17" i="10"/>
  <c r="D17" i="8" s="1"/>
  <c r="T16" i="10"/>
  <c r="T15" i="10"/>
  <c r="D15" i="8" s="1"/>
  <c r="T14" i="10"/>
  <c r="T13" i="10"/>
  <c r="D13" i="8" s="1"/>
  <c r="T12" i="10"/>
  <c r="T11" i="10"/>
  <c r="D11" i="8" s="1"/>
  <c r="T10" i="10"/>
  <c r="T9" i="10"/>
  <c r="D9" i="8" s="1"/>
  <c r="T8" i="10"/>
  <c r="T7" i="10"/>
  <c r="D7" i="8" s="1"/>
  <c r="T6" i="10"/>
  <c r="A3" i="4"/>
  <c r="A2" i="4"/>
  <c r="T7" i="6"/>
  <c r="D7" i="4" s="1"/>
  <c r="T8" i="6"/>
  <c r="D8" i="4" s="1"/>
  <c r="T9" i="6"/>
  <c r="D9" i="4" s="1"/>
  <c r="T10" i="6"/>
  <c r="D10" i="4" s="1"/>
  <c r="T11" i="6"/>
  <c r="D11" i="4" s="1"/>
  <c r="T12" i="6"/>
  <c r="D12" i="4" s="1"/>
  <c r="T13" i="6"/>
  <c r="D13" i="4" s="1"/>
  <c r="T14" i="6"/>
  <c r="D14" i="4" s="1"/>
  <c r="T15" i="6"/>
  <c r="D15" i="4" s="1"/>
  <c r="T16" i="6"/>
  <c r="D16" i="4" s="1"/>
  <c r="T17" i="6"/>
  <c r="D17" i="4" s="1"/>
  <c r="T18" i="6"/>
  <c r="D18" i="4" s="1"/>
  <c r="T19" i="6"/>
  <c r="D19" i="4" s="1"/>
  <c r="T20" i="6"/>
  <c r="D20" i="4" s="1"/>
  <c r="T21" i="6"/>
  <c r="D21" i="4" s="1"/>
  <c r="T22" i="6"/>
  <c r="D22" i="4" s="1"/>
  <c r="T23" i="6"/>
  <c r="D23" i="4" s="1"/>
  <c r="T24" i="6"/>
  <c r="D24" i="4" s="1"/>
  <c r="T25" i="6"/>
  <c r="D25" i="4" s="1"/>
  <c r="T26" i="6"/>
  <c r="D26" i="4" s="1"/>
  <c r="T27" i="6"/>
  <c r="D27" i="4" s="1"/>
  <c r="T28" i="6"/>
  <c r="D28" i="4" s="1"/>
  <c r="T29" i="6"/>
  <c r="D29" i="4" s="1"/>
  <c r="T30" i="6"/>
  <c r="D30" i="4" s="1"/>
  <c r="T31" i="6"/>
  <c r="D31" i="4" s="1"/>
  <c r="T32" i="6"/>
  <c r="D32" i="4" s="1"/>
  <c r="T33" i="6"/>
  <c r="D33" i="4" s="1"/>
  <c r="T34" i="6"/>
  <c r="D34" i="4" s="1"/>
  <c r="T35" i="6"/>
  <c r="D35" i="4" s="1"/>
  <c r="T36" i="6"/>
  <c r="D36" i="4" s="1"/>
  <c r="T37" i="6"/>
  <c r="D37" i="4" s="1"/>
  <c r="T38" i="6"/>
  <c r="D38" i="4" s="1"/>
  <c r="T39" i="6"/>
  <c r="D39" i="4" s="1"/>
  <c r="T40" i="6"/>
  <c r="D40" i="4" s="1"/>
  <c r="T41" i="6"/>
  <c r="D41" i="4" s="1"/>
  <c r="T42" i="6"/>
  <c r="D42" i="4" s="1"/>
  <c r="T43" i="6"/>
  <c r="D43" i="4" s="1"/>
  <c r="T44" i="6"/>
  <c r="D44" i="4" s="1"/>
  <c r="T45" i="6"/>
  <c r="D45" i="4" s="1"/>
  <c r="T46" i="6"/>
  <c r="D46" i="4" s="1"/>
  <c r="T47" i="6"/>
  <c r="D47" i="4" s="1"/>
  <c r="T48" i="6"/>
  <c r="D48" i="4" s="1"/>
  <c r="T49" i="6"/>
  <c r="D49" i="4" s="1"/>
  <c r="T50" i="6"/>
  <c r="D50" i="4" s="1"/>
  <c r="T51" i="6"/>
  <c r="D51" i="4" s="1"/>
  <c r="T52" i="6"/>
  <c r="D52" i="4" s="1"/>
  <c r="T53" i="6"/>
  <c r="D53" i="4" s="1"/>
  <c r="T54" i="6"/>
  <c r="D54" i="4" s="1"/>
  <c r="T55" i="6"/>
  <c r="D55" i="4" s="1"/>
  <c r="T56" i="6"/>
  <c r="D56" i="4" s="1"/>
  <c r="T57" i="6"/>
  <c r="D57" i="4" s="1"/>
  <c r="T58" i="6"/>
  <c r="D58" i="4" s="1"/>
  <c r="T59" i="6"/>
  <c r="D59" i="4" s="1"/>
  <c r="T60" i="6"/>
  <c r="D60" i="4" s="1"/>
  <c r="T61" i="6"/>
  <c r="D61" i="4" s="1"/>
  <c r="T62" i="6"/>
  <c r="D62" i="4" s="1"/>
  <c r="T63" i="6"/>
  <c r="D63" i="4" s="1"/>
  <c r="T64" i="6"/>
  <c r="D64" i="4" s="1"/>
  <c r="T65" i="6"/>
  <c r="D65" i="4" s="1"/>
  <c r="T66" i="6"/>
  <c r="D66" i="4" s="1"/>
  <c r="T67" i="6"/>
  <c r="D67" i="4" s="1"/>
  <c r="T68" i="6"/>
  <c r="D68" i="4" s="1"/>
  <c r="T69" i="6"/>
  <c r="D69" i="4" s="1"/>
  <c r="T70" i="6"/>
  <c r="D70" i="4" s="1"/>
  <c r="T71" i="6"/>
  <c r="D71" i="4" s="1"/>
  <c r="T72" i="6"/>
  <c r="D72" i="4" s="1"/>
  <c r="T73" i="6"/>
  <c r="D73" i="4" s="1"/>
  <c r="T74" i="6"/>
  <c r="D74" i="4" s="1"/>
  <c r="T75" i="6"/>
  <c r="D75" i="4" s="1"/>
  <c r="T76" i="6"/>
  <c r="D76" i="4" s="1"/>
  <c r="T77" i="6"/>
  <c r="D77" i="4" s="1"/>
  <c r="T78" i="6"/>
  <c r="D78" i="4" s="1"/>
  <c r="T79" i="6"/>
  <c r="D79" i="4" s="1"/>
  <c r="T80" i="6"/>
  <c r="D80" i="4" s="1"/>
  <c r="T81" i="6"/>
  <c r="D81" i="4" s="1"/>
  <c r="T82" i="6"/>
  <c r="D82" i="4" s="1"/>
  <c r="T83" i="6"/>
  <c r="D83" i="4" s="1"/>
  <c r="T84" i="6"/>
  <c r="D84" i="4" s="1"/>
  <c r="T85" i="6"/>
  <c r="D85" i="4" s="1"/>
  <c r="T86" i="6"/>
  <c r="D86" i="4" s="1"/>
  <c r="T87" i="6"/>
  <c r="D87" i="4" s="1"/>
  <c r="T88" i="6"/>
  <c r="D88" i="4" s="1"/>
  <c r="T89" i="6"/>
  <c r="D89" i="4" s="1"/>
  <c r="T90" i="6"/>
  <c r="D90" i="4" s="1"/>
  <c r="T91" i="6"/>
  <c r="D91" i="4" s="1"/>
  <c r="T92" i="6"/>
  <c r="D92" i="4" s="1"/>
  <c r="T6" i="6"/>
  <c r="D6" i="4" s="1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D6" i="3"/>
  <c r="S93" i="6"/>
  <c r="R93" i="6"/>
  <c r="Q93" i="6"/>
  <c r="P93" i="6"/>
  <c r="O93" i="6"/>
  <c r="N93" i="6"/>
  <c r="M93" i="6"/>
  <c r="L93" i="6"/>
  <c r="K93" i="6"/>
  <c r="J93" i="6"/>
  <c r="I93" i="6"/>
  <c r="H93" i="6"/>
  <c r="S93" i="7"/>
  <c r="R93" i="7"/>
  <c r="Q93" i="7"/>
  <c r="P93" i="7"/>
  <c r="O93" i="7"/>
  <c r="N93" i="7"/>
  <c r="M93" i="7"/>
  <c r="L93" i="7"/>
  <c r="K93" i="7"/>
  <c r="J93" i="7"/>
  <c r="I93" i="7"/>
  <c r="H93" i="7"/>
  <c r="H95" i="7" s="1"/>
  <c r="T104" i="13"/>
  <c r="T103" i="13"/>
  <c r="T102" i="13"/>
  <c r="T99" i="13"/>
  <c r="T98" i="13"/>
  <c r="T97" i="13"/>
  <c r="T96" i="13"/>
  <c r="T95" i="13"/>
  <c r="T94" i="13"/>
  <c r="T92" i="13"/>
  <c r="T91" i="13"/>
  <c r="T90" i="13"/>
  <c r="T89" i="13"/>
  <c r="T88" i="13"/>
  <c r="T87" i="13"/>
  <c r="T86" i="13"/>
  <c r="T85" i="13"/>
  <c r="T84" i="13"/>
  <c r="T83" i="13"/>
  <c r="T82" i="13"/>
  <c r="T81" i="13"/>
  <c r="T80" i="13"/>
  <c r="T79" i="13"/>
  <c r="T78" i="13"/>
  <c r="T77" i="13"/>
  <c r="T76" i="13"/>
  <c r="T75" i="13"/>
  <c r="T74" i="13"/>
  <c r="T73" i="13"/>
  <c r="T72" i="13"/>
  <c r="T71" i="13"/>
  <c r="T70" i="13"/>
  <c r="T69" i="13"/>
  <c r="T68" i="13"/>
  <c r="T67" i="13"/>
  <c r="T66" i="13"/>
  <c r="T65" i="13"/>
  <c r="T64" i="13"/>
  <c r="T63" i="13"/>
  <c r="T62" i="13"/>
  <c r="T61" i="13"/>
  <c r="T60" i="13"/>
  <c r="T59" i="13"/>
  <c r="T58" i="13"/>
  <c r="T5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E93" i="13"/>
  <c r="D106" i="13"/>
  <c r="T98" i="9"/>
  <c r="T97" i="9"/>
  <c r="T96" i="9"/>
  <c r="T95" i="9"/>
  <c r="T94" i="9"/>
  <c r="S99" i="9"/>
  <c r="R99" i="9"/>
  <c r="Q99" i="9"/>
  <c r="P99" i="9"/>
  <c r="N99" i="9"/>
  <c r="M99" i="9"/>
  <c r="H99" i="9"/>
  <c r="T92" i="9"/>
  <c r="T91" i="9"/>
  <c r="T90" i="9"/>
  <c r="T89" i="9"/>
  <c r="T88" i="9"/>
  <c r="T87" i="9"/>
  <c r="T86" i="9"/>
  <c r="T85" i="9"/>
  <c r="T84" i="9"/>
  <c r="T83" i="9"/>
  <c r="T82" i="9"/>
  <c r="T81" i="9"/>
  <c r="T80" i="9"/>
  <c r="T79" i="9"/>
  <c r="T78" i="9"/>
  <c r="T77" i="9"/>
  <c r="T76" i="9"/>
  <c r="T75" i="9"/>
  <c r="T74" i="9"/>
  <c r="T73" i="9"/>
  <c r="T72" i="9"/>
  <c r="T71" i="9"/>
  <c r="T70" i="9"/>
  <c r="T69" i="9"/>
  <c r="T68" i="9"/>
  <c r="T67" i="9"/>
  <c r="T66" i="9"/>
  <c r="T65" i="9"/>
  <c r="T64" i="9"/>
  <c r="T63" i="9"/>
  <c r="T62" i="9"/>
  <c r="T61" i="9"/>
  <c r="T60" i="9"/>
  <c r="T59" i="9"/>
  <c r="T58" i="9"/>
  <c r="T57" i="9"/>
  <c r="T56" i="9"/>
  <c r="T55" i="9"/>
  <c r="T54" i="9"/>
  <c r="T53" i="9"/>
  <c r="T52" i="9"/>
  <c r="T51" i="9"/>
  <c r="T50" i="9"/>
  <c r="T49" i="9"/>
  <c r="T48" i="9"/>
  <c r="T47" i="9"/>
  <c r="T46" i="9"/>
  <c r="T45" i="9"/>
  <c r="T44" i="9"/>
  <c r="T43" i="9"/>
  <c r="T42" i="9"/>
  <c r="T41" i="9"/>
  <c r="T40" i="9"/>
  <c r="T39" i="9"/>
  <c r="T38" i="9"/>
  <c r="T37" i="9"/>
  <c r="T36" i="9"/>
  <c r="T35" i="9"/>
  <c r="T34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E93" i="9"/>
  <c r="R98" i="5"/>
  <c r="Q93" i="5"/>
  <c r="O93" i="5"/>
  <c r="O95" i="5" s="1"/>
  <c r="M93" i="5"/>
  <c r="L93" i="5"/>
  <c r="J93" i="5"/>
  <c r="I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D93" i="5"/>
  <c r="L93" i="12"/>
  <c r="L106" i="12" s="1"/>
  <c r="K93" i="12"/>
  <c r="G93" i="12"/>
  <c r="G106" i="12" s="1"/>
  <c r="F93" i="12"/>
  <c r="E93" i="12"/>
  <c r="E106" i="12" s="1"/>
  <c r="L93" i="8"/>
  <c r="L99" i="8" s="1"/>
  <c r="K93" i="8"/>
  <c r="J93" i="8"/>
  <c r="J99" i="8" s="1"/>
  <c r="G93" i="8"/>
  <c r="F93" i="8"/>
  <c r="E93" i="8"/>
  <c r="E99" i="8" s="1"/>
  <c r="L93" i="4"/>
  <c r="K93" i="4"/>
  <c r="G93" i="4"/>
  <c r="F93" i="4"/>
  <c r="E93" i="4"/>
  <c r="N92" i="4"/>
  <c r="M92" i="4"/>
  <c r="N91" i="4"/>
  <c r="M91" i="4"/>
  <c r="N90" i="4"/>
  <c r="M90" i="4"/>
  <c r="N89" i="4"/>
  <c r="M89" i="4"/>
  <c r="N88" i="4"/>
  <c r="M88" i="4"/>
  <c r="N87" i="4"/>
  <c r="M87" i="4"/>
  <c r="N86" i="4"/>
  <c r="M86" i="4"/>
  <c r="N85" i="4"/>
  <c r="M85" i="4"/>
  <c r="N84" i="4"/>
  <c r="M84" i="4"/>
  <c r="N83" i="4"/>
  <c r="M83" i="4"/>
  <c r="N82" i="4"/>
  <c r="M82" i="4"/>
  <c r="N81" i="4"/>
  <c r="M81" i="4"/>
  <c r="N80" i="4"/>
  <c r="M80" i="4"/>
  <c r="N79" i="4"/>
  <c r="M79" i="4"/>
  <c r="N78" i="4"/>
  <c r="M78" i="4"/>
  <c r="N77" i="4"/>
  <c r="M77" i="4"/>
  <c r="N76" i="4"/>
  <c r="M76" i="4"/>
  <c r="N75" i="4"/>
  <c r="M75" i="4"/>
  <c r="N74" i="4"/>
  <c r="M74" i="4"/>
  <c r="N73" i="4"/>
  <c r="M73" i="4"/>
  <c r="N72" i="4"/>
  <c r="M72" i="4"/>
  <c r="N71" i="4"/>
  <c r="M71" i="4"/>
  <c r="N70" i="4"/>
  <c r="M70" i="4"/>
  <c r="N69" i="4"/>
  <c r="M69" i="4"/>
  <c r="N68" i="4"/>
  <c r="M68" i="4"/>
  <c r="N67" i="4"/>
  <c r="M67" i="4"/>
  <c r="N66" i="4"/>
  <c r="M66" i="4"/>
  <c r="N65" i="4"/>
  <c r="M65" i="4"/>
  <c r="N64" i="4"/>
  <c r="M64" i="4"/>
  <c r="N63" i="4"/>
  <c r="M63" i="4"/>
  <c r="N62" i="4"/>
  <c r="M62" i="4"/>
  <c r="N61" i="4"/>
  <c r="M61" i="4"/>
  <c r="N60" i="4"/>
  <c r="M60" i="4"/>
  <c r="N59" i="4"/>
  <c r="M59" i="4"/>
  <c r="N58" i="4"/>
  <c r="M58" i="4"/>
  <c r="N57" i="4"/>
  <c r="M57" i="4"/>
  <c r="N56" i="4"/>
  <c r="M56" i="4"/>
  <c r="N55" i="4"/>
  <c r="M55" i="4"/>
  <c r="N54" i="4"/>
  <c r="M54" i="4"/>
  <c r="N53" i="4"/>
  <c r="M53" i="4"/>
  <c r="N52" i="4"/>
  <c r="M52" i="4"/>
  <c r="N51" i="4"/>
  <c r="M51" i="4"/>
  <c r="N50" i="4"/>
  <c r="M50" i="4"/>
  <c r="N49" i="4"/>
  <c r="M49" i="4"/>
  <c r="N48" i="4"/>
  <c r="M48" i="4"/>
  <c r="N47" i="4"/>
  <c r="M47" i="4"/>
  <c r="N46" i="4"/>
  <c r="M46" i="4"/>
  <c r="N45" i="4"/>
  <c r="M45" i="4"/>
  <c r="N44" i="4"/>
  <c r="M44" i="4"/>
  <c r="N43" i="4"/>
  <c r="M43" i="4"/>
  <c r="N42" i="4"/>
  <c r="M42" i="4"/>
  <c r="N41" i="4"/>
  <c r="M41" i="4"/>
  <c r="N40" i="4"/>
  <c r="M40" i="4"/>
  <c r="N39" i="4"/>
  <c r="M39" i="4"/>
  <c r="N38" i="4"/>
  <c r="M38" i="4"/>
  <c r="N37" i="4"/>
  <c r="M37" i="4"/>
  <c r="N36" i="4"/>
  <c r="M36" i="4"/>
  <c r="N35" i="4"/>
  <c r="M35" i="4"/>
  <c r="N34" i="4"/>
  <c r="M34" i="4"/>
  <c r="N33" i="4"/>
  <c r="M33" i="4"/>
  <c r="N32" i="4"/>
  <c r="M32" i="4"/>
  <c r="N31" i="4"/>
  <c r="M31" i="4"/>
  <c r="N30" i="4"/>
  <c r="M30" i="4"/>
  <c r="N29" i="4"/>
  <c r="M29" i="4"/>
  <c r="N28" i="4"/>
  <c r="M28" i="4"/>
  <c r="N27" i="4"/>
  <c r="M27" i="4"/>
  <c r="N26" i="4"/>
  <c r="M26" i="4"/>
  <c r="N25" i="4"/>
  <c r="M25" i="4"/>
  <c r="N24" i="4"/>
  <c r="M24" i="4"/>
  <c r="N23" i="4"/>
  <c r="M23" i="4"/>
  <c r="N22" i="4"/>
  <c r="M22" i="4"/>
  <c r="N21" i="4"/>
  <c r="M21" i="4"/>
  <c r="N20" i="4"/>
  <c r="M20" i="4"/>
  <c r="N19" i="4"/>
  <c r="M19" i="4"/>
  <c r="N18" i="4"/>
  <c r="M18" i="4"/>
  <c r="N17" i="4"/>
  <c r="M17" i="4"/>
  <c r="N16" i="4"/>
  <c r="M16" i="4"/>
  <c r="N15" i="4"/>
  <c r="M15" i="4"/>
  <c r="N14" i="4"/>
  <c r="M14" i="4"/>
  <c r="N13" i="4"/>
  <c r="M13" i="4"/>
  <c r="N12" i="4"/>
  <c r="M12" i="4"/>
  <c r="N11" i="4"/>
  <c r="M11" i="4"/>
  <c r="N10" i="4"/>
  <c r="M10" i="4"/>
  <c r="N9" i="4"/>
  <c r="M9" i="4"/>
  <c r="N8" i="4"/>
  <c r="M8" i="4"/>
  <c r="N7" i="4"/>
  <c r="M7" i="4"/>
  <c r="N6" i="4"/>
  <c r="M6" i="4"/>
  <c r="R95" i="17" l="1"/>
  <c r="R97" i="17"/>
  <c r="S95" i="17"/>
  <c r="S97" i="17"/>
  <c r="J95" i="17"/>
  <c r="J97" i="17"/>
  <c r="T29" i="3"/>
  <c r="T28" i="3"/>
  <c r="T27" i="3"/>
  <c r="T30" i="3"/>
  <c r="S93" i="3"/>
  <c r="S94" i="3" s="1"/>
  <c r="Q93" i="3"/>
  <c r="Q94" i="3" s="1"/>
  <c r="O93" i="3"/>
  <c r="O94" i="3" s="1"/>
  <c r="K93" i="3"/>
  <c r="K94" i="3" s="1"/>
  <c r="I93" i="3"/>
  <c r="I94" i="3" s="1"/>
  <c r="I95" i="17"/>
  <c r="I97" i="17" s="1"/>
  <c r="I95" i="7"/>
  <c r="I98" i="7" s="1"/>
  <c r="K95" i="7"/>
  <c r="K98" i="7" s="1"/>
  <c r="M98" i="7"/>
  <c r="M95" i="7"/>
  <c r="O98" i="7"/>
  <c r="O95" i="7"/>
  <c r="Q98" i="7"/>
  <c r="Q95" i="7"/>
  <c r="S98" i="7"/>
  <c r="S95" i="7"/>
  <c r="J98" i="7"/>
  <c r="J95" i="7"/>
  <c r="L98" i="7"/>
  <c r="L95" i="7"/>
  <c r="N98" i="7"/>
  <c r="N95" i="7"/>
  <c r="P98" i="7"/>
  <c r="P95" i="7"/>
  <c r="R95" i="7"/>
  <c r="K95" i="17"/>
  <c r="O95" i="17"/>
  <c r="L95" i="17"/>
  <c r="P95" i="17"/>
  <c r="T93" i="13"/>
  <c r="T106" i="13" s="1"/>
  <c r="T108" i="13" s="1"/>
  <c r="M93" i="3"/>
  <c r="M94" i="3" s="1"/>
  <c r="J95" i="5"/>
  <c r="L95" i="5"/>
  <c r="L98" i="5" s="1"/>
  <c r="N95" i="5"/>
  <c r="P98" i="5"/>
  <c r="I95" i="5"/>
  <c r="I98" i="5" s="1"/>
  <c r="K95" i="5"/>
  <c r="K98" i="5" s="1"/>
  <c r="M95" i="5"/>
  <c r="M98" i="5" s="1"/>
  <c r="O98" i="5"/>
  <c r="Q95" i="5"/>
  <c r="Q98" i="5" s="1"/>
  <c r="S95" i="5"/>
  <c r="S98" i="5" s="1"/>
  <c r="T93" i="11"/>
  <c r="H97" i="17"/>
  <c r="G99" i="8"/>
  <c r="H93" i="4"/>
  <c r="I93" i="4"/>
  <c r="N93" i="4"/>
  <c r="M93" i="4"/>
  <c r="T93" i="9"/>
  <c r="T99" i="9" s="1"/>
  <c r="T14" i="3"/>
  <c r="H98" i="7"/>
  <c r="J93" i="4"/>
  <c r="T86" i="3"/>
  <c r="T81" i="3"/>
  <c r="T75" i="3"/>
  <c r="T70" i="3"/>
  <c r="T62" i="3"/>
  <c r="T54" i="3"/>
  <c r="T46" i="3"/>
  <c r="T38" i="3"/>
  <c r="T22" i="3"/>
  <c r="D93" i="12"/>
  <c r="T93" i="6"/>
  <c r="E93" i="3"/>
  <c r="F93" i="13"/>
  <c r="F106" i="13" s="1"/>
  <c r="G16" i="3"/>
  <c r="G50" i="3"/>
  <c r="G48" i="3"/>
  <c r="G46" i="3"/>
  <c r="G44" i="3"/>
  <c r="G42" i="3"/>
  <c r="G40" i="3"/>
  <c r="G38" i="3"/>
  <c r="G36" i="3"/>
  <c r="G34" i="3"/>
  <c r="G32" i="3"/>
  <c r="G30" i="3"/>
  <c r="G28" i="3"/>
  <c r="G26" i="3"/>
  <c r="G24" i="3"/>
  <c r="G22" i="3"/>
  <c r="G20" i="3"/>
  <c r="G18" i="3"/>
  <c r="G14" i="3"/>
  <c r="G12" i="3"/>
  <c r="G10" i="3"/>
  <c r="G8" i="3"/>
  <c r="G7" i="3"/>
  <c r="G15" i="3"/>
  <c r="G19" i="3"/>
  <c r="G23" i="3"/>
  <c r="G29" i="3"/>
  <c r="G33" i="3"/>
  <c r="G41" i="3"/>
  <c r="G45" i="3"/>
  <c r="G49" i="3"/>
  <c r="F93" i="5"/>
  <c r="T93" i="5"/>
  <c r="G9" i="3"/>
  <c r="G11" i="3"/>
  <c r="G13" i="3"/>
  <c r="G17" i="3"/>
  <c r="G21" i="3"/>
  <c r="G25" i="3"/>
  <c r="G27" i="3"/>
  <c r="G31" i="3"/>
  <c r="G35" i="3"/>
  <c r="G37" i="3"/>
  <c r="G39" i="3"/>
  <c r="G43" i="3"/>
  <c r="G47" i="3"/>
  <c r="G51" i="3"/>
  <c r="G55" i="3"/>
  <c r="G61" i="3"/>
  <c r="G69" i="3"/>
  <c r="G79" i="3"/>
  <c r="T84" i="3"/>
  <c r="T72" i="3"/>
  <c r="T58" i="3"/>
  <c r="T42" i="3"/>
  <c r="T26" i="3"/>
  <c r="T10" i="3"/>
  <c r="T89" i="3"/>
  <c r="T78" i="3"/>
  <c r="T66" i="3"/>
  <c r="T50" i="3"/>
  <c r="T34" i="3"/>
  <c r="T18" i="3"/>
  <c r="J93" i="12"/>
  <c r="J106" i="12" s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D93" i="4"/>
  <c r="G52" i="3"/>
  <c r="G53" i="3"/>
  <c r="G54" i="3"/>
  <c r="G56" i="3"/>
  <c r="G57" i="3"/>
  <c r="G58" i="3"/>
  <c r="G59" i="3"/>
  <c r="G60" i="3"/>
  <c r="G62" i="3"/>
  <c r="G63" i="3"/>
  <c r="G64" i="3"/>
  <c r="G65" i="3"/>
  <c r="G66" i="3"/>
  <c r="G67" i="3"/>
  <c r="G68" i="3"/>
  <c r="G70" i="3"/>
  <c r="G71" i="3"/>
  <c r="G72" i="3"/>
  <c r="G73" i="3"/>
  <c r="G74" i="3"/>
  <c r="G75" i="3"/>
  <c r="G76" i="3"/>
  <c r="G77" i="3"/>
  <c r="G78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F86" i="3"/>
  <c r="F87" i="3"/>
  <c r="F88" i="3"/>
  <c r="F89" i="3"/>
  <c r="F90" i="3"/>
  <c r="F91" i="3"/>
  <c r="F92" i="3"/>
  <c r="K93" i="16"/>
  <c r="K97" i="16" s="1"/>
  <c r="T93" i="18"/>
  <c r="T93" i="14"/>
  <c r="T93" i="7"/>
  <c r="T95" i="7" s="1"/>
  <c r="T93" i="15"/>
  <c r="T105" i="15" s="1"/>
  <c r="T99" i="11"/>
  <c r="D6" i="8"/>
  <c r="D92" i="8"/>
  <c r="D91" i="8"/>
  <c r="D90" i="8"/>
  <c r="D88" i="8"/>
  <c r="D84" i="8"/>
  <c r="D83" i="8"/>
  <c r="D82" i="8"/>
  <c r="D81" i="8"/>
  <c r="D80" i="8"/>
  <c r="D78" i="8"/>
  <c r="D73" i="8"/>
  <c r="D69" i="8"/>
  <c r="D68" i="8"/>
  <c r="D66" i="8"/>
  <c r="D65" i="8"/>
  <c r="D63" i="8"/>
  <c r="D62" i="8"/>
  <c r="D60" i="8"/>
  <c r="D58" i="8"/>
  <c r="D57" i="8"/>
  <c r="D54" i="8"/>
  <c r="D53" i="8"/>
  <c r="D51" i="8"/>
  <c r="D48" i="8"/>
  <c r="D47" i="8"/>
  <c r="D42" i="8"/>
  <c r="D41" i="8"/>
  <c r="D40" i="8"/>
  <c r="D39" i="8"/>
  <c r="D38" i="8"/>
  <c r="D36" i="8"/>
  <c r="D34" i="8"/>
  <c r="D32" i="8"/>
  <c r="D30" i="8"/>
  <c r="D28" i="8"/>
  <c r="D26" i="8"/>
  <c r="D24" i="8"/>
  <c r="D22" i="8"/>
  <c r="D20" i="8"/>
  <c r="D18" i="8"/>
  <c r="D16" i="8"/>
  <c r="D14" i="8"/>
  <c r="D12" i="8"/>
  <c r="D10" i="8"/>
  <c r="D8" i="8"/>
  <c r="T93" i="10"/>
  <c r="E93" i="5"/>
  <c r="F6" i="3"/>
  <c r="T93" i="17"/>
  <c r="D93" i="17"/>
  <c r="E93" i="16"/>
  <c r="G93" i="16"/>
  <c r="D93" i="16"/>
  <c r="F93" i="16"/>
  <c r="J93" i="16"/>
  <c r="L93" i="16"/>
  <c r="R93" i="3"/>
  <c r="R94" i="3" s="1"/>
  <c r="P93" i="3"/>
  <c r="P94" i="3" s="1"/>
  <c r="N93" i="3"/>
  <c r="N94" i="3" s="1"/>
  <c r="L93" i="3"/>
  <c r="L94" i="3" s="1"/>
  <c r="J93" i="3"/>
  <c r="J94" i="3" s="1"/>
  <c r="H93" i="3"/>
  <c r="H94" i="3" s="1"/>
  <c r="T91" i="3"/>
  <c r="T85" i="3"/>
  <c r="T80" i="3"/>
  <c r="T79" i="3"/>
  <c r="T73" i="3"/>
  <c r="T68" i="3"/>
  <c r="T60" i="3"/>
  <c r="T52" i="3"/>
  <c r="T44" i="3"/>
  <c r="T36" i="3"/>
  <c r="T20" i="3"/>
  <c r="T12" i="3"/>
  <c r="T87" i="3"/>
  <c r="T82" i="3"/>
  <c r="T76" i="3"/>
  <c r="T71" i="3"/>
  <c r="T64" i="3"/>
  <c r="T56" i="3"/>
  <c r="T48" i="3"/>
  <c r="T40" i="3"/>
  <c r="T32" i="3"/>
  <c r="T24" i="3"/>
  <c r="T16" i="3"/>
  <c r="T8" i="3"/>
  <c r="T6" i="3"/>
  <c r="T92" i="3"/>
  <c r="T88" i="3"/>
  <c r="T83" i="3"/>
  <c r="T77" i="3"/>
  <c r="T74" i="3"/>
  <c r="T69" i="3"/>
  <c r="T65" i="3"/>
  <c r="T61" i="3"/>
  <c r="T57" i="3"/>
  <c r="T53" i="3"/>
  <c r="T49" i="3"/>
  <c r="T45" i="3"/>
  <c r="T41" i="3"/>
  <c r="T37" i="3"/>
  <c r="T33" i="3"/>
  <c r="T25" i="3"/>
  <c r="T21" i="3"/>
  <c r="T17" i="3"/>
  <c r="T13" i="3"/>
  <c r="T9" i="3"/>
  <c r="T90" i="3"/>
  <c r="T67" i="3"/>
  <c r="T63" i="3"/>
  <c r="T59" i="3"/>
  <c r="T55" i="3"/>
  <c r="T51" i="3"/>
  <c r="T47" i="3"/>
  <c r="T43" i="3"/>
  <c r="T39" i="3"/>
  <c r="T35" i="3"/>
  <c r="T31" i="3"/>
  <c r="T23" i="3"/>
  <c r="T19" i="3"/>
  <c r="T15" i="3"/>
  <c r="T11" i="3"/>
  <c r="T7" i="3"/>
  <c r="M93" i="12"/>
  <c r="M106" i="12" s="1"/>
  <c r="H93" i="12"/>
  <c r="H106" i="12" s="1"/>
  <c r="M93" i="8"/>
  <c r="I93" i="8"/>
  <c r="N93" i="8"/>
  <c r="H93" i="8"/>
  <c r="D93" i="9"/>
  <c r="D99" i="9" s="1"/>
  <c r="F93" i="9"/>
  <c r="F99" i="9" s="1"/>
  <c r="G93" i="9"/>
  <c r="G93" i="13"/>
  <c r="J98" i="5" l="1"/>
  <c r="J95" i="4"/>
  <c r="J98" i="4" s="1"/>
  <c r="E95" i="4"/>
  <c r="E98" i="4" s="1"/>
  <c r="R98" i="7"/>
  <c r="F95" i="17"/>
  <c r="L95" i="16"/>
  <c r="M95" i="16" s="1"/>
  <c r="G95" i="16"/>
  <c r="H95" i="16" s="1"/>
  <c r="D95" i="17"/>
  <c r="D97" i="17" s="1"/>
  <c r="T95" i="17"/>
  <c r="T97" i="17" s="1"/>
  <c r="H98" i="5"/>
  <c r="D95" i="5"/>
  <c r="D98" i="5" s="1"/>
  <c r="N98" i="5"/>
  <c r="G95" i="4"/>
  <c r="G98" i="4" s="1"/>
  <c r="F95" i="5"/>
  <c r="F98" i="5" s="1"/>
  <c r="L95" i="4"/>
  <c r="L98" i="4" s="1"/>
  <c r="T95" i="5"/>
  <c r="T98" i="5" s="1"/>
  <c r="L100" i="8"/>
  <c r="J97" i="16"/>
  <c r="J100" i="8"/>
  <c r="G100" i="8"/>
  <c r="E97" i="16"/>
  <c r="E100" i="8"/>
  <c r="E94" i="3"/>
  <c r="D93" i="3"/>
  <c r="D94" i="3" s="1"/>
  <c r="T93" i="3"/>
  <c r="T94" i="3" s="1"/>
  <c r="G6" i="3"/>
  <c r="G93" i="3" s="1"/>
  <c r="G93" i="5"/>
  <c r="F93" i="3"/>
  <c r="F94" i="3" s="1"/>
  <c r="I93" i="12"/>
  <c r="N93" i="12"/>
  <c r="D93" i="8"/>
  <c r="H93" i="16"/>
  <c r="M93" i="16"/>
  <c r="N93" i="16"/>
  <c r="I93" i="16"/>
  <c r="M97" i="16" l="1"/>
  <c r="L97" i="16"/>
  <c r="H97" i="16"/>
  <c r="G97" i="16"/>
  <c r="F97" i="17"/>
  <c r="G94" i="3"/>
</calcChain>
</file>

<file path=xl/comments1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10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11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12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13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14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15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2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3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4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5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6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7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8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9.xml><?xml version="1.0" encoding="utf-8"?>
<comments xmlns="http://schemas.openxmlformats.org/spreadsheetml/2006/main">
  <authors>
    <author>作者</author>
    <author>zhangqian</author>
  </authors>
  <commentList>
    <comment ref="H2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五险总数
</t>
        </r>
      </text>
    </comment>
    <comment ref="C91" authorId="1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sharedStrings.xml><?xml version="1.0" encoding="utf-8"?>
<sst xmlns="http://schemas.openxmlformats.org/spreadsheetml/2006/main" count="3339" uniqueCount="467">
  <si>
    <t>累计数</t>
    <phoneticPr fontId="6" type="noConversion"/>
  </si>
  <si>
    <t>同期数</t>
    <phoneticPr fontId="10" type="noConversion"/>
  </si>
  <si>
    <t>账面数</t>
    <phoneticPr fontId="10" type="noConversion"/>
  </si>
  <si>
    <t>账面-同期</t>
    <phoneticPr fontId="10" type="noConversion"/>
  </si>
  <si>
    <t>与人有关费用</t>
    <phoneticPr fontId="10" type="noConversion"/>
  </si>
  <si>
    <t>劳务费</t>
  </si>
  <si>
    <t>奖励费</t>
    <phoneticPr fontId="10" type="noConversion"/>
  </si>
  <si>
    <t>奖励费</t>
  </si>
  <si>
    <t>员工餐费</t>
  </si>
  <si>
    <t>文体活动费</t>
  </si>
  <si>
    <t>高温补贴</t>
  </si>
  <si>
    <t>医疗医药费</t>
  </si>
  <si>
    <t>慰问金</t>
  </si>
  <si>
    <t>困难补助金</t>
  </si>
  <si>
    <t>租车费</t>
  </si>
  <si>
    <t>商业保险金</t>
  </si>
  <si>
    <t>其他</t>
  </si>
  <si>
    <t>住房公积金</t>
  </si>
  <si>
    <t>工会经费</t>
    <phoneticPr fontId="10" type="noConversion"/>
  </si>
  <si>
    <t>工会经费</t>
  </si>
  <si>
    <t>培训费</t>
  </si>
  <si>
    <t>社会保险费</t>
    <phoneticPr fontId="10" type="noConversion"/>
  </si>
  <si>
    <t>养老保险</t>
  </si>
  <si>
    <t>失业保险</t>
  </si>
  <si>
    <t>工伤保险</t>
  </si>
  <si>
    <t>医疗保险</t>
  </si>
  <si>
    <t>生育保险</t>
  </si>
  <si>
    <t>招聘费</t>
    <phoneticPr fontId="10" type="noConversion"/>
  </si>
  <si>
    <t>招聘费</t>
  </si>
  <si>
    <t>办公费</t>
    <phoneticPr fontId="10" type="noConversion"/>
  </si>
  <si>
    <t>图书资料费</t>
  </si>
  <si>
    <t>办公用品费用</t>
  </si>
  <si>
    <t>印刷费</t>
    <phoneticPr fontId="10" type="noConversion"/>
  </si>
  <si>
    <t>印刷费</t>
  </si>
  <si>
    <t>上网费</t>
  </si>
  <si>
    <t>固话费</t>
  </si>
  <si>
    <t>手机费</t>
  </si>
  <si>
    <t>差旅费</t>
    <phoneticPr fontId="10" type="noConversion"/>
  </si>
  <si>
    <t>国内出差费</t>
  </si>
  <si>
    <t>出国经费</t>
  </si>
  <si>
    <t>车辆费</t>
  </si>
  <si>
    <t>业务招待费</t>
    <phoneticPr fontId="10" type="noConversion"/>
  </si>
  <si>
    <t>业务招待费</t>
  </si>
  <si>
    <t>会员费</t>
  </si>
  <si>
    <t>会议会务费</t>
  </si>
  <si>
    <t>文化建设费</t>
    <phoneticPr fontId="10" type="noConversion"/>
  </si>
  <si>
    <t>文化建设费</t>
  </si>
  <si>
    <t>与资产有关费用</t>
    <phoneticPr fontId="10" type="noConversion"/>
  </si>
  <si>
    <t>软件费</t>
  </si>
  <si>
    <t>保险费</t>
    <phoneticPr fontId="10" type="noConversion"/>
  </si>
  <si>
    <t>财产保险</t>
  </si>
  <si>
    <t>固定资产折旧</t>
    <phoneticPr fontId="10" type="noConversion"/>
  </si>
  <si>
    <t>固定资产折旧</t>
  </si>
  <si>
    <t>无形资产摊销</t>
  </si>
  <si>
    <t>租赁费</t>
    <phoneticPr fontId="10" type="noConversion"/>
  </si>
  <si>
    <t>租赁费</t>
  </si>
  <si>
    <t>试验材料费</t>
  </si>
  <si>
    <t>委外试制费</t>
  </si>
  <si>
    <t>检验检测费</t>
    <phoneticPr fontId="10" type="noConversion"/>
  </si>
  <si>
    <t>检验材料费</t>
  </si>
  <si>
    <t>委外检验检测</t>
  </si>
  <si>
    <t>设计费</t>
    <phoneticPr fontId="10" type="noConversion"/>
  </si>
  <si>
    <t>设计费</t>
  </si>
  <si>
    <t>专利费</t>
  </si>
  <si>
    <t>与市场相关费用</t>
    <phoneticPr fontId="10" type="noConversion"/>
  </si>
  <si>
    <t>体系建设费</t>
    <phoneticPr fontId="10" type="noConversion"/>
  </si>
  <si>
    <t>体系建设费</t>
  </si>
  <si>
    <t>广告宣传费</t>
  </si>
  <si>
    <t>展台展位费</t>
  </si>
  <si>
    <t>样品赠品费</t>
  </si>
  <si>
    <t>市场调研费</t>
    <phoneticPr fontId="10" type="noConversion"/>
  </si>
  <si>
    <t>市场调研费</t>
  </si>
  <si>
    <t>与业务量直接相关费用</t>
    <phoneticPr fontId="10" type="noConversion"/>
  </si>
  <si>
    <t>机物料消耗</t>
    <phoneticPr fontId="10" type="noConversion"/>
  </si>
  <si>
    <t>机物料消耗</t>
  </si>
  <si>
    <t>水费</t>
  </si>
  <si>
    <t>电费</t>
  </si>
  <si>
    <t>燃油燃煤费</t>
    <phoneticPr fontId="10" type="noConversion"/>
  </si>
  <si>
    <t>燃油燃煤费</t>
  </si>
  <si>
    <t>蒸汽费</t>
  </si>
  <si>
    <t>运输费</t>
    <phoneticPr fontId="10" type="noConversion"/>
  </si>
  <si>
    <t>自有车辆</t>
  </si>
  <si>
    <t>外部货运</t>
  </si>
  <si>
    <t>邮寄费</t>
    <phoneticPr fontId="10" type="noConversion"/>
  </si>
  <si>
    <t>邮寄费</t>
  </si>
  <si>
    <t>码头文件费</t>
  </si>
  <si>
    <t>商检港杂费</t>
  </si>
  <si>
    <t>报关费</t>
    <phoneticPr fontId="10" type="noConversion"/>
  </si>
  <si>
    <t>进口报关</t>
  </si>
  <si>
    <t>出口报关</t>
  </si>
  <si>
    <t>业务代理费</t>
    <phoneticPr fontId="10" type="noConversion"/>
  </si>
  <si>
    <t>业务代理费</t>
  </si>
  <si>
    <t>接受劳务服务费</t>
    <phoneticPr fontId="10" type="noConversion"/>
  </si>
  <si>
    <t>审计鉴证费</t>
  </si>
  <si>
    <t>咨询费</t>
    <phoneticPr fontId="10" type="noConversion"/>
  </si>
  <si>
    <t>技术咨询费</t>
  </si>
  <si>
    <t>其他咨询费</t>
  </si>
  <si>
    <t>诉讼费</t>
  </si>
  <si>
    <t>与安全环保相关费用</t>
    <phoneticPr fontId="10" type="noConversion"/>
  </si>
  <si>
    <t>劳动保护费</t>
    <phoneticPr fontId="10" type="noConversion"/>
  </si>
  <si>
    <t>劳动保护费</t>
  </si>
  <si>
    <t>安全费</t>
  </si>
  <si>
    <t>环境保护费</t>
    <phoneticPr fontId="10" type="noConversion"/>
  </si>
  <si>
    <t>绿化费</t>
  </si>
  <si>
    <t>排污费</t>
  </si>
  <si>
    <t>环评费</t>
  </si>
  <si>
    <t>职业健康费</t>
    <phoneticPr fontId="10" type="noConversion"/>
  </si>
  <si>
    <t>职业健康费</t>
  </si>
  <si>
    <t>与投资者相关费用</t>
    <phoneticPr fontId="10" type="noConversion"/>
  </si>
  <si>
    <t>证券发行费用</t>
    <phoneticPr fontId="10" type="noConversion"/>
  </si>
  <si>
    <t>证券发行费用</t>
  </si>
  <si>
    <t>信息披露费</t>
    <phoneticPr fontId="10" type="noConversion"/>
  </si>
  <si>
    <t>信息披露费</t>
  </si>
  <si>
    <t>投资者关系费</t>
    <phoneticPr fontId="10" type="noConversion"/>
  </si>
  <si>
    <t>投资者关系费</t>
  </si>
  <si>
    <t>董事会费</t>
  </si>
  <si>
    <t>其他费用</t>
    <phoneticPr fontId="10" type="noConversion"/>
  </si>
  <si>
    <t>相关税费</t>
  </si>
  <si>
    <t>其他</t>
    <phoneticPr fontId="10" type="noConversion"/>
  </si>
  <si>
    <t>合计</t>
    <phoneticPr fontId="10" type="noConversion"/>
  </si>
  <si>
    <t>其中：有机硅橡胶材料</t>
    <phoneticPr fontId="10" type="noConversion"/>
  </si>
  <si>
    <t>其中：其他</t>
    <phoneticPr fontId="10" type="noConversion"/>
  </si>
  <si>
    <t>check</t>
    <phoneticPr fontId="10" type="noConversion"/>
  </si>
  <si>
    <t>编制说明：</t>
    <phoneticPr fontId="10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</si>
  <si>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</si>
  <si>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</si>
  <si>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</si>
  <si>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</si>
  <si>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</si>
  <si>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</si>
  <si>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</si>
  <si>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</si>
  <si>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</si>
  <si>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</si>
  <si>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r>
      <t xml:space="preserve">                                                    </t>
    </r>
    <r>
      <rPr>
        <b/>
        <sz val="20"/>
        <rFont val="黑体"/>
        <family val="3"/>
        <charset val="134"/>
      </rPr>
      <t>管理费用预算执行情况表</t>
    </r>
    <phoneticPr fontId="6" type="noConversion"/>
  </si>
  <si>
    <t>其中：个人护理（日化事业部）</t>
    <phoneticPr fontId="10" type="noConversion"/>
  </si>
  <si>
    <t>其中：个人护理（国际贸易部）</t>
    <phoneticPr fontId="10" type="noConversion"/>
  </si>
  <si>
    <t xml:space="preserve">2、日化事业部内销和外销暂时按1.1的比例列支；
</t>
    <phoneticPr fontId="10" type="noConversion"/>
  </si>
  <si>
    <t xml:space="preserve">3、其余服务性部分全部列入其他。
</t>
    <phoneticPr fontId="10" type="noConversion"/>
  </si>
  <si>
    <t>4、研发费用按照项目分入日化、电池。</t>
    <phoneticPr fontId="10" type="noConversion"/>
  </si>
  <si>
    <t>1、按部门实际发生情况划分
；</t>
    <phoneticPr fontId="10" type="noConversion"/>
  </si>
  <si>
    <t>实际-预算</t>
    <phoneticPr fontId="10" type="noConversion"/>
  </si>
  <si>
    <t>制造费用预算执行情况表</t>
    <phoneticPr fontId="6" type="noConversion"/>
  </si>
  <si>
    <t>一级科目</t>
    <phoneticPr fontId="10" type="noConversion"/>
  </si>
  <si>
    <t>二级科目</t>
    <phoneticPr fontId="10" type="noConversion"/>
  </si>
  <si>
    <t>三级科目</t>
    <phoneticPr fontId="6" type="noConversion"/>
  </si>
  <si>
    <t>预算数</t>
    <phoneticPr fontId="10" type="noConversion"/>
  </si>
  <si>
    <t>本期数</t>
    <phoneticPr fontId="6" type="noConversion"/>
  </si>
  <si>
    <t>当月和累计差异说明</t>
    <phoneticPr fontId="6" type="noConversion"/>
  </si>
  <si>
    <t>账面-预算</t>
    <phoneticPr fontId="10" type="noConversion"/>
  </si>
  <si>
    <t>工资</t>
    <phoneticPr fontId="10" type="noConversion"/>
  </si>
  <si>
    <t>劳务费</t>
    <phoneticPr fontId="10" type="noConversion"/>
  </si>
  <si>
    <t>福利费</t>
    <phoneticPr fontId="10" type="noConversion"/>
  </si>
  <si>
    <t>住房公积金</t>
    <phoneticPr fontId="10" type="noConversion"/>
  </si>
  <si>
    <t>培训费</t>
    <phoneticPr fontId="10" type="noConversion"/>
  </si>
  <si>
    <t>日常行政费用</t>
    <phoneticPr fontId="10" type="noConversion"/>
  </si>
  <si>
    <t>通讯费</t>
    <phoneticPr fontId="10" type="noConversion"/>
  </si>
  <si>
    <t>车辆费</t>
    <phoneticPr fontId="10" type="noConversion"/>
  </si>
  <si>
    <t>会议会员费</t>
    <phoneticPr fontId="10" type="noConversion"/>
  </si>
  <si>
    <t>修理费</t>
    <phoneticPr fontId="10" type="noConversion"/>
  </si>
  <si>
    <t>低值易耗品</t>
    <phoneticPr fontId="10" type="noConversion"/>
  </si>
  <si>
    <t>软件费</t>
    <phoneticPr fontId="10" type="noConversion"/>
  </si>
  <si>
    <t>无形资产摊销</t>
    <phoneticPr fontId="10" type="noConversion"/>
  </si>
  <si>
    <t>租赁费</t>
    <phoneticPr fontId="10" type="noConversion"/>
  </si>
  <si>
    <t>与试验检测相关费用</t>
    <phoneticPr fontId="10" type="noConversion"/>
  </si>
  <si>
    <t>试验试制费</t>
    <phoneticPr fontId="10" type="noConversion"/>
  </si>
  <si>
    <t>检验检测费</t>
    <phoneticPr fontId="10" type="noConversion"/>
  </si>
  <si>
    <t>设计费</t>
    <phoneticPr fontId="10" type="noConversion"/>
  </si>
  <si>
    <t>专利费</t>
    <phoneticPr fontId="10" type="noConversion"/>
  </si>
  <si>
    <t>与市场相关费用</t>
    <phoneticPr fontId="10" type="noConversion"/>
  </si>
  <si>
    <t>体系建设费</t>
    <phoneticPr fontId="10" type="noConversion"/>
  </si>
  <si>
    <t>广告宣传费</t>
    <phoneticPr fontId="10" type="noConversion"/>
  </si>
  <si>
    <t>展览费</t>
    <phoneticPr fontId="10" type="noConversion"/>
  </si>
  <si>
    <t>样品赠品费</t>
    <phoneticPr fontId="10" type="noConversion"/>
  </si>
  <si>
    <t>市场调研费</t>
    <phoneticPr fontId="10" type="noConversion"/>
  </si>
  <si>
    <t>与业务量直接相关费用</t>
    <phoneticPr fontId="10" type="noConversion"/>
  </si>
  <si>
    <t>机物料消耗</t>
    <phoneticPr fontId="10" type="noConversion"/>
  </si>
  <si>
    <t>水费</t>
    <phoneticPr fontId="10" type="noConversion"/>
  </si>
  <si>
    <t>电费</t>
    <phoneticPr fontId="10" type="noConversion"/>
  </si>
  <si>
    <t>燃油燃煤费</t>
    <phoneticPr fontId="10" type="noConversion"/>
  </si>
  <si>
    <t>蒸汽费</t>
    <phoneticPr fontId="10" type="noConversion"/>
  </si>
  <si>
    <t>运输费</t>
    <phoneticPr fontId="10" type="noConversion"/>
  </si>
  <si>
    <t>邮寄费</t>
    <phoneticPr fontId="10" type="noConversion"/>
  </si>
  <si>
    <t>码头文件费</t>
    <phoneticPr fontId="10" type="noConversion"/>
  </si>
  <si>
    <t>商检港杂费</t>
    <phoneticPr fontId="10" type="noConversion"/>
  </si>
  <si>
    <t>报关费</t>
    <phoneticPr fontId="10" type="noConversion"/>
  </si>
  <si>
    <t>业务代理费</t>
    <phoneticPr fontId="10" type="noConversion"/>
  </si>
  <si>
    <t>接受劳务服务费</t>
    <phoneticPr fontId="10" type="noConversion"/>
  </si>
  <si>
    <t>审计鉴证费</t>
    <phoneticPr fontId="10" type="noConversion"/>
  </si>
  <si>
    <t>咨询费</t>
    <phoneticPr fontId="10" type="noConversion"/>
  </si>
  <si>
    <t>诉讼费</t>
    <phoneticPr fontId="10" type="noConversion"/>
  </si>
  <si>
    <t>与安全环保相关费用</t>
    <phoneticPr fontId="10" type="noConversion"/>
  </si>
  <si>
    <t>劳动保护费</t>
    <phoneticPr fontId="10" type="noConversion"/>
  </si>
  <si>
    <t>安全费</t>
    <phoneticPr fontId="10" type="noConversion"/>
  </si>
  <si>
    <t>环境保护费</t>
    <phoneticPr fontId="10" type="noConversion"/>
  </si>
  <si>
    <t>职业健康费</t>
    <phoneticPr fontId="10" type="noConversion"/>
  </si>
  <si>
    <t>与投资者相关费用</t>
    <phoneticPr fontId="10" type="noConversion"/>
  </si>
  <si>
    <t>证券发行费用</t>
    <phoneticPr fontId="10" type="noConversion"/>
  </si>
  <si>
    <t>信息披露费</t>
    <phoneticPr fontId="10" type="noConversion"/>
  </si>
  <si>
    <t>投资者关系费</t>
    <phoneticPr fontId="10" type="noConversion"/>
  </si>
  <si>
    <t>董事会费</t>
    <phoneticPr fontId="10" type="noConversion"/>
  </si>
  <si>
    <t>其他费用</t>
    <phoneticPr fontId="10" type="noConversion"/>
  </si>
  <si>
    <t>相关税费</t>
    <phoneticPr fontId="10" type="noConversion"/>
  </si>
  <si>
    <t>研究开发费用</t>
    <phoneticPr fontId="10" type="noConversion"/>
  </si>
  <si>
    <t>其他</t>
    <phoneticPr fontId="10" type="noConversion"/>
  </si>
  <si>
    <t>合计</t>
    <phoneticPr fontId="10" type="noConversion"/>
  </si>
  <si>
    <t>其中：个人护理原料</t>
    <phoneticPr fontId="10" type="noConversion"/>
  </si>
  <si>
    <t>其中：锂离子电池材料</t>
    <phoneticPr fontId="10" type="noConversion"/>
  </si>
  <si>
    <t>其中：有机硅橡胶材料</t>
    <phoneticPr fontId="10" type="noConversion"/>
  </si>
  <si>
    <t>其中：其他</t>
    <phoneticPr fontId="10" type="noConversion"/>
  </si>
  <si>
    <t>check</t>
    <phoneticPr fontId="10" type="noConversion"/>
  </si>
  <si>
    <t>无形资产摊销</t>
    <phoneticPr fontId="10" type="noConversion"/>
  </si>
  <si>
    <t>与试验检测相关费用</t>
    <phoneticPr fontId="10" type="noConversion"/>
  </si>
  <si>
    <t>试验试制费</t>
    <phoneticPr fontId="10" type="noConversion"/>
  </si>
  <si>
    <t>专利费</t>
    <phoneticPr fontId="10" type="noConversion"/>
  </si>
  <si>
    <t>广告宣传费</t>
    <phoneticPr fontId="10" type="noConversion"/>
  </si>
  <si>
    <t>展览费</t>
    <phoneticPr fontId="10" type="noConversion"/>
  </si>
  <si>
    <t>样品赠品费</t>
    <phoneticPr fontId="10" type="noConversion"/>
  </si>
  <si>
    <t>水费</t>
    <phoneticPr fontId="10" type="noConversion"/>
  </si>
  <si>
    <t>电费</t>
    <phoneticPr fontId="10" type="noConversion"/>
  </si>
  <si>
    <t>蒸汽费</t>
    <phoneticPr fontId="10" type="noConversion"/>
  </si>
  <si>
    <t>码头文件费</t>
    <phoneticPr fontId="10" type="noConversion"/>
  </si>
  <si>
    <t>商检港杂费</t>
    <phoneticPr fontId="10" type="noConversion"/>
  </si>
  <si>
    <t>审计鉴证费</t>
    <phoneticPr fontId="10" type="noConversion"/>
  </si>
  <si>
    <t>诉讼费</t>
    <phoneticPr fontId="10" type="noConversion"/>
  </si>
  <si>
    <t>安全费</t>
    <phoneticPr fontId="10" type="noConversion"/>
  </si>
  <si>
    <t>董事会费</t>
    <phoneticPr fontId="10" type="noConversion"/>
  </si>
  <si>
    <t>相关税费</t>
    <phoneticPr fontId="10" type="noConversion"/>
  </si>
  <si>
    <t>研究开发费用</t>
    <phoneticPr fontId="10" type="noConversion"/>
  </si>
  <si>
    <t>其中：锂离子电池材料</t>
    <phoneticPr fontId="10" type="noConversion"/>
  </si>
  <si>
    <t>1、与业务有直接关系的部门发生的费用划分到各相关业务；</t>
    <phoneticPr fontId="10" type="noConversion"/>
  </si>
  <si>
    <t>营业费用预算执行情况表</t>
    <phoneticPr fontId="6" type="noConversion"/>
  </si>
  <si>
    <t xml:space="preserve">2、这里的其他包括工资和年终奖（工资暂还放在HR）
。
</t>
    <phoneticPr fontId="10" type="noConversion"/>
  </si>
  <si>
    <t>实际-同期</t>
    <phoneticPr fontId="10" type="noConversion"/>
  </si>
  <si>
    <t>编制期间：</t>
    <phoneticPr fontId="10" type="noConversion"/>
  </si>
  <si>
    <t>编制日期：</t>
    <phoneticPr fontId="10" type="noConversion"/>
  </si>
  <si>
    <t>编制：</t>
    <phoneticPr fontId="10" type="noConversion"/>
  </si>
  <si>
    <t>审核：</t>
    <phoneticPr fontId="10" type="noConversion"/>
  </si>
  <si>
    <t>批准：</t>
    <phoneticPr fontId="10" type="noConversion"/>
  </si>
  <si>
    <t>其中：不能直接归集到业务</t>
  </si>
  <si>
    <t>1月</t>
    <phoneticPr fontId="5" type="noConversion"/>
  </si>
  <si>
    <t>2月</t>
    <phoneticPr fontId="5" type="noConversion"/>
  </si>
  <si>
    <t>3月</t>
    <phoneticPr fontId="10" type="noConversion"/>
  </si>
  <si>
    <t>4月</t>
    <phoneticPr fontId="10" type="noConversion"/>
  </si>
  <si>
    <t>5月</t>
    <phoneticPr fontId="10" type="noConversion"/>
  </si>
  <si>
    <t>6月</t>
    <phoneticPr fontId="10" type="noConversion"/>
  </si>
  <si>
    <t>7月</t>
    <phoneticPr fontId="10" type="noConversion"/>
  </si>
  <si>
    <t>8月</t>
    <phoneticPr fontId="10" type="noConversion"/>
  </si>
  <si>
    <t>9月</t>
    <phoneticPr fontId="10" type="noConversion"/>
  </si>
  <si>
    <t>10月</t>
    <phoneticPr fontId="10" type="noConversion"/>
  </si>
  <si>
    <t>11月</t>
    <phoneticPr fontId="10" type="noConversion"/>
  </si>
  <si>
    <t>12月</t>
    <phoneticPr fontId="10" type="noConversion"/>
  </si>
  <si>
    <t>管理费用预算执行情况表</t>
    <phoneticPr fontId="6" type="noConversion"/>
  </si>
  <si>
    <t>本期</t>
    <phoneticPr fontId="5" type="noConversion"/>
  </si>
  <si>
    <t>累计</t>
    <phoneticPr fontId="5" type="noConversion"/>
  </si>
  <si>
    <t>本年累计</t>
    <phoneticPr fontId="10" type="noConversion"/>
  </si>
  <si>
    <t>再其中：运输费</t>
    <phoneticPr fontId="10" type="noConversion"/>
  </si>
  <si>
    <t>其中：不能直接归集到业务</t>
    <phoneticPr fontId="10" type="noConversion"/>
  </si>
  <si>
    <t>其中：个人护理原料</t>
    <phoneticPr fontId="10" type="noConversion"/>
  </si>
  <si>
    <t>三大费用预算执行情况表</t>
    <phoneticPr fontId="6" type="noConversion"/>
  </si>
  <si>
    <t>研发费用预算执行情况表</t>
    <phoneticPr fontId="6" type="noConversion"/>
  </si>
  <si>
    <t>其中：个人护理研发项目</t>
    <phoneticPr fontId="10" type="noConversion"/>
  </si>
  <si>
    <t>其中：锂离子电池材料项目</t>
    <phoneticPr fontId="10" type="noConversion"/>
  </si>
  <si>
    <r>
      <t xml:space="preserve">                                                    </t>
    </r>
    <r>
      <rPr>
        <b/>
        <sz val="20"/>
        <rFont val="黑体"/>
        <family val="3"/>
        <charset val="134"/>
      </rPr>
      <t>研发费用预算执行情况表</t>
    </r>
    <phoneticPr fontId="6" type="noConversion"/>
  </si>
  <si>
    <t>财务费用预算执行情况表</t>
    <phoneticPr fontId="6" type="noConversion"/>
  </si>
  <si>
    <t>其他费用</t>
    <phoneticPr fontId="10" type="noConversion"/>
  </si>
  <si>
    <t>财务费用合计</t>
  </si>
  <si>
    <t>利息净支出</t>
    <phoneticPr fontId="10" type="noConversion"/>
  </si>
  <si>
    <t>利息支出</t>
    <phoneticPr fontId="10" type="noConversion"/>
  </si>
  <si>
    <t>利息收入</t>
    <phoneticPr fontId="10" type="noConversion"/>
  </si>
  <si>
    <t>银行贴现息</t>
    <phoneticPr fontId="10" type="noConversion"/>
  </si>
  <si>
    <t>手续费</t>
    <phoneticPr fontId="10" type="noConversion"/>
  </si>
  <si>
    <t>汇兑损益</t>
    <phoneticPr fontId="10" type="noConversion"/>
  </si>
  <si>
    <t>汇兑收益</t>
    <phoneticPr fontId="10" type="noConversion"/>
  </si>
  <si>
    <t>汇兑损失</t>
    <phoneticPr fontId="10" type="noConversion"/>
  </si>
  <si>
    <t>其他费用</t>
    <phoneticPr fontId="10" type="noConversion"/>
  </si>
  <si>
    <t>一级科目</t>
    <phoneticPr fontId="10" type="noConversion"/>
  </si>
  <si>
    <t>二级科目</t>
    <phoneticPr fontId="10" type="noConversion"/>
  </si>
  <si>
    <t>三级科目</t>
    <phoneticPr fontId="6" type="noConversion"/>
  </si>
  <si>
    <t>本期</t>
    <phoneticPr fontId="5" type="noConversion"/>
  </si>
  <si>
    <t>累计</t>
    <phoneticPr fontId="5" type="noConversion"/>
  </si>
  <si>
    <t>本年累计</t>
    <phoneticPr fontId="10" type="noConversion"/>
  </si>
  <si>
    <t>账面-同期</t>
    <phoneticPr fontId="10" type="noConversion"/>
  </si>
  <si>
    <t>账面-预算</t>
    <phoneticPr fontId="10" type="noConversion"/>
  </si>
  <si>
    <t>1月</t>
    <phoneticPr fontId="5" type="noConversion"/>
  </si>
  <si>
    <t>2月</t>
    <phoneticPr fontId="5" type="noConversion"/>
  </si>
  <si>
    <t>与人有关费用</t>
    <phoneticPr fontId="10" type="noConversion"/>
  </si>
  <si>
    <t>工资</t>
    <phoneticPr fontId="10" type="noConversion"/>
  </si>
  <si>
    <t>年终奖</t>
    <phoneticPr fontId="10" type="noConversion"/>
  </si>
  <si>
    <t>劳务费</t>
    <phoneticPr fontId="10" type="noConversion"/>
  </si>
  <si>
    <t>奖励费</t>
    <phoneticPr fontId="10" type="noConversion"/>
  </si>
  <si>
    <t>福利费</t>
    <phoneticPr fontId="10" type="noConversion"/>
  </si>
  <si>
    <t>住房公积金</t>
    <phoneticPr fontId="10" type="noConversion"/>
  </si>
  <si>
    <t>工会经费</t>
    <phoneticPr fontId="10" type="noConversion"/>
  </si>
  <si>
    <t>培训费</t>
    <phoneticPr fontId="10" type="noConversion"/>
  </si>
  <si>
    <t>社会保险费</t>
    <phoneticPr fontId="10" type="noConversion"/>
  </si>
  <si>
    <t>招聘费</t>
    <phoneticPr fontId="10" type="noConversion"/>
  </si>
  <si>
    <t>日常行政费用</t>
    <phoneticPr fontId="10" type="noConversion"/>
  </si>
  <si>
    <t>办公费</t>
    <phoneticPr fontId="10" type="noConversion"/>
  </si>
  <si>
    <t>印刷费</t>
    <phoneticPr fontId="10" type="noConversion"/>
  </si>
  <si>
    <t>通讯费</t>
    <phoneticPr fontId="10" type="noConversion"/>
  </si>
  <si>
    <t>差旅费</t>
    <phoneticPr fontId="10" type="noConversion"/>
  </si>
  <si>
    <t>车辆费</t>
    <phoneticPr fontId="10" type="noConversion"/>
  </si>
  <si>
    <t>业务招待费</t>
    <phoneticPr fontId="10" type="noConversion"/>
  </si>
  <si>
    <t>会议会员费</t>
    <phoneticPr fontId="10" type="noConversion"/>
  </si>
  <si>
    <t>修理费</t>
    <phoneticPr fontId="10" type="noConversion"/>
  </si>
  <si>
    <t>低值易耗品</t>
    <phoneticPr fontId="10" type="noConversion"/>
  </si>
  <si>
    <t>软件费</t>
    <phoneticPr fontId="10" type="noConversion"/>
  </si>
  <si>
    <t>保险费</t>
    <phoneticPr fontId="10" type="noConversion"/>
  </si>
  <si>
    <t>信用保险</t>
    <phoneticPr fontId="10" type="noConversion"/>
  </si>
  <si>
    <t>固定资产折旧</t>
    <phoneticPr fontId="10" type="noConversion"/>
  </si>
  <si>
    <t>无形资产摊销</t>
    <phoneticPr fontId="10" type="noConversion"/>
  </si>
  <si>
    <t>租赁费</t>
    <phoneticPr fontId="10" type="noConversion"/>
  </si>
  <si>
    <t>与试验检测相关费用</t>
    <phoneticPr fontId="10" type="noConversion"/>
  </si>
  <si>
    <t>试验试制费</t>
    <phoneticPr fontId="10" type="noConversion"/>
  </si>
  <si>
    <t>检验检测费</t>
    <phoneticPr fontId="10" type="noConversion"/>
  </si>
  <si>
    <t>设计费</t>
    <phoneticPr fontId="10" type="noConversion"/>
  </si>
  <si>
    <t>专利费</t>
    <phoneticPr fontId="10" type="noConversion"/>
  </si>
  <si>
    <t>与市场相关费用</t>
    <phoneticPr fontId="10" type="noConversion"/>
  </si>
  <si>
    <t>体系建设费</t>
    <phoneticPr fontId="10" type="noConversion"/>
  </si>
  <si>
    <t>广告宣传费</t>
    <phoneticPr fontId="10" type="noConversion"/>
  </si>
  <si>
    <t>展览费</t>
    <phoneticPr fontId="10" type="noConversion"/>
  </si>
  <si>
    <t>样品赠品费</t>
    <phoneticPr fontId="10" type="noConversion"/>
  </si>
  <si>
    <t>市场调研费</t>
    <phoneticPr fontId="10" type="noConversion"/>
  </si>
  <si>
    <t>与业务量直接相关费用</t>
    <phoneticPr fontId="10" type="noConversion"/>
  </si>
  <si>
    <t>机物料消耗</t>
    <phoneticPr fontId="10" type="noConversion"/>
  </si>
  <si>
    <t>水费</t>
    <phoneticPr fontId="10" type="noConversion"/>
  </si>
  <si>
    <t>电费</t>
    <phoneticPr fontId="10" type="noConversion"/>
  </si>
  <si>
    <t>燃油燃煤费</t>
    <phoneticPr fontId="10" type="noConversion"/>
  </si>
  <si>
    <t>蒸汽费</t>
    <phoneticPr fontId="10" type="noConversion"/>
  </si>
  <si>
    <t>运输费</t>
    <phoneticPr fontId="10" type="noConversion"/>
  </si>
  <si>
    <t>邮寄费</t>
    <phoneticPr fontId="10" type="noConversion"/>
  </si>
  <si>
    <t>码头文件费</t>
    <phoneticPr fontId="10" type="noConversion"/>
  </si>
  <si>
    <t>商检港杂费</t>
    <phoneticPr fontId="10" type="noConversion"/>
  </si>
  <si>
    <t>报关费</t>
    <phoneticPr fontId="10" type="noConversion"/>
  </si>
  <si>
    <t>业务代理费</t>
    <phoneticPr fontId="10" type="noConversion"/>
  </si>
  <si>
    <t>接受劳务服务费</t>
    <phoneticPr fontId="10" type="noConversion"/>
  </si>
  <si>
    <t>审计鉴证费</t>
    <phoneticPr fontId="10" type="noConversion"/>
  </si>
  <si>
    <t>咨询费</t>
    <phoneticPr fontId="10" type="noConversion"/>
  </si>
  <si>
    <t>诉讼费</t>
    <phoneticPr fontId="10" type="noConversion"/>
  </si>
  <si>
    <t>与安全环保相关费用</t>
    <phoneticPr fontId="10" type="noConversion"/>
  </si>
  <si>
    <t>劳动保护费</t>
    <phoneticPr fontId="10" type="noConversion"/>
  </si>
  <si>
    <t>安全费</t>
    <phoneticPr fontId="10" type="noConversion"/>
  </si>
  <si>
    <t>环境保护费</t>
    <phoneticPr fontId="10" type="noConversion"/>
  </si>
  <si>
    <t>职业健康费</t>
    <phoneticPr fontId="10" type="noConversion"/>
  </si>
  <si>
    <t>与投资者相关费用</t>
    <phoneticPr fontId="10" type="noConversion"/>
  </si>
  <si>
    <t>证券发行费用</t>
    <phoneticPr fontId="10" type="noConversion"/>
  </si>
  <si>
    <t>信息披露费</t>
    <phoneticPr fontId="10" type="noConversion"/>
  </si>
  <si>
    <t>投资者关系费</t>
    <phoneticPr fontId="10" type="noConversion"/>
  </si>
  <si>
    <t>董事会费</t>
    <phoneticPr fontId="10" type="noConversion"/>
  </si>
  <si>
    <t>相关税费</t>
    <phoneticPr fontId="10" type="noConversion"/>
  </si>
  <si>
    <t>研究开发费用</t>
    <phoneticPr fontId="10" type="noConversion"/>
  </si>
  <si>
    <t>其他</t>
    <phoneticPr fontId="10" type="noConversion"/>
  </si>
  <si>
    <t>合计</t>
    <phoneticPr fontId="10" type="noConversion"/>
  </si>
  <si>
    <t>其中：个人护理原料</t>
    <phoneticPr fontId="10" type="noConversion"/>
  </si>
  <si>
    <t>其中：锂离子电池材料</t>
    <phoneticPr fontId="10" type="noConversion"/>
  </si>
  <si>
    <t>其中：有机硅橡胶材料</t>
    <phoneticPr fontId="10" type="noConversion"/>
  </si>
  <si>
    <t>3月</t>
    <phoneticPr fontId="10" type="noConversion"/>
  </si>
  <si>
    <t>4月</t>
    <phoneticPr fontId="10" type="noConversion"/>
  </si>
  <si>
    <t>5月</t>
    <phoneticPr fontId="10" type="noConversion"/>
  </si>
  <si>
    <t>6月</t>
    <phoneticPr fontId="10" type="noConversion"/>
  </si>
  <si>
    <t>7月</t>
    <phoneticPr fontId="10" type="noConversion"/>
  </si>
  <si>
    <t>8月</t>
    <phoneticPr fontId="10" type="noConversion"/>
  </si>
  <si>
    <t>9月</t>
    <phoneticPr fontId="10" type="noConversion"/>
  </si>
  <si>
    <t>10月</t>
    <phoneticPr fontId="10" type="noConversion"/>
  </si>
  <si>
    <t>11月</t>
    <phoneticPr fontId="10" type="noConversion"/>
  </si>
  <si>
    <t>12月</t>
    <phoneticPr fontId="10" type="noConversion"/>
  </si>
  <si>
    <t>文化建设费</t>
    <phoneticPr fontId="10" type="noConversion"/>
  </si>
  <si>
    <t>与资产有关费用</t>
    <phoneticPr fontId="10" type="noConversion"/>
  </si>
  <si>
    <t>专利费</t>
    <phoneticPr fontId="10" type="noConversion"/>
  </si>
  <si>
    <t>与市场相关费用</t>
    <phoneticPr fontId="10" type="noConversion"/>
  </si>
  <si>
    <t>体系建设费</t>
    <phoneticPr fontId="10" type="noConversion"/>
  </si>
  <si>
    <t>广告宣传费</t>
    <phoneticPr fontId="10" type="noConversion"/>
  </si>
  <si>
    <t>展览费</t>
    <phoneticPr fontId="10" type="noConversion"/>
  </si>
  <si>
    <t>样品赠品费</t>
    <phoneticPr fontId="10" type="noConversion"/>
  </si>
  <si>
    <t>市场调研费</t>
    <phoneticPr fontId="10" type="noConversion"/>
  </si>
  <si>
    <t>与业务量直接相关费用</t>
    <phoneticPr fontId="10" type="noConversion"/>
  </si>
  <si>
    <t>机物料消耗</t>
    <phoneticPr fontId="10" type="noConversion"/>
  </si>
  <si>
    <t>水费</t>
    <phoneticPr fontId="10" type="noConversion"/>
  </si>
  <si>
    <t>电费</t>
    <phoneticPr fontId="10" type="noConversion"/>
  </si>
  <si>
    <t>燃油燃煤费</t>
    <phoneticPr fontId="10" type="noConversion"/>
  </si>
  <si>
    <t>蒸汽费</t>
    <phoneticPr fontId="10" type="noConversion"/>
  </si>
  <si>
    <t>运输费</t>
    <phoneticPr fontId="10" type="noConversion"/>
  </si>
  <si>
    <t>邮寄费</t>
    <phoneticPr fontId="10" type="noConversion"/>
  </si>
  <si>
    <t>码头文件费</t>
    <phoneticPr fontId="10" type="noConversion"/>
  </si>
  <si>
    <t>商检港杂费</t>
    <phoneticPr fontId="10" type="noConversion"/>
  </si>
  <si>
    <t>报关费</t>
    <phoneticPr fontId="10" type="noConversion"/>
  </si>
  <si>
    <t>业务代理费</t>
    <phoneticPr fontId="10" type="noConversion"/>
  </si>
  <si>
    <t>接受劳务服务费</t>
    <phoneticPr fontId="10" type="noConversion"/>
  </si>
  <si>
    <t>审计鉴证费</t>
    <phoneticPr fontId="10" type="noConversion"/>
  </si>
  <si>
    <t>咨询费</t>
    <phoneticPr fontId="10" type="noConversion"/>
  </si>
  <si>
    <t>诉讼费</t>
    <phoneticPr fontId="10" type="noConversion"/>
  </si>
  <si>
    <t>与安全环保相关费用</t>
    <phoneticPr fontId="10" type="noConversion"/>
  </si>
  <si>
    <t>劳动保护费</t>
    <phoneticPr fontId="10" type="noConversion"/>
  </si>
  <si>
    <t>安全费</t>
    <phoneticPr fontId="10" type="noConversion"/>
  </si>
  <si>
    <t>环境保护费</t>
    <phoneticPr fontId="10" type="noConversion"/>
  </si>
  <si>
    <t>职业健康费</t>
    <phoneticPr fontId="10" type="noConversion"/>
  </si>
  <si>
    <t>与投资者相关费用</t>
    <phoneticPr fontId="10" type="noConversion"/>
  </si>
  <si>
    <t>证券发行费用</t>
    <phoneticPr fontId="10" type="noConversion"/>
  </si>
  <si>
    <t>信息披露费</t>
    <phoneticPr fontId="10" type="noConversion"/>
  </si>
  <si>
    <t>投资者关系费</t>
    <phoneticPr fontId="10" type="noConversion"/>
  </si>
  <si>
    <t>董事会费</t>
    <phoneticPr fontId="10" type="noConversion"/>
  </si>
  <si>
    <t>相关税费</t>
    <phoneticPr fontId="10" type="noConversion"/>
  </si>
  <si>
    <t>研究开发费用</t>
    <phoneticPr fontId="10" type="noConversion"/>
  </si>
  <si>
    <t>其他</t>
    <phoneticPr fontId="10" type="noConversion"/>
  </si>
  <si>
    <t>合计</t>
    <phoneticPr fontId="10" type="noConversion"/>
  </si>
  <si>
    <t>其中：个人护理原料</t>
    <phoneticPr fontId="10" type="noConversion"/>
  </si>
  <si>
    <t>其中：锂离子电池材料</t>
    <phoneticPr fontId="10" type="noConversion"/>
  </si>
  <si>
    <t>其中：有机硅橡胶材料</t>
    <phoneticPr fontId="10" type="noConversion"/>
  </si>
  <si>
    <t>实际-同期</t>
    <phoneticPr fontId="10" type="noConversion"/>
  </si>
  <si>
    <t>实际-预算</t>
    <phoneticPr fontId="10" type="noConversion"/>
  </si>
  <si>
    <t>其中：个人护理（日化事业部）</t>
    <phoneticPr fontId="10" type="noConversion"/>
  </si>
  <si>
    <t>其中：个人护理（国际贸易部）</t>
    <phoneticPr fontId="10" type="noConversion"/>
  </si>
  <si>
    <t>再其中：运输费</t>
    <phoneticPr fontId="10" type="noConversion"/>
  </si>
  <si>
    <t>其中：不能直接归集到业务</t>
    <phoneticPr fontId="10" type="noConversion"/>
  </si>
  <si>
    <t>check</t>
    <phoneticPr fontId="10" type="noConversion"/>
  </si>
  <si>
    <t>编制说明：</t>
    <phoneticPr fontId="10" type="noConversion"/>
  </si>
  <si>
    <t>1、按部门实际发生情况划分
；</t>
    <phoneticPr fontId="10" type="noConversion"/>
  </si>
  <si>
    <t xml:space="preserve">2、这里的其他包括工资和年终奖（工资暂还放在HR）
。
</t>
    <phoneticPr fontId="10" type="noConversion"/>
  </si>
  <si>
    <t>其中：个人护理研发项目</t>
    <phoneticPr fontId="10" type="noConversion"/>
  </si>
  <si>
    <t>其中：锂离子电池材料项目</t>
    <phoneticPr fontId="10" type="noConversion"/>
  </si>
  <si>
    <t>目录</t>
    <phoneticPr fontId="10" type="noConversion"/>
  </si>
  <si>
    <t>表号</t>
    <phoneticPr fontId="10" type="noConversion"/>
  </si>
  <si>
    <t>内容</t>
    <phoneticPr fontId="10" type="noConversion"/>
  </si>
  <si>
    <t>编制人</t>
    <phoneticPr fontId="10" type="noConversion"/>
  </si>
  <si>
    <t>制造费用明细表</t>
    <phoneticPr fontId="10" type="noConversion"/>
  </si>
  <si>
    <t>管理费用明细表</t>
    <phoneticPr fontId="10" type="noConversion"/>
  </si>
  <si>
    <t>营业费用明细表</t>
  </si>
  <si>
    <t>研发费用明细表</t>
  </si>
  <si>
    <t>财务费用明细表</t>
  </si>
  <si>
    <t>本月是否已完成</t>
    <phoneticPr fontId="10" type="noConversion"/>
  </si>
  <si>
    <t>其中：有机硅橡胶材料</t>
    <phoneticPr fontId="10" type="noConversion"/>
  </si>
  <si>
    <t>工资</t>
  </si>
  <si>
    <t>年终奖</t>
  </si>
  <si>
    <t>其他福利费</t>
  </si>
  <si>
    <t>修理费</t>
  </si>
  <si>
    <t>低值易耗品</t>
  </si>
  <si>
    <t>信用保险</t>
  </si>
  <si>
    <t>其他实验材料费</t>
  </si>
  <si>
    <t>其他检测费</t>
  </si>
  <si>
    <t>其他展览费</t>
  </si>
  <si>
    <t>研究开发费用</t>
  </si>
  <si>
    <t>2016年销售费用预算</t>
    <phoneticPr fontId="5" type="noConversion"/>
  </si>
  <si>
    <t>2016年财务费用预算</t>
    <phoneticPr fontId="5" type="noConversion"/>
  </si>
  <si>
    <t>其中：锂离子电池材料(电池材料事业部)</t>
    <phoneticPr fontId="10" type="noConversion"/>
  </si>
  <si>
    <t>其中：锂离子电池材料（凯欣）</t>
    <phoneticPr fontId="10" type="noConversion"/>
  </si>
  <si>
    <t>2017年制造费用预算</t>
    <phoneticPr fontId="5" type="noConversion"/>
  </si>
  <si>
    <t>2017年研发费用预算</t>
    <phoneticPr fontId="5" type="noConversion"/>
  </si>
  <si>
    <t>宁德总体费用!A1</t>
  </si>
  <si>
    <t>是</t>
    <phoneticPr fontId="10" type="noConversion"/>
  </si>
  <si>
    <t>宁德市凯欣电池材料有限公司</t>
    <phoneticPr fontId="10" type="noConversion"/>
  </si>
  <si>
    <t>张倩</t>
    <phoneticPr fontId="10" type="noConversion"/>
  </si>
  <si>
    <t>陈虹妙</t>
    <phoneticPr fontId="10" type="noConversion"/>
  </si>
  <si>
    <t>2019年财务费用预算</t>
    <phoneticPr fontId="5" type="noConversion"/>
  </si>
  <si>
    <t>2019年实际</t>
    <phoneticPr fontId="5" type="noConversion"/>
  </si>
  <si>
    <t>2019实际管理费用'!A1</t>
  </si>
  <si>
    <t>2019实际营业费用'!A1</t>
  </si>
  <si>
    <t>2019实际财务费用'!A1</t>
  </si>
  <si>
    <t>2019实际制造费用'!A1</t>
    <phoneticPr fontId="10" type="noConversion"/>
  </si>
  <si>
    <t>2019年制造费用</t>
    <phoneticPr fontId="5" type="noConversion"/>
  </si>
  <si>
    <t>2020年实际</t>
    <phoneticPr fontId="5" type="noConversion"/>
  </si>
  <si>
    <t>2019年管理费用</t>
    <phoneticPr fontId="5" type="noConversion"/>
  </si>
  <si>
    <t>2019年销售费用</t>
    <phoneticPr fontId="5" type="noConversion"/>
  </si>
  <si>
    <t>2019年研发费用</t>
    <phoneticPr fontId="5" type="noConversion"/>
  </si>
  <si>
    <t>2019年实际财务费用</t>
    <phoneticPr fontId="5" type="noConversion"/>
  </si>
  <si>
    <t>补贴</t>
  </si>
  <si>
    <t>2019年管理费用预算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</si>
</sst>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1" formatCode="_ * #,##0_ ;_ * \-#,##0_ ;_ * &quot;-&quot;_ ;_ @_ "/>
    <numFmt numFmtId="43" formatCode="_ * #,##0.00_ ;_ * \-#,##0.00_ ;_ * &quot;-&quot;??_ ;_ @_ "/>
    <numFmt numFmtId="176" formatCode="_-* #,##0_-;\-* #,##0_-;_-* &quot;-&quot;_-;_-@_-"/>
    <numFmt numFmtId="177" formatCode="_ * #,##0_ ;_ * \-#,##0_ ;_ * &quot;-&quot;??_ ;_ @_ "/>
    <numFmt numFmtId="178" formatCode="#,##0.00_ "/>
    <numFmt numFmtId="179" formatCode="0.00_);[Red]\(0.00\)"/>
    <numFmt numFmtId="180" formatCode="#,##0;\(#,##0\)"/>
    <numFmt numFmtId="181" formatCode="_-* #,##0&quot;￥&quot;_-;\-* #,##0&quot;￥&quot;_-;_-* &quot;-&quot;&quot;￥&quot;_-;_-@_-"/>
    <numFmt numFmtId="182" formatCode="_-* #,##0.00&quot;￥&quot;_-;\-* #,##0.00&quot;￥&quot;_-;_-* &quot;-&quot;??&quot;￥&quot;_-;_-@_-"/>
    <numFmt numFmtId="183" formatCode="\$#,##0.00;\(\$#,##0.00\)"/>
    <numFmt numFmtId="184" formatCode="\$#,##0;\(\$#,##0\)"/>
    <numFmt numFmtId="185" formatCode="[DBNum1][$-804]yyyy&quot;年&quot;m&quot;月&quot;;@"/>
    <numFmt numFmtId="186" formatCode="0.0000000"/>
    <numFmt numFmtId="187" formatCode="yy&quot;年&quot;mm&quot;月&quot;"/>
    <numFmt numFmtId="188" formatCode="0.000000"/>
    <numFmt numFmtId="189" formatCode="0.00000000"/>
    <numFmt numFmtId="190" formatCode="mmm;"/>
    <numFmt numFmtId="191" formatCode="[DBNum1][$-804]yyyy&quot;年&quot;m&quot;月&quot;d&quot;日&quot;;@"/>
    <numFmt numFmtId="192" formatCode="_ * #,##0.0_ ;_ * \-#,##0.0_ ;_ * &quot;-&quot;??_ ;_ @_ "/>
    <numFmt numFmtId="193" formatCode="yyyy&quot;年&quot;m&quot;月&quot;;@"/>
    <numFmt numFmtId="194" formatCode="yyyy&quot;年&quot;m&quot;月&quot;d&quot;日&quot;;@"/>
  </numFmts>
  <fonts count="60">
    <font>
      <sz val="12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Helv"/>
      <family val="2"/>
    </font>
    <font>
      <b/>
      <sz val="20"/>
      <name val="黑体"/>
      <family val="3"/>
      <charset val="134"/>
    </font>
    <font>
      <sz val="9"/>
      <name val="宋体"/>
      <family val="2"/>
      <charset val="134"/>
      <scheme val="minor"/>
    </font>
    <font>
      <sz val="14"/>
      <name val="宋体"/>
      <family val="3"/>
      <charset val="134"/>
    </font>
    <font>
      <sz val="12"/>
      <name val="Times New Roman"/>
      <family val="1"/>
    </font>
    <font>
      <sz val="2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name val="黑体"/>
      <family val="3"/>
      <charset val="134"/>
    </font>
    <font>
      <b/>
      <sz val="11"/>
      <name val="宋体"/>
      <family val="3"/>
      <charset val="134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b/>
      <sz val="10"/>
      <name val="MS Sans Serif"/>
      <family val="2"/>
    </font>
    <font>
      <sz val="11"/>
      <name val="ＭＳ Ｐゴシック"/>
      <family val="3"/>
      <charset val="134"/>
    </font>
    <font>
      <sz val="12"/>
      <name val="바탕체"/>
      <family val="3"/>
    </font>
    <font>
      <sz val="11"/>
      <color indexed="8"/>
      <name val="宋体"/>
      <family val="3"/>
      <charset val="134"/>
    </font>
    <font>
      <sz val="11"/>
      <name val="蹈框"/>
      <charset val="134"/>
    </font>
    <font>
      <sz val="11"/>
      <name val="Times New Roman"/>
      <family val="1"/>
    </font>
    <font>
      <b/>
      <sz val="24"/>
      <name val="黑体"/>
      <family val="3"/>
      <charset val="134"/>
    </font>
    <font>
      <b/>
      <sz val="2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0"/>
      <color indexed="12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58">
    <xf numFmtId="0" fontId="0" fillId="0" borderId="0">
      <alignment vertical="top"/>
    </xf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" fillId="0" borderId="0"/>
    <xf numFmtId="0" fontId="7" fillId="0" borderId="0"/>
    <xf numFmtId="0" fontId="13" fillId="0" borderId="0">
      <alignment vertical="center"/>
    </xf>
    <xf numFmtId="0" fontId="12" fillId="0" borderId="0">
      <alignment vertical="center"/>
    </xf>
    <xf numFmtId="0" fontId="17" fillId="0" borderId="0" applyNumberFormat="0" applyFill="0" applyBorder="0" applyAlignment="0" applyProtection="0"/>
    <xf numFmtId="0" fontId="26" fillId="0" borderId="0" applyBorder="0"/>
    <xf numFmtId="0" fontId="27" fillId="0" borderId="0">
      <alignment vertical="top"/>
    </xf>
    <xf numFmtId="0" fontId="7" fillId="0" borderId="0"/>
    <xf numFmtId="0" fontId="26" fillId="0" borderId="0" applyFont="0" applyFill="0" applyBorder="0" applyAlignment="0" applyProtection="0"/>
    <xf numFmtId="180" fontId="17" fillId="0" borderId="0"/>
    <xf numFmtId="0" fontId="26" fillId="0" borderId="0" applyFont="0" applyFill="0" applyBorder="0" applyAlignment="0" applyProtection="0"/>
    <xf numFmtId="181" fontId="26" fillId="0" borderId="0" applyFont="0" applyFill="0" applyBorder="0" applyAlignment="0" applyProtection="0"/>
    <xf numFmtId="182" fontId="26" fillId="0" borderId="0" applyFont="0" applyFill="0" applyBorder="0" applyAlignment="0" applyProtection="0"/>
    <xf numFmtId="183" fontId="17" fillId="0" borderId="0"/>
    <xf numFmtId="15" fontId="28" fillId="0" borderId="0"/>
    <xf numFmtId="184" fontId="17" fillId="0" borderId="0"/>
    <xf numFmtId="0" fontId="29" fillId="0" borderId="9" applyNumberFormat="0" applyAlignment="0" applyProtection="0">
      <alignment horizontal="left" vertical="center"/>
    </xf>
    <xf numFmtId="0" fontId="29" fillId="0" borderId="5">
      <alignment horizontal="left" vertical="center"/>
    </xf>
    <xf numFmtId="0" fontId="17" fillId="0" borderId="0"/>
    <xf numFmtId="0" fontId="17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6" fillId="0" borderId="7" applyNumberFormat="0" applyFill="0" applyProtection="0">
      <alignment horizontal="right"/>
    </xf>
    <xf numFmtId="0" fontId="30" fillId="0" borderId="7" applyNumberFormat="0" applyFill="0" applyProtection="0">
      <alignment horizontal="center"/>
    </xf>
    <xf numFmtId="0" fontId="31" fillId="0" borderId="10" applyNumberFormat="0" applyFill="0" applyProtection="0">
      <alignment horizontal="center"/>
    </xf>
    <xf numFmtId="185" fontId="12" fillId="0" borderId="0">
      <alignment vertical="top"/>
    </xf>
    <xf numFmtId="185" fontId="12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2" fillId="0" borderId="0">
      <alignment vertical="top"/>
    </xf>
    <xf numFmtId="0" fontId="12" fillId="0" borderId="0">
      <alignment vertical="top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176" fontId="12" fillId="0" borderId="0">
      <alignment vertical="top"/>
    </xf>
    <xf numFmtId="176" fontId="12" fillId="0" borderId="0">
      <alignment vertical="top"/>
    </xf>
    <xf numFmtId="176" fontId="12" fillId="0" borderId="0">
      <alignment vertical="top"/>
    </xf>
    <xf numFmtId="185" fontId="12" fillId="0" borderId="0">
      <alignment vertical="top"/>
    </xf>
    <xf numFmtId="0" fontId="12" fillId="0" borderId="0">
      <alignment vertical="top"/>
    </xf>
    <xf numFmtId="0" fontId="28" fillId="0" borderId="0"/>
    <xf numFmtId="0" fontId="28" fillId="0" borderId="0"/>
    <xf numFmtId="0" fontId="12" fillId="0" borderId="0">
      <alignment vertical="top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10" applyNumberFormat="0" applyFill="0" applyProtection="0">
      <alignment horizontal="left"/>
    </xf>
    <xf numFmtId="38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4" fillId="0" borderId="0"/>
    <xf numFmtId="186" fontId="7" fillId="0" borderId="0" applyFont="0" applyFill="0" applyBorder="0" applyAlignment="0" applyProtection="0"/>
    <xf numFmtId="187" fontId="7" fillId="0" borderId="0" applyFont="0" applyFill="0" applyBorder="0" applyAlignment="0" applyProtection="0"/>
    <xf numFmtId="188" fontId="7" fillId="0" borderId="0" applyFont="0" applyFill="0" applyBorder="0" applyAlignment="0" applyProtection="0"/>
    <xf numFmtId="189" fontId="7" fillId="0" borderId="0" applyFont="0" applyFill="0" applyBorder="0" applyAlignment="0" applyProtection="0"/>
    <xf numFmtId="0" fontId="17" fillId="0" borderId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1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5" fillId="0" borderId="0" applyProtection="0">
      <alignment vertical="center"/>
    </xf>
    <xf numFmtId="43" fontId="1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0" fontId="36" fillId="0" borderId="0"/>
    <xf numFmtId="190" fontId="37" fillId="0" borderId="10" applyFill="0" applyProtection="0">
      <alignment horizontal="right"/>
    </xf>
    <xf numFmtId="0" fontId="26" fillId="0" borderId="7" applyNumberFormat="0" applyFill="0" applyProtection="0">
      <alignment horizontal="left"/>
    </xf>
    <xf numFmtId="1" fontId="26" fillId="0" borderId="10" applyFill="0" applyProtection="0">
      <alignment horizont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0" borderId="0"/>
    <xf numFmtId="0" fontId="57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226">
    <xf numFmtId="0" fontId="0" fillId="0" borderId="0" xfId="0">
      <alignment vertical="top"/>
    </xf>
    <xf numFmtId="0" fontId="4" fillId="0" borderId="0" xfId="3" applyFont="1" applyFill="1" applyAlignment="1">
      <alignment vertical="center"/>
    </xf>
    <xf numFmtId="0" fontId="8" fillId="0" borderId="0" xfId="4" applyFont="1" applyFill="1" applyAlignment="1">
      <alignment vertical="center"/>
    </xf>
    <xf numFmtId="0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1" xfId="0" applyFont="1" applyBorder="1" applyAlignment="1">
      <alignment vertical="center"/>
    </xf>
    <xf numFmtId="0" fontId="14" fillId="5" borderId="3" xfId="3" applyFont="1" applyFill="1" applyBorder="1" applyAlignment="1">
      <alignment vertical="center" wrapText="1"/>
    </xf>
    <xf numFmtId="0" fontId="12" fillId="0" borderId="0" xfId="4" applyFont="1" applyFill="1" applyAlignment="1">
      <alignment vertical="center"/>
    </xf>
    <xf numFmtId="0" fontId="14" fillId="0" borderId="0" xfId="4" applyFont="1" applyFill="1" applyAlignment="1">
      <alignment vertical="center"/>
    </xf>
    <xf numFmtId="0" fontId="14" fillId="3" borderId="2" xfId="3" applyFont="1" applyFill="1" applyBorder="1" applyAlignment="1">
      <alignment horizontal="center" vertical="center" wrapText="1"/>
    </xf>
    <xf numFmtId="0" fontId="14" fillId="3" borderId="2" xfId="3" applyFont="1" applyFill="1" applyBorder="1" applyAlignment="1">
      <alignment horizontal="center" vertical="center"/>
    </xf>
    <xf numFmtId="0" fontId="14" fillId="4" borderId="2" xfId="3" applyFont="1" applyFill="1" applyBorder="1" applyAlignment="1">
      <alignment horizontal="center" vertical="center" wrapText="1"/>
    </xf>
    <xf numFmtId="0" fontId="14" fillId="4" borderId="2" xfId="3" applyFont="1" applyFill="1" applyBorder="1" applyAlignment="1">
      <alignment horizontal="center" vertical="center"/>
    </xf>
    <xf numFmtId="0" fontId="14" fillId="5" borderId="7" xfId="3" applyFont="1" applyFill="1" applyBorder="1" applyAlignment="1">
      <alignment vertical="center" wrapText="1"/>
    </xf>
    <xf numFmtId="0" fontId="12" fillId="0" borderId="0" xfId="4" applyFont="1" applyFill="1" applyAlignment="1">
      <alignment horizontal="center" vertical="center"/>
    </xf>
    <xf numFmtId="0" fontId="14" fillId="0" borderId="0" xfId="4" applyFont="1" applyFill="1" applyAlignment="1">
      <alignment horizontal="center" vertical="center"/>
    </xf>
    <xf numFmtId="0" fontId="16" fillId="0" borderId="3" xfId="6" applyFont="1" applyFill="1" applyBorder="1" applyAlignment="1">
      <alignment horizontal="left" vertical="center" wrapText="1"/>
    </xf>
    <xf numFmtId="9" fontId="11" fillId="0" borderId="2" xfId="2" applyFont="1" applyFill="1" applyBorder="1" applyAlignment="1">
      <alignment vertical="center" wrapText="1"/>
    </xf>
    <xf numFmtId="178" fontId="12" fillId="0" borderId="0" xfId="4" applyNumberFormat="1" applyFont="1" applyFill="1" applyAlignment="1">
      <alignment horizontal="center" vertical="center"/>
    </xf>
    <xf numFmtId="0" fontId="15" fillId="0" borderId="3" xfId="6" applyFont="1" applyFill="1" applyBorder="1" applyAlignment="1">
      <alignment horizontal="left" vertical="center" wrapText="1"/>
    </xf>
    <xf numFmtId="0" fontId="16" fillId="0" borderId="2" xfId="6" applyFont="1" applyFill="1" applyBorder="1" applyAlignment="1">
      <alignment horizontal="left" vertical="center" wrapText="1"/>
    </xf>
    <xf numFmtId="0" fontId="15" fillId="0" borderId="2" xfId="6" applyFont="1" applyFill="1" applyBorder="1" applyAlignment="1">
      <alignment horizontal="left" vertical="center" wrapText="1"/>
    </xf>
    <xf numFmtId="0" fontId="15" fillId="9" borderId="3" xfId="6" applyFont="1" applyFill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5" fillId="0" borderId="2" xfId="6" applyFont="1" applyBorder="1" applyAlignment="1">
      <alignment horizontal="left" vertical="center" wrapText="1"/>
    </xf>
    <xf numFmtId="0" fontId="15" fillId="0" borderId="3" xfId="6" applyFont="1" applyBorder="1" applyAlignment="1">
      <alignment horizontal="left" vertical="center" wrapText="1"/>
    </xf>
    <xf numFmtId="0" fontId="15" fillId="9" borderId="2" xfId="6" applyFont="1" applyFill="1" applyBorder="1" applyAlignment="1">
      <alignment horizontal="left" vertical="center" wrapText="1"/>
    </xf>
    <xf numFmtId="0" fontId="16" fillId="0" borderId="2" xfId="0" applyFont="1" applyFill="1" applyBorder="1" applyAlignment="1">
      <alignment horizontal="left" vertical="center" wrapText="1"/>
    </xf>
    <xf numFmtId="0" fontId="15" fillId="0" borderId="7" xfId="6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1" fillId="0" borderId="0" xfId="4" applyFont="1" applyFill="1" applyAlignment="1">
      <alignment vertical="center"/>
    </xf>
    <xf numFmtId="0" fontId="9" fillId="0" borderId="0" xfId="4" applyFont="1" applyFill="1" applyAlignment="1">
      <alignment vertical="center"/>
    </xf>
    <xf numFmtId="43" fontId="12" fillId="0" borderId="0" xfId="4" applyNumberFormat="1" applyFont="1" applyFill="1" applyAlignment="1">
      <alignment vertical="center"/>
    </xf>
    <xf numFmtId="0" fontId="20" fillId="0" borderId="0" xfId="4" applyFont="1" applyFill="1" applyAlignment="1">
      <alignment vertical="center"/>
    </xf>
    <xf numFmtId="178" fontId="19" fillId="0" borderId="0" xfId="3" applyNumberFormat="1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77" fontId="11" fillId="0" borderId="2" xfId="1" applyNumberFormat="1" applyFont="1" applyFill="1" applyBorder="1" applyAlignment="1">
      <alignment vertical="center" wrapText="1"/>
    </xf>
    <xf numFmtId="0" fontId="9" fillId="0" borderId="2" xfId="4" applyFont="1" applyFill="1" applyBorder="1" applyAlignment="1">
      <alignment vertical="center"/>
    </xf>
    <xf numFmtId="43" fontId="11" fillId="0" borderId="0" xfId="1" applyFont="1" applyFill="1" applyAlignment="1">
      <alignment vertical="center"/>
    </xf>
    <xf numFmtId="0" fontId="24" fillId="0" borderId="0" xfId="3" applyFont="1" applyFill="1" applyAlignment="1">
      <alignment vertical="center"/>
    </xf>
    <xf numFmtId="0" fontId="14" fillId="0" borderId="0" xfId="4" applyFont="1" applyAlignment="1">
      <alignment vertical="center"/>
    </xf>
    <xf numFmtId="0" fontId="14" fillId="0" borderId="0" xfId="4" applyNumberFormat="1" applyFont="1" applyAlignment="1">
      <alignment vertical="center"/>
    </xf>
    <xf numFmtId="0" fontId="25" fillId="0" borderId="0" xfId="0" applyNumberFormat="1" applyFont="1" applyAlignment="1">
      <alignment vertical="center"/>
    </xf>
    <xf numFmtId="0" fontId="25" fillId="0" borderId="0" xfId="0" applyFont="1" applyAlignment="1">
      <alignment vertical="center"/>
    </xf>
    <xf numFmtId="0" fontId="17" fillId="0" borderId="2" xfId="6" applyFont="1" applyFill="1" applyBorder="1" applyAlignment="1">
      <alignment horizontal="left" vertical="center" wrapText="1"/>
    </xf>
    <xf numFmtId="0" fontId="19" fillId="0" borderId="2" xfId="6" applyFont="1" applyFill="1" applyBorder="1" applyAlignment="1">
      <alignment horizontal="left" vertical="center" wrapText="1"/>
    </xf>
    <xf numFmtId="0" fontId="19" fillId="9" borderId="2" xfId="6" applyFont="1" applyFill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9" fillId="0" borderId="2" xfId="6" applyFont="1" applyBorder="1" applyAlignment="1">
      <alignment horizontal="left" vertical="center" wrapText="1"/>
    </xf>
    <xf numFmtId="0" fontId="17" fillId="0" borderId="2" xfId="0" applyFont="1" applyFill="1" applyBorder="1" applyAlignment="1">
      <alignment horizontal="left" vertical="center" wrapText="1"/>
    </xf>
    <xf numFmtId="1" fontId="9" fillId="0" borderId="4" xfId="3" applyNumberFormat="1" applyFont="1" applyFill="1" applyBorder="1" applyAlignment="1">
      <alignment horizontal="center" vertical="center"/>
    </xf>
    <xf numFmtId="1" fontId="9" fillId="0" borderId="6" xfId="3" applyNumberFormat="1" applyFont="1" applyFill="1" applyBorder="1" applyAlignment="1">
      <alignment horizontal="center" vertical="center"/>
    </xf>
    <xf numFmtId="0" fontId="11" fillId="0" borderId="0" xfId="4" applyNumberFormat="1" applyFont="1" applyFill="1" applyAlignment="1">
      <alignment vertical="center"/>
    </xf>
    <xf numFmtId="178" fontId="11" fillId="0" borderId="0" xfId="4" applyNumberFormat="1" applyFont="1" applyFill="1" applyAlignment="1">
      <alignment vertical="center"/>
    </xf>
    <xf numFmtId="0" fontId="12" fillId="0" borderId="0" xfId="4" applyNumberFormat="1" applyFont="1" applyFill="1" applyAlignment="1">
      <alignment vertical="center"/>
    </xf>
    <xf numFmtId="179" fontId="17" fillId="0" borderId="0" xfId="0" applyNumberFormat="1" applyFont="1" applyAlignment="1">
      <alignment horizontal="center" vertical="center"/>
    </xf>
    <xf numFmtId="179" fontId="17" fillId="0" borderId="0" xfId="0" applyNumberFormat="1" applyFont="1" applyAlignment="1">
      <alignment vertical="center"/>
    </xf>
    <xf numFmtId="179" fontId="9" fillId="0" borderId="0" xfId="4" applyNumberFormat="1" applyFont="1" applyAlignment="1">
      <alignment vertical="center"/>
    </xf>
    <xf numFmtId="0" fontId="15" fillId="0" borderId="3" xfId="6" applyFont="1" applyBorder="1" applyAlignment="1">
      <alignment horizontal="left" vertical="center" wrapText="1"/>
    </xf>
    <xf numFmtId="0" fontId="15" fillId="0" borderId="3" xfId="6" applyFont="1" applyFill="1" applyBorder="1" applyAlignment="1">
      <alignment horizontal="left" vertical="center" wrapText="1"/>
    </xf>
    <xf numFmtId="0" fontId="15" fillId="0" borderId="7" xfId="6" applyFont="1" applyFill="1" applyBorder="1" applyAlignment="1">
      <alignment horizontal="left" vertical="center" wrapText="1"/>
    </xf>
    <xf numFmtId="1" fontId="9" fillId="0" borderId="4" xfId="3" applyNumberFormat="1" applyFont="1" applyFill="1" applyBorder="1" applyAlignment="1">
      <alignment horizontal="center" vertical="center"/>
    </xf>
    <xf numFmtId="1" fontId="9" fillId="0" borderId="6" xfId="3" applyNumberFormat="1" applyFont="1" applyFill="1" applyBorder="1" applyAlignment="1">
      <alignment horizontal="center" vertical="center"/>
    </xf>
    <xf numFmtId="0" fontId="19" fillId="0" borderId="2" xfId="6" applyFont="1" applyBorder="1" applyAlignment="1">
      <alignment horizontal="left" vertical="center" wrapText="1"/>
    </xf>
    <xf numFmtId="0" fontId="19" fillId="0" borderId="2" xfId="6" applyFont="1" applyFill="1" applyBorder="1" applyAlignment="1">
      <alignment horizontal="left" vertical="center" wrapText="1"/>
    </xf>
    <xf numFmtId="43" fontId="9" fillId="0" borderId="0" xfId="1" applyFont="1" applyAlignment="1">
      <alignment horizontal="left" vertical="center"/>
    </xf>
    <xf numFmtId="43" fontId="9" fillId="0" borderId="0" xfId="1" applyFont="1" applyFill="1" applyAlignment="1">
      <alignment vertical="center"/>
    </xf>
    <xf numFmtId="0" fontId="9" fillId="0" borderId="0" xfId="46" applyFont="1" applyAlignment="1">
      <alignment vertical="center"/>
    </xf>
    <xf numFmtId="43" fontId="11" fillId="0" borderId="0" xfId="1" applyFont="1" applyFill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vertical="center"/>
    </xf>
    <xf numFmtId="0" fontId="38" fillId="0" borderId="0" xfId="0" applyFont="1" applyAlignment="1">
      <alignment horizontal="centerContinuous" vertical="center"/>
    </xf>
    <xf numFmtId="0" fontId="38" fillId="0" borderId="0" xfId="0" applyFont="1" applyAlignment="1">
      <alignment vertical="center"/>
    </xf>
    <xf numFmtId="0" fontId="39" fillId="0" borderId="0" xfId="0" applyFont="1" applyAlignment="1">
      <alignment horizontal="centerContinuous" vertical="center"/>
    </xf>
    <xf numFmtId="0" fontId="39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0" applyFont="1" applyBorder="1" applyAlignment="1">
      <alignment vertical="center"/>
    </xf>
    <xf numFmtId="0" fontId="9" fillId="3" borderId="2" xfId="3" applyFont="1" applyFill="1" applyBorder="1" applyAlignment="1">
      <alignment horizontal="center" vertical="center" wrapText="1"/>
    </xf>
    <xf numFmtId="0" fontId="40" fillId="18" borderId="2" xfId="0" applyFont="1" applyFill="1" applyBorder="1" applyAlignment="1">
      <alignment horizontal="center" vertical="center"/>
    </xf>
    <xf numFmtId="43" fontId="17" fillId="0" borderId="2" xfId="1" applyFont="1" applyFill="1" applyBorder="1" applyAlignment="1">
      <alignment horizontal="right" vertical="center"/>
    </xf>
    <xf numFmtId="0" fontId="12" fillId="0" borderId="2" xfId="4" applyFont="1" applyFill="1" applyBorder="1" applyAlignment="1">
      <alignment vertical="center"/>
    </xf>
    <xf numFmtId="0" fontId="14" fillId="0" borderId="0" xfId="4" applyNumberFormat="1" applyFont="1" applyAlignment="1">
      <alignment horizontal="center" vertical="center"/>
    </xf>
    <xf numFmtId="0" fontId="25" fillId="0" borderId="0" xfId="0" applyNumberFormat="1" applyFont="1" applyAlignment="1">
      <alignment horizontal="center" vertical="center"/>
    </xf>
    <xf numFmtId="0" fontId="25" fillId="0" borderId="1" xfId="0" applyNumberFormat="1" applyFont="1" applyBorder="1" applyAlignment="1">
      <alignment horizontal="center" vertical="center"/>
    </xf>
    <xf numFmtId="1" fontId="11" fillId="0" borderId="5" xfId="3" applyNumberFormat="1" applyFont="1" applyFill="1" applyBorder="1" applyAlignment="1">
      <alignment horizontal="left" vertical="center"/>
    </xf>
    <xf numFmtId="178" fontId="12" fillId="0" borderId="0" xfId="4" applyNumberFormat="1" applyFont="1" applyFill="1" applyAlignment="1">
      <alignment vertical="center"/>
    </xf>
    <xf numFmtId="0" fontId="14" fillId="0" borderId="2" xfId="4" applyFont="1" applyFill="1" applyBorder="1" applyAlignment="1">
      <alignment horizontal="center" vertical="center"/>
    </xf>
    <xf numFmtId="43" fontId="19" fillId="0" borderId="2" xfId="1" applyFont="1" applyFill="1" applyBorder="1" applyAlignment="1">
      <alignment horizontal="right" vertical="center"/>
    </xf>
    <xf numFmtId="43" fontId="11" fillId="0" borderId="0" xfId="4" applyNumberFormat="1" applyFont="1" applyFill="1" applyAlignment="1">
      <alignment vertical="center"/>
    </xf>
    <xf numFmtId="43" fontId="11" fillId="0" borderId="2" xfId="1" applyFont="1" applyFill="1" applyBorder="1" applyAlignment="1">
      <alignment vertical="center" wrapText="1"/>
    </xf>
    <xf numFmtId="179" fontId="4" fillId="0" borderId="0" xfId="3" applyNumberFormat="1" applyFont="1" applyFill="1" applyAlignment="1">
      <alignment vertical="center"/>
    </xf>
    <xf numFmtId="179" fontId="8" fillId="0" borderId="0" xfId="4" applyNumberFormat="1" applyFont="1" applyFill="1" applyAlignment="1">
      <alignment vertical="center"/>
    </xf>
    <xf numFmtId="179" fontId="11" fillId="0" borderId="2" xfId="627" applyNumberFormat="1" applyFont="1" applyBorder="1" applyAlignment="1">
      <alignment horizontal="center" vertical="center"/>
    </xf>
    <xf numFmtId="179" fontId="12" fillId="0" borderId="2" xfId="627" applyNumberFormat="1" applyBorder="1" applyAlignment="1">
      <alignment horizontal="center" vertical="center"/>
    </xf>
    <xf numFmtId="43" fontId="17" fillId="0" borderId="2" xfId="1" applyFont="1" applyFill="1" applyBorder="1" applyAlignment="1">
      <alignment vertical="center" wrapText="1"/>
    </xf>
    <xf numFmtId="43" fontId="11" fillId="0" borderId="2" xfId="1" applyFont="1" applyFill="1" applyBorder="1" applyAlignment="1">
      <alignment vertical="center"/>
    </xf>
    <xf numFmtId="0" fontId="25" fillId="3" borderId="2" xfId="3" applyFont="1" applyFill="1" applyBorder="1" applyAlignment="1">
      <alignment horizontal="center" vertical="center" wrapText="1"/>
    </xf>
    <xf numFmtId="0" fontId="25" fillId="3" borderId="2" xfId="3" applyFont="1" applyFill="1" applyBorder="1" applyAlignment="1">
      <alignment horizontal="center" vertical="center"/>
    </xf>
    <xf numFmtId="0" fontId="25" fillId="4" borderId="2" xfId="3" applyFont="1" applyFill="1" applyBorder="1" applyAlignment="1">
      <alignment horizontal="center" vertical="center" wrapText="1"/>
    </xf>
    <xf numFmtId="0" fontId="25" fillId="4" borderId="2" xfId="3" applyFont="1" applyFill="1" applyBorder="1" applyAlignment="1">
      <alignment horizontal="center" vertical="center"/>
    </xf>
    <xf numFmtId="0" fontId="14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58" fillId="0" borderId="2" xfId="628" applyFont="1" applyBorder="1" applyAlignment="1" applyProtection="1">
      <alignment vertical="center"/>
    </xf>
    <xf numFmtId="0" fontId="11" fillId="0" borderId="2" xfId="0" applyFont="1" applyBorder="1" applyAlignment="1">
      <alignment vertical="center"/>
    </xf>
    <xf numFmtId="43" fontId="0" fillId="0" borderId="2" xfId="1" applyFont="1" applyBorder="1" applyAlignment="1">
      <alignment vertical="center"/>
    </xf>
    <xf numFmtId="0" fontId="11" fillId="0" borderId="2" xfId="2" applyNumberFormat="1" applyFont="1" applyFill="1" applyBorder="1" applyAlignment="1">
      <alignment vertical="center" wrapText="1"/>
    </xf>
    <xf numFmtId="177" fontId="17" fillId="0" borderId="2" xfId="1" applyNumberFormat="1" applyFont="1" applyFill="1" applyBorder="1" applyAlignment="1">
      <alignment horizontal="right" vertical="center"/>
    </xf>
    <xf numFmtId="177" fontId="19" fillId="0" borderId="2" xfId="1" applyNumberFormat="1" applyFont="1" applyFill="1" applyBorder="1" applyAlignment="1">
      <alignment horizontal="right" vertical="center"/>
    </xf>
    <xf numFmtId="177" fontId="17" fillId="0" borderId="2" xfId="1" applyNumberFormat="1" applyFont="1" applyFill="1" applyBorder="1" applyAlignment="1">
      <alignment horizontal="center" vertical="center" wrapText="1"/>
    </xf>
    <xf numFmtId="177" fontId="11" fillId="0" borderId="0" xfId="4" applyNumberFormat="1" applyFont="1" applyFill="1" applyAlignment="1">
      <alignment vertical="center"/>
    </xf>
    <xf numFmtId="177" fontId="18" fillId="0" borderId="2" xfId="1" applyNumberFormat="1" applyFont="1" applyFill="1" applyBorder="1" applyAlignment="1">
      <alignment horizontal="right" vertical="center"/>
    </xf>
    <xf numFmtId="177" fontId="12" fillId="0" borderId="0" xfId="4" applyNumberFormat="1" applyFont="1" applyFill="1" applyAlignment="1">
      <alignment vertical="center"/>
    </xf>
    <xf numFmtId="43" fontId="17" fillId="0" borderId="2" xfId="1" applyNumberFormat="1" applyFont="1" applyFill="1" applyBorder="1" applyAlignment="1">
      <alignment horizontal="right" vertical="center"/>
    </xf>
    <xf numFmtId="43" fontId="19" fillId="0" borderId="2" xfId="1" applyNumberFormat="1" applyFont="1" applyFill="1" applyBorder="1" applyAlignment="1">
      <alignment horizontal="right" vertical="center"/>
    </xf>
    <xf numFmtId="43" fontId="0" fillId="0" borderId="2" xfId="1" applyNumberFormat="1" applyFont="1" applyBorder="1" applyAlignment="1">
      <alignment vertical="center"/>
    </xf>
    <xf numFmtId="43" fontId="11" fillId="0" borderId="2" xfId="1" applyNumberFormat="1" applyFont="1" applyFill="1" applyBorder="1" applyAlignment="1">
      <alignment vertical="center" wrapText="1"/>
    </xf>
    <xf numFmtId="43" fontId="18" fillId="0" borderId="2" xfId="1" applyNumberFormat="1" applyFont="1" applyFill="1" applyBorder="1" applyAlignment="1">
      <alignment horizontal="right" vertical="center"/>
    </xf>
    <xf numFmtId="43" fontId="11" fillId="0" borderId="2" xfId="1" applyNumberFormat="1" applyFont="1" applyFill="1" applyBorder="1" applyAlignment="1">
      <alignment vertical="center"/>
    </xf>
    <xf numFmtId="43" fontId="19" fillId="0" borderId="0" xfId="3" applyNumberFormat="1" applyFont="1" applyFill="1" applyBorder="1" applyAlignment="1">
      <alignment horizontal="right" vertical="center"/>
    </xf>
    <xf numFmtId="1" fontId="9" fillId="0" borderId="4" xfId="3" applyNumberFormat="1" applyFont="1" applyFill="1" applyBorder="1" applyAlignment="1">
      <alignment horizontal="center" vertical="center"/>
    </xf>
    <xf numFmtId="1" fontId="9" fillId="0" borderId="6" xfId="3" applyNumberFormat="1" applyFont="1" applyFill="1" applyBorder="1" applyAlignment="1">
      <alignment horizontal="center" vertical="center"/>
    </xf>
    <xf numFmtId="192" fontId="11" fillId="0" borderId="0" xfId="4" applyNumberFormat="1" applyFont="1" applyFill="1" applyAlignment="1">
      <alignment vertical="center"/>
    </xf>
    <xf numFmtId="43" fontId="17" fillId="0" borderId="2" xfId="1" applyNumberFormat="1" applyFont="1" applyFill="1" applyBorder="1" applyAlignment="1">
      <alignment horizontal="right" vertical="center"/>
    </xf>
    <xf numFmtId="43" fontId="19" fillId="6" borderId="2" xfId="1" applyNumberFormat="1" applyFont="1" applyFill="1" applyBorder="1" applyAlignment="1">
      <alignment horizontal="right" vertical="center"/>
    </xf>
    <xf numFmtId="191" fontId="25" fillId="0" borderId="0" xfId="115" applyNumberFormat="1" applyFont="1" applyFill="1" applyAlignment="1">
      <alignment vertical="center"/>
    </xf>
    <xf numFmtId="1" fontId="9" fillId="0" borderId="4" xfId="3" applyNumberFormat="1" applyFont="1" applyFill="1" applyBorder="1" applyAlignment="1">
      <alignment horizontal="center" vertical="center"/>
    </xf>
    <xf numFmtId="1" fontId="9" fillId="0" borderId="6" xfId="3" applyNumberFormat="1" applyFont="1" applyFill="1" applyBorder="1" applyAlignment="1">
      <alignment horizontal="center" vertical="center"/>
    </xf>
    <xf numFmtId="193" fontId="14" fillId="0" borderId="0" xfId="0" applyNumberFormat="1" applyFont="1" applyAlignment="1">
      <alignment horizontal="center" vertical="center"/>
    </xf>
    <xf numFmtId="194" fontId="14" fillId="0" borderId="0" xfId="0" applyNumberFormat="1" applyFont="1" applyAlignment="1">
      <alignment horizontal="center" vertical="center"/>
    </xf>
    <xf numFmtId="4" fontId="12" fillId="0" borderId="0" xfId="4" applyNumberFormat="1" applyFont="1" applyFill="1" applyAlignment="1">
      <alignment vertical="center"/>
    </xf>
    <xf numFmtId="43" fontId="12" fillId="0" borderId="0" xfId="1" applyFont="1" applyFill="1" applyAlignment="1">
      <alignment vertical="center"/>
    </xf>
    <xf numFmtId="0" fontId="17" fillId="0" borderId="2" xfId="1" applyNumberFormat="1" applyFont="1" applyFill="1" applyBorder="1" applyAlignment="1">
      <alignment horizontal="right" vertical="center"/>
    </xf>
    <xf numFmtId="43" fontId="0" fillId="0" borderId="0" xfId="1" applyFont="1" applyAlignment="1">
      <alignment vertical="center"/>
    </xf>
    <xf numFmtId="43" fontId="10" fillId="0" borderId="0" xfId="1" applyFont="1" applyFill="1" applyAlignment="1">
      <alignment vertical="center"/>
    </xf>
    <xf numFmtId="43" fontId="10" fillId="0" borderId="0" xfId="1" applyFont="1" applyAlignment="1">
      <alignment vertical="center"/>
    </xf>
    <xf numFmtId="43" fontId="9" fillId="0" borderId="1" xfId="1" applyFont="1" applyBorder="1" applyAlignment="1">
      <alignment vertical="center"/>
    </xf>
    <xf numFmtId="43" fontId="40" fillId="18" borderId="2" xfId="1" applyFont="1" applyFill="1" applyBorder="1" applyAlignment="1">
      <alignment horizontal="center" vertical="center"/>
    </xf>
    <xf numFmtId="4" fontId="0" fillId="0" borderId="0" xfId="4" applyNumberFormat="1" applyFont="1" applyFill="1" applyAlignment="1">
      <alignment vertical="center"/>
    </xf>
    <xf numFmtId="0" fontId="11" fillId="41" borderId="2" xfId="6" applyFont="1" applyFill="1" applyBorder="1" applyAlignment="1">
      <alignment horizontal="left" vertical="center" wrapText="1"/>
    </xf>
    <xf numFmtId="0" fontId="17" fillId="41" borderId="2" xfId="6" applyFont="1" applyFill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center" vertical="center"/>
    </xf>
    <xf numFmtId="1" fontId="25" fillId="0" borderId="2" xfId="3" applyNumberFormat="1" applyFont="1" applyFill="1" applyBorder="1" applyAlignment="1">
      <alignment horizontal="center" vertical="center"/>
    </xf>
    <xf numFmtId="0" fontId="19" fillId="13" borderId="2" xfId="0" applyFont="1" applyFill="1" applyBorder="1" applyAlignment="1">
      <alignment horizontal="center" vertical="center" wrapText="1"/>
    </xf>
    <xf numFmtId="0" fontId="19" fillId="0" borderId="2" xfId="6" applyFont="1" applyFill="1" applyBorder="1" applyAlignment="1">
      <alignment horizontal="left" vertical="center" wrapText="1"/>
    </xf>
    <xf numFmtId="0" fontId="19" fillId="14" borderId="2" xfId="0" applyFont="1" applyFill="1" applyBorder="1" applyAlignment="1">
      <alignment horizontal="center" vertical="center" wrapText="1"/>
    </xf>
    <xf numFmtId="0" fontId="19" fillId="15" borderId="2" xfId="0" applyFont="1" applyFill="1" applyBorder="1" applyAlignment="1">
      <alignment horizontal="center" vertical="center" wrapText="1"/>
    </xf>
    <xf numFmtId="0" fontId="19" fillId="16" borderId="2" xfId="0" applyFont="1" applyFill="1" applyBorder="1" applyAlignment="1">
      <alignment horizontal="center" vertical="center" wrapText="1"/>
    </xf>
    <xf numFmtId="0" fontId="19" fillId="12" borderId="2" xfId="0" applyFont="1" applyFill="1" applyBorder="1" applyAlignment="1">
      <alignment horizontal="center" vertical="center" wrapText="1"/>
    </xf>
    <xf numFmtId="0" fontId="19" fillId="0" borderId="2" xfId="6" applyFont="1" applyBorder="1" applyAlignment="1">
      <alignment horizontal="left" vertical="center" wrapText="1"/>
    </xf>
    <xf numFmtId="0" fontId="19" fillId="7" borderId="2" xfId="0" applyFont="1" applyFill="1" applyBorder="1" applyAlignment="1">
      <alignment horizontal="center" vertical="center" wrapText="1"/>
    </xf>
    <xf numFmtId="0" fontId="19" fillId="8" borderId="2" xfId="0" applyFont="1" applyFill="1" applyBorder="1" applyAlignment="1">
      <alignment horizontal="center" vertical="center" wrapText="1"/>
    </xf>
    <xf numFmtId="0" fontId="19" fillId="10" borderId="2" xfId="0" applyFont="1" applyFill="1" applyBorder="1" applyAlignment="1">
      <alignment horizontal="center" vertical="center" wrapText="1"/>
    </xf>
    <xf numFmtId="0" fontId="19" fillId="11" borderId="2" xfId="0" applyFont="1" applyFill="1" applyBorder="1" applyAlignment="1">
      <alignment horizontal="center" vertical="center" wrapText="1"/>
    </xf>
    <xf numFmtId="0" fontId="40" fillId="18" borderId="2" xfId="0" applyFont="1" applyFill="1" applyBorder="1" applyAlignment="1">
      <alignment horizontal="center" vertical="center"/>
    </xf>
    <xf numFmtId="0" fontId="9" fillId="5" borderId="3" xfId="3" applyFont="1" applyFill="1" applyBorder="1" applyAlignment="1">
      <alignment horizontal="left" vertical="center" wrapText="1"/>
    </xf>
    <xf numFmtId="0" fontId="9" fillId="5" borderId="7" xfId="3" applyFont="1" applyFill="1" applyBorder="1" applyAlignment="1">
      <alignment horizontal="left" vertical="center" wrapText="1"/>
    </xf>
    <xf numFmtId="0" fontId="19" fillId="6" borderId="2" xfId="0" applyFont="1" applyFill="1" applyBorder="1" applyAlignment="1">
      <alignment horizontal="center" vertical="center" wrapText="1"/>
    </xf>
    <xf numFmtId="0" fontId="19" fillId="0" borderId="3" xfId="6" applyFont="1" applyFill="1" applyBorder="1" applyAlignment="1">
      <alignment horizontal="center" vertical="center" wrapText="1"/>
    </xf>
    <xf numFmtId="0" fontId="19" fillId="0" borderId="8" xfId="6" applyFont="1" applyFill="1" applyBorder="1" applyAlignment="1">
      <alignment horizontal="center" vertical="center" wrapText="1"/>
    </xf>
    <xf numFmtId="0" fontId="4" fillId="0" borderId="0" xfId="3" applyFont="1" applyFill="1" applyAlignment="1">
      <alignment horizontal="center" vertical="center"/>
    </xf>
    <xf numFmtId="0" fontId="14" fillId="2" borderId="2" xfId="3" applyFont="1" applyFill="1" applyBorder="1" applyAlignment="1">
      <alignment horizontal="center" vertical="center"/>
    </xf>
    <xf numFmtId="0" fontId="14" fillId="2" borderId="2" xfId="3" applyFont="1" applyFill="1" applyBorder="1" applyAlignment="1">
      <alignment horizontal="center" vertical="center" wrapText="1"/>
    </xf>
    <xf numFmtId="0" fontId="40" fillId="17" borderId="4" xfId="0" applyFont="1" applyFill="1" applyBorder="1" applyAlignment="1">
      <alignment horizontal="center" vertical="center"/>
    </xf>
    <xf numFmtId="0" fontId="40" fillId="17" borderId="5" xfId="0" applyFont="1" applyFill="1" applyBorder="1" applyAlignment="1">
      <alignment horizontal="center" vertical="center"/>
    </xf>
    <xf numFmtId="0" fontId="40" fillId="17" borderId="2" xfId="0" applyFont="1" applyFill="1" applyBorder="1" applyAlignment="1">
      <alignment horizontal="center" vertical="center"/>
    </xf>
    <xf numFmtId="1" fontId="9" fillId="0" borderId="2" xfId="3" applyNumberFormat="1" applyFont="1" applyFill="1" applyBorder="1" applyAlignment="1">
      <alignment horizontal="center" vertical="center"/>
    </xf>
    <xf numFmtId="0" fontId="15" fillId="15" borderId="2" xfId="0" applyFont="1" applyFill="1" applyBorder="1" applyAlignment="1">
      <alignment horizontal="left" vertical="center" wrapText="1"/>
    </xf>
    <xf numFmtId="0" fontId="15" fillId="16" borderId="3" xfId="0" applyFont="1" applyFill="1" applyBorder="1" applyAlignment="1">
      <alignment horizontal="left" vertical="center" wrapText="1"/>
    </xf>
    <xf numFmtId="0" fontId="15" fillId="16" borderId="8" xfId="0" applyFont="1" applyFill="1" applyBorder="1" applyAlignment="1">
      <alignment horizontal="left" vertical="center" wrapText="1"/>
    </xf>
    <xf numFmtId="0" fontId="15" fillId="16" borderId="7" xfId="0" applyFont="1" applyFill="1" applyBorder="1" applyAlignment="1">
      <alignment horizontal="left" vertical="center" wrapText="1"/>
    </xf>
    <xf numFmtId="1" fontId="14" fillId="0" borderId="2" xfId="3" applyNumberFormat="1" applyFont="1" applyFill="1" applyBorder="1" applyAlignment="1">
      <alignment horizontal="center" vertical="center"/>
    </xf>
    <xf numFmtId="0" fontId="15" fillId="14" borderId="2" xfId="0" applyFont="1" applyFill="1" applyBorder="1" applyAlignment="1">
      <alignment horizontal="left" vertical="center" wrapText="1"/>
    </xf>
    <xf numFmtId="0" fontId="15" fillId="0" borderId="3" xfId="6" applyFont="1" applyFill="1" applyBorder="1" applyAlignment="1">
      <alignment horizontal="left" vertical="center" wrapText="1"/>
    </xf>
    <xf numFmtId="0" fontId="15" fillId="0" borderId="8" xfId="6" applyFont="1" applyFill="1" applyBorder="1" applyAlignment="1">
      <alignment horizontal="left" vertical="center" wrapText="1"/>
    </xf>
    <xf numFmtId="0" fontId="15" fillId="0" borderId="7" xfId="6" applyFont="1" applyFill="1" applyBorder="1" applyAlignment="1">
      <alignment horizontal="left" vertical="center" wrapText="1"/>
    </xf>
    <xf numFmtId="0" fontId="15" fillId="8" borderId="3" xfId="0" applyFont="1" applyFill="1" applyBorder="1" applyAlignment="1">
      <alignment horizontal="left" vertical="center" wrapText="1"/>
    </xf>
    <xf numFmtId="0" fontId="15" fillId="8" borderId="8" xfId="0" applyFont="1" applyFill="1" applyBorder="1" applyAlignment="1">
      <alignment horizontal="left" vertical="center" wrapText="1"/>
    </xf>
    <xf numFmtId="0" fontId="15" fillId="10" borderId="2" xfId="0" applyFont="1" applyFill="1" applyBorder="1" applyAlignment="1">
      <alignment horizontal="left" vertical="center" wrapText="1"/>
    </xf>
    <xf numFmtId="0" fontId="15" fillId="0" borderId="3" xfId="6" applyFont="1" applyBorder="1" applyAlignment="1">
      <alignment horizontal="left" vertical="center" wrapText="1"/>
    </xf>
    <xf numFmtId="0" fontId="15" fillId="0" borderId="8" xfId="6" applyFont="1" applyBorder="1" applyAlignment="1">
      <alignment horizontal="left" vertical="center" wrapText="1"/>
    </xf>
    <xf numFmtId="0" fontId="15" fillId="0" borderId="7" xfId="6" applyFont="1" applyBorder="1" applyAlignment="1">
      <alignment horizontal="left" vertical="center" wrapText="1"/>
    </xf>
    <xf numFmtId="0" fontId="15" fillId="11" borderId="2" xfId="0" applyFont="1" applyFill="1" applyBorder="1" applyAlignment="1">
      <alignment horizontal="left" vertical="center" wrapText="1"/>
    </xf>
    <xf numFmtId="0" fontId="15" fillId="12" borderId="2" xfId="0" applyFont="1" applyFill="1" applyBorder="1" applyAlignment="1">
      <alignment horizontal="left" vertical="center" wrapText="1"/>
    </xf>
    <xf numFmtId="0" fontId="15" fillId="13" borderId="2" xfId="0" applyFont="1" applyFill="1" applyBorder="1" applyAlignment="1">
      <alignment horizontal="left" vertical="center" wrapText="1"/>
    </xf>
    <xf numFmtId="0" fontId="15" fillId="6" borderId="3" xfId="0" applyFont="1" applyFill="1" applyBorder="1" applyAlignment="1">
      <alignment horizontal="left" vertical="center" wrapText="1"/>
    </xf>
    <xf numFmtId="0" fontId="15" fillId="6" borderId="8" xfId="0" applyFont="1" applyFill="1" applyBorder="1" applyAlignment="1">
      <alignment horizontal="left" vertical="center" wrapText="1"/>
    </xf>
    <xf numFmtId="0" fontId="15" fillId="7" borderId="3" xfId="0" applyFont="1" applyFill="1" applyBorder="1" applyAlignment="1">
      <alignment horizontal="left" vertical="center" wrapText="1"/>
    </xf>
    <xf numFmtId="0" fontId="15" fillId="7" borderId="8" xfId="0" applyFont="1" applyFill="1" applyBorder="1" applyAlignment="1">
      <alignment horizontal="left" vertical="center" wrapText="1"/>
    </xf>
    <xf numFmtId="0" fontId="14" fillId="2" borderId="3" xfId="3" applyFont="1" applyFill="1" applyBorder="1" applyAlignment="1">
      <alignment horizontal="center" vertical="center" wrapText="1"/>
    </xf>
    <xf numFmtId="0" fontId="14" fillId="2" borderId="7" xfId="3" applyFont="1" applyFill="1" applyBorder="1" applyAlignment="1">
      <alignment horizontal="center" vertical="center" wrapText="1"/>
    </xf>
    <xf numFmtId="0" fontId="14" fillId="3" borderId="4" xfId="3" applyFont="1" applyFill="1" applyBorder="1" applyAlignment="1">
      <alignment horizontal="center" vertical="center"/>
    </xf>
    <xf numFmtId="0" fontId="14" fillId="3" borderId="5" xfId="3" applyFont="1" applyFill="1" applyBorder="1" applyAlignment="1">
      <alignment horizontal="center" vertical="center"/>
    </xf>
    <xf numFmtId="0" fontId="14" fillId="3" borderId="6" xfId="3" applyFont="1" applyFill="1" applyBorder="1" applyAlignment="1">
      <alignment horizontal="center" vertical="center"/>
    </xf>
    <xf numFmtId="0" fontId="14" fillId="4" borderId="4" xfId="3" applyFont="1" applyFill="1" applyBorder="1" applyAlignment="1">
      <alignment horizontal="center" vertical="center"/>
    </xf>
    <xf numFmtId="0" fontId="14" fillId="4" borderId="5" xfId="3" applyFont="1" applyFill="1" applyBorder="1" applyAlignment="1">
      <alignment horizontal="center" vertical="center"/>
    </xf>
    <xf numFmtId="0" fontId="14" fillId="4" borderId="6" xfId="3" applyFont="1" applyFill="1" applyBorder="1" applyAlignment="1">
      <alignment horizontal="center" vertical="center"/>
    </xf>
    <xf numFmtId="0" fontId="0" fillId="0" borderId="7" xfId="0" applyBorder="1">
      <alignment vertical="top"/>
    </xf>
    <xf numFmtId="0" fontId="15" fillId="0" borderId="3" xfId="6" applyFont="1" applyFill="1" applyBorder="1" applyAlignment="1">
      <alignment horizontal="center" vertical="center" wrapText="1"/>
    </xf>
    <xf numFmtId="0" fontId="15" fillId="0" borderId="8" xfId="6" applyFont="1" applyFill="1" applyBorder="1" applyAlignment="1">
      <alignment horizontal="center" vertical="center" wrapText="1"/>
    </xf>
    <xf numFmtId="1" fontId="9" fillId="0" borderId="4" xfId="3" applyNumberFormat="1" applyFont="1" applyFill="1" applyBorder="1" applyAlignment="1">
      <alignment horizontal="center" vertical="center"/>
    </xf>
    <xf numFmtId="1" fontId="9" fillId="0" borderId="5" xfId="3" applyNumberFormat="1" applyFont="1" applyFill="1" applyBorder="1" applyAlignment="1">
      <alignment horizontal="center" vertical="center"/>
    </xf>
    <xf numFmtId="1" fontId="9" fillId="0" borderId="6" xfId="3" applyNumberFormat="1" applyFont="1" applyFill="1" applyBorder="1" applyAlignment="1">
      <alignment horizontal="center" vertical="center"/>
    </xf>
    <xf numFmtId="1" fontId="25" fillId="0" borderId="4" xfId="3" applyNumberFormat="1" applyFont="1" applyFill="1" applyBorder="1" applyAlignment="1">
      <alignment horizontal="center" vertical="center"/>
    </xf>
    <xf numFmtId="1" fontId="25" fillId="0" borderId="5" xfId="3" applyNumberFormat="1" applyFont="1" applyFill="1" applyBorder="1" applyAlignment="1">
      <alignment horizontal="center" vertical="center"/>
    </xf>
    <xf numFmtId="1" fontId="25" fillId="0" borderId="6" xfId="3" applyNumberFormat="1" applyFont="1" applyFill="1" applyBorder="1" applyAlignment="1">
      <alignment horizontal="center" vertical="center"/>
    </xf>
    <xf numFmtId="0" fontId="24" fillId="0" borderId="0" xfId="3" applyFont="1" applyFill="1" applyAlignment="1">
      <alignment horizontal="left" vertical="center"/>
    </xf>
    <xf numFmtId="0" fontId="24" fillId="0" borderId="0" xfId="3" applyFont="1" applyFill="1" applyAlignment="1">
      <alignment horizontal="center" vertical="center"/>
    </xf>
    <xf numFmtId="179" fontId="25" fillId="0" borderId="4" xfId="3" applyNumberFormat="1" applyFont="1" applyFill="1" applyBorder="1" applyAlignment="1">
      <alignment horizontal="center" vertical="center"/>
    </xf>
    <xf numFmtId="179" fontId="25" fillId="0" borderId="6" xfId="3" applyNumberFormat="1" applyFont="1" applyFill="1" applyBorder="1" applyAlignment="1">
      <alignment horizontal="center" vertical="center"/>
    </xf>
    <xf numFmtId="179" fontId="12" fillId="0" borderId="2" xfId="627" applyNumberFormat="1" applyBorder="1" applyAlignment="1">
      <alignment horizontal="center" vertical="center"/>
    </xf>
    <xf numFmtId="179" fontId="4" fillId="0" borderId="0" xfId="3" applyNumberFormat="1" applyFont="1" applyFill="1" applyAlignment="1">
      <alignment horizontal="center" vertical="center"/>
    </xf>
    <xf numFmtId="0" fontId="25" fillId="5" borderId="3" xfId="3" applyFont="1" applyFill="1" applyBorder="1" applyAlignment="1">
      <alignment horizontal="center" vertical="center" wrapText="1"/>
    </xf>
    <xf numFmtId="0" fontId="25" fillId="5" borderId="7" xfId="3" applyFont="1" applyFill="1" applyBorder="1" applyAlignment="1">
      <alignment horizontal="center" vertical="center" wrapText="1"/>
    </xf>
    <xf numFmtId="0" fontId="25" fillId="2" borderId="2" xfId="3" applyFont="1" applyFill="1" applyBorder="1" applyAlignment="1">
      <alignment horizontal="center" vertical="center"/>
    </xf>
    <xf numFmtId="0" fontId="25" fillId="2" borderId="2" xfId="3" applyFont="1" applyFill="1" applyBorder="1" applyAlignment="1">
      <alignment horizontal="center" vertical="center" wrapText="1"/>
    </xf>
    <xf numFmtId="0" fontId="25" fillId="2" borderId="3" xfId="3" applyFont="1" applyFill="1" applyBorder="1" applyAlignment="1">
      <alignment horizontal="center" vertical="center" wrapText="1"/>
    </xf>
    <xf numFmtId="0" fontId="25" fillId="2" borderId="7" xfId="3" applyFont="1" applyFill="1" applyBorder="1" applyAlignment="1">
      <alignment horizontal="center" vertical="center" wrapText="1"/>
    </xf>
    <xf numFmtId="0" fontId="25" fillId="3" borderId="4" xfId="3" applyFont="1" applyFill="1" applyBorder="1" applyAlignment="1">
      <alignment horizontal="center" vertical="center"/>
    </xf>
    <xf numFmtId="0" fontId="25" fillId="3" borderId="5" xfId="3" applyFont="1" applyFill="1" applyBorder="1" applyAlignment="1">
      <alignment horizontal="center" vertical="center"/>
    </xf>
    <xf numFmtId="0" fontId="25" fillId="3" borderId="6" xfId="3" applyFont="1" applyFill="1" applyBorder="1" applyAlignment="1">
      <alignment horizontal="center" vertical="center"/>
    </xf>
    <xf numFmtId="0" fontId="25" fillId="4" borderId="4" xfId="3" applyFont="1" applyFill="1" applyBorder="1" applyAlignment="1">
      <alignment horizontal="center" vertical="center"/>
    </xf>
    <xf numFmtId="0" fontId="25" fillId="4" borderId="5" xfId="3" applyFont="1" applyFill="1" applyBorder="1" applyAlignment="1">
      <alignment horizontal="center" vertical="center"/>
    </xf>
    <xf numFmtId="0" fontId="25" fillId="4" borderId="6" xfId="3" applyFont="1" applyFill="1" applyBorder="1" applyAlignment="1">
      <alignment horizontal="center" vertical="center"/>
    </xf>
  </cellXfs>
  <cellStyles count="658">
    <cellStyle name="_0610合并报表" xfId="7"/>
    <cellStyle name="_08年资金分析表" xfId="8"/>
    <cellStyle name="_ET_STYLE_NoName_00_" xfId="9"/>
    <cellStyle name="_成本报表" xfId="10"/>
    <cellStyle name="20% - 强调文字颜色 1 10" xfId="119"/>
    <cellStyle name="20% - 强调文字颜色 1 11" xfId="120"/>
    <cellStyle name="20% - 强调文字颜色 1 12" xfId="121"/>
    <cellStyle name="20% - 强调文字颜色 1 13" xfId="122"/>
    <cellStyle name="20% - 强调文字颜色 1 2" xfId="123"/>
    <cellStyle name="20% - 强调文字颜色 1 3" xfId="124"/>
    <cellStyle name="20% - 强调文字颜色 1 4" xfId="125"/>
    <cellStyle name="20% - 强调文字颜色 1 5" xfId="126"/>
    <cellStyle name="20% - 强调文字颜色 1 6" xfId="127"/>
    <cellStyle name="20% - 强调文字颜色 1 7" xfId="128"/>
    <cellStyle name="20% - 强调文字颜色 1 8" xfId="129"/>
    <cellStyle name="20% - 强调文字颜色 1 9" xfId="130"/>
    <cellStyle name="20% - 强调文字颜色 2 10" xfId="131"/>
    <cellStyle name="20% - 强调文字颜色 2 11" xfId="132"/>
    <cellStyle name="20% - 强调文字颜色 2 12" xfId="133"/>
    <cellStyle name="20% - 强调文字颜色 2 13" xfId="134"/>
    <cellStyle name="20% - 强调文字颜色 2 2" xfId="135"/>
    <cellStyle name="20% - 强调文字颜色 2 3" xfId="136"/>
    <cellStyle name="20% - 强调文字颜色 2 4" xfId="137"/>
    <cellStyle name="20% - 强调文字颜色 2 5" xfId="138"/>
    <cellStyle name="20% - 强调文字颜色 2 6" xfId="139"/>
    <cellStyle name="20% - 强调文字颜色 2 7" xfId="140"/>
    <cellStyle name="20% - 强调文字颜色 2 8" xfId="141"/>
    <cellStyle name="20% - 强调文字颜色 2 9" xfId="142"/>
    <cellStyle name="20% - 强调文字颜色 3 10" xfId="143"/>
    <cellStyle name="20% - 强调文字颜色 3 11" xfId="144"/>
    <cellStyle name="20% - 强调文字颜色 3 12" xfId="145"/>
    <cellStyle name="20% - 强调文字颜色 3 13" xfId="146"/>
    <cellStyle name="20% - 强调文字颜色 3 2" xfId="147"/>
    <cellStyle name="20% - 强调文字颜色 3 3" xfId="148"/>
    <cellStyle name="20% - 强调文字颜色 3 4" xfId="149"/>
    <cellStyle name="20% - 强调文字颜色 3 5" xfId="150"/>
    <cellStyle name="20% - 强调文字颜色 3 6" xfId="151"/>
    <cellStyle name="20% - 强调文字颜色 3 7" xfId="152"/>
    <cellStyle name="20% - 强调文字颜色 3 8" xfId="153"/>
    <cellStyle name="20% - 强调文字颜色 3 9" xfId="154"/>
    <cellStyle name="20% - 强调文字颜色 4 10" xfId="155"/>
    <cellStyle name="20% - 强调文字颜色 4 11" xfId="156"/>
    <cellStyle name="20% - 强调文字颜色 4 12" xfId="157"/>
    <cellStyle name="20% - 强调文字颜色 4 13" xfId="158"/>
    <cellStyle name="20% - 强调文字颜色 4 2" xfId="159"/>
    <cellStyle name="20% - 强调文字颜色 4 3" xfId="160"/>
    <cellStyle name="20% - 强调文字颜色 4 4" xfId="161"/>
    <cellStyle name="20% - 强调文字颜色 4 5" xfId="162"/>
    <cellStyle name="20% - 强调文字颜色 4 6" xfId="163"/>
    <cellStyle name="20% - 强调文字颜色 4 7" xfId="164"/>
    <cellStyle name="20% - 强调文字颜色 4 8" xfId="165"/>
    <cellStyle name="20% - 强调文字颜色 4 9" xfId="166"/>
    <cellStyle name="20% - 强调文字颜色 5 10" xfId="167"/>
    <cellStyle name="20% - 强调文字颜色 5 11" xfId="168"/>
    <cellStyle name="20% - 强调文字颜色 5 12" xfId="169"/>
    <cellStyle name="20% - 强调文字颜色 5 13" xfId="170"/>
    <cellStyle name="20% - 强调文字颜色 5 2" xfId="171"/>
    <cellStyle name="20% - 强调文字颜色 5 3" xfId="172"/>
    <cellStyle name="20% - 强调文字颜色 5 4" xfId="173"/>
    <cellStyle name="20% - 强调文字颜色 5 5" xfId="174"/>
    <cellStyle name="20% - 强调文字颜色 5 6" xfId="175"/>
    <cellStyle name="20% - 强调文字颜色 5 7" xfId="176"/>
    <cellStyle name="20% - 强调文字颜色 5 8" xfId="177"/>
    <cellStyle name="20% - 强调文字颜色 5 9" xfId="178"/>
    <cellStyle name="20% - 强调文字颜色 6 10" xfId="179"/>
    <cellStyle name="20% - 强调文字颜色 6 11" xfId="180"/>
    <cellStyle name="20% - 强调文字颜色 6 12" xfId="181"/>
    <cellStyle name="20% - 强调文字颜色 6 13" xfId="182"/>
    <cellStyle name="20% - 强调文字颜色 6 2" xfId="183"/>
    <cellStyle name="20% - 强调文字颜色 6 3" xfId="184"/>
    <cellStyle name="20% - 强调文字颜色 6 4" xfId="185"/>
    <cellStyle name="20% - 强调文字颜色 6 5" xfId="186"/>
    <cellStyle name="20% - 强调文字颜色 6 6" xfId="187"/>
    <cellStyle name="20% - 强调文字颜色 6 7" xfId="188"/>
    <cellStyle name="20% - 强调文字颜色 6 8" xfId="189"/>
    <cellStyle name="20% - 强调文字颜色 6 9" xfId="190"/>
    <cellStyle name="40% - 强调文字颜色 1 10" xfId="191"/>
    <cellStyle name="40% - 强调文字颜色 1 11" xfId="192"/>
    <cellStyle name="40% - 强调文字颜色 1 12" xfId="193"/>
    <cellStyle name="40% - 强调文字颜色 1 13" xfId="194"/>
    <cellStyle name="40% - 强调文字颜色 1 2" xfId="195"/>
    <cellStyle name="40% - 强调文字颜色 1 3" xfId="196"/>
    <cellStyle name="40% - 强调文字颜色 1 4" xfId="197"/>
    <cellStyle name="40% - 强调文字颜色 1 5" xfId="198"/>
    <cellStyle name="40% - 强调文字颜色 1 6" xfId="199"/>
    <cellStyle name="40% - 强调文字颜色 1 7" xfId="200"/>
    <cellStyle name="40% - 强调文字颜色 1 8" xfId="201"/>
    <cellStyle name="40% - 强调文字颜色 1 9" xfId="202"/>
    <cellStyle name="40% - 强调文字颜色 2 10" xfId="203"/>
    <cellStyle name="40% - 强调文字颜色 2 11" xfId="204"/>
    <cellStyle name="40% - 强调文字颜色 2 12" xfId="205"/>
    <cellStyle name="40% - 强调文字颜色 2 13" xfId="206"/>
    <cellStyle name="40% - 强调文字颜色 2 2" xfId="207"/>
    <cellStyle name="40% - 强调文字颜色 2 3" xfId="208"/>
    <cellStyle name="40% - 强调文字颜色 2 4" xfId="209"/>
    <cellStyle name="40% - 强调文字颜色 2 5" xfId="210"/>
    <cellStyle name="40% - 强调文字颜色 2 6" xfId="211"/>
    <cellStyle name="40% - 强调文字颜色 2 7" xfId="212"/>
    <cellStyle name="40% - 强调文字颜色 2 8" xfId="213"/>
    <cellStyle name="40% - 强调文字颜色 2 9" xfId="214"/>
    <cellStyle name="40% - 强调文字颜色 3 10" xfId="215"/>
    <cellStyle name="40% - 强调文字颜色 3 11" xfId="216"/>
    <cellStyle name="40% - 强调文字颜色 3 12" xfId="217"/>
    <cellStyle name="40% - 强调文字颜色 3 13" xfId="218"/>
    <cellStyle name="40% - 强调文字颜色 3 2" xfId="219"/>
    <cellStyle name="40% - 强调文字颜色 3 3" xfId="220"/>
    <cellStyle name="40% - 强调文字颜色 3 4" xfId="221"/>
    <cellStyle name="40% - 强调文字颜色 3 5" xfId="222"/>
    <cellStyle name="40% - 强调文字颜色 3 6" xfId="223"/>
    <cellStyle name="40% - 强调文字颜色 3 7" xfId="224"/>
    <cellStyle name="40% - 强调文字颜色 3 8" xfId="225"/>
    <cellStyle name="40% - 强调文字颜色 3 9" xfId="226"/>
    <cellStyle name="40% - 强调文字颜色 4 10" xfId="227"/>
    <cellStyle name="40% - 强调文字颜色 4 11" xfId="228"/>
    <cellStyle name="40% - 强调文字颜色 4 12" xfId="229"/>
    <cellStyle name="40% - 强调文字颜色 4 13" xfId="230"/>
    <cellStyle name="40% - 强调文字颜色 4 2" xfId="231"/>
    <cellStyle name="40% - 强调文字颜色 4 3" xfId="232"/>
    <cellStyle name="40% - 强调文字颜色 4 4" xfId="233"/>
    <cellStyle name="40% - 强调文字颜色 4 5" xfId="234"/>
    <cellStyle name="40% - 强调文字颜色 4 6" xfId="235"/>
    <cellStyle name="40% - 强调文字颜色 4 7" xfId="236"/>
    <cellStyle name="40% - 强调文字颜色 4 8" xfId="237"/>
    <cellStyle name="40% - 强调文字颜色 4 9" xfId="238"/>
    <cellStyle name="40% - 强调文字颜色 5 10" xfId="239"/>
    <cellStyle name="40% - 强调文字颜色 5 11" xfId="240"/>
    <cellStyle name="40% - 强调文字颜色 5 12" xfId="241"/>
    <cellStyle name="40% - 强调文字颜色 5 13" xfId="242"/>
    <cellStyle name="40% - 强调文字颜色 5 2" xfId="243"/>
    <cellStyle name="40% - 强调文字颜色 5 3" xfId="244"/>
    <cellStyle name="40% - 强调文字颜色 5 4" xfId="245"/>
    <cellStyle name="40% - 强调文字颜色 5 5" xfId="246"/>
    <cellStyle name="40% - 强调文字颜色 5 6" xfId="247"/>
    <cellStyle name="40% - 强调文字颜色 5 7" xfId="248"/>
    <cellStyle name="40% - 强调文字颜色 5 8" xfId="249"/>
    <cellStyle name="40% - 强调文字颜色 5 9" xfId="250"/>
    <cellStyle name="40% - 强调文字颜色 6 10" xfId="251"/>
    <cellStyle name="40% - 强调文字颜色 6 11" xfId="252"/>
    <cellStyle name="40% - 强调文字颜色 6 12" xfId="253"/>
    <cellStyle name="40% - 强调文字颜色 6 13" xfId="254"/>
    <cellStyle name="40% - 强调文字颜色 6 2" xfId="255"/>
    <cellStyle name="40% - 强调文字颜色 6 3" xfId="256"/>
    <cellStyle name="40% - 强调文字颜色 6 4" xfId="257"/>
    <cellStyle name="40% - 强调文字颜色 6 5" xfId="258"/>
    <cellStyle name="40% - 强调文字颜色 6 6" xfId="259"/>
    <cellStyle name="40% - 强调文字颜色 6 7" xfId="260"/>
    <cellStyle name="40% - 强调文字颜色 6 8" xfId="261"/>
    <cellStyle name="40% - 强调文字颜色 6 9" xfId="262"/>
    <cellStyle name="60% - 强调文字颜色 1 10" xfId="263"/>
    <cellStyle name="60% - 强调文字颜色 1 11" xfId="264"/>
    <cellStyle name="60% - 强调文字颜色 1 12" xfId="265"/>
    <cellStyle name="60% - 强调文字颜色 1 13" xfId="266"/>
    <cellStyle name="60% - 强调文字颜色 1 2" xfId="267"/>
    <cellStyle name="60% - 强调文字颜色 1 3" xfId="268"/>
    <cellStyle name="60% - 强调文字颜色 1 4" xfId="269"/>
    <cellStyle name="60% - 强调文字颜色 1 5" xfId="270"/>
    <cellStyle name="60% - 强调文字颜色 1 6" xfId="271"/>
    <cellStyle name="60% - 强调文字颜色 1 7" xfId="272"/>
    <cellStyle name="60% - 强调文字颜色 1 8" xfId="273"/>
    <cellStyle name="60% - 强调文字颜色 1 9" xfId="274"/>
    <cellStyle name="60% - 强调文字颜色 2 10" xfId="275"/>
    <cellStyle name="60% - 强调文字颜色 2 11" xfId="276"/>
    <cellStyle name="60% - 强调文字颜色 2 12" xfId="277"/>
    <cellStyle name="60% - 强调文字颜色 2 13" xfId="278"/>
    <cellStyle name="60% - 强调文字颜色 2 2" xfId="279"/>
    <cellStyle name="60% - 强调文字颜色 2 3" xfId="280"/>
    <cellStyle name="60% - 强调文字颜色 2 4" xfId="281"/>
    <cellStyle name="60% - 强调文字颜色 2 5" xfId="282"/>
    <cellStyle name="60% - 强调文字颜色 2 6" xfId="283"/>
    <cellStyle name="60% - 强调文字颜色 2 7" xfId="284"/>
    <cellStyle name="60% - 强调文字颜色 2 8" xfId="285"/>
    <cellStyle name="60% - 强调文字颜色 2 9" xfId="286"/>
    <cellStyle name="60% - 强调文字颜色 3 10" xfId="287"/>
    <cellStyle name="60% - 强调文字颜色 3 11" xfId="288"/>
    <cellStyle name="60% - 强调文字颜色 3 12" xfId="289"/>
    <cellStyle name="60% - 强调文字颜色 3 13" xfId="290"/>
    <cellStyle name="60% - 强调文字颜色 3 2" xfId="291"/>
    <cellStyle name="60% - 强调文字颜色 3 3" xfId="292"/>
    <cellStyle name="60% - 强调文字颜色 3 4" xfId="293"/>
    <cellStyle name="60% - 强调文字颜色 3 5" xfId="294"/>
    <cellStyle name="60% - 强调文字颜色 3 6" xfId="295"/>
    <cellStyle name="60% - 强调文字颜色 3 7" xfId="296"/>
    <cellStyle name="60% - 强调文字颜色 3 8" xfId="297"/>
    <cellStyle name="60% - 强调文字颜色 3 9" xfId="298"/>
    <cellStyle name="60% - 强调文字颜色 4 10" xfId="299"/>
    <cellStyle name="60% - 强调文字颜色 4 11" xfId="300"/>
    <cellStyle name="60% - 强调文字颜色 4 12" xfId="301"/>
    <cellStyle name="60% - 强调文字颜色 4 13" xfId="302"/>
    <cellStyle name="60% - 强调文字颜色 4 2" xfId="303"/>
    <cellStyle name="60% - 强调文字颜色 4 3" xfId="304"/>
    <cellStyle name="60% - 强调文字颜色 4 4" xfId="305"/>
    <cellStyle name="60% - 强调文字颜色 4 5" xfId="306"/>
    <cellStyle name="60% - 强调文字颜色 4 6" xfId="307"/>
    <cellStyle name="60% - 强调文字颜色 4 7" xfId="308"/>
    <cellStyle name="60% - 强调文字颜色 4 8" xfId="309"/>
    <cellStyle name="60% - 强调文字颜色 4 9" xfId="310"/>
    <cellStyle name="60% - 强调文字颜色 5 10" xfId="311"/>
    <cellStyle name="60% - 强调文字颜色 5 11" xfId="312"/>
    <cellStyle name="60% - 强调文字颜色 5 12" xfId="313"/>
    <cellStyle name="60% - 强调文字颜色 5 13" xfId="314"/>
    <cellStyle name="60% - 强调文字颜色 5 2" xfId="315"/>
    <cellStyle name="60% - 强调文字颜色 5 3" xfId="316"/>
    <cellStyle name="60% - 强调文字颜色 5 4" xfId="317"/>
    <cellStyle name="60% - 强调文字颜色 5 5" xfId="318"/>
    <cellStyle name="60% - 强调文字颜色 5 6" xfId="319"/>
    <cellStyle name="60% - 强调文字颜色 5 7" xfId="320"/>
    <cellStyle name="60% - 强调文字颜色 5 8" xfId="321"/>
    <cellStyle name="60% - 强调文字颜色 5 9" xfId="322"/>
    <cellStyle name="60% - 强调文字颜色 6 10" xfId="323"/>
    <cellStyle name="60% - 强调文字颜色 6 11" xfId="324"/>
    <cellStyle name="60% - 强调文字颜色 6 12" xfId="325"/>
    <cellStyle name="60% - 强调文字颜色 6 13" xfId="326"/>
    <cellStyle name="60% - 强调文字颜色 6 2" xfId="327"/>
    <cellStyle name="60% - 强调文字颜色 6 3" xfId="328"/>
    <cellStyle name="60% - 强调文字颜色 6 4" xfId="329"/>
    <cellStyle name="60% - 强调文字颜色 6 5" xfId="330"/>
    <cellStyle name="60% - 强调文字颜色 6 6" xfId="331"/>
    <cellStyle name="60% - 强调文字颜色 6 7" xfId="332"/>
    <cellStyle name="60% - 强调文字颜色 6 8" xfId="333"/>
    <cellStyle name="60% - 强调文字颜色 6 9" xfId="334"/>
    <cellStyle name="Comma [0]_95成本计划（三）98%" xfId="11"/>
    <cellStyle name="comma zerodec" xfId="12"/>
    <cellStyle name="Comma_95成本计划（三）98%" xfId="13"/>
    <cellStyle name="Currency [0]_95成本计划（三）98%" xfId="14"/>
    <cellStyle name="Currency_95成本计划（三）98%" xfId="15"/>
    <cellStyle name="Currency1" xfId="16"/>
    <cellStyle name="Date" xfId="17"/>
    <cellStyle name="Dollar (zero dec)" xfId="18"/>
    <cellStyle name="Header1" xfId="19"/>
    <cellStyle name="Header2" xfId="20"/>
    <cellStyle name="New Times Roman" xfId="21"/>
    <cellStyle name="Normal_laroux" xfId="22"/>
    <cellStyle name="百分比" xfId="2" builtinId="5"/>
    <cellStyle name="百分比 2" xfId="23"/>
    <cellStyle name="百分比 2 2" xfId="24"/>
    <cellStyle name="百分比 2 4" xfId="25"/>
    <cellStyle name="百分比 3" xfId="26"/>
    <cellStyle name="编号" xfId="27"/>
    <cellStyle name="标题 1 10" xfId="335"/>
    <cellStyle name="标题 1 11" xfId="336"/>
    <cellStyle name="标题 1 12" xfId="337"/>
    <cellStyle name="标题 1 13" xfId="338"/>
    <cellStyle name="标题 1 2" xfId="339"/>
    <cellStyle name="标题 1 3" xfId="340"/>
    <cellStyle name="标题 1 4" xfId="341"/>
    <cellStyle name="标题 1 5" xfId="342"/>
    <cellStyle name="标题 1 6" xfId="343"/>
    <cellStyle name="标题 1 7" xfId="344"/>
    <cellStyle name="标题 1 8" xfId="345"/>
    <cellStyle name="标题 1 9" xfId="346"/>
    <cellStyle name="标题 10" xfId="347"/>
    <cellStyle name="标题 11" xfId="348"/>
    <cellStyle name="标题 12" xfId="349"/>
    <cellStyle name="标题 13" xfId="350"/>
    <cellStyle name="标题 14" xfId="351"/>
    <cellStyle name="标题 15" xfId="352"/>
    <cellStyle name="标题 16" xfId="353"/>
    <cellStyle name="标题 2 10" xfId="354"/>
    <cellStyle name="标题 2 11" xfId="355"/>
    <cellStyle name="标题 2 12" xfId="356"/>
    <cellStyle name="标题 2 13" xfId="357"/>
    <cellStyle name="标题 2 2" xfId="358"/>
    <cellStyle name="标题 2 3" xfId="359"/>
    <cellStyle name="标题 2 4" xfId="360"/>
    <cellStyle name="标题 2 5" xfId="361"/>
    <cellStyle name="标题 2 6" xfId="362"/>
    <cellStyle name="标题 2 7" xfId="363"/>
    <cellStyle name="标题 2 8" xfId="364"/>
    <cellStyle name="标题 2 9" xfId="365"/>
    <cellStyle name="标题 3 10" xfId="366"/>
    <cellStyle name="标题 3 11" xfId="367"/>
    <cellStyle name="标题 3 12" xfId="368"/>
    <cellStyle name="标题 3 13" xfId="369"/>
    <cellStyle name="标题 3 2" xfId="370"/>
    <cellStyle name="标题 3 3" xfId="371"/>
    <cellStyle name="标题 3 4" xfId="372"/>
    <cellStyle name="标题 3 5" xfId="373"/>
    <cellStyle name="标题 3 6" xfId="374"/>
    <cellStyle name="标题 3 7" xfId="375"/>
    <cellStyle name="标题 3 8" xfId="376"/>
    <cellStyle name="标题 3 9" xfId="377"/>
    <cellStyle name="标题 4 10" xfId="378"/>
    <cellStyle name="标题 4 11" xfId="379"/>
    <cellStyle name="标题 4 12" xfId="380"/>
    <cellStyle name="标题 4 13" xfId="381"/>
    <cellStyle name="标题 4 2" xfId="382"/>
    <cellStyle name="标题 4 3" xfId="383"/>
    <cellStyle name="标题 4 4" xfId="384"/>
    <cellStyle name="标题 4 5" xfId="385"/>
    <cellStyle name="标题 4 6" xfId="386"/>
    <cellStyle name="标题 4 7" xfId="387"/>
    <cellStyle name="标题 4 8" xfId="388"/>
    <cellStyle name="标题 4 9" xfId="389"/>
    <cellStyle name="标题 5" xfId="390"/>
    <cellStyle name="标题 6" xfId="391"/>
    <cellStyle name="标题 7" xfId="392"/>
    <cellStyle name="标题 8" xfId="393"/>
    <cellStyle name="标题 9" xfId="394"/>
    <cellStyle name="标题1" xfId="28"/>
    <cellStyle name="部门" xfId="29"/>
    <cellStyle name="差 10" xfId="395"/>
    <cellStyle name="差 11" xfId="396"/>
    <cellStyle name="差 12" xfId="397"/>
    <cellStyle name="差 13" xfId="398"/>
    <cellStyle name="差 2" xfId="399"/>
    <cellStyle name="差 3" xfId="400"/>
    <cellStyle name="差 4" xfId="401"/>
    <cellStyle name="差 5" xfId="402"/>
    <cellStyle name="差 6" xfId="403"/>
    <cellStyle name="差 7" xfId="404"/>
    <cellStyle name="差 8" xfId="405"/>
    <cellStyle name="差 9" xfId="406"/>
    <cellStyle name="常规" xfId="0" builtinId="0"/>
    <cellStyle name="常规 10" xfId="30"/>
    <cellStyle name="常规 10 2" xfId="31"/>
    <cellStyle name="常规 105" xfId="32"/>
    <cellStyle name="常规 111" xfId="33"/>
    <cellStyle name="常规 112" xfId="34"/>
    <cellStyle name="常规 113" xfId="35"/>
    <cellStyle name="常规 122" xfId="36"/>
    <cellStyle name="常规 123" xfId="37"/>
    <cellStyle name="常规 14" xfId="38"/>
    <cellStyle name="常规 14 2" xfId="39"/>
    <cellStyle name="常规 16" xfId="40"/>
    <cellStyle name="常规 16 2" xfId="41"/>
    <cellStyle name="常规 16 2 2" xfId="630"/>
    <cellStyle name="常规 16 3" xfId="629"/>
    <cellStyle name="常规 18" xfId="42"/>
    <cellStyle name="常规 18 2" xfId="631"/>
    <cellStyle name="常规 18 3" xfId="43"/>
    <cellStyle name="常规 18 3 2" xfId="44"/>
    <cellStyle name="常规 18 3 2 2" xfId="633"/>
    <cellStyle name="常规 18 3 3" xfId="632"/>
    <cellStyle name="常规 2" xfId="45"/>
    <cellStyle name="常规 2 2" xfId="46"/>
    <cellStyle name="常规 2 2 10" xfId="407"/>
    <cellStyle name="常规 2 2 11" xfId="408"/>
    <cellStyle name="常规 2 2 12" xfId="409"/>
    <cellStyle name="常规 2 2 13" xfId="410"/>
    <cellStyle name="常规 2 2 2" xfId="47"/>
    <cellStyle name="常规 2 2 2 2" xfId="48"/>
    <cellStyle name="常规 2 2 3" xfId="49"/>
    <cellStyle name="常规 2 2 3 2" xfId="50"/>
    <cellStyle name="常规 2 2 4" xfId="51"/>
    <cellStyle name="常规 2 2 4 2" xfId="52"/>
    <cellStyle name="常规 2 2 5" xfId="53"/>
    <cellStyle name="常规 2 2 6" xfId="411"/>
    <cellStyle name="常规 2 2 7" xfId="412"/>
    <cellStyle name="常规 2 2 8" xfId="413"/>
    <cellStyle name="常规 2 2 9" xfId="414"/>
    <cellStyle name="常规 2 3" xfId="54"/>
    <cellStyle name="常规 2 3 3" xfId="55"/>
    <cellStyle name="常规 2 4" xfId="56"/>
    <cellStyle name="常规 3" xfId="57"/>
    <cellStyle name="常规 3 2" xfId="5"/>
    <cellStyle name="常规 4" xfId="58"/>
    <cellStyle name="常规 5" xfId="59"/>
    <cellStyle name="常规 5 2" xfId="60"/>
    <cellStyle name="常规 5 2 2" xfId="61"/>
    <cellStyle name="常规 5 2 2 2" xfId="636"/>
    <cellStyle name="常规 5 2 3" xfId="635"/>
    <cellStyle name="常规 5 3" xfId="62"/>
    <cellStyle name="常规 5 3 2" xfId="63"/>
    <cellStyle name="常规 5 3 2 2" xfId="638"/>
    <cellStyle name="常规 5 3 3" xfId="637"/>
    <cellStyle name="常规 5 4" xfId="64"/>
    <cellStyle name="常规 5 4 2" xfId="65"/>
    <cellStyle name="常规 5 4 2 2" xfId="640"/>
    <cellStyle name="常规 5 4 3" xfId="639"/>
    <cellStyle name="常规 5 5" xfId="66"/>
    <cellStyle name="常规 5 5 2" xfId="641"/>
    <cellStyle name="常规 5 6" xfId="634"/>
    <cellStyle name="常规 57" xfId="118"/>
    <cellStyle name="常规 6" xfId="67"/>
    <cellStyle name="常规 6 2" xfId="68"/>
    <cellStyle name="常规 6 2 2" xfId="69"/>
    <cellStyle name="常规 6 2 2 2" xfId="643"/>
    <cellStyle name="常规 6 2 3" xfId="642"/>
    <cellStyle name="常规 6 3" xfId="70"/>
    <cellStyle name="常规 6 3 2" xfId="71"/>
    <cellStyle name="常规 6 3 2 2" xfId="645"/>
    <cellStyle name="常规 6 3 3" xfId="644"/>
    <cellStyle name="常规 6 4" xfId="72"/>
    <cellStyle name="常规 6 4 2" xfId="73"/>
    <cellStyle name="常规 6 4 2 2" xfId="647"/>
    <cellStyle name="常规 6 4 3" xfId="646"/>
    <cellStyle name="常规 7" xfId="74"/>
    <cellStyle name="常规 7 10" xfId="415"/>
    <cellStyle name="常规 7 11" xfId="416"/>
    <cellStyle name="常规 7 12" xfId="417"/>
    <cellStyle name="常规 7 13" xfId="418"/>
    <cellStyle name="常规 7 2" xfId="75"/>
    <cellStyle name="常规 7 2 2" xfId="76"/>
    <cellStyle name="常规 7 2 2 2" xfId="649"/>
    <cellStyle name="常规 7 2 3" xfId="648"/>
    <cellStyle name="常规 7 3" xfId="77"/>
    <cellStyle name="常规 7 3 2" xfId="78"/>
    <cellStyle name="常规 7 3 2 2" xfId="651"/>
    <cellStyle name="常规 7 3 3" xfId="650"/>
    <cellStyle name="常规 7 4" xfId="79"/>
    <cellStyle name="常规 7 4 2" xfId="80"/>
    <cellStyle name="常规 7 4 2 2" xfId="653"/>
    <cellStyle name="常规 7 4 3" xfId="652"/>
    <cellStyle name="常规 7 5" xfId="81"/>
    <cellStyle name="常规 7 6" xfId="419"/>
    <cellStyle name="常规 7 7" xfId="420"/>
    <cellStyle name="常规 7 8" xfId="421"/>
    <cellStyle name="常规 7 9" xfId="422"/>
    <cellStyle name="常规_09年费用科目整理" xfId="6"/>
    <cellStyle name="常规_部门费用预算表格" xfId="627"/>
    <cellStyle name="常规_成本报表" xfId="4"/>
    <cellStyle name="超链接" xfId="628" builtinId="8"/>
    <cellStyle name="分级显示行_1_PERSON2" xfId="83"/>
    <cellStyle name="分级显示列_1_PERSON2" xfId="82"/>
    <cellStyle name="好 10" xfId="423"/>
    <cellStyle name="好 11" xfId="424"/>
    <cellStyle name="好 12" xfId="425"/>
    <cellStyle name="好 13" xfId="426"/>
    <cellStyle name="好 2" xfId="427"/>
    <cellStyle name="好 3" xfId="428"/>
    <cellStyle name="好 4" xfId="429"/>
    <cellStyle name="好 5" xfId="430"/>
    <cellStyle name="好 6" xfId="431"/>
    <cellStyle name="好 7" xfId="432"/>
    <cellStyle name="好 8" xfId="433"/>
    <cellStyle name="好 9" xfId="434"/>
    <cellStyle name="汇总 10" xfId="435"/>
    <cellStyle name="汇总 11" xfId="436"/>
    <cellStyle name="汇总 12" xfId="437"/>
    <cellStyle name="汇总 13" xfId="438"/>
    <cellStyle name="汇总 2" xfId="439"/>
    <cellStyle name="汇总 3" xfId="440"/>
    <cellStyle name="汇总 4" xfId="441"/>
    <cellStyle name="汇总 5" xfId="442"/>
    <cellStyle name="汇总 6" xfId="443"/>
    <cellStyle name="汇总 7" xfId="444"/>
    <cellStyle name="汇总 8" xfId="445"/>
    <cellStyle name="汇总 9" xfId="446"/>
    <cellStyle name="计算 10" xfId="447"/>
    <cellStyle name="计算 11" xfId="448"/>
    <cellStyle name="计算 12" xfId="449"/>
    <cellStyle name="计算 13" xfId="450"/>
    <cellStyle name="计算 2" xfId="451"/>
    <cellStyle name="计算 3" xfId="452"/>
    <cellStyle name="计算 4" xfId="453"/>
    <cellStyle name="计算 5" xfId="454"/>
    <cellStyle name="计算 6" xfId="455"/>
    <cellStyle name="计算 7" xfId="456"/>
    <cellStyle name="计算 8" xfId="457"/>
    <cellStyle name="计算 9" xfId="458"/>
    <cellStyle name="检查单元格 10" xfId="459"/>
    <cellStyle name="检查单元格 11" xfId="460"/>
    <cellStyle name="检查单元格 12" xfId="461"/>
    <cellStyle name="检查单元格 13" xfId="462"/>
    <cellStyle name="检查单元格 2" xfId="463"/>
    <cellStyle name="检查单元格 3" xfId="464"/>
    <cellStyle name="检查单元格 4" xfId="465"/>
    <cellStyle name="检查单元格 5" xfId="466"/>
    <cellStyle name="检查单元格 6" xfId="467"/>
    <cellStyle name="检查单元格 7" xfId="468"/>
    <cellStyle name="检查单元格 8" xfId="469"/>
    <cellStyle name="检查单元格 9" xfId="470"/>
    <cellStyle name="解释性文本 10" xfId="471"/>
    <cellStyle name="解释性文本 11" xfId="472"/>
    <cellStyle name="解释性文本 12" xfId="473"/>
    <cellStyle name="解释性文本 13" xfId="474"/>
    <cellStyle name="解释性文本 2" xfId="475"/>
    <cellStyle name="解释性文本 3" xfId="476"/>
    <cellStyle name="解释性文本 4" xfId="477"/>
    <cellStyle name="解释性文本 5" xfId="478"/>
    <cellStyle name="解释性文本 6" xfId="479"/>
    <cellStyle name="解释性文本 7" xfId="480"/>
    <cellStyle name="解释性文本 8" xfId="481"/>
    <cellStyle name="解释性文本 9" xfId="482"/>
    <cellStyle name="借出原因" xfId="84"/>
    <cellStyle name="警告文本 10" xfId="483"/>
    <cellStyle name="警告文本 11" xfId="484"/>
    <cellStyle name="警告文本 12" xfId="485"/>
    <cellStyle name="警告文本 13" xfId="486"/>
    <cellStyle name="警告文本 2" xfId="487"/>
    <cellStyle name="警告文本 3" xfId="488"/>
    <cellStyle name="警告文本 4" xfId="489"/>
    <cellStyle name="警告文本 5" xfId="490"/>
    <cellStyle name="警告文本 6" xfId="491"/>
    <cellStyle name="警告文本 7" xfId="492"/>
    <cellStyle name="警告文本 8" xfId="493"/>
    <cellStyle name="警告文本 9" xfId="494"/>
    <cellStyle name="链接单元格 10" xfId="495"/>
    <cellStyle name="链接单元格 11" xfId="496"/>
    <cellStyle name="链接单元格 12" xfId="497"/>
    <cellStyle name="链接单元格 13" xfId="498"/>
    <cellStyle name="链接单元格 2" xfId="499"/>
    <cellStyle name="链接单元格 3" xfId="500"/>
    <cellStyle name="链接单元格 4" xfId="501"/>
    <cellStyle name="链接单元格 5" xfId="502"/>
    <cellStyle name="链接单元格 6" xfId="503"/>
    <cellStyle name="链接单元格 7" xfId="504"/>
    <cellStyle name="链接单元格 8" xfId="505"/>
    <cellStyle name="链接单元格 9" xfId="506"/>
    <cellStyle name="霓付 [0]_97MBO" xfId="90"/>
    <cellStyle name="霓付_97MBO" xfId="91"/>
    <cellStyle name="烹拳 [0]_97MBO" xfId="92"/>
    <cellStyle name="烹拳_97MBO" xfId="93"/>
    <cellStyle name="普通_ 白土" xfId="94"/>
    <cellStyle name="千分位[0]_ 白土" xfId="95"/>
    <cellStyle name="千分位_ 白土" xfId="96"/>
    <cellStyle name="千位[0]_ 方正PC" xfId="97"/>
    <cellStyle name="千位_ 方正PC" xfId="98"/>
    <cellStyle name="千位分隔" xfId="1" builtinId="3"/>
    <cellStyle name="千位分隔 2" xfId="99"/>
    <cellStyle name="千位分隔 2 2" xfId="100"/>
    <cellStyle name="千位分隔 2 2 10" xfId="101"/>
    <cellStyle name="千位分隔 2 2 2" xfId="102"/>
    <cellStyle name="千位分隔 3" xfId="103"/>
    <cellStyle name="千位分隔 3 2" xfId="104"/>
    <cellStyle name="千位分隔 3 3" xfId="654"/>
    <cellStyle name="千位分隔 5" xfId="105"/>
    <cellStyle name="千位分隔 5 2" xfId="106"/>
    <cellStyle name="千位分隔 5 2 2" xfId="107"/>
    <cellStyle name="千位分隔 5 2 2 2" xfId="657"/>
    <cellStyle name="千位分隔 5 2 3" xfId="108"/>
    <cellStyle name="千位分隔 5 2 4" xfId="656"/>
    <cellStyle name="千位分隔 5 3" xfId="655"/>
    <cellStyle name="千位分隔 6" xfId="109"/>
    <cellStyle name="钎霖_laroux" xfId="110"/>
    <cellStyle name="强调文字颜色 1 10" xfId="507"/>
    <cellStyle name="强调文字颜色 1 11" xfId="508"/>
    <cellStyle name="强调文字颜色 1 12" xfId="509"/>
    <cellStyle name="强调文字颜色 1 13" xfId="510"/>
    <cellStyle name="强调文字颜色 1 2" xfId="511"/>
    <cellStyle name="强调文字颜色 1 3" xfId="512"/>
    <cellStyle name="强调文字颜色 1 4" xfId="513"/>
    <cellStyle name="强调文字颜色 1 5" xfId="514"/>
    <cellStyle name="强调文字颜色 1 6" xfId="515"/>
    <cellStyle name="强调文字颜色 1 7" xfId="516"/>
    <cellStyle name="强调文字颜色 1 8" xfId="517"/>
    <cellStyle name="强调文字颜色 1 9" xfId="518"/>
    <cellStyle name="强调文字颜色 2 10" xfId="519"/>
    <cellStyle name="强调文字颜色 2 11" xfId="520"/>
    <cellStyle name="强调文字颜色 2 12" xfId="521"/>
    <cellStyle name="强调文字颜色 2 13" xfId="522"/>
    <cellStyle name="强调文字颜色 2 2" xfId="523"/>
    <cellStyle name="强调文字颜色 2 3" xfId="524"/>
    <cellStyle name="强调文字颜色 2 4" xfId="525"/>
    <cellStyle name="强调文字颜色 2 5" xfId="526"/>
    <cellStyle name="强调文字颜色 2 6" xfId="527"/>
    <cellStyle name="强调文字颜色 2 7" xfId="528"/>
    <cellStyle name="强调文字颜色 2 8" xfId="529"/>
    <cellStyle name="强调文字颜色 2 9" xfId="530"/>
    <cellStyle name="强调文字颜色 3 10" xfId="531"/>
    <cellStyle name="强调文字颜色 3 11" xfId="532"/>
    <cellStyle name="强调文字颜色 3 12" xfId="533"/>
    <cellStyle name="强调文字颜色 3 13" xfId="534"/>
    <cellStyle name="强调文字颜色 3 2" xfId="535"/>
    <cellStyle name="强调文字颜色 3 3" xfId="536"/>
    <cellStyle name="强调文字颜色 3 4" xfId="537"/>
    <cellStyle name="强调文字颜色 3 5" xfId="538"/>
    <cellStyle name="强调文字颜色 3 6" xfId="539"/>
    <cellStyle name="强调文字颜色 3 7" xfId="540"/>
    <cellStyle name="强调文字颜色 3 8" xfId="541"/>
    <cellStyle name="强调文字颜色 3 9" xfId="542"/>
    <cellStyle name="强调文字颜色 4 10" xfId="543"/>
    <cellStyle name="强调文字颜色 4 11" xfId="544"/>
    <cellStyle name="强调文字颜色 4 12" xfId="545"/>
    <cellStyle name="强调文字颜色 4 13" xfId="546"/>
    <cellStyle name="强调文字颜色 4 2" xfId="547"/>
    <cellStyle name="强调文字颜色 4 3" xfId="548"/>
    <cellStyle name="强调文字颜色 4 4" xfId="549"/>
    <cellStyle name="强调文字颜色 4 5" xfId="550"/>
    <cellStyle name="强调文字颜色 4 6" xfId="551"/>
    <cellStyle name="强调文字颜色 4 7" xfId="552"/>
    <cellStyle name="强调文字颜色 4 8" xfId="553"/>
    <cellStyle name="强调文字颜色 4 9" xfId="554"/>
    <cellStyle name="强调文字颜色 5 10" xfId="555"/>
    <cellStyle name="强调文字颜色 5 11" xfId="556"/>
    <cellStyle name="强调文字颜色 5 12" xfId="557"/>
    <cellStyle name="强调文字颜色 5 13" xfId="558"/>
    <cellStyle name="强调文字颜色 5 2" xfId="559"/>
    <cellStyle name="强调文字颜色 5 3" xfId="560"/>
    <cellStyle name="强调文字颜色 5 4" xfId="561"/>
    <cellStyle name="强调文字颜色 5 5" xfId="562"/>
    <cellStyle name="强调文字颜色 5 6" xfId="563"/>
    <cellStyle name="强调文字颜色 5 7" xfId="564"/>
    <cellStyle name="强调文字颜色 5 8" xfId="565"/>
    <cellStyle name="强调文字颜色 5 9" xfId="566"/>
    <cellStyle name="强调文字颜色 6 10" xfId="567"/>
    <cellStyle name="强调文字颜色 6 11" xfId="568"/>
    <cellStyle name="强调文字颜色 6 12" xfId="569"/>
    <cellStyle name="强调文字颜色 6 13" xfId="570"/>
    <cellStyle name="强调文字颜色 6 2" xfId="571"/>
    <cellStyle name="强调文字颜色 6 3" xfId="572"/>
    <cellStyle name="强调文字颜色 6 4" xfId="573"/>
    <cellStyle name="强调文字颜色 6 5" xfId="574"/>
    <cellStyle name="强调文字颜色 6 6" xfId="575"/>
    <cellStyle name="强调文字颜色 6 7" xfId="576"/>
    <cellStyle name="强调文字颜色 6 8" xfId="577"/>
    <cellStyle name="强调文字颜色 6 9" xfId="578"/>
    <cellStyle name="日期" xfId="111"/>
    <cellStyle name="商品名称" xfId="112"/>
    <cellStyle name="适中 10" xfId="579"/>
    <cellStyle name="适中 11" xfId="580"/>
    <cellStyle name="适中 12" xfId="581"/>
    <cellStyle name="适中 13" xfId="582"/>
    <cellStyle name="适中 2" xfId="583"/>
    <cellStyle name="适中 3" xfId="584"/>
    <cellStyle name="适中 4" xfId="585"/>
    <cellStyle name="适中 5" xfId="586"/>
    <cellStyle name="适中 6" xfId="587"/>
    <cellStyle name="适中 7" xfId="588"/>
    <cellStyle name="适中 8" xfId="589"/>
    <cellStyle name="适中 9" xfId="590"/>
    <cellStyle name="输出 10" xfId="591"/>
    <cellStyle name="输出 11" xfId="592"/>
    <cellStyle name="输出 12" xfId="593"/>
    <cellStyle name="输出 13" xfId="594"/>
    <cellStyle name="输出 2" xfId="595"/>
    <cellStyle name="输出 3" xfId="596"/>
    <cellStyle name="输出 4" xfId="597"/>
    <cellStyle name="输出 5" xfId="598"/>
    <cellStyle name="输出 6" xfId="599"/>
    <cellStyle name="输出 7" xfId="600"/>
    <cellStyle name="输出 8" xfId="601"/>
    <cellStyle name="输出 9" xfId="602"/>
    <cellStyle name="输入 10" xfId="603"/>
    <cellStyle name="输入 11" xfId="604"/>
    <cellStyle name="输入 12" xfId="605"/>
    <cellStyle name="输入 13" xfId="606"/>
    <cellStyle name="输入 2" xfId="607"/>
    <cellStyle name="输入 3" xfId="608"/>
    <cellStyle name="输入 4" xfId="609"/>
    <cellStyle name="输入 5" xfId="610"/>
    <cellStyle name="输入 6" xfId="611"/>
    <cellStyle name="输入 7" xfId="612"/>
    <cellStyle name="输入 8" xfId="613"/>
    <cellStyle name="输入 9" xfId="614"/>
    <cellStyle name="数量" xfId="113"/>
    <cellStyle name="样式 1" xfId="3"/>
    <cellStyle name="样式 1 2" xfId="114"/>
    <cellStyle name="样式 1 3" xfId="115"/>
    <cellStyle name="样式 1_内部交易核对表(第一稿）" xfId="116"/>
    <cellStyle name="一般_52492_H01_Kelon_Trial balance_1205" xfId="117"/>
    <cellStyle name="注释 10" xfId="615"/>
    <cellStyle name="注释 11" xfId="616"/>
    <cellStyle name="注释 12" xfId="617"/>
    <cellStyle name="注释 13" xfId="618"/>
    <cellStyle name="注释 2" xfId="619"/>
    <cellStyle name="注释 3" xfId="620"/>
    <cellStyle name="注释 4" xfId="621"/>
    <cellStyle name="注释 5" xfId="622"/>
    <cellStyle name="注释 6" xfId="623"/>
    <cellStyle name="注释 7" xfId="624"/>
    <cellStyle name="注释 8" xfId="625"/>
    <cellStyle name="注释 9" xfId="626"/>
    <cellStyle name="콤마 [0]_BOILER-CO1" xfId="85"/>
    <cellStyle name="콤마_BOILER-CO1" xfId="86"/>
    <cellStyle name="통화 [0]_BOILER-CO1" xfId="87"/>
    <cellStyle name="통화_BOILER-CO1" xfId="88"/>
    <cellStyle name="표준_0N-HANDLING " xfId="89"/>
  </cellStyles>
  <dxfs count="2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3</xdr:col>
      <xdr:colOff>409575</xdr:colOff>
      <xdr:row>4</xdr:row>
      <xdr:rowOff>45959</xdr:rowOff>
    </xdr:to>
    <xdr:pic>
      <xdr:nvPicPr>
        <xdr:cNvPr id="2" name="图片 1" descr="天赐LOGO副本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0"/>
          <a:ext cx="2457450" cy="76985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36130;&#21153;&#25253;&#34920;&#20307;&#31995;\&#21508;&#31185;&#23460;&#21508;&#26376;&#25253;&#34920;\200808&#20449;&#31649;&#39640;&#26032;&#25253;&#3492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hugensheng\Local%20Settings\Temporary%20Internet%20Files\OLK16\My%20Documents\02&#24180;&#34013;&#26376;&#20142;&#25253;&#3492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ouliu\Desktop\gglr30013-53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92.168.1.183/topprod/tiptop/out/gglr30016-25-2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应收"/>
      <sheetName val="月账龄"/>
      <sheetName val="月DSO"/>
      <sheetName val="年对比"/>
      <sheetName val="年前十大"/>
      <sheetName val="年五大"/>
      <sheetName val="月报分析表"/>
      <sheetName val="资金月报分析表47"/>
      <sheetName val="资金月报分析表46"/>
      <sheetName val="数据"/>
      <sheetName val="冰箱汇总"/>
      <sheetName val="反应计划(吨)"/>
      <sheetName val="运费+包装费"/>
      <sheetName val="辽宁10003"/>
      <sheetName val="11.01.10"/>
    </sheetNames>
    <sheetDataSet>
      <sheetData sheetId="0"/>
      <sheetData sheetId="1"/>
      <sheetData sheetId="2"/>
      <sheetData sheetId="3"/>
      <sheetData sheetId="4" refreshError="1">
        <row r="5">
          <cell r="D5" t="str">
            <v>销售额</v>
          </cell>
          <cell r="F5" t="str">
            <v>应收账款</v>
          </cell>
          <cell r="H5" t="str">
            <v>DSO</v>
          </cell>
          <cell r="J5" t="str">
            <v>销售额</v>
          </cell>
          <cell r="L5" t="str">
            <v>应收账款</v>
          </cell>
          <cell r="N5" t="str">
            <v>DSO</v>
          </cell>
          <cell r="P5" t="str">
            <v>销售额</v>
          </cell>
          <cell r="R5" t="str">
            <v>应收账款</v>
          </cell>
          <cell r="T5" t="str">
            <v>DSO</v>
          </cell>
          <cell r="V5" t="str">
            <v>销售额</v>
          </cell>
          <cell r="X5" t="str">
            <v>应收账款</v>
          </cell>
          <cell r="Z5" t="str">
            <v>DSO</v>
          </cell>
          <cell r="AB5" t="str">
            <v>销售额</v>
          </cell>
          <cell r="AD5" t="str">
            <v>应收账款</v>
          </cell>
        </row>
        <row r="6">
          <cell r="C6" t="str">
            <v>熊猫</v>
          </cell>
          <cell r="D6">
            <v>778.226</v>
          </cell>
          <cell r="F6">
            <v>1568.6864</v>
          </cell>
          <cell r="H6">
            <v>61</v>
          </cell>
          <cell r="I6" t="str">
            <v>熊猫</v>
          </cell>
          <cell r="J6">
            <v>201.08</v>
          </cell>
          <cell r="L6">
            <v>1340.28078</v>
          </cell>
          <cell r="N6">
            <v>74</v>
          </cell>
          <cell r="O6" t="str">
            <v>熊猫</v>
          </cell>
          <cell r="P6">
            <v>516.47799999999995</v>
          </cell>
          <cell r="R6">
            <v>1021.4236</v>
          </cell>
          <cell r="T6">
            <v>60</v>
          </cell>
          <cell r="U6" t="str">
            <v>圣芳</v>
          </cell>
          <cell r="V6">
            <v>260.44580000000002</v>
          </cell>
          <cell r="X6">
            <v>811.20489999999995</v>
          </cell>
          <cell r="Z6">
            <v>112</v>
          </cell>
          <cell r="AA6" t="str">
            <v>圣芳</v>
          </cell>
          <cell r="AB6">
            <v>86.204999999999998</v>
          </cell>
          <cell r="AD6">
            <v>897.97389999999996</v>
          </cell>
        </row>
        <row r="7">
          <cell r="C7" t="str">
            <v>圣芳</v>
          </cell>
          <cell r="D7">
            <v>229.26509999999999</v>
          </cell>
          <cell r="F7">
            <v>604.84286399999996</v>
          </cell>
          <cell r="H7">
            <v>102</v>
          </cell>
          <cell r="I7" t="str">
            <v>圣芳</v>
          </cell>
          <cell r="J7">
            <v>21.523</v>
          </cell>
          <cell r="L7">
            <v>725.91605400000003</v>
          </cell>
          <cell r="N7">
            <v>127</v>
          </cell>
          <cell r="O7" t="str">
            <v>圣芳</v>
          </cell>
          <cell r="P7">
            <v>362.73</v>
          </cell>
          <cell r="R7">
            <v>969.66068000000007</v>
          </cell>
          <cell r="T7">
            <v>131</v>
          </cell>
          <cell r="U7" t="str">
            <v>万顺</v>
          </cell>
          <cell r="V7">
            <v>176.08605</v>
          </cell>
          <cell r="X7">
            <v>686.92357000000004</v>
          </cell>
          <cell r="Z7">
            <v>101</v>
          </cell>
          <cell r="AA7" t="str">
            <v>万顺</v>
          </cell>
          <cell r="AB7">
            <v>489.53190000000001</v>
          </cell>
          <cell r="AD7">
            <v>715.84896800000001</v>
          </cell>
        </row>
        <row r="8">
          <cell r="C8" t="str">
            <v>万顺</v>
          </cell>
          <cell r="D8">
            <v>106.176</v>
          </cell>
          <cell r="F8">
            <v>393.11824999999999</v>
          </cell>
          <cell r="H8">
            <v>67</v>
          </cell>
          <cell r="I8" t="str">
            <v>万顺</v>
          </cell>
          <cell r="J8">
            <v>47.435000000000002</v>
          </cell>
          <cell r="L8">
            <v>344.23756800000001</v>
          </cell>
          <cell r="N8">
            <v>89</v>
          </cell>
          <cell r="O8" t="str">
            <v>万顺</v>
          </cell>
          <cell r="P8">
            <v>423.72109999999998</v>
          </cell>
          <cell r="R8">
            <v>568.68741999999997</v>
          </cell>
          <cell r="T8">
            <v>88</v>
          </cell>
          <cell r="U8" t="str">
            <v>熊猫</v>
          </cell>
          <cell r="V8">
            <v>231.87</v>
          </cell>
          <cell r="X8">
            <v>537.79679999999996</v>
          </cell>
          <cell r="Z8">
            <v>48</v>
          </cell>
          <cell r="AA8" t="str">
            <v>广州霸王</v>
          </cell>
          <cell r="AB8">
            <v>155.38</v>
          </cell>
          <cell r="AD8">
            <v>529.48824999999999</v>
          </cell>
        </row>
        <row r="9">
          <cell r="C9" t="str">
            <v>霸王</v>
          </cell>
          <cell r="D9">
            <v>120.11255</v>
          </cell>
          <cell r="F9">
            <v>389.80054999999999</v>
          </cell>
          <cell r="H9">
            <v>82</v>
          </cell>
          <cell r="I9" t="str">
            <v>霸王</v>
          </cell>
          <cell r="J9">
            <v>46.264850000000003</v>
          </cell>
          <cell r="L9">
            <v>311.84539999999998</v>
          </cell>
          <cell r="N9">
            <v>91</v>
          </cell>
          <cell r="O9" t="str">
            <v>霸王</v>
          </cell>
          <cell r="P9">
            <v>152.0394</v>
          </cell>
          <cell r="R9">
            <v>318.41680000000002</v>
          </cell>
          <cell r="T9">
            <v>91</v>
          </cell>
          <cell r="U9" t="str">
            <v>霸王</v>
          </cell>
          <cell r="V9">
            <v>222.06885</v>
          </cell>
          <cell r="X9">
            <v>528.86365000000001</v>
          </cell>
          <cell r="Z9">
            <v>117</v>
          </cell>
          <cell r="AA9" t="str">
            <v>熊猫</v>
          </cell>
          <cell r="AB9">
            <v>463.66</v>
          </cell>
          <cell r="AD9">
            <v>490.81079999999997</v>
          </cell>
        </row>
        <row r="10">
          <cell r="C10" t="str">
            <v>比克</v>
          </cell>
          <cell r="D10">
            <v>57.966000000000001</v>
          </cell>
          <cell r="F10">
            <v>221.041</v>
          </cell>
          <cell r="H10">
            <v>92</v>
          </cell>
          <cell r="I10" t="str">
            <v>比克</v>
          </cell>
          <cell r="J10">
            <v>0.04</v>
          </cell>
          <cell r="L10">
            <v>221.08099999999999</v>
          </cell>
          <cell r="N10">
            <v>121</v>
          </cell>
          <cell r="O10" t="str">
            <v>比克</v>
          </cell>
          <cell r="P10">
            <v>113.02200000000001</v>
          </cell>
          <cell r="R10">
            <v>229.10300000000001</v>
          </cell>
          <cell r="T10">
            <v>107</v>
          </cell>
          <cell r="U10" t="str">
            <v>比克</v>
          </cell>
          <cell r="V10">
            <v>57.466000000000001</v>
          </cell>
          <cell r="X10">
            <v>286.56900000000002</v>
          </cell>
          <cell r="Z10">
            <v>137</v>
          </cell>
          <cell r="AA10" t="str">
            <v>比克</v>
          </cell>
          <cell r="AB10">
            <v>54</v>
          </cell>
          <cell r="AD10">
            <v>340.56900000000002</v>
          </cell>
        </row>
        <row r="11">
          <cell r="C11" t="str">
            <v>芬娜</v>
          </cell>
          <cell r="D11">
            <v>121.47</v>
          </cell>
          <cell r="F11">
            <v>215.39</v>
          </cell>
          <cell r="H11">
            <v>62</v>
          </cell>
          <cell r="I11" t="str">
            <v>芬娜</v>
          </cell>
          <cell r="J11">
            <v>51.3</v>
          </cell>
          <cell r="L11">
            <v>218.97</v>
          </cell>
          <cell r="N11">
            <v>75</v>
          </cell>
          <cell r="O11" t="str">
            <v>芬娜</v>
          </cell>
          <cell r="P11">
            <v>75.959999999999994</v>
          </cell>
          <cell r="R11">
            <v>204.09</v>
          </cell>
          <cell r="T11">
            <v>79</v>
          </cell>
          <cell r="U11" t="str">
            <v>滇虹</v>
          </cell>
          <cell r="V11">
            <v>97.345200000000006</v>
          </cell>
          <cell r="X11">
            <v>198.9659</v>
          </cell>
          <cell r="Z11">
            <v>61</v>
          </cell>
          <cell r="AA11" t="str">
            <v>广州宝丽</v>
          </cell>
          <cell r="AB11">
            <v>26.187000000000001</v>
          </cell>
          <cell r="AD11">
            <v>168.78139999999999</v>
          </cell>
        </row>
        <row r="12">
          <cell r="C12" t="str">
            <v>宝丽</v>
          </cell>
          <cell r="D12">
            <v>40.94</v>
          </cell>
          <cell r="F12">
            <v>180.68539999999999</v>
          </cell>
          <cell r="H12">
            <v>174</v>
          </cell>
          <cell r="I12" t="str">
            <v>宝丽</v>
          </cell>
          <cell r="J12">
            <v>1.89</v>
          </cell>
          <cell r="L12">
            <v>168.8004</v>
          </cell>
          <cell r="N12">
            <v>191</v>
          </cell>
          <cell r="O12" t="str">
            <v>宝丽</v>
          </cell>
          <cell r="P12">
            <v>35.575000000000003</v>
          </cell>
          <cell r="R12">
            <v>140.74586000000002</v>
          </cell>
          <cell r="T12">
            <v>162</v>
          </cell>
          <cell r="U12" t="str">
            <v>宝丽</v>
          </cell>
          <cell r="V12">
            <v>33.5625</v>
          </cell>
          <cell r="X12">
            <v>163.02556000000001</v>
          </cell>
          <cell r="Z12">
            <v>180</v>
          </cell>
          <cell r="AA12" t="str">
            <v>中山芬娜</v>
          </cell>
          <cell r="AB12">
            <v>100.92</v>
          </cell>
          <cell r="AD12">
            <v>151.62</v>
          </cell>
        </row>
        <row r="13">
          <cell r="C13" t="str">
            <v>天贸</v>
          </cell>
          <cell r="D13">
            <v>0</v>
          </cell>
          <cell r="F13">
            <v>133.19999999999999</v>
          </cell>
          <cell r="H13">
            <v>155</v>
          </cell>
          <cell r="I13" t="str">
            <v>天贸</v>
          </cell>
          <cell r="J13">
            <v>0</v>
          </cell>
          <cell r="L13">
            <v>133.19999999999999</v>
          </cell>
          <cell r="N13">
            <v>184</v>
          </cell>
          <cell r="O13" t="str">
            <v>天贸</v>
          </cell>
          <cell r="P13">
            <v>0</v>
          </cell>
          <cell r="R13">
            <v>133.19999999999999</v>
          </cell>
          <cell r="T13">
            <v>215</v>
          </cell>
          <cell r="U13" t="str">
            <v>芬娜</v>
          </cell>
          <cell r="V13">
            <v>78.227999999999994</v>
          </cell>
          <cell r="X13">
            <v>154.18799999999999</v>
          </cell>
          <cell r="Z13">
            <v>61</v>
          </cell>
          <cell r="AA13" t="str">
            <v>上海外高桥</v>
          </cell>
          <cell r="AB13">
            <v>110.88</v>
          </cell>
          <cell r="AD13">
            <v>110.88</v>
          </cell>
        </row>
        <row r="14">
          <cell r="C14" t="str">
            <v>英赛尔</v>
          </cell>
          <cell r="D14">
            <v>58.2</v>
          </cell>
          <cell r="F14">
            <v>125.33</v>
          </cell>
          <cell r="H14">
            <v>135</v>
          </cell>
          <cell r="I14" t="str">
            <v>英赛尔</v>
          </cell>
          <cell r="J14">
            <v>0.97</v>
          </cell>
          <cell r="L14">
            <v>106.3</v>
          </cell>
          <cell r="N14">
            <v>139</v>
          </cell>
          <cell r="O14" t="str">
            <v>滇虹</v>
          </cell>
          <cell r="P14">
            <v>101.6207</v>
          </cell>
          <cell r="R14">
            <v>111.3077</v>
          </cell>
          <cell r="T14">
            <v>60</v>
          </cell>
          <cell r="U14" t="str">
            <v>英赛尔</v>
          </cell>
          <cell r="V14">
            <v>29.1</v>
          </cell>
          <cell r="X14">
            <v>108.42</v>
          </cell>
          <cell r="Z14">
            <v>123</v>
          </cell>
          <cell r="AA14" t="str">
            <v>白云联佳</v>
          </cell>
          <cell r="AB14">
            <v>32.49</v>
          </cell>
          <cell r="AD14">
            <v>107.556</v>
          </cell>
        </row>
        <row r="15">
          <cell r="C15" t="str">
            <v>山伊克斯</v>
          </cell>
          <cell r="D15">
            <v>18.8</v>
          </cell>
          <cell r="F15">
            <v>94.2</v>
          </cell>
          <cell r="H15">
            <v>92</v>
          </cell>
          <cell r="I15" t="str">
            <v>山伊克斯</v>
          </cell>
          <cell r="J15">
            <v>9.4</v>
          </cell>
          <cell r="L15">
            <v>103.6</v>
          </cell>
          <cell r="N15">
            <v>121</v>
          </cell>
          <cell r="O15" t="str">
            <v>山伊克斯</v>
          </cell>
          <cell r="P15">
            <v>0</v>
          </cell>
          <cell r="R15">
            <v>106.3</v>
          </cell>
          <cell r="T15">
            <v>152</v>
          </cell>
          <cell r="U15" t="str">
            <v>天贸</v>
          </cell>
          <cell r="V15">
            <v>0</v>
          </cell>
          <cell r="X15">
            <v>106.19763999999999</v>
          </cell>
          <cell r="Z15">
            <v>226</v>
          </cell>
          <cell r="AA15" t="str">
            <v>优特利</v>
          </cell>
          <cell r="AB15">
            <v>81</v>
          </cell>
          <cell r="AD15">
            <v>99</v>
          </cell>
        </row>
      </sheetData>
      <sheetData sheetId="5">
        <row r="5">
          <cell r="D5" t="str">
            <v>销售额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（蓝6）"/>
      <sheetName val="损（蓝6）"/>
      <sheetName val="资（蓝5）"/>
      <sheetName val="损（蓝5）"/>
      <sheetName val="资(蓝4)"/>
      <sheetName val="损(蓝4)"/>
      <sheetName val="资(蓝3)"/>
      <sheetName val="损(蓝3)"/>
      <sheetName val="资(蓝2)"/>
      <sheetName val="损(蓝2)"/>
      <sheetName val="资(蓝1)"/>
      <sheetName val="损(蓝1)"/>
      <sheetName val="销费（6）"/>
      <sheetName val="管费（6）"/>
      <sheetName val="待摊、预提6"/>
      <sheetName val="其付6"/>
      <sheetName val="其收6"/>
      <sheetName val="01税（蓝）"/>
      <sheetName val="02税（蓝）"/>
      <sheetName val="资9"/>
      <sheetName val="损9"/>
      <sheetName val="资（蓝8）"/>
      <sheetName val="损（蓝8）"/>
      <sheetName val="资（蓝7）"/>
      <sheetName val="损（蓝7）"/>
      <sheetName val="管（总A）"/>
      <sheetName val="销（总A）"/>
      <sheetName val="管费9"/>
      <sheetName val="销费9"/>
      <sheetName val="待摊、预提9"/>
      <sheetName val="其收9"/>
      <sheetName val="其付9"/>
      <sheetName val="应付9"/>
      <sheetName val="资金月报分析表46"/>
      <sheetName val="资金月报分析表47"/>
      <sheetName val="月报分析表"/>
      <sheetName val="账期整理"/>
      <sheetName val="北京 -L"/>
      <sheetName val="年前十大"/>
      <sheetName val="销售利润明细表"/>
      <sheetName val="数据"/>
    </sheetNames>
    <sheetDataSet>
      <sheetData sheetId="0"/>
      <sheetData sheetId="1"/>
      <sheetData sheetId="2"/>
      <sheetData sheetId="3">
        <row r="1">
          <cell r="B1" t="str">
            <v xml:space="preserve">                   损         益       表</v>
          </cell>
        </row>
        <row r="2">
          <cell r="A2" t="str">
            <v>2002年5月</v>
          </cell>
          <cell r="D2" t="str">
            <v>会*02表</v>
          </cell>
        </row>
        <row r="3">
          <cell r="A3" t="str">
            <v>编制单位：广州蓝月亮有限公司</v>
          </cell>
          <cell r="D3" t="str">
            <v>单位：</v>
          </cell>
        </row>
        <row r="4">
          <cell r="A4" t="str">
            <v>项目</v>
          </cell>
          <cell r="C4" t="str">
            <v>本期数</v>
          </cell>
          <cell r="D4" t="str">
            <v>本年累计数</v>
          </cell>
        </row>
        <row r="5">
          <cell r="A5" t="str">
            <v>一，产品销售收入</v>
          </cell>
          <cell r="B5">
            <v>1</v>
          </cell>
          <cell r="C5">
            <v>6117058.3499999996</v>
          </cell>
          <cell r="D5">
            <v>52413112.100000001</v>
          </cell>
        </row>
        <row r="6">
          <cell r="A6" t="str">
            <v xml:space="preserve">   减：产品销售成本</v>
          </cell>
          <cell r="B6">
            <v>2</v>
          </cell>
          <cell r="C6">
            <v>3339638.74</v>
          </cell>
          <cell r="D6">
            <v>31855692.129999999</v>
          </cell>
        </row>
        <row r="7">
          <cell r="A7" t="str">
            <v xml:space="preserve">       产品销售费用</v>
          </cell>
          <cell r="B7">
            <v>3</v>
          </cell>
          <cell r="C7">
            <v>3136615.22</v>
          </cell>
          <cell r="D7">
            <v>19674521.43</v>
          </cell>
        </row>
        <row r="8">
          <cell r="A8" t="str">
            <v xml:space="preserve">       产品销售税金及附加</v>
          </cell>
          <cell r="B8">
            <v>4</v>
          </cell>
          <cell r="C8">
            <v>35804.39</v>
          </cell>
          <cell r="D8">
            <v>304439.98</v>
          </cell>
        </row>
        <row r="9">
          <cell r="A9" t="str">
            <v>二，产品销售利润</v>
          </cell>
          <cell r="B9">
            <v>7</v>
          </cell>
          <cell r="C9">
            <v>-395000.00000000081</v>
          </cell>
          <cell r="D9">
            <v>578458.56000000285</v>
          </cell>
        </row>
        <row r="10">
          <cell r="A10" t="str">
            <v xml:space="preserve">    加：其他业务利润</v>
          </cell>
          <cell r="B10">
            <v>9</v>
          </cell>
          <cell r="C10">
            <v>0</v>
          </cell>
          <cell r="D10">
            <v>0</v>
          </cell>
        </row>
        <row r="11">
          <cell r="A11" t="str">
            <v xml:space="preserve">    减：管理费用</v>
          </cell>
          <cell r="B11">
            <v>10</v>
          </cell>
          <cell r="C11">
            <v>349300.18</v>
          </cell>
          <cell r="D11">
            <v>1508014.54</v>
          </cell>
        </row>
        <row r="12">
          <cell r="A12" t="str">
            <v xml:space="preserve">        财务费用</v>
          </cell>
          <cell r="B12">
            <v>11</v>
          </cell>
          <cell r="C12">
            <v>70721.58</v>
          </cell>
          <cell r="D12">
            <v>340886.32</v>
          </cell>
        </row>
        <row r="13">
          <cell r="A13" t="str">
            <v>三，营业利润</v>
          </cell>
          <cell r="B13">
            <v>14</v>
          </cell>
          <cell r="C13">
            <v>-815021.76000000082</v>
          </cell>
          <cell r="D13">
            <v>-1270442.2999999973</v>
          </cell>
        </row>
        <row r="14">
          <cell r="A14" t="str">
            <v xml:space="preserve">    加：投资收益</v>
          </cell>
          <cell r="B14">
            <v>15</v>
          </cell>
          <cell r="C14">
            <v>0</v>
          </cell>
          <cell r="D14">
            <v>0</v>
          </cell>
        </row>
        <row r="15">
          <cell r="A15" t="str">
            <v xml:space="preserve">        补贴收入</v>
          </cell>
          <cell r="B15">
            <v>16</v>
          </cell>
        </row>
        <row r="16">
          <cell r="A16" t="str">
            <v xml:space="preserve">        营业外收入</v>
          </cell>
          <cell r="B16">
            <v>17</v>
          </cell>
          <cell r="C16">
            <v>0</v>
          </cell>
          <cell r="D16">
            <v>2000</v>
          </cell>
        </row>
        <row r="17">
          <cell r="A17" t="str">
            <v xml:space="preserve">    减：营业外支出</v>
          </cell>
          <cell r="B17">
            <v>18</v>
          </cell>
          <cell r="C17">
            <v>0</v>
          </cell>
          <cell r="D17">
            <v>0</v>
          </cell>
        </row>
        <row r="18">
          <cell r="A18" t="str">
            <v xml:space="preserve">    加：以前年度损益调整</v>
          </cell>
          <cell r="B18">
            <v>20</v>
          </cell>
          <cell r="C18">
            <v>0</v>
          </cell>
          <cell r="D18">
            <v>0</v>
          </cell>
        </row>
        <row r="19">
          <cell r="A19" t="str">
            <v>四，利润总额</v>
          </cell>
          <cell r="B19">
            <v>25</v>
          </cell>
          <cell r="C19">
            <v>-815021.76000000082</v>
          </cell>
          <cell r="D19">
            <v>-1268442.2999999973</v>
          </cell>
        </row>
        <row r="20">
          <cell r="A20" t="str">
            <v xml:space="preserve">    减：所得税</v>
          </cell>
          <cell r="B20">
            <v>26</v>
          </cell>
          <cell r="C20">
            <v>0</v>
          </cell>
          <cell r="D20">
            <v>0</v>
          </cell>
        </row>
        <row r="21">
          <cell r="A21" t="str">
            <v>五，净利润</v>
          </cell>
          <cell r="B21">
            <v>30</v>
          </cell>
          <cell r="C21">
            <v>-815021.76000000082</v>
          </cell>
          <cell r="D21">
            <v>-1268442.2999999973</v>
          </cell>
        </row>
        <row r="23">
          <cell r="A23" t="str">
            <v>会计主管：                   复核：</v>
          </cell>
          <cell r="C23" t="str">
            <v xml:space="preserve">     出纳：                    制表：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.00"/>
    </sheetNames>
    <sheetDataSet>
      <sheetData sheetId="0">
        <row r="3">
          <cell r="C3" t="str">
            <v>工资</v>
          </cell>
          <cell r="D3">
            <v>112797.15</v>
          </cell>
        </row>
        <row r="4">
          <cell r="C4" t="str">
            <v>年终奖</v>
          </cell>
          <cell r="D4">
            <v>16987.509999999998</v>
          </cell>
        </row>
        <row r="5">
          <cell r="C5" t="str">
            <v>其他福利费</v>
          </cell>
          <cell r="D5">
            <v>6789.5</v>
          </cell>
        </row>
        <row r="6">
          <cell r="C6" t="str">
            <v>住房公积金</v>
          </cell>
          <cell r="D6">
            <v>4296</v>
          </cell>
        </row>
        <row r="7">
          <cell r="C7" t="str">
            <v>养老保险</v>
          </cell>
          <cell r="D7">
            <v>4032</v>
          </cell>
        </row>
        <row r="8">
          <cell r="C8" t="str">
            <v>失业保险</v>
          </cell>
          <cell r="D8">
            <v>224</v>
          </cell>
        </row>
        <row r="9">
          <cell r="C9" t="str">
            <v>工伤保险</v>
          </cell>
          <cell r="D9">
            <v>356.72</v>
          </cell>
        </row>
        <row r="10">
          <cell r="C10" t="str">
            <v>医疗保险</v>
          </cell>
          <cell r="D10">
            <v>3673.76</v>
          </cell>
        </row>
        <row r="11">
          <cell r="C11" t="str">
            <v>生育保险</v>
          </cell>
          <cell r="D11">
            <v>218.42</v>
          </cell>
        </row>
        <row r="12">
          <cell r="C12" t="str">
            <v>办公用品费用</v>
          </cell>
          <cell r="D12">
            <v>13086.7</v>
          </cell>
        </row>
        <row r="13">
          <cell r="C13" t="str">
            <v>国内出差费</v>
          </cell>
          <cell r="D13">
            <v>31216.2</v>
          </cell>
        </row>
        <row r="14">
          <cell r="C14" t="str">
            <v>车辆费</v>
          </cell>
          <cell r="D14">
            <v>848</v>
          </cell>
        </row>
        <row r="15">
          <cell r="C15" t="str">
            <v>业务招待费</v>
          </cell>
          <cell r="D15">
            <v>410</v>
          </cell>
        </row>
        <row r="16">
          <cell r="C16" t="str">
            <v>低值易耗品</v>
          </cell>
          <cell r="D16">
            <v>2250</v>
          </cell>
        </row>
        <row r="17">
          <cell r="C17" t="str">
            <v>固定资产折旧</v>
          </cell>
          <cell r="D17">
            <v>2265.13</v>
          </cell>
        </row>
        <row r="18">
          <cell r="C18" t="str">
            <v>租赁费</v>
          </cell>
          <cell r="D18">
            <v>54541.83</v>
          </cell>
        </row>
        <row r="19">
          <cell r="C19" t="str">
            <v>委外检验检测</v>
          </cell>
          <cell r="D19">
            <v>8708</v>
          </cell>
        </row>
        <row r="20">
          <cell r="C20" t="str">
            <v>机物料消耗</v>
          </cell>
          <cell r="D20">
            <v>160</v>
          </cell>
        </row>
        <row r="21">
          <cell r="C21" t="str">
            <v>自有车辆</v>
          </cell>
          <cell r="D21">
            <v>801</v>
          </cell>
        </row>
        <row r="22">
          <cell r="C22" t="str">
            <v>外部货运</v>
          </cell>
          <cell r="D22">
            <v>29919</v>
          </cell>
        </row>
        <row r="23">
          <cell r="C23" t="str">
            <v>相关税费</v>
          </cell>
          <cell r="D23">
            <v>-327.39999999999998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.00"/>
      <sheetName val="Sheet2"/>
    </sheetNames>
    <sheetDataSet>
      <sheetData sheetId="0">
        <row r="2">
          <cell r="F2">
            <v>1213771.7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3.bin"/><Relationship Id="rId13" Type="http://schemas.openxmlformats.org/officeDocument/2006/relationships/comments" Target="../comments7.xml"/><Relationship Id="rId3" Type="http://schemas.openxmlformats.org/officeDocument/2006/relationships/printerSettings" Target="../printerSettings/printerSettings58.bin"/><Relationship Id="rId7" Type="http://schemas.openxmlformats.org/officeDocument/2006/relationships/printerSettings" Target="../printerSettings/printerSettings62.bin"/><Relationship Id="rId12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57.bin"/><Relationship Id="rId1" Type="http://schemas.openxmlformats.org/officeDocument/2006/relationships/printerSettings" Target="../printerSettings/printerSettings56.bin"/><Relationship Id="rId6" Type="http://schemas.openxmlformats.org/officeDocument/2006/relationships/printerSettings" Target="../printerSettings/printerSettings61.bin"/><Relationship Id="rId11" Type="http://schemas.openxmlformats.org/officeDocument/2006/relationships/printerSettings" Target="../printerSettings/printerSettings66.bin"/><Relationship Id="rId5" Type="http://schemas.openxmlformats.org/officeDocument/2006/relationships/printerSettings" Target="../printerSettings/printerSettings60.bin"/><Relationship Id="rId10" Type="http://schemas.openxmlformats.org/officeDocument/2006/relationships/printerSettings" Target="../printerSettings/printerSettings65.bin"/><Relationship Id="rId4" Type="http://schemas.openxmlformats.org/officeDocument/2006/relationships/printerSettings" Target="../printerSettings/printerSettings59.bin"/><Relationship Id="rId9" Type="http://schemas.openxmlformats.org/officeDocument/2006/relationships/printerSettings" Target="../printerSettings/printerSettings64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4.bin"/><Relationship Id="rId13" Type="http://schemas.openxmlformats.org/officeDocument/2006/relationships/comments" Target="../comments8.xml"/><Relationship Id="rId3" Type="http://schemas.openxmlformats.org/officeDocument/2006/relationships/printerSettings" Target="../printerSettings/printerSettings69.bin"/><Relationship Id="rId7" Type="http://schemas.openxmlformats.org/officeDocument/2006/relationships/printerSettings" Target="../printerSettings/printerSettings73.bin"/><Relationship Id="rId12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68.bin"/><Relationship Id="rId1" Type="http://schemas.openxmlformats.org/officeDocument/2006/relationships/printerSettings" Target="../printerSettings/printerSettings67.bin"/><Relationship Id="rId6" Type="http://schemas.openxmlformats.org/officeDocument/2006/relationships/printerSettings" Target="../printerSettings/printerSettings72.bin"/><Relationship Id="rId11" Type="http://schemas.openxmlformats.org/officeDocument/2006/relationships/printerSettings" Target="../printerSettings/printerSettings77.bin"/><Relationship Id="rId5" Type="http://schemas.openxmlformats.org/officeDocument/2006/relationships/printerSettings" Target="../printerSettings/printerSettings71.bin"/><Relationship Id="rId10" Type="http://schemas.openxmlformats.org/officeDocument/2006/relationships/printerSettings" Target="../printerSettings/printerSettings76.bin"/><Relationship Id="rId4" Type="http://schemas.openxmlformats.org/officeDocument/2006/relationships/printerSettings" Target="../printerSettings/printerSettings70.bin"/><Relationship Id="rId9" Type="http://schemas.openxmlformats.org/officeDocument/2006/relationships/printerSettings" Target="../printerSettings/printerSettings7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5.bin"/><Relationship Id="rId13" Type="http://schemas.openxmlformats.org/officeDocument/2006/relationships/comments" Target="../comments10.xml"/><Relationship Id="rId3" Type="http://schemas.openxmlformats.org/officeDocument/2006/relationships/printerSettings" Target="../printerSettings/printerSettings80.bin"/><Relationship Id="rId7" Type="http://schemas.openxmlformats.org/officeDocument/2006/relationships/printerSettings" Target="../printerSettings/printerSettings84.bin"/><Relationship Id="rId12" Type="http://schemas.openxmlformats.org/officeDocument/2006/relationships/vmlDrawing" Target="../drawings/vmlDrawing10.vml"/><Relationship Id="rId2" Type="http://schemas.openxmlformats.org/officeDocument/2006/relationships/printerSettings" Target="../printerSettings/printerSettings79.bin"/><Relationship Id="rId1" Type="http://schemas.openxmlformats.org/officeDocument/2006/relationships/printerSettings" Target="../printerSettings/printerSettings78.bin"/><Relationship Id="rId6" Type="http://schemas.openxmlformats.org/officeDocument/2006/relationships/printerSettings" Target="../printerSettings/printerSettings83.bin"/><Relationship Id="rId11" Type="http://schemas.openxmlformats.org/officeDocument/2006/relationships/printerSettings" Target="../printerSettings/printerSettings88.bin"/><Relationship Id="rId5" Type="http://schemas.openxmlformats.org/officeDocument/2006/relationships/printerSettings" Target="../printerSettings/printerSettings82.bin"/><Relationship Id="rId10" Type="http://schemas.openxmlformats.org/officeDocument/2006/relationships/printerSettings" Target="../printerSettings/printerSettings87.bin"/><Relationship Id="rId4" Type="http://schemas.openxmlformats.org/officeDocument/2006/relationships/printerSettings" Target="../printerSettings/printerSettings81.bin"/><Relationship Id="rId9" Type="http://schemas.openxmlformats.org/officeDocument/2006/relationships/printerSettings" Target="../printerSettings/printerSettings86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6.bin"/><Relationship Id="rId3" Type="http://schemas.openxmlformats.org/officeDocument/2006/relationships/printerSettings" Target="../printerSettings/printerSettings91.bin"/><Relationship Id="rId7" Type="http://schemas.openxmlformats.org/officeDocument/2006/relationships/printerSettings" Target="../printerSettings/printerSettings95.bin"/><Relationship Id="rId2" Type="http://schemas.openxmlformats.org/officeDocument/2006/relationships/printerSettings" Target="../printerSettings/printerSettings90.bin"/><Relationship Id="rId1" Type="http://schemas.openxmlformats.org/officeDocument/2006/relationships/printerSettings" Target="../printerSettings/printerSettings89.bin"/><Relationship Id="rId6" Type="http://schemas.openxmlformats.org/officeDocument/2006/relationships/printerSettings" Target="../printerSettings/printerSettings94.bin"/><Relationship Id="rId11" Type="http://schemas.openxmlformats.org/officeDocument/2006/relationships/printerSettings" Target="../printerSettings/printerSettings99.bin"/><Relationship Id="rId5" Type="http://schemas.openxmlformats.org/officeDocument/2006/relationships/printerSettings" Target="../printerSettings/printerSettings93.bin"/><Relationship Id="rId10" Type="http://schemas.openxmlformats.org/officeDocument/2006/relationships/printerSettings" Target="../printerSettings/printerSettings98.bin"/><Relationship Id="rId4" Type="http://schemas.openxmlformats.org/officeDocument/2006/relationships/printerSettings" Target="../printerSettings/printerSettings92.bin"/><Relationship Id="rId9" Type="http://schemas.openxmlformats.org/officeDocument/2006/relationships/printerSettings" Target="../printerSettings/printerSettings97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7.bin"/><Relationship Id="rId13" Type="http://schemas.openxmlformats.org/officeDocument/2006/relationships/comments" Target="../comments11.xml"/><Relationship Id="rId3" Type="http://schemas.openxmlformats.org/officeDocument/2006/relationships/printerSettings" Target="../printerSettings/printerSettings102.bin"/><Relationship Id="rId7" Type="http://schemas.openxmlformats.org/officeDocument/2006/relationships/printerSettings" Target="../printerSettings/printerSettings106.bin"/><Relationship Id="rId12" Type="http://schemas.openxmlformats.org/officeDocument/2006/relationships/vmlDrawing" Target="../drawings/vmlDrawing11.vml"/><Relationship Id="rId2" Type="http://schemas.openxmlformats.org/officeDocument/2006/relationships/printerSettings" Target="../printerSettings/printerSettings101.bin"/><Relationship Id="rId1" Type="http://schemas.openxmlformats.org/officeDocument/2006/relationships/printerSettings" Target="../printerSettings/printerSettings100.bin"/><Relationship Id="rId6" Type="http://schemas.openxmlformats.org/officeDocument/2006/relationships/printerSettings" Target="../printerSettings/printerSettings105.bin"/><Relationship Id="rId11" Type="http://schemas.openxmlformats.org/officeDocument/2006/relationships/printerSettings" Target="../printerSettings/printerSettings110.bin"/><Relationship Id="rId5" Type="http://schemas.openxmlformats.org/officeDocument/2006/relationships/printerSettings" Target="../printerSettings/printerSettings104.bin"/><Relationship Id="rId10" Type="http://schemas.openxmlformats.org/officeDocument/2006/relationships/printerSettings" Target="../printerSettings/printerSettings109.bin"/><Relationship Id="rId4" Type="http://schemas.openxmlformats.org/officeDocument/2006/relationships/printerSettings" Target="../printerSettings/printerSettings103.bin"/><Relationship Id="rId9" Type="http://schemas.openxmlformats.org/officeDocument/2006/relationships/printerSettings" Target="../printerSettings/printerSettings10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18.bin"/><Relationship Id="rId13" Type="http://schemas.openxmlformats.org/officeDocument/2006/relationships/comments" Target="../comments14.xml"/><Relationship Id="rId3" Type="http://schemas.openxmlformats.org/officeDocument/2006/relationships/printerSettings" Target="../printerSettings/printerSettings113.bin"/><Relationship Id="rId7" Type="http://schemas.openxmlformats.org/officeDocument/2006/relationships/printerSettings" Target="../printerSettings/printerSettings117.bin"/><Relationship Id="rId12" Type="http://schemas.openxmlformats.org/officeDocument/2006/relationships/vmlDrawing" Target="../drawings/vmlDrawing14.vml"/><Relationship Id="rId2" Type="http://schemas.openxmlformats.org/officeDocument/2006/relationships/printerSettings" Target="../printerSettings/printerSettings112.bin"/><Relationship Id="rId1" Type="http://schemas.openxmlformats.org/officeDocument/2006/relationships/printerSettings" Target="../printerSettings/printerSettings111.bin"/><Relationship Id="rId6" Type="http://schemas.openxmlformats.org/officeDocument/2006/relationships/printerSettings" Target="../printerSettings/printerSettings116.bin"/><Relationship Id="rId11" Type="http://schemas.openxmlformats.org/officeDocument/2006/relationships/printerSettings" Target="../printerSettings/printerSettings121.bin"/><Relationship Id="rId5" Type="http://schemas.openxmlformats.org/officeDocument/2006/relationships/printerSettings" Target="../printerSettings/printerSettings115.bin"/><Relationship Id="rId10" Type="http://schemas.openxmlformats.org/officeDocument/2006/relationships/printerSettings" Target="../printerSettings/printerSettings120.bin"/><Relationship Id="rId4" Type="http://schemas.openxmlformats.org/officeDocument/2006/relationships/printerSettings" Target="../printerSettings/printerSettings114.bin"/><Relationship Id="rId9" Type="http://schemas.openxmlformats.org/officeDocument/2006/relationships/printerSettings" Target="../printerSettings/printerSettings119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29.bin"/><Relationship Id="rId3" Type="http://schemas.openxmlformats.org/officeDocument/2006/relationships/printerSettings" Target="../printerSettings/printerSettings124.bin"/><Relationship Id="rId7" Type="http://schemas.openxmlformats.org/officeDocument/2006/relationships/printerSettings" Target="../printerSettings/printerSettings128.bin"/><Relationship Id="rId2" Type="http://schemas.openxmlformats.org/officeDocument/2006/relationships/printerSettings" Target="../printerSettings/printerSettings123.bin"/><Relationship Id="rId1" Type="http://schemas.openxmlformats.org/officeDocument/2006/relationships/printerSettings" Target="../printerSettings/printerSettings122.bin"/><Relationship Id="rId6" Type="http://schemas.openxmlformats.org/officeDocument/2006/relationships/printerSettings" Target="../printerSettings/printerSettings127.bin"/><Relationship Id="rId11" Type="http://schemas.openxmlformats.org/officeDocument/2006/relationships/printerSettings" Target="../printerSettings/printerSettings132.bin"/><Relationship Id="rId5" Type="http://schemas.openxmlformats.org/officeDocument/2006/relationships/printerSettings" Target="../printerSettings/printerSettings126.bin"/><Relationship Id="rId10" Type="http://schemas.openxmlformats.org/officeDocument/2006/relationships/printerSettings" Target="../printerSettings/printerSettings131.bin"/><Relationship Id="rId4" Type="http://schemas.openxmlformats.org/officeDocument/2006/relationships/printerSettings" Target="../printerSettings/printerSettings125.bin"/><Relationship Id="rId9" Type="http://schemas.openxmlformats.org/officeDocument/2006/relationships/printerSettings" Target="../printerSettings/printerSettings130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40.bin"/><Relationship Id="rId3" Type="http://schemas.openxmlformats.org/officeDocument/2006/relationships/printerSettings" Target="../printerSettings/printerSettings135.bin"/><Relationship Id="rId7" Type="http://schemas.openxmlformats.org/officeDocument/2006/relationships/printerSettings" Target="../printerSettings/printerSettings139.bin"/><Relationship Id="rId2" Type="http://schemas.openxmlformats.org/officeDocument/2006/relationships/printerSettings" Target="../printerSettings/printerSettings134.bin"/><Relationship Id="rId1" Type="http://schemas.openxmlformats.org/officeDocument/2006/relationships/printerSettings" Target="../printerSettings/printerSettings133.bin"/><Relationship Id="rId6" Type="http://schemas.openxmlformats.org/officeDocument/2006/relationships/printerSettings" Target="../printerSettings/printerSettings138.bin"/><Relationship Id="rId11" Type="http://schemas.openxmlformats.org/officeDocument/2006/relationships/printerSettings" Target="../printerSettings/printerSettings143.bin"/><Relationship Id="rId5" Type="http://schemas.openxmlformats.org/officeDocument/2006/relationships/printerSettings" Target="../printerSettings/printerSettings137.bin"/><Relationship Id="rId10" Type="http://schemas.openxmlformats.org/officeDocument/2006/relationships/printerSettings" Target="../printerSettings/printerSettings142.bin"/><Relationship Id="rId4" Type="http://schemas.openxmlformats.org/officeDocument/2006/relationships/printerSettings" Target="../printerSettings/printerSettings136.bin"/><Relationship Id="rId9" Type="http://schemas.openxmlformats.org/officeDocument/2006/relationships/printerSettings" Target="../printerSettings/printerSettings14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9.bin"/><Relationship Id="rId13" Type="http://schemas.openxmlformats.org/officeDocument/2006/relationships/comments" Target="../comments2.xml"/><Relationship Id="rId3" Type="http://schemas.openxmlformats.org/officeDocument/2006/relationships/printerSettings" Target="../printerSettings/printerSettings14.bin"/><Relationship Id="rId7" Type="http://schemas.openxmlformats.org/officeDocument/2006/relationships/printerSettings" Target="../printerSettings/printerSettings18.bin"/><Relationship Id="rId12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6" Type="http://schemas.openxmlformats.org/officeDocument/2006/relationships/printerSettings" Target="../printerSettings/printerSettings17.bin"/><Relationship Id="rId11" Type="http://schemas.openxmlformats.org/officeDocument/2006/relationships/printerSettings" Target="../printerSettings/printerSettings22.bin"/><Relationship Id="rId5" Type="http://schemas.openxmlformats.org/officeDocument/2006/relationships/printerSettings" Target="../printerSettings/printerSettings16.bin"/><Relationship Id="rId10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15.bin"/><Relationship Id="rId9" Type="http://schemas.openxmlformats.org/officeDocument/2006/relationships/printerSettings" Target="../printerSettings/printerSettings20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0.bin"/><Relationship Id="rId13" Type="http://schemas.openxmlformats.org/officeDocument/2006/relationships/comments" Target="../comments3.xml"/><Relationship Id="rId3" Type="http://schemas.openxmlformats.org/officeDocument/2006/relationships/printerSettings" Target="../printerSettings/printerSettings25.bin"/><Relationship Id="rId7" Type="http://schemas.openxmlformats.org/officeDocument/2006/relationships/printerSettings" Target="../printerSettings/printerSettings29.bin"/><Relationship Id="rId12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6" Type="http://schemas.openxmlformats.org/officeDocument/2006/relationships/printerSettings" Target="../printerSettings/printerSettings28.bin"/><Relationship Id="rId11" Type="http://schemas.openxmlformats.org/officeDocument/2006/relationships/printerSettings" Target="../printerSettings/printerSettings33.bin"/><Relationship Id="rId5" Type="http://schemas.openxmlformats.org/officeDocument/2006/relationships/printerSettings" Target="../printerSettings/printerSettings27.bin"/><Relationship Id="rId10" Type="http://schemas.openxmlformats.org/officeDocument/2006/relationships/printerSettings" Target="../printerSettings/printerSettings32.bin"/><Relationship Id="rId4" Type="http://schemas.openxmlformats.org/officeDocument/2006/relationships/printerSettings" Target="../printerSettings/printerSettings26.bin"/><Relationship Id="rId9" Type="http://schemas.openxmlformats.org/officeDocument/2006/relationships/printerSettings" Target="../printerSettings/printerSettings3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1.bin"/><Relationship Id="rId13" Type="http://schemas.openxmlformats.org/officeDocument/2006/relationships/comments" Target="../comments4.xml"/><Relationship Id="rId3" Type="http://schemas.openxmlformats.org/officeDocument/2006/relationships/printerSettings" Target="../printerSettings/printerSettings36.bin"/><Relationship Id="rId7" Type="http://schemas.openxmlformats.org/officeDocument/2006/relationships/printerSettings" Target="../printerSettings/printerSettings40.bin"/><Relationship Id="rId12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35.bin"/><Relationship Id="rId1" Type="http://schemas.openxmlformats.org/officeDocument/2006/relationships/printerSettings" Target="../printerSettings/printerSettings34.bin"/><Relationship Id="rId6" Type="http://schemas.openxmlformats.org/officeDocument/2006/relationships/printerSettings" Target="../printerSettings/printerSettings39.bin"/><Relationship Id="rId11" Type="http://schemas.openxmlformats.org/officeDocument/2006/relationships/printerSettings" Target="../printerSettings/printerSettings44.bin"/><Relationship Id="rId5" Type="http://schemas.openxmlformats.org/officeDocument/2006/relationships/printerSettings" Target="../printerSettings/printerSettings38.bin"/><Relationship Id="rId10" Type="http://schemas.openxmlformats.org/officeDocument/2006/relationships/printerSettings" Target="../printerSettings/printerSettings43.bin"/><Relationship Id="rId4" Type="http://schemas.openxmlformats.org/officeDocument/2006/relationships/printerSettings" Target="../printerSettings/printerSettings37.bin"/><Relationship Id="rId9" Type="http://schemas.openxmlformats.org/officeDocument/2006/relationships/printerSettings" Target="../printerSettings/printerSettings42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2.bin"/><Relationship Id="rId13" Type="http://schemas.openxmlformats.org/officeDocument/2006/relationships/comments" Target="../comments5.xml"/><Relationship Id="rId3" Type="http://schemas.openxmlformats.org/officeDocument/2006/relationships/printerSettings" Target="../printerSettings/printerSettings47.bin"/><Relationship Id="rId7" Type="http://schemas.openxmlformats.org/officeDocument/2006/relationships/printerSettings" Target="../printerSettings/printerSettings51.bin"/><Relationship Id="rId12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Relationship Id="rId6" Type="http://schemas.openxmlformats.org/officeDocument/2006/relationships/printerSettings" Target="../printerSettings/printerSettings50.bin"/><Relationship Id="rId11" Type="http://schemas.openxmlformats.org/officeDocument/2006/relationships/printerSettings" Target="../printerSettings/printerSettings55.bin"/><Relationship Id="rId5" Type="http://schemas.openxmlformats.org/officeDocument/2006/relationships/printerSettings" Target="../printerSettings/printerSettings49.bin"/><Relationship Id="rId10" Type="http://schemas.openxmlformats.org/officeDocument/2006/relationships/printerSettings" Target="../printerSettings/printerSettings54.bin"/><Relationship Id="rId4" Type="http://schemas.openxmlformats.org/officeDocument/2006/relationships/printerSettings" Target="../printerSettings/printerSettings48.bin"/><Relationship Id="rId9" Type="http://schemas.openxmlformats.org/officeDocument/2006/relationships/printerSettings" Target="../printerSettings/printerSettings5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7"/>
  <sheetViews>
    <sheetView workbookViewId="0">
      <selection activeCell="J26" sqref="J26"/>
    </sheetView>
  </sheetViews>
  <sheetFormatPr defaultRowHeight="14.25"/>
  <cols>
    <col min="1" max="5" width="9" style="71"/>
    <col min="6" max="6" width="10.25" style="71" customWidth="1"/>
    <col min="7" max="7" width="24.875" style="71" customWidth="1"/>
    <col min="8" max="16384" width="9" style="71"/>
  </cols>
  <sheetData>
    <row r="1" spans="1:14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4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</row>
    <row r="4" spans="1:14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</row>
    <row r="5" spans="1:14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</row>
    <row r="6" spans="1:14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</row>
    <row r="7" spans="1:14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</row>
    <row r="8" spans="1:14" s="73" customFormat="1" ht="31.5">
      <c r="A8" s="72" t="s">
        <v>450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</row>
    <row r="9" spans="1:14" s="75" customFormat="1" ht="25.5">
      <c r="A9" s="74" t="str">
        <f>YEAR(G13)&amp;"年"&amp;MONTH(G13)&amp;"月内部管理报表"</f>
        <v>2020年4月内部管理报表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</row>
    <row r="10" spans="1:14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</row>
    <row r="11" spans="1:14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</row>
    <row r="12" spans="1:14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</row>
    <row r="13" spans="1:14">
      <c r="A13" s="70"/>
      <c r="B13" s="70"/>
      <c r="C13" s="70"/>
      <c r="D13" s="70"/>
      <c r="E13" s="70"/>
      <c r="F13" s="76" t="s">
        <v>234</v>
      </c>
      <c r="G13" s="130">
        <v>43951</v>
      </c>
      <c r="H13" s="70"/>
      <c r="I13" s="70"/>
      <c r="J13" s="70"/>
      <c r="K13" s="70"/>
      <c r="L13" s="70"/>
      <c r="M13" s="70"/>
      <c r="N13" s="70"/>
    </row>
    <row r="14" spans="1:14" ht="21.75" customHeight="1">
      <c r="F14" s="76" t="s">
        <v>235</v>
      </c>
      <c r="G14" s="131">
        <v>43960</v>
      </c>
      <c r="H14" s="70"/>
      <c r="I14" s="70"/>
    </row>
    <row r="15" spans="1:14" ht="21.75" customHeight="1">
      <c r="F15" s="76" t="s">
        <v>236</v>
      </c>
      <c r="G15" s="131" t="s">
        <v>452</v>
      </c>
      <c r="H15" s="77"/>
      <c r="I15" s="70"/>
    </row>
    <row r="16" spans="1:14" ht="21.75" customHeight="1">
      <c r="F16" s="76" t="s">
        <v>237</v>
      </c>
      <c r="G16" s="131" t="s">
        <v>451</v>
      </c>
      <c r="H16" s="70"/>
      <c r="I16" s="70"/>
    </row>
    <row r="17" spans="1:14" ht="21.75" customHeight="1">
      <c r="F17" s="76" t="s">
        <v>238</v>
      </c>
      <c r="G17" s="131"/>
      <c r="H17" s="70"/>
      <c r="I17" s="70"/>
    </row>
    <row r="24" spans="1:14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</row>
    <row r="25" spans="1:14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</row>
    <row r="26" spans="1:14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</row>
    <row r="27" spans="1:14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</row>
  </sheetData>
  <customSheetViews>
    <customSheetView guid="{8309B07A-FC01-4476-88AB-A9C1650B1DDA}">
      <selection activeCell="G14" sqref="G14"/>
      <pageMargins left="0.75" right="0.75" top="1" bottom="1" header="0.5" footer="0.5"/>
      <pageSetup paperSize="9" orientation="portrait" verticalDpi="1200" r:id="rId1"/>
      <headerFooter alignWithMargins="0"/>
    </customSheetView>
    <customSheetView guid="{D4D59768-72E0-4FAB-974B-C4290D2FAC8F}">
      <selection activeCell="G14" sqref="G14"/>
      <pageMargins left="0.75" right="0.75" top="1" bottom="1" header="0.5" footer="0.5"/>
      <pageSetup paperSize="9" orientation="portrait" verticalDpi="1200" r:id="rId2"/>
      <headerFooter alignWithMargins="0"/>
    </customSheetView>
    <customSheetView guid="{A37983A8-BC51-4154-8FEA-C3D4561882CC}">
      <selection activeCell="G7" sqref="G7"/>
      <pageMargins left="0.75" right="0.75" top="1" bottom="1" header="0.5" footer="0.5"/>
      <pageSetup paperSize="9" orientation="portrait" verticalDpi="1200" r:id="rId3"/>
      <headerFooter alignWithMargins="0"/>
    </customSheetView>
    <customSheetView guid="{50C6B4FE-3059-4DA5-BCA6-E2B9EEC70A61}">
      <selection activeCell="G14" sqref="G14"/>
      <pageMargins left="0.75" right="0.75" top="1" bottom="1" header="0.5" footer="0.5"/>
      <pageSetup paperSize="9" orientation="portrait" verticalDpi="1200" r:id="rId4"/>
      <headerFooter alignWithMargins="0"/>
    </customSheetView>
    <customSheetView guid="{4948553E-BE76-402B-BAA8-3966B343194D}">
      <selection activeCell="G15" sqref="G15"/>
      <pageMargins left="0.75" right="0.75" top="1" bottom="1" header="0.5" footer="0.5"/>
      <pageSetup paperSize="9" orientation="portrait" verticalDpi="1200" r:id="rId5"/>
      <headerFooter alignWithMargins="0"/>
    </customSheetView>
    <customSheetView guid="{35971C6B-DC11-492B-B782-2EF173FCC689}">
      <selection activeCell="G16" sqref="G16"/>
      <pageMargins left="0.75" right="0.75" top="1" bottom="1" header="0.5" footer="0.5"/>
      <pageSetup paperSize="9" orientation="portrait" verticalDpi="1200" r:id="rId6"/>
      <headerFooter alignWithMargins="0"/>
    </customSheetView>
    <customSheetView guid="{32F6004C-FCD8-4606-8BB7-0BE0BE0666BF}">
      <selection activeCell="G14" sqref="G14"/>
      <pageMargins left="0.75" right="0.75" top="1" bottom="1" header="0.5" footer="0.5"/>
      <pageSetup paperSize="9" orientation="portrait" verticalDpi="1200" r:id="rId7"/>
      <headerFooter alignWithMargins="0"/>
    </customSheetView>
    <customSheetView guid="{5F046216-F62E-4A95-B8BD-6D2AB894BA3D}">
      <selection activeCell="G15" sqref="G15"/>
      <pageMargins left="0.75" right="0.75" top="1" bottom="1" header="0.5" footer="0.5"/>
      <pageSetup paperSize="9" orientation="portrait" verticalDpi="1200" r:id="rId8"/>
      <headerFooter alignWithMargins="0"/>
    </customSheetView>
    <customSheetView guid="{20DEA1C3-F870-4325-A947-DF01307179C4}">
      <selection activeCell="G17" sqref="G17"/>
      <pageMargins left="0.75" right="0.75" top="1" bottom="1" header="0.5" footer="0.5"/>
      <pageSetup paperSize="9" orientation="portrait" verticalDpi="1200" r:id="rId9"/>
      <headerFooter alignWithMargins="0"/>
    </customSheetView>
    <customSheetView guid="{A27792F8-7640-416B-AC24-5F35457394E7}">
      <selection activeCell="G14" sqref="G14"/>
      <pageMargins left="0.75" right="0.75" top="1" bottom="1" header="0.5" footer="0.5"/>
      <pageSetup paperSize="9" orientation="portrait" verticalDpi="1200" r:id="rId10"/>
      <headerFooter alignWithMargins="0"/>
    </customSheetView>
  </customSheetViews>
  <phoneticPr fontId="10" type="noConversion"/>
  <pageMargins left="0.75" right="0.75" top="1" bottom="1" header="0.5" footer="0.5"/>
  <pageSetup paperSize="9" orientation="portrait" verticalDpi="1200" r:id="rId11"/>
  <headerFooter alignWithMargins="0"/>
  <drawing r:id="rId1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theme="9"/>
  </sheetPr>
  <dimension ref="A1:R110"/>
  <sheetViews>
    <sheetView workbookViewId="0">
      <pane xSplit="3" ySplit="5" topLeftCell="D93" activePane="bottomRight" state="frozen"/>
      <selection pane="topRight" activeCell="D1" sqref="D1"/>
      <selection pane="bottomLeft" activeCell="A6" sqref="A6"/>
      <selection pane="bottomRight" activeCell="L106" sqref="L106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7" width="9.625" style="55" customWidth="1"/>
    <col min="8" max="8" width="12.125" style="55" customWidth="1"/>
    <col min="9" max="11" width="9.625" style="55" customWidth="1"/>
    <col min="12" max="12" width="11.75" style="55" customWidth="1"/>
    <col min="13" max="13" width="12.375" style="55" customWidth="1"/>
    <col min="14" max="14" width="9.625" style="55" customWidth="1"/>
    <col min="15" max="15" width="22.125" style="55" customWidth="1"/>
    <col min="16" max="18" width="5.875" style="7" bestFit="1" customWidth="1"/>
    <col min="19" max="16384" width="9" style="7"/>
  </cols>
  <sheetData>
    <row r="1" spans="1:18" s="2" customFormat="1" ht="28.5" customHeight="1">
      <c r="A1" s="162" t="s">
        <v>231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40"/>
      <c r="N1" s="40"/>
      <c r="O1" s="40"/>
      <c r="P1" s="40"/>
    </row>
    <row r="2" spans="1:18" s="58" customFormat="1" ht="18" customHeight="1">
      <c r="A2" s="3" t="str">
        <f>"编制单位："&amp;封面!A8</f>
        <v>编制单位：宁德市凯欣电池材料有限公司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编制期间：2020年4月</v>
      </c>
      <c r="G3" s="68"/>
      <c r="I3" s="5"/>
      <c r="L3" s="5" t="str">
        <f>"编制日期："&amp;YEAR(封面!$G$14)&amp;"年"&amp;MONTH(封面!$G$14)&amp;"月5日"</f>
        <v>编制日期：2020年5月5日</v>
      </c>
      <c r="N3" s="5"/>
      <c r="O3" s="5"/>
    </row>
    <row r="4" spans="1:18" s="8" customFormat="1" ht="14.25" customHeight="1">
      <c r="A4" s="163" t="s">
        <v>143</v>
      </c>
      <c r="B4" s="163" t="s">
        <v>144</v>
      </c>
      <c r="C4" s="164" t="s">
        <v>145</v>
      </c>
      <c r="D4" s="191" t="s">
        <v>146</v>
      </c>
      <c r="E4" s="193" t="s">
        <v>147</v>
      </c>
      <c r="F4" s="194"/>
      <c r="G4" s="194"/>
      <c r="H4" s="194"/>
      <c r="I4" s="195"/>
      <c r="J4" s="196" t="s">
        <v>0</v>
      </c>
      <c r="K4" s="197"/>
      <c r="L4" s="197"/>
      <c r="M4" s="197"/>
      <c r="N4" s="198"/>
      <c r="O4" s="6" t="s">
        <v>148</v>
      </c>
      <c r="P4" s="7"/>
      <c r="Q4" s="7"/>
      <c r="R4" s="7"/>
    </row>
    <row r="5" spans="1:18" s="15" customFormat="1" ht="28.5">
      <c r="A5" s="163"/>
      <c r="B5" s="163"/>
      <c r="C5" s="164"/>
      <c r="D5" s="192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  <c r="R5" s="14"/>
    </row>
    <row r="6" spans="1:18" s="15" customFormat="1" ht="17.25" customHeight="1">
      <c r="A6" s="159" t="s">
        <v>4</v>
      </c>
      <c r="B6" s="146" t="s">
        <v>150</v>
      </c>
      <c r="C6" s="45" t="s">
        <v>432</v>
      </c>
      <c r="D6" s="111">
        <f>'2019预算营业费用'!T6</f>
        <v>0</v>
      </c>
      <c r="E6" s="111">
        <f ca="1">OFFSET('2019营业费用'!$H6,0,MONTH(封面!$G$13)-1,)</f>
        <v>0</v>
      </c>
      <c r="F6" s="109">
        <f ca="1">OFFSET('2019预算营业费用'!$H6,0,MONTH(封面!$G$13)-1,)</f>
        <v>0</v>
      </c>
      <c r="G6" s="109">
        <f ca="1">OFFSET('2020实际营业费用'!$H6,0,MONTH(封面!$G$13)-1,)</f>
        <v>0</v>
      </c>
      <c r="H6" s="111">
        <f t="shared" ref="H6:H7" ca="1" si="0">IF(ISERROR(G6-E6),0,G6-E6)</f>
        <v>0</v>
      </c>
      <c r="I6" s="111">
        <f t="shared" ref="I6:I7" ca="1" si="1">IF(ISERROR(G6-F6),0,G6-F6)</f>
        <v>0</v>
      </c>
      <c r="J6" s="111">
        <f ca="1">SUM(OFFSET('2019营业费用'!$H6,0,0,1,MONTH(封面!$G$13)))</f>
        <v>0</v>
      </c>
      <c r="K6" s="111">
        <f ca="1">SUM(OFFSET('2019预算营业费用'!$H6,0,0,1,MONTH(封面!$G$13)))</f>
        <v>0</v>
      </c>
      <c r="L6" s="111">
        <f ca="1">SUM(OFFSET('2020实际营业费用'!$H6,0,0,1,MONTH(封面!$G$13)))</f>
        <v>0</v>
      </c>
      <c r="M6" s="111">
        <f ca="1">L6-J6</f>
        <v>0</v>
      </c>
      <c r="N6" s="111">
        <f ca="1">L6-K6</f>
        <v>0</v>
      </c>
      <c r="O6" s="17" t="str">
        <f>IF('2020实际营业费用'!U6="","",'2020实际营业费用'!U6)</f>
        <v/>
      </c>
      <c r="P6" s="69"/>
      <c r="Q6" s="69"/>
      <c r="R6" s="69"/>
    </row>
    <row r="7" spans="1:18" s="15" customFormat="1" ht="17.25" customHeight="1">
      <c r="A7" s="159"/>
      <c r="B7" s="146"/>
      <c r="C7" s="45" t="s">
        <v>433</v>
      </c>
      <c r="D7" s="111">
        <f>'2019预算营业费用'!T7</f>
        <v>0</v>
      </c>
      <c r="E7" s="111">
        <f ca="1">OFFSET('2019营业费用'!$H7,0,MONTH(封面!$G$13)-1,)</f>
        <v>0</v>
      </c>
      <c r="F7" s="109">
        <f ca="1">OFFSET('2019预算营业费用'!$H7,0,MONTH(封面!$G$13)-1,)</f>
        <v>0</v>
      </c>
      <c r="G7" s="109">
        <f ca="1">OFFSET('2020实际营业费用'!$H7,0,MONTH(封面!$G$13)-1,)</f>
        <v>0</v>
      </c>
      <c r="H7" s="111">
        <f t="shared" ca="1" si="0"/>
        <v>0</v>
      </c>
      <c r="I7" s="111">
        <f t="shared" ca="1" si="1"/>
        <v>0</v>
      </c>
      <c r="J7" s="111">
        <f ca="1">SUM(OFFSET('2019营业费用'!$H7,0,0,1,MONTH(封面!$G$13)))</f>
        <v>0</v>
      </c>
      <c r="K7" s="111">
        <f ca="1">SUM(OFFSET('2019预算营业费用'!$H7,0,0,1,MONTH(封面!$G$13)))</f>
        <v>0</v>
      </c>
      <c r="L7" s="111">
        <f ca="1">SUM(OFFSET('2020实际营业费用'!$H7,0,0,1,MONTH(封面!$G$13)))</f>
        <v>0</v>
      </c>
      <c r="M7" s="111">
        <f t="shared" ref="M7:M70" ca="1" si="2">L7-J7</f>
        <v>0</v>
      </c>
      <c r="N7" s="111">
        <f t="shared" ref="N7:N70" ca="1" si="3">L7-K7</f>
        <v>0</v>
      </c>
      <c r="O7" s="17" t="str">
        <f>IF('2020实际营业费用'!U7="","",'2020实际营业费用'!U7)</f>
        <v/>
      </c>
      <c r="P7" s="69"/>
      <c r="Q7" s="69"/>
      <c r="R7" s="69"/>
    </row>
    <row r="8" spans="1:18" s="15" customFormat="1" ht="17.25" customHeight="1">
      <c r="A8" s="159"/>
      <c r="B8" s="46" t="s">
        <v>151</v>
      </c>
      <c r="C8" s="45" t="s">
        <v>5</v>
      </c>
      <c r="D8" s="111">
        <f>'2019预算营业费用'!T8</f>
        <v>0</v>
      </c>
      <c r="E8" s="111">
        <f ca="1">OFFSET('2019营业费用'!$H8,0,MONTH(封面!$G$13)-1,)</f>
        <v>0</v>
      </c>
      <c r="F8" s="109">
        <f ca="1">OFFSET('2019预算营业费用'!$H8,0,MONTH(封面!$G$13)-1,)</f>
        <v>0</v>
      </c>
      <c r="G8" s="109">
        <f ca="1">OFFSET('2020实际营业费用'!$H8,0,MONTH(封面!$G$13)-1,)</f>
        <v>0</v>
      </c>
      <c r="H8" s="111">
        <f t="shared" ref="H8:H71" ca="1" si="4">IF(ISERROR(G8-E8),0,G8-E8)</f>
        <v>0</v>
      </c>
      <c r="I8" s="111">
        <f t="shared" ref="I8:I71" ca="1" si="5">IF(ISERROR(G8-F8),0,G8-F8)</f>
        <v>0</v>
      </c>
      <c r="J8" s="111">
        <f ca="1">SUM(OFFSET('2019营业费用'!$H8,0,0,1,MONTH(封面!$G$13)))</f>
        <v>0</v>
      </c>
      <c r="K8" s="111">
        <f ca="1">SUM(OFFSET('2019预算营业费用'!$H8,0,0,1,MONTH(封面!$G$13)))</f>
        <v>0</v>
      </c>
      <c r="L8" s="111">
        <f ca="1">SUM(OFFSET('2020实际营业费用'!$H8,0,0,1,MONTH(封面!$G$13)))</f>
        <v>0</v>
      </c>
      <c r="M8" s="111">
        <f t="shared" ca="1" si="2"/>
        <v>0</v>
      </c>
      <c r="N8" s="111">
        <f t="shared" ca="1" si="3"/>
        <v>0</v>
      </c>
      <c r="O8" s="17" t="str">
        <f>IF('2020实际营业费用'!U8="","",'2020实际营业费用'!U8)</f>
        <v/>
      </c>
      <c r="P8" s="69"/>
      <c r="Q8" s="69"/>
      <c r="R8" s="69"/>
    </row>
    <row r="9" spans="1:18" s="15" customFormat="1" ht="17.25" customHeight="1">
      <c r="A9" s="159"/>
      <c r="B9" s="46" t="s">
        <v>6</v>
      </c>
      <c r="C9" s="45" t="s">
        <v>7</v>
      </c>
      <c r="D9" s="111">
        <f>'2019预算营业费用'!T9</f>
        <v>0</v>
      </c>
      <c r="E9" s="111">
        <f ca="1">OFFSET('2019营业费用'!$H9,0,MONTH(封面!$G$13)-1,)</f>
        <v>0</v>
      </c>
      <c r="F9" s="109">
        <f ca="1">OFFSET('2019预算营业费用'!$H9,0,MONTH(封面!$G$13)-1,)</f>
        <v>0</v>
      </c>
      <c r="G9" s="109">
        <f ca="1">OFFSET('2020实际营业费用'!$H9,0,MONTH(封面!$G$13)-1,)</f>
        <v>0</v>
      </c>
      <c r="H9" s="111">
        <f t="shared" ca="1" si="4"/>
        <v>0</v>
      </c>
      <c r="I9" s="111">
        <f t="shared" ca="1" si="5"/>
        <v>0</v>
      </c>
      <c r="J9" s="111">
        <f ca="1">SUM(OFFSET('2019营业费用'!$H9,0,0,1,MONTH(封面!$G$13)))</f>
        <v>0</v>
      </c>
      <c r="K9" s="111">
        <f ca="1">SUM(OFFSET('2019预算营业费用'!$H9,0,0,1,MONTH(封面!$G$13)))</f>
        <v>0</v>
      </c>
      <c r="L9" s="111">
        <f ca="1">SUM(OFFSET('2020实际营业费用'!$H9,0,0,1,MONTH(封面!$G$13)))</f>
        <v>0</v>
      </c>
      <c r="M9" s="111">
        <f t="shared" ca="1" si="2"/>
        <v>0</v>
      </c>
      <c r="N9" s="111">
        <f t="shared" ca="1" si="3"/>
        <v>0</v>
      </c>
      <c r="O9" s="17" t="str">
        <f>IF('2020实际营业费用'!U9="","",'2020实际营业费用'!U9)</f>
        <v/>
      </c>
      <c r="P9" s="69"/>
      <c r="Q9" s="69"/>
      <c r="R9" s="69"/>
    </row>
    <row r="10" spans="1:18" s="15" customFormat="1" ht="17.25" customHeight="1">
      <c r="A10" s="159"/>
      <c r="B10" s="146" t="s">
        <v>152</v>
      </c>
      <c r="C10" s="45" t="s">
        <v>8</v>
      </c>
      <c r="D10" s="111">
        <f>'2019预算营业费用'!T10</f>
        <v>0</v>
      </c>
      <c r="E10" s="111">
        <f ca="1">OFFSET('2019营业费用'!$H10,0,MONTH(封面!$G$13)-1,)</f>
        <v>0</v>
      </c>
      <c r="F10" s="109">
        <f ca="1">OFFSET('2019预算营业费用'!$H10,0,MONTH(封面!$G$13)-1,)</f>
        <v>0</v>
      </c>
      <c r="G10" s="109">
        <f ca="1">OFFSET('2020实际营业费用'!$H10,0,MONTH(封面!$G$13)-1,)</f>
        <v>0</v>
      </c>
      <c r="H10" s="111">
        <f t="shared" ca="1" si="4"/>
        <v>0</v>
      </c>
      <c r="I10" s="111">
        <f t="shared" ca="1" si="5"/>
        <v>0</v>
      </c>
      <c r="J10" s="111">
        <f ca="1">SUM(OFFSET('2019营业费用'!$H10,0,0,1,MONTH(封面!$G$13)))</f>
        <v>0</v>
      </c>
      <c r="K10" s="111">
        <f ca="1">SUM(OFFSET('2019预算营业费用'!$H10,0,0,1,MONTH(封面!$G$13)))</f>
        <v>0</v>
      </c>
      <c r="L10" s="111">
        <f ca="1">SUM(OFFSET('2020实际营业费用'!$H10,0,0,1,MONTH(封面!$G$13)))</f>
        <v>0</v>
      </c>
      <c r="M10" s="111">
        <f t="shared" ca="1" si="2"/>
        <v>0</v>
      </c>
      <c r="N10" s="111">
        <f t="shared" ca="1" si="3"/>
        <v>0</v>
      </c>
      <c r="O10" s="17" t="str">
        <f>IF('2020实际营业费用'!U10="","",'2020实际营业费用'!U10)</f>
        <v/>
      </c>
      <c r="P10" s="69"/>
      <c r="Q10" s="69"/>
      <c r="R10" s="69"/>
    </row>
    <row r="11" spans="1:18" s="15" customFormat="1" ht="17.25" customHeight="1">
      <c r="A11" s="159"/>
      <c r="B11" s="146"/>
      <c r="C11" s="45" t="s">
        <v>9</v>
      </c>
      <c r="D11" s="111">
        <f>'2019预算营业费用'!T11</f>
        <v>0</v>
      </c>
      <c r="E11" s="111">
        <f ca="1">OFFSET('2019营业费用'!$H11,0,MONTH(封面!$G$13)-1,)</f>
        <v>0</v>
      </c>
      <c r="F11" s="109">
        <f ca="1">OFFSET('2019预算营业费用'!$H11,0,MONTH(封面!$G$13)-1,)</f>
        <v>0</v>
      </c>
      <c r="G11" s="109">
        <f ca="1">OFFSET('2020实际营业费用'!$H11,0,MONTH(封面!$G$13)-1,)</f>
        <v>0</v>
      </c>
      <c r="H11" s="111">
        <f t="shared" ca="1" si="4"/>
        <v>0</v>
      </c>
      <c r="I11" s="111">
        <f t="shared" ca="1" si="5"/>
        <v>0</v>
      </c>
      <c r="J11" s="111">
        <f ca="1">SUM(OFFSET('2019营业费用'!$H11,0,0,1,MONTH(封面!$G$13)))</f>
        <v>0</v>
      </c>
      <c r="K11" s="111">
        <f ca="1">SUM(OFFSET('2019预算营业费用'!$H11,0,0,1,MONTH(封面!$G$13)))</f>
        <v>0</v>
      </c>
      <c r="L11" s="111">
        <f ca="1">SUM(OFFSET('2020实际营业费用'!$H11,0,0,1,MONTH(封面!$G$13)))</f>
        <v>0</v>
      </c>
      <c r="M11" s="111">
        <f t="shared" ca="1" si="2"/>
        <v>0</v>
      </c>
      <c r="N11" s="111">
        <f t="shared" ca="1" si="3"/>
        <v>0</v>
      </c>
      <c r="O11" s="17" t="str">
        <f>IF('2020实际营业费用'!U11="","",'2020实际营业费用'!U11)</f>
        <v/>
      </c>
      <c r="P11" s="69"/>
      <c r="Q11" s="69"/>
      <c r="R11" s="69"/>
    </row>
    <row r="12" spans="1:18" s="15" customFormat="1" ht="17.25" customHeight="1">
      <c r="A12" s="159"/>
      <c r="B12" s="146"/>
      <c r="C12" s="45" t="s">
        <v>10</v>
      </c>
      <c r="D12" s="111">
        <f>'2019预算营业费用'!T12</f>
        <v>0</v>
      </c>
      <c r="E12" s="111">
        <f ca="1">OFFSET('2019营业费用'!$H12,0,MONTH(封面!$G$13)-1,)</f>
        <v>0</v>
      </c>
      <c r="F12" s="109">
        <f ca="1">OFFSET('2019预算营业费用'!$H12,0,MONTH(封面!$G$13)-1,)</f>
        <v>0</v>
      </c>
      <c r="G12" s="109">
        <f ca="1">OFFSET('2020实际营业费用'!$H12,0,MONTH(封面!$G$13)-1,)</f>
        <v>0</v>
      </c>
      <c r="H12" s="111">
        <f t="shared" ca="1" si="4"/>
        <v>0</v>
      </c>
      <c r="I12" s="111">
        <f t="shared" ca="1" si="5"/>
        <v>0</v>
      </c>
      <c r="J12" s="111">
        <f ca="1">SUM(OFFSET('2019营业费用'!$H12,0,0,1,MONTH(封面!$G$13)))</f>
        <v>0</v>
      </c>
      <c r="K12" s="111">
        <f ca="1">SUM(OFFSET('2019预算营业费用'!$H12,0,0,1,MONTH(封面!$G$13)))</f>
        <v>0</v>
      </c>
      <c r="L12" s="111">
        <f ca="1">SUM(OFFSET('2020实际营业费用'!$H12,0,0,1,MONTH(封面!$G$13)))</f>
        <v>0</v>
      </c>
      <c r="M12" s="111">
        <f t="shared" ca="1" si="2"/>
        <v>0</v>
      </c>
      <c r="N12" s="111">
        <f t="shared" ca="1" si="3"/>
        <v>0</v>
      </c>
      <c r="O12" s="17" t="str">
        <f>IF('2020实际营业费用'!U12="","",'2020实际营业费用'!U12)</f>
        <v/>
      </c>
      <c r="P12" s="69"/>
      <c r="Q12" s="69"/>
      <c r="R12" s="69"/>
    </row>
    <row r="13" spans="1:18" s="15" customFormat="1" ht="17.25" customHeight="1">
      <c r="A13" s="159"/>
      <c r="B13" s="146"/>
      <c r="C13" s="45" t="s">
        <v>11</v>
      </c>
      <c r="D13" s="111">
        <f>'2019预算营业费用'!T13</f>
        <v>0</v>
      </c>
      <c r="E13" s="111">
        <f ca="1">OFFSET('2019营业费用'!$H13,0,MONTH(封面!$G$13)-1,)</f>
        <v>0</v>
      </c>
      <c r="F13" s="109">
        <f ca="1">OFFSET('2019预算营业费用'!$H13,0,MONTH(封面!$G$13)-1,)</f>
        <v>0</v>
      </c>
      <c r="G13" s="109">
        <f ca="1">OFFSET('2020实际营业费用'!$H13,0,MONTH(封面!$G$13)-1,)</f>
        <v>0</v>
      </c>
      <c r="H13" s="111">
        <f t="shared" ca="1" si="4"/>
        <v>0</v>
      </c>
      <c r="I13" s="111">
        <f t="shared" ca="1" si="5"/>
        <v>0</v>
      </c>
      <c r="J13" s="111">
        <f ca="1">SUM(OFFSET('2019营业费用'!$H13,0,0,1,MONTH(封面!$G$13)))</f>
        <v>0</v>
      </c>
      <c r="K13" s="111">
        <f ca="1">SUM(OFFSET('2019预算营业费用'!$H13,0,0,1,MONTH(封面!$G$13)))</f>
        <v>0</v>
      </c>
      <c r="L13" s="111">
        <f ca="1">SUM(OFFSET('2020实际营业费用'!$H13,0,0,1,MONTH(封面!$G$13)))</f>
        <v>0</v>
      </c>
      <c r="M13" s="111">
        <f t="shared" ca="1" si="2"/>
        <v>0</v>
      </c>
      <c r="N13" s="111">
        <f t="shared" ca="1" si="3"/>
        <v>0</v>
      </c>
      <c r="O13" s="17" t="str">
        <f>IF('2020实际营业费用'!U13="","",'2020实际营业费用'!U13)</f>
        <v/>
      </c>
      <c r="P13" s="69"/>
      <c r="Q13" s="69"/>
      <c r="R13" s="69"/>
    </row>
    <row r="14" spans="1:18" s="15" customFormat="1" ht="17.25" customHeight="1">
      <c r="A14" s="159"/>
      <c r="B14" s="146"/>
      <c r="C14" s="45" t="s">
        <v>12</v>
      </c>
      <c r="D14" s="111">
        <f>'2019预算营业费用'!T14</f>
        <v>0</v>
      </c>
      <c r="E14" s="111">
        <f ca="1">OFFSET('2019营业费用'!$H14,0,MONTH(封面!$G$13)-1,)</f>
        <v>0</v>
      </c>
      <c r="F14" s="109">
        <f ca="1">OFFSET('2019预算营业费用'!$H14,0,MONTH(封面!$G$13)-1,)</f>
        <v>0</v>
      </c>
      <c r="G14" s="109">
        <f ca="1">OFFSET('2020实际营业费用'!$H14,0,MONTH(封面!$G$13)-1,)</f>
        <v>0</v>
      </c>
      <c r="H14" s="111">
        <f t="shared" ca="1" si="4"/>
        <v>0</v>
      </c>
      <c r="I14" s="111">
        <f t="shared" ca="1" si="5"/>
        <v>0</v>
      </c>
      <c r="J14" s="111">
        <f ca="1">SUM(OFFSET('2019营业费用'!$H14,0,0,1,MONTH(封面!$G$13)))</f>
        <v>0</v>
      </c>
      <c r="K14" s="111">
        <f ca="1">SUM(OFFSET('2019预算营业费用'!$H14,0,0,1,MONTH(封面!$G$13)))</f>
        <v>0</v>
      </c>
      <c r="L14" s="111">
        <f ca="1">SUM(OFFSET('2020实际营业费用'!$H14,0,0,1,MONTH(封面!$G$13)))</f>
        <v>0</v>
      </c>
      <c r="M14" s="111">
        <f t="shared" ca="1" si="2"/>
        <v>0</v>
      </c>
      <c r="N14" s="111">
        <f t="shared" ca="1" si="3"/>
        <v>0</v>
      </c>
      <c r="O14" s="17" t="str">
        <f>IF('2020实际营业费用'!U14="","",'2020实际营业费用'!U14)</f>
        <v/>
      </c>
      <c r="P14" s="69"/>
      <c r="Q14" s="69"/>
      <c r="R14" s="69"/>
    </row>
    <row r="15" spans="1:18" s="15" customFormat="1" ht="17.25" customHeight="1">
      <c r="A15" s="159"/>
      <c r="B15" s="146"/>
      <c r="C15" s="45" t="s">
        <v>13</v>
      </c>
      <c r="D15" s="111">
        <f>'2019预算营业费用'!T15</f>
        <v>0</v>
      </c>
      <c r="E15" s="111">
        <f ca="1">OFFSET('2019营业费用'!$H15,0,MONTH(封面!$G$13)-1,)</f>
        <v>0</v>
      </c>
      <c r="F15" s="109">
        <f ca="1">OFFSET('2019预算营业费用'!$H15,0,MONTH(封面!$G$13)-1,)</f>
        <v>0</v>
      </c>
      <c r="G15" s="109">
        <f ca="1">OFFSET('2020实际营业费用'!$H15,0,MONTH(封面!$G$13)-1,)</f>
        <v>0</v>
      </c>
      <c r="H15" s="111">
        <f t="shared" ca="1" si="4"/>
        <v>0</v>
      </c>
      <c r="I15" s="111">
        <f t="shared" ca="1" si="5"/>
        <v>0</v>
      </c>
      <c r="J15" s="111">
        <f ca="1">SUM(OFFSET('2019营业费用'!$H15,0,0,1,MONTH(封面!$G$13)))</f>
        <v>0</v>
      </c>
      <c r="K15" s="111">
        <f ca="1">SUM(OFFSET('2019预算营业费用'!$H15,0,0,1,MONTH(封面!$G$13)))</f>
        <v>0</v>
      </c>
      <c r="L15" s="111">
        <f ca="1">SUM(OFFSET('2020实际营业费用'!$H15,0,0,1,MONTH(封面!$G$13)))</f>
        <v>0</v>
      </c>
      <c r="M15" s="111">
        <f t="shared" ca="1" si="2"/>
        <v>0</v>
      </c>
      <c r="N15" s="111">
        <f t="shared" ca="1" si="3"/>
        <v>0</v>
      </c>
      <c r="O15" s="17" t="str">
        <f>IF('2020实际营业费用'!U15="","",'2020实际营业费用'!U15)</f>
        <v/>
      </c>
      <c r="P15" s="69"/>
      <c r="Q15" s="69"/>
      <c r="R15" s="69"/>
    </row>
    <row r="16" spans="1:18" s="15" customFormat="1" ht="17.25" customHeight="1">
      <c r="A16" s="159"/>
      <c r="B16" s="146"/>
      <c r="C16" s="45" t="s">
        <v>14</v>
      </c>
      <c r="D16" s="111">
        <f>'2019预算营业费用'!T16</f>
        <v>0</v>
      </c>
      <c r="E16" s="111">
        <f ca="1">OFFSET('2019营业费用'!$H16,0,MONTH(封面!$G$13)-1,)</f>
        <v>0</v>
      </c>
      <c r="F16" s="109">
        <f ca="1">OFFSET('2019预算营业费用'!$H16,0,MONTH(封面!$G$13)-1,)</f>
        <v>0</v>
      </c>
      <c r="G16" s="109">
        <f ca="1">OFFSET('2020实际营业费用'!$H16,0,MONTH(封面!$G$13)-1,)</f>
        <v>0</v>
      </c>
      <c r="H16" s="111">
        <f t="shared" ca="1" si="4"/>
        <v>0</v>
      </c>
      <c r="I16" s="111">
        <f t="shared" ca="1" si="5"/>
        <v>0</v>
      </c>
      <c r="J16" s="111">
        <f ca="1">SUM(OFFSET('2019营业费用'!$H16,0,0,1,MONTH(封面!$G$13)))</f>
        <v>0</v>
      </c>
      <c r="K16" s="111">
        <f ca="1">SUM(OFFSET('2019预算营业费用'!$H16,0,0,1,MONTH(封面!$G$13)))</f>
        <v>0</v>
      </c>
      <c r="L16" s="111">
        <f ca="1">SUM(OFFSET('2020实际营业费用'!$H16,0,0,1,MONTH(封面!$G$13)))</f>
        <v>0</v>
      </c>
      <c r="M16" s="111">
        <f t="shared" ca="1" si="2"/>
        <v>0</v>
      </c>
      <c r="N16" s="111">
        <f t="shared" ca="1" si="3"/>
        <v>0</v>
      </c>
      <c r="O16" s="17" t="str">
        <f>IF('2020实际营业费用'!U16="","",'2020实际营业费用'!U16)</f>
        <v/>
      </c>
      <c r="P16" s="69"/>
      <c r="Q16" s="69"/>
      <c r="R16" s="69"/>
    </row>
    <row r="17" spans="1:18" s="15" customFormat="1" ht="17.25" customHeight="1">
      <c r="A17" s="159"/>
      <c r="B17" s="146"/>
      <c r="C17" s="45" t="s">
        <v>15</v>
      </c>
      <c r="D17" s="111">
        <f>'2019预算营业费用'!T17</f>
        <v>0</v>
      </c>
      <c r="E17" s="111">
        <f ca="1">OFFSET('2019营业费用'!$H17,0,MONTH(封面!$G$13)-1,)</f>
        <v>0</v>
      </c>
      <c r="F17" s="109">
        <f ca="1">OFFSET('2019预算营业费用'!$H17,0,MONTH(封面!$G$13)-1,)</f>
        <v>0</v>
      </c>
      <c r="G17" s="109">
        <f ca="1">OFFSET('2020实际营业费用'!$H17,0,MONTH(封面!$G$13)-1,)</f>
        <v>0</v>
      </c>
      <c r="H17" s="111">
        <f t="shared" ca="1" si="4"/>
        <v>0</v>
      </c>
      <c r="I17" s="111">
        <f t="shared" ca="1" si="5"/>
        <v>0</v>
      </c>
      <c r="J17" s="111">
        <f ca="1">SUM(OFFSET('2019营业费用'!$H17,0,0,1,MONTH(封面!$G$13)))</f>
        <v>0</v>
      </c>
      <c r="K17" s="111">
        <f ca="1">SUM(OFFSET('2019预算营业费用'!$H17,0,0,1,MONTH(封面!$G$13)))</f>
        <v>0</v>
      </c>
      <c r="L17" s="111">
        <f ca="1">SUM(OFFSET('2020实际营业费用'!$H17,0,0,1,MONTH(封面!$G$13)))</f>
        <v>0</v>
      </c>
      <c r="M17" s="111">
        <f t="shared" ca="1" si="2"/>
        <v>0</v>
      </c>
      <c r="N17" s="111">
        <f t="shared" ca="1" si="3"/>
        <v>0</v>
      </c>
      <c r="O17" s="17" t="str">
        <f>IF('2020实际营业费用'!U17="","",'2020实际营业费用'!U17)</f>
        <v/>
      </c>
      <c r="P17" s="69"/>
      <c r="Q17" s="69"/>
      <c r="R17" s="69"/>
    </row>
    <row r="18" spans="1:18" s="15" customFormat="1" ht="17.25" customHeight="1">
      <c r="A18" s="159"/>
      <c r="B18" s="146"/>
      <c r="C18" s="45" t="s">
        <v>434</v>
      </c>
      <c r="D18" s="111">
        <f>'2019预算营业费用'!T18</f>
        <v>0</v>
      </c>
      <c r="E18" s="111">
        <f ca="1">OFFSET('2019营业费用'!$H18,0,MONTH(封面!$G$13)-1,)</f>
        <v>0</v>
      </c>
      <c r="F18" s="109">
        <f ca="1">OFFSET('2019预算营业费用'!$H18,0,MONTH(封面!$G$13)-1,)</f>
        <v>0</v>
      </c>
      <c r="G18" s="109">
        <f ca="1">OFFSET('2020实际营业费用'!$H18,0,MONTH(封面!$G$13)-1,)</f>
        <v>0</v>
      </c>
      <c r="H18" s="111">
        <f t="shared" ca="1" si="4"/>
        <v>0</v>
      </c>
      <c r="I18" s="111">
        <f t="shared" ca="1" si="5"/>
        <v>0</v>
      </c>
      <c r="J18" s="111">
        <f ca="1">SUM(OFFSET('2019营业费用'!$H18,0,0,1,MONTH(封面!$G$13)))</f>
        <v>0</v>
      </c>
      <c r="K18" s="111">
        <f ca="1">SUM(OFFSET('2019预算营业费用'!$H18,0,0,1,MONTH(封面!$G$13)))</f>
        <v>0</v>
      </c>
      <c r="L18" s="111">
        <f ca="1">SUM(OFFSET('2020实际营业费用'!$H18,0,0,1,MONTH(封面!$G$13)))</f>
        <v>0</v>
      </c>
      <c r="M18" s="111">
        <f t="shared" ca="1" si="2"/>
        <v>0</v>
      </c>
      <c r="N18" s="111">
        <f t="shared" ca="1" si="3"/>
        <v>0</v>
      </c>
      <c r="O18" s="17" t="str">
        <f>IF('2020实际营业费用'!U18="","",'2020实际营业费用'!U18)</f>
        <v/>
      </c>
      <c r="P18" s="69"/>
      <c r="Q18" s="69"/>
      <c r="R18" s="69"/>
    </row>
    <row r="19" spans="1:18" s="15" customFormat="1" ht="17.25" customHeight="1">
      <c r="A19" s="159"/>
      <c r="B19" s="46" t="s">
        <v>153</v>
      </c>
      <c r="C19" s="45" t="s">
        <v>17</v>
      </c>
      <c r="D19" s="111">
        <f>'2019预算营业费用'!T19</f>
        <v>0</v>
      </c>
      <c r="E19" s="111">
        <f ca="1">OFFSET('2019营业费用'!$H19,0,MONTH(封面!$G$13)-1,)</f>
        <v>0</v>
      </c>
      <c r="F19" s="109">
        <f ca="1">OFFSET('2019预算营业费用'!$H19,0,MONTH(封面!$G$13)-1,)</f>
        <v>0</v>
      </c>
      <c r="G19" s="109">
        <f ca="1">OFFSET('2020实际营业费用'!$H19,0,MONTH(封面!$G$13)-1,)</f>
        <v>0</v>
      </c>
      <c r="H19" s="111">
        <f t="shared" ca="1" si="4"/>
        <v>0</v>
      </c>
      <c r="I19" s="111">
        <f t="shared" ca="1" si="5"/>
        <v>0</v>
      </c>
      <c r="J19" s="111">
        <f ca="1">SUM(OFFSET('2019营业费用'!$H19,0,0,1,MONTH(封面!$G$13)))</f>
        <v>0</v>
      </c>
      <c r="K19" s="111">
        <f ca="1">SUM(OFFSET('2019预算营业费用'!$H19,0,0,1,MONTH(封面!$G$13)))</f>
        <v>0</v>
      </c>
      <c r="L19" s="111">
        <f ca="1">SUM(OFFSET('2020实际营业费用'!$H19,0,0,1,MONTH(封面!$G$13)))</f>
        <v>0</v>
      </c>
      <c r="M19" s="111">
        <f t="shared" ca="1" si="2"/>
        <v>0</v>
      </c>
      <c r="N19" s="111">
        <f t="shared" ca="1" si="3"/>
        <v>0</v>
      </c>
      <c r="O19" s="17" t="str">
        <f>IF('2020实际营业费用'!U19="","",'2020实际营业费用'!U19)</f>
        <v/>
      </c>
      <c r="P19" s="69"/>
      <c r="Q19" s="69"/>
      <c r="R19" s="69"/>
    </row>
    <row r="20" spans="1:18" s="15" customFormat="1" ht="17.25" customHeight="1">
      <c r="A20" s="159"/>
      <c r="B20" s="46" t="s">
        <v>18</v>
      </c>
      <c r="C20" s="45" t="s">
        <v>19</v>
      </c>
      <c r="D20" s="111">
        <f>'2019预算营业费用'!T20</f>
        <v>0</v>
      </c>
      <c r="E20" s="111">
        <f ca="1">OFFSET('2019营业费用'!$H20,0,MONTH(封面!$G$13)-1,)</f>
        <v>0</v>
      </c>
      <c r="F20" s="109">
        <f ca="1">OFFSET('2019预算营业费用'!$H20,0,MONTH(封面!$G$13)-1,)</f>
        <v>0</v>
      </c>
      <c r="G20" s="109">
        <f ca="1">OFFSET('2020实际营业费用'!$H20,0,MONTH(封面!$G$13)-1,)</f>
        <v>0</v>
      </c>
      <c r="H20" s="111">
        <f t="shared" ca="1" si="4"/>
        <v>0</v>
      </c>
      <c r="I20" s="111">
        <f t="shared" ca="1" si="5"/>
        <v>0</v>
      </c>
      <c r="J20" s="111">
        <f ca="1">SUM(OFFSET('2019营业费用'!$H20,0,0,1,MONTH(封面!$G$13)))</f>
        <v>0</v>
      </c>
      <c r="K20" s="111">
        <f ca="1">SUM(OFFSET('2019预算营业费用'!$H20,0,0,1,MONTH(封面!$G$13)))</f>
        <v>0</v>
      </c>
      <c r="L20" s="111">
        <f ca="1">SUM(OFFSET('2020实际营业费用'!$H20,0,0,1,MONTH(封面!$G$13)))</f>
        <v>0</v>
      </c>
      <c r="M20" s="111">
        <f t="shared" ca="1" si="2"/>
        <v>0</v>
      </c>
      <c r="N20" s="111">
        <f t="shared" ca="1" si="3"/>
        <v>0</v>
      </c>
      <c r="O20" s="17" t="str">
        <f>IF('2020实际营业费用'!U20="","",'2020实际营业费用'!U20)</f>
        <v/>
      </c>
      <c r="P20" s="69"/>
      <c r="Q20" s="69"/>
      <c r="R20" s="69"/>
    </row>
    <row r="21" spans="1:18" s="15" customFormat="1" ht="17.25" customHeight="1">
      <c r="A21" s="159"/>
      <c r="B21" s="46" t="s">
        <v>154</v>
      </c>
      <c r="C21" s="45" t="s">
        <v>20</v>
      </c>
      <c r="D21" s="111">
        <f>'2019预算营业费用'!T21</f>
        <v>0</v>
      </c>
      <c r="E21" s="111">
        <f ca="1">OFFSET('2019营业费用'!$H21,0,MONTH(封面!$G$13)-1,)</f>
        <v>0</v>
      </c>
      <c r="F21" s="109">
        <f ca="1">OFFSET('2019预算营业费用'!$H21,0,MONTH(封面!$G$13)-1,)</f>
        <v>0</v>
      </c>
      <c r="G21" s="109">
        <f ca="1">OFFSET('2020实际营业费用'!$H21,0,MONTH(封面!$G$13)-1,)</f>
        <v>0</v>
      </c>
      <c r="H21" s="111">
        <f t="shared" ca="1" si="4"/>
        <v>0</v>
      </c>
      <c r="I21" s="111">
        <f t="shared" ca="1" si="5"/>
        <v>0</v>
      </c>
      <c r="J21" s="111">
        <f ca="1">SUM(OFFSET('2019营业费用'!$H21,0,0,1,MONTH(封面!$G$13)))</f>
        <v>0</v>
      </c>
      <c r="K21" s="111">
        <f ca="1">SUM(OFFSET('2019预算营业费用'!$H21,0,0,1,MONTH(封面!$G$13)))</f>
        <v>0</v>
      </c>
      <c r="L21" s="111">
        <f ca="1">SUM(OFFSET('2020实际营业费用'!$H21,0,0,1,MONTH(封面!$G$13)))</f>
        <v>0</v>
      </c>
      <c r="M21" s="111">
        <f t="shared" ca="1" si="2"/>
        <v>0</v>
      </c>
      <c r="N21" s="111">
        <f t="shared" ca="1" si="3"/>
        <v>0</v>
      </c>
      <c r="O21" s="17" t="str">
        <f>IF('2020实际营业费用'!U21="","",'2020实际营业费用'!U21)</f>
        <v/>
      </c>
      <c r="P21" s="69"/>
      <c r="Q21" s="69"/>
      <c r="R21" s="69"/>
    </row>
    <row r="22" spans="1:18" s="15" customFormat="1" ht="17.25" customHeight="1">
      <c r="A22" s="159"/>
      <c r="B22" s="146" t="s">
        <v>21</v>
      </c>
      <c r="C22" s="45" t="s">
        <v>22</v>
      </c>
      <c r="D22" s="111">
        <f>'2019预算营业费用'!T22</f>
        <v>0</v>
      </c>
      <c r="E22" s="111">
        <f ca="1">OFFSET('2019营业费用'!$H22,0,MONTH(封面!$G$13)-1,)</f>
        <v>0</v>
      </c>
      <c r="F22" s="109">
        <f ca="1">OFFSET('2019预算营业费用'!$H22,0,MONTH(封面!$G$13)-1,)</f>
        <v>0</v>
      </c>
      <c r="G22" s="109">
        <f ca="1">OFFSET('2020实际营业费用'!$H22,0,MONTH(封面!$G$13)-1,)</f>
        <v>0</v>
      </c>
      <c r="H22" s="111">
        <f t="shared" ca="1" si="4"/>
        <v>0</v>
      </c>
      <c r="I22" s="111">
        <f t="shared" ca="1" si="5"/>
        <v>0</v>
      </c>
      <c r="J22" s="111">
        <f ca="1">SUM(OFFSET('2019营业费用'!$H22,0,0,1,MONTH(封面!$G$13)))</f>
        <v>0</v>
      </c>
      <c r="K22" s="111">
        <f ca="1">SUM(OFFSET('2019预算营业费用'!$H22,0,0,1,MONTH(封面!$G$13)))</f>
        <v>0</v>
      </c>
      <c r="L22" s="111">
        <f ca="1">SUM(OFFSET('2020实际营业费用'!$H22,0,0,1,MONTH(封面!$G$13)))</f>
        <v>0</v>
      </c>
      <c r="M22" s="111">
        <f t="shared" ca="1" si="2"/>
        <v>0</v>
      </c>
      <c r="N22" s="111">
        <f t="shared" ca="1" si="3"/>
        <v>0</v>
      </c>
      <c r="O22" s="17" t="str">
        <f>IF('2020实际营业费用'!U22="","",'2020实际营业费用'!U22)</f>
        <v/>
      </c>
      <c r="P22" s="69"/>
      <c r="Q22" s="69"/>
      <c r="R22" s="69"/>
    </row>
    <row r="23" spans="1:18" s="15" customFormat="1" ht="17.25" customHeight="1">
      <c r="A23" s="159"/>
      <c r="B23" s="146"/>
      <c r="C23" s="45" t="s">
        <v>23</v>
      </c>
      <c r="D23" s="111">
        <f>'2019预算营业费用'!T23</f>
        <v>0</v>
      </c>
      <c r="E23" s="111">
        <f ca="1">OFFSET('2019营业费用'!$H23,0,MONTH(封面!$G$13)-1,)</f>
        <v>0</v>
      </c>
      <c r="F23" s="109">
        <f ca="1">OFFSET('2019预算营业费用'!$H23,0,MONTH(封面!$G$13)-1,)</f>
        <v>0</v>
      </c>
      <c r="G23" s="109">
        <f ca="1">OFFSET('2020实际营业费用'!$H23,0,MONTH(封面!$G$13)-1,)</f>
        <v>0</v>
      </c>
      <c r="H23" s="111">
        <f t="shared" ca="1" si="4"/>
        <v>0</v>
      </c>
      <c r="I23" s="111">
        <f t="shared" ca="1" si="5"/>
        <v>0</v>
      </c>
      <c r="J23" s="111">
        <f ca="1">SUM(OFFSET('2019营业费用'!$H23,0,0,1,MONTH(封面!$G$13)))</f>
        <v>0</v>
      </c>
      <c r="K23" s="111">
        <f ca="1">SUM(OFFSET('2019预算营业费用'!$H23,0,0,1,MONTH(封面!$G$13)))</f>
        <v>0</v>
      </c>
      <c r="L23" s="111">
        <f ca="1">SUM(OFFSET('2020实际营业费用'!$H23,0,0,1,MONTH(封面!$G$13)))</f>
        <v>0</v>
      </c>
      <c r="M23" s="111">
        <f t="shared" ca="1" si="2"/>
        <v>0</v>
      </c>
      <c r="N23" s="111">
        <f t="shared" ca="1" si="3"/>
        <v>0</v>
      </c>
      <c r="O23" s="17" t="str">
        <f>IF('2020实际营业费用'!U23="","",'2020实际营业费用'!U23)</f>
        <v/>
      </c>
      <c r="P23" s="69"/>
      <c r="Q23" s="69"/>
      <c r="R23" s="69"/>
    </row>
    <row r="24" spans="1:18" s="15" customFormat="1" ht="17.25" customHeight="1">
      <c r="A24" s="159"/>
      <c r="B24" s="146"/>
      <c r="C24" s="45" t="s">
        <v>24</v>
      </c>
      <c r="D24" s="111">
        <f>'2019预算营业费用'!T24</f>
        <v>0</v>
      </c>
      <c r="E24" s="111">
        <f ca="1">OFFSET('2019营业费用'!$H24,0,MONTH(封面!$G$13)-1,)</f>
        <v>0</v>
      </c>
      <c r="F24" s="109">
        <f ca="1">OFFSET('2019预算营业费用'!$H24,0,MONTH(封面!$G$13)-1,)</f>
        <v>0</v>
      </c>
      <c r="G24" s="109">
        <f ca="1">OFFSET('2020实际营业费用'!$H24,0,MONTH(封面!$G$13)-1,)</f>
        <v>0</v>
      </c>
      <c r="H24" s="111">
        <f t="shared" ca="1" si="4"/>
        <v>0</v>
      </c>
      <c r="I24" s="111">
        <f t="shared" ca="1" si="5"/>
        <v>0</v>
      </c>
      <c r="J24" s="111">
        <f ca="1">SUM(OFFSET('2019营业费用'!$H24,0,0,1,MONTH(封面!$G$13)))</f>
        <v>0</v>
      </c>
      <c r="K24" s="111">
        <f ca="1">SUM(OFFSET('2019预算营业费用'!$H24,0,0,1,MONTH(封面!$G$13)))</f>
        <v>0</v>
      </c>
      <c r="L24" s="111">
        <f ca="1">SUM(OFFSET('2020实际营业费用'!$H24,0,0,1,MONTH(封面!$G$13)))</f>
        <v>0</v>
      </c>
      <c r="M24" s="111">
        <f t="shared" ca="1" si="2"/>
        <v>0</v>
      </c>
      <c r="N24" s="111">
        <f t="shared" ca="1" si="3"/>
        <v>0</v>
      </c>
      <c r="O24" s="17" t="str">
        <f>IF('2020实际营业费用'!U24="","",'2020实际营业费用'!U24)</f>
        <v/>
      </c>
      <c r="P24" s="69"/>
      <c r="Q24" s="69"/>
      <c r="R24" s="69"/>
    </row>
    <row r="25" spans="1:18" s="15" customFormat="1" ht="17.25" customHeight="1">
      <c r="A25" s="159"/>
      <c r="B25" s="146"/>
      <c r="C25" s="45" t="s">
        <v>25</v>
      </c>
      <c r="D25" s="111">
        <f>'2019预算营业费用'!T25</f>
        <v>0</v>
      </c>
      <c r="E25" s="111">
        <f ca="1">OFFSET('2019营业费用'!$H25,0,MONTH(封面!$G$13)-1,)</f>
        <v>0</v>
      </c>
      <c r="F25" s="109">
        <f ca="1">OFFSET('2019预算营业费用'!$H25,0,MONTH(封面!$G$13)-1,)</f>
        <v>0</v>
      </c>
      <c r="G25" s="109">
        <f ca="1">OFFSET('2020实际营业费用'!$H25,0,MONTH(封面!$G$13)-1,)</f>
        <v>0</v>
      </c>
      <c r="H25" s="111">
        <f t="shared" ca="1" si="4"/>
        <v>0</v>
      </c>
      <c r="I25" s="111">
        <f t="shared" ca="1" si="5"/>
        <v>0</v>
      </c>
      <c r="J25" s="111">
        <f ca="1">SUM(OFFSET('2019营业费用'!$H25,0,0,1,MONTH(封面!$G$13)))</f>
        <v>0</v>
      </c>
      <c r="K25" s="111">
        <f ca="1">SUM(OFFSET('2019预算营业费用'!$H25,0,0,1,MONTH(封面!$G$13)))</f>
        <v>0</v>
      </c>
      <c r="L25" s="111">
        <f ca="1">SUM(OFFSET('2020实际营业费用'!$H25,0,0,1,MONTH(封面!$G$13)))</f>
        <v>0</v>
      </c>
      <c r="M25" s="111">
        <f t="shared" ca="1" si="2"/>
        <v>0</v>
      </c>
      <c r="N25" s="111">
        <f t="shared" ca="1" si="3"/>
        <v>0</v>
      </c>
      <c r="O25" s="17" t="str">
        <f>IF('2020实际营业费用'!U25="","",'2020实际营业费用'!U25)</f>
        <v/>
      </c>
      <c r="P25" s="69"/>
      <c r="Q25" s="69"/>
      <c r="R25" s="69"/>
    </row>
    <row r="26" spans="1:18" s="15" customFormat="1" ht="17.25" customHeight="1">
      <c r="A26" s="159"/>
      <c r="B26" s="146"/>
      <c r="C26" s="45" t="s">
        <v>26</v>
      </c>
      <c r="D26" s="111">
        <f>'2019预算营业费用'!T26</f>
        <v>0</v>
      </c>
      <c r="E26" s="111">
        <f ca="1">OFFSET('2019营业费用'!$H26,0,MONTH(封面!$G$13)-1,)</f>
        <v>0</v>
      </c>
      <c r="F26" s="109">
        <f ca="1">OFFSET('2019预算营业费用'!$H26,0,MONTH(封面!$G$13)-1,)</f>
        <v>0</v>
      </c>
      <c r="G26" s="109">
        <f ca="1">OFFSET('2020实际营业费用'!$H26,0,MONTH(封面!$G$13)-1,)</f>
        <v>0</v>
      </c>
      <c r="H26" s="111">
        <f t="shared" ca="1" si="4"/>
        <v>0</v>
      </c>
      <c r="I26" s="111">
        <f t="shared" ca="1" si="5"/>
        <v>0</v>
      </c>
      <c r="J26" s="111">
        <f ca="1">SUM(OFFSET('2019营业费用'!$H26,0,0,1,MONTH(封面!$G$13)))</f>
        <v>0</v>
      </c>
      <c r="K26" s="111">
        <f ca="1">SUM(OFFSET('2019预算营业费用'!$H26,0,0,1,MONTH(封面!$G$13)))</f>
        <v>0</v>
      </c>
      <c r="L26" s="111">
        <f ca="1">SUM(OFFSET('2020实际营业费用'!$H26,0,0,1,MONTH(封面!$G$13)))</f>
        <v>0</v>
      </c>
      <c r="M26" s="111">
        <f t="shared" ca="1" si="2"/>
        <v>0</v>
      </c>
      <c r="N26" s="111">
        <f t="shared" ca="1" si="3"/>
        <v>0</v>
      </c>
      <c r="O26" s="17" t="str">
        <f>IF('2020实际营业费用'!U26="","",'2020实际营业费用'!U26)</f>
        <v/>
      </c>
      <c r="P26" s="69"/>
      <c r="Q26" s="69"/>
      <c r="R26" s="69"/>
    </row>
    <row r="27" spans="1:18" s="15" customFormat="1" ht="17.25" customHeight="1">
      <c r="A27" s="159"/>
      <c r="B27" s="46" t="s">
        <v>27</v>
      </c>
      <c r="C27" s="45" t="s">
        <v>28</v>
      </c>
      <c r="D27" s="111">
        <f>'2019预算营业费用'!T27</f>
        <v>0</v>
      </c>
      <c r="E27" s="111">
        <f ca="1">OFFSET('2019营业费用'!$H27,0,MONTH(封面!$G$13)-1,)</f>
        <v>0</v>
      </c>
      <c r="F27" s="109">
        <f ca="1">OFFSET('2019预算营业费用'!$H27,0,MONTH(封面!$G$13)-1,)</f>
        <v>0</v>
      </c>
      <c r="G27" s="109">
        <f ca="1">OFFSET('2020实际营业费用'!$H27,0,MONTH(封面!$G$13)-1,)</f>
        <v>0</v>
      </c>
      <c r="H27" s="111">
        <f t="shared" ca="1" si="4"/>
        <v>0</v>
      </c>
      <c r="I27" s="111">
        <f t="shared" ca="1" si="5"/>
        <v>0</v>
      </c>
      <c r="J27" s="111">
        <f ca="1">SUM(OFFSET('2019营业费用'!$H27,0,0,1,MONTH(封面!$G$13)))</f>
        <v>0</v>
      </c>
      <c r="K27" s="111">
        <f ca="1">SUM(OFFSET('2019预算营业费用'!$H27,0,0,1,MONTH(封面!$G$13)))</f>
        <v>0</v>
      </c>
      <c r="L27" s="111">
        <f ca="1">SUM(OFFSET('2020实际营业费用'!$H27,0,0,1,MONTH(封面!$G$13)))</f>
        <v>0</v>
      </c>
      <c r="M27" s="111">
        <f t="shared" ca="1" si="2"/>
        <v>0</v>
      </c>
      <c r="N27" s="111">
        <f t="shared" ca="1" si="3"/>
        <v>0</v>
      </c>
      <c r="O27" s="17" t="str">
        <f>IF('2020实际营业费用'!U27="","",'2020实际营业费用'!U27)</f>
        <v/>
      </c>
      <c r="P27" s="69"/>
      <c r="Q27" s="69"/>
      <c r="R27" s="69"/>
    </row>
    <row r="28" spans="1:18" s="15" customFormat="1" ht="17.25" customHeight="1">
      <c r="A28" s="152" t="s">
        <v>155</v>
      </c>
      <c r="B28" s="146" t="s">
        <v>29</v>
      </c>
      <c r="C28" s="45" t="s">
        <v>30</v>
      </c>
      <c r="D28" s="111">
        <f>'2019预算营业费用'!T28</f>
        <v>0</v>
      </c>
      <c r="E28" s="111">
        <f ca="1">OFFSET('2019营业费用'!$H28,0,MONTH(封面!$G$13)-1,)</f>
        <v>0</v>
      </c>
      <c r="F28" s="109">
        <f ca="1">OFFSET('2019预算营业费用'!$H28,0,MONTH(封面!$G$13)-1,)</f>
        <v>0</v>
      </c>
      <c r="G28" s="109">
        <f ca="1">OFFSET('2020实际营业费用'!$H28,0,MONTH(封面!$G$13)-1,)</f>
        <v>0</v>
      </c>
      <c r="H28" s="111">
        <f t="shared" ca="1" si="4"/>
        <v>0</v>
      </c>
      <c r="I28" s="111">
        <f t="shared" ca="1" si="5"/>
        <v>0</v>
      </c>
      <c r="J28" s="111">
        <f ca="1">SUM(OFFSET('2019营业费用'!$H28,0,0,1,MONTH(封面!$G$13)))</f>
        <v>0</v>
      </c>
      <c r="K28" s="111">
        <f ca="1">SUM(OFFSET('2019预算营业费用'!$H28,0,0,1,MONTH(封面!$G$13)))</f>
        <v>0</v>
      </c>
      <c r="L28" s="111">
        <f ca="1">SUM(OFFSET('2020实际营业费用'!$H28,0,0,1,MONTH(封面!$G$13)))</f>
        <v>0</v>
      </c>
      <c r="M28" s="111">
        <f t="shared" ca="1" si="2"/>
        <v>0</v>
      </c>
      <c r="N28" s="111">
        <f t="shared" ca="1" si="3"/>
        <v>0</v>
      </c>
      <c r="O28" s="17" t="str">
        <f>IF('2020实际营业费用'!U28="","",'2020实际营业费用'!U28)</f>
        <v/>
      </c>
      <c r="P28" s="69"/>
      <c r="Q28" s="69"/>
      <c r="R28" s="69"/>
    </row>
    <row r="29" spans="1:18" s="15" customFormat="1" ht="17.25" customHeight="1">
      <c r="A29" s="152"/>
      <c r="B29" s="146"/>
      <c r="C29" s="45" t="s">
        <v>31</v>
      </c>
      <c r="D29" s="111">
        <f>'2019预算营业费用'!T29</f>
        <v>0</v>
      </c>
      <c r="E29" s="111">
        <f ca="1">OFFSET('2019营业费用'!$H29,0,MONTH(封面!$G$13)-1,)</f>
        <v>0</v>
      </c>
      <c r="F29" s="109">
        <f ca="1">OFFSET('2019预算营业费用'!$H29,0,MONTH(封面!$G$13)-1,)</f>
        <v>0</v>
      </c>
      <c r="G29" s="109">
        <f ca="1">OFFSET('2020实际营业费用'!$H29,0,MONTH(封面!$G$13)-1,)</f>
        <v>0</v>
      </c>
      <c r="H29" s="111">
        <f t="shared" ca="1" si="4"/>
        <v>0</v>
      </c>
      <c r="I29" s="111">
        <f t="shared" ca="1" si="5"/>
        <v>0</v>
      </c>
      <c r="J29" s="111">
        <f ca="1">SUM(OFFSET('2019营业费用'!$H29,0,0,1,MONTH(封面!$G$13)))</f>
        <v>0</v>
      </c>
      <c r="K29" s="111">
        <f ca="1">SUM(OFFSET('2019预算营业费用'!$H29,0,0,1,MONTH(封面!$G$13)))</f>
        <v>0</v>
      </c>
      <c r="L29" s="111">
        <f ca="1">SUM(OFFSET('2020实际营业费用'!$H29,0,0,1,MONTH(封面!$G$13)))</f>
        <v>0</v>
      </c>
      <c r="M29" s="111">
        <f t="shared" ca="1" si="2"/>
        <v>0</v>
      </c>
      <c r="N29" s="111">
        <f t="shared" ca="1" si="3"/>
        <v>0</v>
      </c>
      <c r="O29" s="17" t="str">
        <f>IF('2020实际营业费用'!U29="","",'2020实际营业费用'!U29)</f>
        <v/>
      </c>
      <c r="P29" s="69"/>
      <c r="Q29" s="69"/>
      <c r="R29" s="69"/>
    </row>
    <row r="30" spans="1:18" s="15" customFormat="1" ht="17.25" customHeight="1">
      <c r="A30" s="152"/>
      <c r="B30" s="46" t="s">
        <v>32</v>
      </c>
      <c r="C30" s="45" t="s">
        <v>33</v>
      </c>
      <c r="D30" s="111">
        <f>'2019预算营业费用'!T30</f>
        <v>0</v>
      </c>
      <c r="E30" s="111">
        <f ca="1">OFFSET('2019营业费用'!$H30,0,MONTH(封面!$G$13)-1,)</f>
        <v>0</v>
      </c>
      <c r="F30" s="109">
        <f ca="1">OFFSET('2019预算营业费用'!$H30,0,MONTH(封面!$G$13)-1,)</f>
        <v>0</v>
      </c>
      <c r="G30" s="109">
        <f ca="1">OFFSET('2020实际营业费用'!$H30,0,MONTH(封面!$G$13)-1,)</f>
        <v>0</v>
      </c>
      <c r="H30" s="111">
        <f t="shared" ca="1" si="4"/>
        <v>0</v>
      </c>
      <c r="I30" s="111">
        <f t="shared" ca="1" si="5"/>
        <v>0</v>
      </c>
      <c r="J30" s="111">
        <f ca="1">SUM(OFFSET('2019营业费用'!$H30,0,0,1,MONTH(封面!$G$13)))</f>
        <v>0</v>
      </c>
      <c r="K30" s="111">
        <f ca="1">SUM(OFFSET('2019预算营业费用'!$H30,0,0,1,MONTH(封面!$G$13)))</f>
        <v>0</v>
      </c>
      <c r="L30" s="111">
        <f ca="1">SUM(OFFSET('2020实际营业费用'!$H30,0,0,1,MONTH(封面!$G$13)))</f>
        <v>0</v>
      </c>
      <c r="M30" s="111">
        <f t="shared" ca="1" si="2"/>
        <v>0</v>
      </c>
      <c r="N30" s="111">
        <f t="shared" ca="1" si="3"/>
        <v>0</v>
      </c>
      <c r="O30" s="17" t="str">
        <f>IF('2020实际营业费用'!U30="","",'2020实际营业费用'!U30)</f>
        <v/>
      </c>
      <c r="P30" s="69"/>
      <c r="Q30" s="69"/>
      <c r="R30" s="69"/>
    </row>
    <row r="31" spans="1:18" s="15" customFormat="1" ht="17.25" customHeight="1">
      <c r="A31" s="152"/>
      <c r="B31" s="146" t="s">
        <v>156</v>
      </c>
      <c r="C31" s="45" t="s">
        <v>34</v>
      </c>
      <c r="D31" s="111">
        <f>'2019预算营业费用'!T31</f>
        <v>0</v>
      </c>
      <c r="E31" s="111">
        <f ca="1">OFFSET('2019营业费用'!$H31,0,MONTH(封面!$G$13)-1,)</f>
        <v>0</v>
      </c>
      <c r="F31" s="109">
        <f ca="1">OFFSET('2019预算营业费用'!$H31,0,MONTH(封面!$G$13)-1,)</f>
        <v>0</v>
      </c>
      <c r="G31" s="109">
        <f ca="1">OFFSET('2020实际营业费用'!$H31,0,MONTH(封面!$G$13)-1,)</f>
        <v>0</v>
      </c>
      <c r="H31" s="111">
        <f t="shared" ca="1" si="4"/>
        <v>0</v>
      </c>
      <c r="I31" s="111">
        <f t="shared" ca="1" si="5"/>
        <v>0</v>
      </c>
      <c r="J31" s="111">
        <f ca="1">SUM(OFFSET('2019营业费用'!$H31,0,0,1,MONTH(封面!$G$13)))</f>
        <v>0</v>
      </c>
      <c r="K31" s="111">
        <f ca="1">SUM(OFFSET('2019预算营业费用'!$H31,0,0,1,MONTH(封面!$G$13)))</f>
        <v>0</v>
      </c>
      <c r="L31" s="111">
        <f ca="1">SUM(OFFSET('2020实际营业费用'!$H31,0,0,1,MONTH(封面!$G$13)))</f>
        <v>0</v>
      </c>
      <c r="M31" s="111">
        <f t="shared" ca="1" si="2"/>
        <v>0</v>
      </c>
      <c r="N31" s="111">
        <f t="shared" ca="1" si="3"/>
        <v>0</v>
      </c>
      <c r="O31" s="17" t="str">
        <f>IF('2020实际营业费用'!U31="","",'2020实际营业费用'!U31)</f>
        <v/>
      </c>
      <c r="P31" s="69"/>
      <c r="Q31" s="69"/>
      <c r="R31" s="69"/>
    </row>
    <row r="32" spans="1:18" s="15" customFormat="1" ht="17.25" customHeight="1">
      <c r="A32" s="152"/>
      <c r="B32" s="146"/>
      <c r="C32" s="45" t="s">
        <v>35</v>
      </c>
      <c r="D32" s="111">
        <f>'2019预算营业费用'!T32</f>
        <v>0</v>
      </c>
      <c r="E32" s="111">
        <f ca="1">OFFSET('2019营业费用'!$H32,0,MONTH(封面!$G$13)-1,)</f>
        <v>0</v>
      </c>
      <c r="F32" s="109">
        <f ca="1">OFFSET('2019预算营业费用'!$H32,0,MONTH(封面!$G$13)-1,)</f>
        <v>0</v>
      </c>
      <c r="G32" s="109">
        <f ca="1">OFFSET('2020实际营业费用'!$H32,0,MONTH(封面!$G$13)-1,)</f>
        <v>0</v>
      </c>
      <c r="H32" s="111">
        <f t="shared" ca="1" si="4"/>
        <v>0</v>
      </c>
      <c r="I32" s="111">
        <f t="shared" ca="1" si="5"/>
        <v>0</v>
      </c>
      <c r="J32" s="111">
        <f ca="1">SUM(OFFSET('2019营业费用'!$H32,0,0,1,MONTH(封面!$G$13)))</f>
        <v>0</v>
      </c>
      <c r="K32" s="111">
        <f ca="1">SUM(OFFSET('2019预算营业费用'!$H32,0,0,1,MONTH(封面!$G$13)))</f>
        <v>0</v>
      </c>
      <c r="L32" s="111">
        <f ca="1">SUM(OFFSET('2020实际营业费用'!$H32,0,0,1,MONTH(封面!$G$13)))</f>
        <v>0</v>
      </c>
      <c r="M32" s="111">
        <f t="shared" ca="1" si="2"/>
        <v>0</v>
      </c>
      <c r="N32" s="111">
        <f t="shared" ca="1" si="3"/>
        <v>0</v>
      </c>
      <c r="O32" s="17" t="str">
        <f>IF('2020实际营业费用'!U32="","",'2020实际营业费用'!U32)</f>
        <v/>
      </c>
      <c r="P32" s="69"/>
      <c r="Q32" s="69"/>
      <c r="R32" s="69"/>
    </row>
    <row r="33" spans="1:18" s="15" customFormat="1" ht="17.25" customHeight="1">
      <c r="A33" s="152"/>
      <c r="B33" s="146"/>
      <c r="C33" s="45" t="s">
        <v>36</v>
      </c>
      <c r="D33" s="111">
        <f>'2019预算营业费用'!T33</f>
        <v>0</v>
      </c>
      <c r="E33" s="111">
        <f ca="1">OFFSET('2019营业费用'!$H33,0,MONTH(封面!$G$13)-1,)</f>
        <v>0</v>
      </c>
      <c r="F33" s="109">
        <f ca="1">OFFSET('2019预算营业费用'!$H33,0,MONTH(封面!$G$13)-1,)</f>
        <v>0</v>
      </c>
      <c r="G33" s="109">
        <f ca="1">OFFSET('2020实际营业费用'!$H33,0,MONTH(封面!$G$13)-1,)</f>
        <v>0</v>
      </c>
      <c r="H33" s="111">
        <f t="shared" ca="1" si="4"/>
        <v>0</v>
      </c>
      <c r="I33" s="111">
        <f t="shared" ca="1" si="5"/>
        <v>0</v>
      </c>
      <c r="J33" s="111">
        <f ca="1">SUM(OFFSET('2019营业费用'!$H33,0,0,1,MONTH(封面!$G$13)))</f>
        <v>0</v>
      </c>
      <c r="K33" s="111">
        <f ca="1">SUM(OFFSET('2019预算营业费用'!$H33,0,0,1,MONTH(封面!$G$13)))</f>
        <v>0</v>
      </c>
      <c r="L33" s="111">
        <f ca="1">SUM(OFFSET('2020实际营业费用'!$H33,0,0,1,MONTH(封面!$G$13)))</f>
        <v>0</v>
      </c>
      <c r="M33" s="111">
        <f t="shared" ca="1" si="2"/>
        <v>0</v>
      </c>
      <c r="N33" s="111">
        <f t="shared" ca="1" si="3"/>
        <v>0</v>
      </c>
      <c r="O33" s="17" t="str">
        <f>IF('2020实际营业费用'!U33="","",'2020实际营业费用'!U33)</f>
        <v/>
      </c>
      <c r="P33" s="69"/>
      <c r="Q33" s="69"/>
      <c r="R33" s="69"/>
    </row>
    <row r="34" spans="1:18" s="15" customFormat="1" ht="17.25" customHeight="1">
      <c r="A34" s="152"/>
      <c r="B34" s="146" t="s">
        <v>37</v>
      </c>
      <c r="C34" s="45" t="s">
        <v>38</v>
      </c>
      <c r="D34" s="111">
        <f>'2019预算营业费用'!T34</f>
        <v>0</v>
      </c>
      <c r="E34" s="111">
        <f ca="1">OFFSET('2019营业费用'!$H34,0,MONTH(封面!$G$13)-1,)</f>
        <v>0</v>
      </c>
      <c r="F34" s="109">
        <f ca="1">OFFSET('2019预算营业费用'!$H34,0,MONTH(封面!$G$13)-1,)</f>
        <v>0</v>
      </c>
      <c r="G34" s="109">
        <f ca="1">OFFSET('2020实际营业费用'!$H34,0,MONTH(封面!$G$13)-1,)</f>
        <v>0</v>
      </c>
      <c r="H34" s="111">
        <f t="shared" ca="1" si="4"/>
        <v>0</v>
      </c>
      <c r="I34" s="111">
        <f t="shared" ca="1" si="5"/>
        <v>0</v>
      </c>
      <c r="J34" s="111">
        <f ca="1">SUM(OFFSET('2019营业费用'!$H34,0,0,1,MONTH(封面!$G$13)))</f>
        <v>0</v>
      </c>
      <c r="K34" s="111">
        <f ca="1">SUM(OFFSET('2019预算营业费用'!$H34,0,0,1,MONTH(封面!$G$13)))</f>
        <v>0</v>
      </c>
      <c r="L34" s="111">
        <f ca="1">SUM(OFFSET('2020实际营业费用'!$H34,0,0,1,MONTH(封面!$G$13)))</f>
        <v>0</v>
      </c>
      <c r="M34" s="111">
        <f t="shared" ca="1" si="2"/>
        <v>0</v>
      </c>
      <c r="N34" s="111">
        <f t="shared" ca="1" si="3"/>
        <v>0</v>
      </c>
      <c r="O34" s="17" t="str">
        <f>IF('2020实际营业费用'!U34="","",'2020实际营业费用'!U34)</f>
        <v/>
      </c>
      <c r="P34" s="69"/>
      <c r="Q34" s="69"/>
      <c r="R34" s="69"/>
    </row>
    <row r="35" spans="1:18" s="15" customFormat="1" ht="17.25" customHeight="1">
      <c r="A35" s="152"/>
      <c r="B35" s="146"/>
      <c r="C35" s="45" t="s">
        <v>39</v>
      </c>
      <c r="D35" s="111">
        <f>'2019预算营业费用'!T35</f>
        <v>0</v>
      </c>
      <c r="E35" s="111">
        <f ca="1">OFFSET('2019营业费用'!$H35,0,MONTH(封面!$G$13)-1,)</f>
        <v>0</v>
      </c>
      <c r="F35" s="109">
        <f ca="1">OFFSET('2019预算营业费用'!$H35,0,MONTH(封面!$G$13)-1,)</f>
        <v>0</v>
      </c>
      <c r="G35" s="109">
        <f ca="1">OFFSET('2020实际营业费用'!$H35,0,MONTH(封面!$G$13)-1,)</f>
        <v>0</v>
      </c>
      <c r="H35" s="111">
        <f t="shared" ca="1" si="4"/>
        <v>0</v>
      </c>
      <c r="I35" s="111">
        <f t="shared" ca="1" si="5"/>
        <v>0</v>
      </c>
      <c r="J35" s="111">
        <f ca="1">SUM(OFFSET('2019营业费用'!$H35,0,0,1,MONTH(封面!$G$13)))</f>
        <v>0</v>
      </c>
      <c r="K35" s="111">
        <f ca="1">SUM(OFFSET('2019预算营业费用'!$H35,0,0,1,MONTH(封面!$G$13)))</f>
        <v>0</v>
      </c>
      <c r="L35" s="111">
        <f ca="1">SUM(OFFSET('2020实际营业费用'!$H35,0,0,1,MONTH(封面!$G$13)))</f>
        <v>0</v>
      </c>
      <c r="M35" s="111">
        <f t="shared" ca="1" si="2"/>
        <v>0</v>
      </c>
      <c r="N35" s="111">
        <f t="shared" ca="1" si="3"/>
        <v>0</v>
      </c>
      <c r="O35" s="17" t="str">
        <f>IF('2020实际营业费用'!U35="","",'2020实际营业费用'!U35)</f>
        <v/>
      </c>
      <c r="P35" s="69"/>
      <c r="Q35" s="69"/>
      <c r="R35" s="69"/>
    </row>
    <row r="36" spans="1:18" s="15" customFormat="1" ht="17.25" customHeight="1">
      <c r="A36" s="152"/>
      <c r="B36" s="46" t="s">
        <v>157</v>
      </c>
      <c r="C36" s="45" t="s">
        <v>40</v>
      </c>
      <c r="D36" s="111">
        <f>'2019预算营业费用'!T36</f>
        <v>0</v>
      </c>
      <c r="E36" s="111">
        <f ca="1">OFFSET('2019营业费用'!$H36,0,MONTH(封面!$G$13)-1,)</f>
        <v>0</v>
      </c>
      <c r="F36" s="109">
        <f ca="1">OFFSET('2019预算营业费用'!$H36,0,MONTH(封面!$G$13)-1,)</f>
        <v>0</v>
      </c>
      <c r="G36" s="109">
        <f ca="1">OFFSET('2020实际营业费用'!$H36,0,MONTH(封面!$G$13)-1,)</f>
        <v>0</v>
      </c>
      <c r="H36" s="111">
        <f t="shared" ca="1" si="4"/>
        <v>0</v>
      </c>
      <c r="I36" s="111">
        <f t="shared" ca="1" si="5"/>
        <v>0</v>
      </c>
      <c r="J36" s="111">
        <f ca="1">SUM(OFFSET('2019营业费用'!$H36,0,0,1,MONTH(封面!$G$13)))</f>
        <v>0</v>
      </c>
      <c r="K36" s="111">
        <f ca="1">SUM(OFFSET('2019预算营业费用'!$H36,0,0,1,MONTH(封面!$G$13)))</f>
        <v>0</v>
      </c>
      <c r="L36" s="111">
        <f ca="1">SUM(OFFSET('2020实际营业费用'!$H36,0,0,1,MONTH(封面!$G$13)))</f>
        <v>0</v>
      </c>
      <c r="M36" s="111">
        <f t="shared" ca="1" si="2"/>
        <v>0</v>
      </c>
      <c r="N36" s="111">
        <f t="shared" ca="1" si="3"/>
        <v>0</v>
      </c>
      <c r="O36" s="17" t="str">
        <f>IF('2020实际营业费用'!U36="","",'2020实际营业费用'!U36)</f>
        <v/>
      </c>
      <c r="P36" s="69"/>
      <c r="Q36" s="69"/>
      <c r="R36" s="69"/>
    </row>
    <row r="37" spans="1:18" s="15" customFormat="1" ht="17.25" customHeight="1">
      <c r="A37" s="152"/>
      <c r="B37" s="46" t="s">
        <v>41</v>
      </c>
      <c r="C37" s="45" t="s">
        <v>42</v>
      </c>
      <c r="D37" s="111">
        <f>'2019预算营业费用'!T37</f>
        <v>0</v>
      </c>
      <c r="E37" s="111">
        <f ca="1">OFFSET('2019营业费用'!$H37,0,MONTH(封面!$G$13)-1,)</f>
        <v>0</v>
      </c>
      <c r="F37" s="109">
        <f ca="1">OFFSET('2019预算营业费用'!$H37,0,MONTH(封面!$G$13)-1,)</f>
        <v>0</v>
      </c>
      <c r="G37" s="109">
        <f ca="1">OFFSET('2020实际营业费用'!$H37,0,MONTH(封面!$G$13)-1,)</f>
        <v>15790</v>
      </c>
      <c r="H37" s="111">
        <f t="shared" ca="1" si="4"/>
        <v>15790</v>
      </c>
      <c r="I37" s="111">
        <f t="shared" ca="1" si="5"/>
        <v>15790</v>
      </c>
      <c r="J37" s="111">
        <f ca="1">SUM(OFFSET('2019营业费用'!$H37,0,0,1,MONTH(封面!$G$13)))</f>
        <v>0</v>
      </c>
      <c r="K37" s="111">
        <f ca="1">SUM(OFFSET('2019预算营业费用'!$H37,0,0,1,MONTH(封面!$G$13)))</f>
        <v>0</v>
      </c>
      <c r="L37" s="111">
        <f ca="1">SUM(OFFSET('2020实际营业费用'!$H37,0,0,1,MONTH(封面!$G$13)))</f>
        <v>22980</v>
      </c>
      <c r="M37" s="111">
        <f t="shared" ca="1" si="2"/>
        <v>22980</v>
      </c>
      <c r="N37" s="111">
        <f t="shared" ca="1" si="3"/>
        <v>22980</v>
      </c>
      <c r="O37" s="17" t="str">
        <f>IF('2020实际营业费用'!U37="","",'2020实际营业费用'!U37)</f>
        <v/>
      </c>
      <c r="P37" s="69"/>
      <c r="Q37" s="69"/>
      <c r="R37" s="69"/>
    </row>
    <row r="38" spans="1:18" s="15" customFormat="1" ht="17.25" customHeight="1">
      <c r="A38" s="152"/>
      <c r="B38" s="146" t="s">
        <v>158</v>
      </c>
      <c r="C38" s="45" t="s">
        <v>43</v>
      </c>
      <c r="D38" s="111">
        <f>'2019预算营业费用'!T38</f>
        <v>0</v>
      </c>
      <c r="E38" s="111">
        <f ca="1">OFFSET('2019营业费用'!$H38,0,MONTH(封面!$G$13)-1,)</f>
        <v>0</v>
      </c>
      <c r="F38" s="109">
        <f ca="1">OFFSET('2019预算营业费用'!$H38,0,MONTH(封面!$G$13)-1,)</f>
        <v>0</v>
      </c>
      <c r="G38" s="109">
        <f ca="1">OFFSET('2020实际营业费用'!$H38,0,MONTH(封面!$G$13)-1,)</f>
        <v>0</v>
      </c>
      <c r="H38" s="111">
        <f t="shared" ca="1" si="4"/>
        <v>0</v>
      </c>
      <c r="I38" s="111">
        <f t="shared" ca="1" si="5"/>
        <v>0</v>
      </c>
      <c r="J38" s="111">
        <f ca="1">SUM(OFFSET('2019营业费用'!$H38,0,0,1,MONTH(封面!$G$13)))</f>
        <v>0</v>
      </c>
      <c r="K38" s="111">
        <f ca="1">SUM(OFFSET('2019预算营业费用'!$H38,0,0,1,MONTH(封面!$G$13)))</f>
        <v>0</v>
      </c>
      <c r="L38" s="111">
        <f ca="1">SUM(OFFSET('2020实际营业费用'!$H38,0,0,1,MONTH(封面!$G$13)))</f>
        <v>0</v>
      </c>
      <c r="M38" s="111">
        <f t="shared" ca="1" si="2"/>
        <v>0</v>
      </c>
      <c r="N38" s="111">
        <f t="shared" ca="1" si="3"/>
        <v>0</v>
      </c>
      <c r="O38" s="17" t="str">
        <f>IF('2020实际营业费用'!U38="","",'2020实际营业费用'!U38)</f>
        <v/>
      </c>
      <c r="P38" s="69"/>
      <c r="Q38" s="69"/>
      <c r="R38" s="69"/>
    </row>
    <row r="39" spans="1:18" s="15" customFormat="1" ht="17.25" customHeight="1">
      <c r="A39" s="152"/>
      <c r="B39" s="146"/>
      <c r="C39" s="45" t="s">
        <v>44</v>
      </c>
      <c r="D39" s="111">
        <f>'2019预算营业费用'!T39</f>
        <v>0</v>
      </c>
      <c r="E39" s="111">
        <f ca="1">OFFSET('2019营业费用'!$H39,0,MONTH(封面!$G$13)-1,)</f>
        <v>0</v>
      </c>
      <c r="F39" s="109">
        <f ca="1">OFFSET('2019预算营业费用'!$H39,0,MONTH(封面!$G$13)-1,)</f>
        <v>0</v>
      </c>
      <c r="G39" s="109">
        <f ca="1">OFFSET('2020实际营业费用'!$H39,0,MONTH(封面!$G$13)-1,)</f>
        <v>0</v>
      </c>
      <c r="H39" s="111">
        <f t="shared" ca="1" si="4"/>
        <v>0</v>
      </c>
      <c r="I39" s="111">
        <f t="shared" ca="1" si="5"/>
        <v>0</v>
      </c>
      <c r="J39" s="111">
        <f ca="1">SUM(OFFSET('2019营业费用'!$H39,0,0,1,MONTH(封面!$G$13)))</f>
        <v>0</v>
      </c>
      <c r="K39" s="111">
        <f ca="1">SUM(OFFSET('2019预算营业费用'!$H39,0,0,1,MONTH(封面!$G$13)))</f>
        <v>0</v>
      </c>
      <c r="L39" s="111">
        <f ca="1">SUM(OFFSET('2020实际营业费用'!$H39,0,0,1,MONTH(封面!$G$13)))</f>
        <v>0</v>
      </c>
      <c r="M39" s="111">
        <f t="shared" ca="1" si="2"/>
        <v>0</v>
      </c>
      <c r="N39" s="111">
        <f t="shared" ca="1" si="3"/>
        <v>0</v>
      </c>
      <c r="O39" s="17" t="str">
        <f>IF('2020实际营业费用'!U39="","",'2020实际营业费用'!U39)</f>
        <v/>
      </c>
      <c r="P39" s="69"/>
      <c r="Q39" s="69"/>
      <c r="R39" s="69"/>
    </row>
    <row r="40" spans="1:18" s="15" customFormat="1" ht="17.25" customHeight="1">
      <c r="A40" s="152"/>
      <c r="B40" s="46" t="s">
        <v>45</v>
      </c>
      <c r="C40" s="45" t="s">
        <v>46</v>
      </c>
      <c r="D40" s="111">
        <f>'2019预算营业费用'!T40</f>
        <v>0</v>
      </c>
      <c r="E40" s="111">
        <f ca="1">OFFSET('2019营业费用'!$H40,0,MONTH(封面!$G$13)-1,)</f>
        <v>0</v>
      </c>
      <c r="F40" s="109">
        <f ca="1">OFFSET('2019预算营业费用'!$H40,0,MONTH(封面!$G$13)-1,)</f>
        <v>0</v>
      </c>
      <c r="G40" s="109">
        <f ca="1">OFFSET('2020实际营业费用'!$H40,0,MONTH(封面!$G$13)-1,)</f>
        <v>0</v>
      </c>
      <c r="H40" s="111">
        <f t="shared" ca="1" si="4"/>
        <v>0</v>
      </c>
      <c r="I40" s="111">
        <f t="shared" ca="1" si="5"/>
        <v>0</v>
      </c>
      <c r="J40" s="111">
        <f ca="1">SUM(OFFSET('2019营业费用'!$H40,0,0,1,MONTH(封面!$G$13)))</f>
        <v>0</v>
      </c>
      <c r="K40" s="111">
        <f ca="1">SUM(OFFSET('2019预算营业费用'!$H40,0,0,1,MONTH(封面!$G$13)))</f>
        <v>0</v>
      </c>
      <c r="L40" s="111">
        <f ca="1">SUM(OFFSET('2020实际营业费用'!$H40,0,0,1,MONTH(封面!$G$13)))</f>
        <v>0</v>
      </c>
      <c r="M40" s="111">
        <f t="shared" ca="1" si="2"/>
        <v>0</v>
      </c>
      <c r="N40" s="111">
        <f t="shared" ca="1" si="3"/>
        <v>0</v>
      </c>
      <c r="O40" s="17" t="str">
        <f>IF('2020实际营业费用'!U40="","",'2020实际营业费用'!U40)</f>
        <v/>
      </c>
      <c r="P40" s="69"/>
      <c r="Q40" s="69"/>
      <c r="R40" s="69"/>
    </row>
    <row r="41" spans="1:18" s="15" customFormat="1" ht="17.25" customHeight="1">
      <c r="A41" s="153" t="s">
        <v>47</v>
      </c>
      <c r="B41" s="47" t="s">
        <v>159</v>
      </c>
      <c r="C41" s="45" t="s">
        <v>435</v>
      </c>
      <c r="D41" s="111">
        <f>'2019预算营业费用'!T41</f>
        <v>0</v>
      </c>
      <c r="E41" s="111">
        <f ca="1">OFFSET('2019营业费用'!$H41,0,MONTH(封面!$G$13)-1,)</f>
        <v>0</v>
      </c>
      <c r="F41" s="109">
        <f ca="1">OFFSET('2019预算营业费用'!$H41,0,MONTH(封面!$G$13)-1,)</f>
        <v>0</v>
      </c>
      <c r="G41" s="109">
        <f ca="1">OFFSET('2020实际营业费用'!$H41,0,MONTH(封面!$G$13)-1,)</f>
        <v>0</v>
      </c>
      <c r="H41" s="111">
        <f t="shared" ca="1" si="4"/>
        <v>0</v>
      </c>
      <c r="I41" s="111">
        <f t="shared" ca="1" si="5"/>
        <v>0</v>
      </c>
      <c r="J41" s="111">
        <f ca="1">SUM(OFFSET('2019营业费用'!$H41,0,0,1,MONTH(封面!$G$13)))</f>
        <v>0</v>
      </c>
      <c r="K41" s="111">
        <f ca="1">SUM(OFFSET('2019预算营业费用'!$H41,0,0,1,MONTH(封面!$G$13)))</f>
        <v>0</v>
      </c>
      <c r="L41" s="111">
        <f ca="1">SUM(OFFSET('2020实际营业费用'!$H41,0,0,1,MONTH(封面!$G$13)))</f>
        <v>0</v>
      </c>
      <c r="M41" s="111">
        <f t="shared" ca="1" si="2"/>
        <v>0</v>
      </c>
      <c r="N41" s="111">
        <f t="shared" ca="1" si="3"/>
        <v>0</v>
      </c>
      <c r="O41" s="17" t="str">
        <f>IF('2020实际营业费用'!U41="","",'2020实际营业费用'!U41)</f>
        <v/>
      </c>
      <c r="P41" s="69"/>
      <c r="Q41" s="69"/>
      <c r="R41" s="69"/>
    </row>
    <row r="42" spans="1:18" s="15" customFormat="1" ht="17.25" customHeight="1">
      <c r="A42" s="153"/>
      <c r="B42" s="46" t="s">
        <v>160</v>
      </c>
      <c r="C42" s="48" t="s">
        <v>436</v>
      </c>
      <c r="D42" s="111">
        <f>'2019预算营业费用'!T42</f>
        <v>0</v>
      </c>
      <c r="E42" s="111">
        <f ca="1">OFFSET('2019营业费用'!$H42,0,MONTH(封面!$G$13)-1,)</f>
        <v>0</v>
      </c>
      <c r="F42" s="109">
        <f ca="1">OFFSET('2019预算营业费用'!$H42,0,MONTH(封面!$G$13)-1,)</f>
        <v>0</v>
      </c>
      <c r="G42" s="109">
        <f ca="1">OFFSET('2020实际营业费用'!$H42,0,MONTH(封面!$G$13)-1,)</f>
        <v>0</v>
      </c>
      <c r="H42" s="111">
        <f t="shared" ca="1" si="4"/>
        <v>0</v>
      </c>
      <c r="I42" s="111">
        <f t="shared" ca="1" si="5"/>
        <v>0</v>
      </c>
      <c r="J42" s="111">
        <f ca="1">SUM(OFFSET('2019营业费用'!$H42,0,0,1,MONTH(封面!$G$13)))</f>
        <v>0</v>
      </c>
      <c r="K42" s="111">
        <f ca="1">SUM(OFFSET('2019预算营业费用'!$H42,0,0,1,MONTH(封面!$G$13)))</f>
        <v>0</v>
      </c>
      <c r="L42" s="111">
        <f ca="1">SUM(OFFSET('2020实际营业费用'!$H42,0,0,1,MONTH(封面!$G$13)))</f>
        <v>0</v>
      </c>
      <c r="M42" s="111">
        <f t="shared" ca="1" si="2"/>
        <v>0</v>
      </c>
      <c r="N42" s="111">
        <f t="shared" ca="1" si="3"/>
        <v>0</v>
      </c>
      <c r="O42" s="17" t="str">
        <f>IF('2020实际营业费用'!U42="","",'2020实际营业费用'!U42)</f>
        <v/>
      </c>
      <c r="P42" s="69"/>
      <c r="Q42" s="69"/>
      <c r="R42" s="69"/>
    </row>
    <row r="43" spans="1:18" s="15" customFormat="1" ht="17.25" customHeight="1">
      <c r="A43" s="153"/>
      <c r="B43" s="46" t="s">
        <v>161</v>
      </c>
      <c r="C43" s="48" t="s">
        <v>48</v>
      </c>
      <c r="D43" s="111">
        <f>'2019预算营业费用'!T43</f>
        <v>0</v>
      </c>
      <c r="E43" s="111">
        <f ca="1">OFFSET('2019营业费用'!$H43,0,MONTH(封面!$G$13)-1,)</f>
        <v>0</v>
      </c>
      <c r="F43" s="109">
        <f ca="1">OFFSET('2019预算营业费用'!$H43,0,MONTH(封面!$G$13)-1,)</f>
        <v>0</v>
      </c>
      <c r="G43" s="109">
        <f ca="1">OFFSET('2020实际营业费用'!$H43,0,MONTH(封面!$G$13)-1,)</f>
        <v>0</v>
      </c>
      <c r="H43" s="111">
        <f t="shared" ca="1" si="4"/>
        <v>0</v>
      </c>
      <c r="I43" s="111">
        <f t="shared" ca="1" si="5"/>
        <v>0</v>
      </c>
      <c r="J43" s="111">
        <f ca="1">SUM(OFFSET('2019营业费用'!$H43,0,0,1,MONTH(封面!$G$13)))</f>
        <v>0</v>
      </c>
      <c r="K43" s="111">
        <f ca="1">SUM(OFFSET('2019预算营业费用'!$H43,0,0,1,MONTH(封面!$G$13)))</f>
        <v>0</v>
      </c>
      <c r="L43" s="111">
        <f ca="1">SUM(OFFSET('2020实际营业费用'!$H43,0,0,1,MONTH(封面!$G$13)))</f>
        <v>0</v>
      </c>
      <c r="M43" s="111">
        <f t="shared" ca="1" si="2"/>
        <v>0</v>
      </c>
      <c r="N43" s="111">
        <f t="shared" ca="1" si="3"/>
        <v>0</v>
      </c>
      <c r="O43" s="17" t="str">
        <f>IF('2020实际营业费用'!U43="","",'2020实际营业费用'!U43)</f>
        <v/>
      </c>
      <c r="P43" s="69"/>
      <c r="Q43" s="69"/>
      <c r="R43" s="69"/>
    </row>
    <row r="44" spans="1:18" s="15" customFormat="1" ht="17.25" customHeight="1">
      <c r="A44" s="153"/>
      <c r="B44" s="146" t="s">
        <v>49</v>
      </c>
      <c r="C44" s="48" t="s">
        <v>50</v>
      </c>
      <c r="D44" s="111">
        <f>'2019预算营业费用'!T44</f>
        <v>0</v>
      </c>
      <c r="E44" s="111">
        <f ca="1">OFFSET('2019营业费用'!$H44,0,MONTH(封面!$G$13)-1,)</f>
        <v>0</v>
      </c>
      <c r="F44" s="109">
        <f ca="1">OFFSET('2019预算营业费用'!$H44,0,MONTH(封面!$G$13)-1,)</f>
        <v>0</v>
      </c>
      <c r="G44" s="109">
        <f ca="1">OFFSET('2020实际营业费用'!$H44,0,MONTH(封面!$G$13)-1,)</f>
        <v>0</v>
      </c>
      <c r="H44" s="111">
        <f t="shared" ca="1" si="4"/>
        <v>0</v>
      </c>
      <c r="I44" s="111">
        <f t="shared" ca="1" si="5"/>
        <v>0</v>
      </c>
      <c r="J44" s="111">
        <f ca="1">SUM(OFFSET('2019营业费用'!$H44,0,0,1,MONTH(封面!$G$13)))</f>
        <v>0</v>
      </c>
      <c r="K44" s="111">
        <f ca="1">SUM(OFFSET('2019预算营业费用'!$H44,0,0,1,MONTH(封面!$G$13)))</f>
        <v>0</v>
      </c>
      <c r="L44" s="111">
        <f ca="1">SUM(OFFSET('2020实际营业费用'!$H44,0,0,1,MONTH(封面!$G$13)))</f>
        <v>0</v>
      </c>
      <c r="M44" s="111">
        <f t="shared" ca="1" si="2"/>
        <v>0</v>
      </c>
      <c r="N44" s="111">
        <f t="shared" ca="1" si="3"/>
        <v>0</v>
      </c>
      <c r="O44" s="17" t="str">
        <f>IF('2020实际营业费用'!U44="","",'2020实际营业费用'!U44)</f>
        <v/>
      </c>
      <c r="P44" s="69"/>
      <c r="Q44" s="69"/>
      <c r="R44" s="69"/>
    </row>
    <row r="45" spans="1:18" s="15" customFormat="1" ht="17.25" customHeight="1">
      <c r="A45" s="153"/>
      <c r="B45" s="146"/>
      <c r="C45" s="48" t="s">
        <v>437</v>
      </c>
      <c r="D45" s="111">
        <f>'2019预算营业费用'!T45</f>
        <v>0</v>
      </c>
      <c r="E45" s="111">
        <f ca="1">OFFSET('2019营业费用'!$H45,0,MONTH(封面!$G$13)-1,)</f>
        <v>0</v>
      </c>
      <c r="F45" s="109">
        <f ca="1">OFFSET('2019预算营业费用'!$H45,0,MONTH(封面!$G$13)-1,)</f>
        <v>0</v>
      </c>
      <c r="G45" s="109">
        <f ca="1">OFFSET('2020实际营业费用'!$H45,0,MONTH(封面!$G$13)-1,)</f>
        <v>0</v>
      </c>
      <c r="H45" s="111">
        <f t="shared" ca="1" si="4"/>
        <v>0</v>
      </c>
      <c r="I45" s="111">
        <f t="shared" ca="1" si="5"/>
        <v>0</v>
      </c>
      <c r="J45" s="111">
        <f ca="1">SUM(OFFSET('2019营业费用'!$H45,0,0,1,MONTH(封面!$G$13)))</f>
        <v>0</v>
      </c>
      <c r="K45" s="111">
        <f ca="1">SUM(OFFSET('2019预算营业费用'!$H45,0,0,1,MONTH(封面!$G$13)))</f>
        <v>0</v>
      </c>
      <c r="L45" s="111">
        <f ca="1">SUM(OFFSET('2020实际营业费用'!$H45,0,0,1,MONTH(封面!$G$13)))</f>
        <v>0</v>
      </c>
      <c r="M45" s="111">
        <f t="shared" ca="1" si="2"/>
        <v>0</v>
      </c>
      <c r="N45" s="111">
        <f t="shared" ca="1" si="3"/>
        <v>0</v>
      </c>
      <c r="O45" s="17" t="str">
        <f>IF('2020实际营业费用'!U45="","",'2020实际营业费用'!U45)</f>
        <v/>
      </c>
      <c r="P45" s="69"/>
      <c r="Q45" s="69"/>
      <c r="R45" s="69"/>
    </row>
    <row r="46" spans="1:18" s="15" customFormat="1" ht="17.25" customHeight="1">
      <c r="A46" s="153"/>
      <c r="B46" s="46" t="s">
        <v>51</v>
      </c>
      <c r="C46" s="48" t="s">
        <v>52</v>
      </c>
      <c r="D46" s="111">
        <f>'2019预算营业费用'!T46</f>
        <v>0</v>
      </c>
      <c r="E46" s="111">
        <f ca="1">OFFSET('2019营业费用'!$H46,0,MONTH(封面!$G$13)-1,)</f>
        <v>0</v>
      </c>
      <c r="F46" s="109">
        <f ca="1">OFFSET('2019预算营业费用'!$H46,0,MONTH(封面!$G$13)-1,)</f>
        <v>0</v>
      </c>
      <c r="G46" s="109">
        <f ca="1">OFFSET('2020实际营业费用'!$H46,0,MONTH(封面!$G$13)-1,)</f>
        <v>0</v>
      </c>
      <c r="H46" s="111">
        <f t="shared" ca="1" si="4"/>
        <v>0</v>
      </c>
      <c r="I46" s="111">
        <f t="shared" ca="1" si="5"/>
        <v>0</v>
      </c>
      <c r="J46" s="111">
        <f ca="1">SUM(OFFSET('2019营业费用'!$H46,0,0,1,MONTH(封面!$G$13)))</f>
        <v>0</v>
      </c>
      <c r="K46" s="111">
        <f ca="1">SUM(OFFSET('2019预算营业费用'!$H46,0,0,1,MONTH(封面!$G$13)))</f>
        <v>0</v>
      </c>
      <c r="L46" s="111">
        <f ca="1">SUM(OFFSET('2020实际营业费用'!$H46,0,0,1,MONTH(封面!$G$13)))</f>
        <v>0</v>
      </c>
      <c r="M46" s="111">
        <f t="shared" ca="1" si="2"/>
        <v>0</v>
      </c>
      <c r="N46" s="111">
        <f t="shared" ca="1" si="3"/>
        <v>0</v>
      </c>
      <c r="O46" s="17" t="str">
        <f>IF('2020实际营业费用'!U46="","",'2020实际营业费用'!U46)</f>
        <v/>
      </c>
      <c r="P46" s="69"/>
      <c r="Q46" s="69"/>
      <c r="R46" s="69"/>
    </row>
    <row r="47" spans="1:18" s="15" customFormat="1" ht="17.25" customHeight="1">
      <c r="A47" s="153"/>
      <c r="B47" s="46" t="s">
        <v>211</v>
      </c>
      <c r="C47" s="48" t="s">
        <v>53</v>
      </c>
      <c r="D47" s="111">
        <f>'2019预算营业费用'!T47</f>
        <v>0</v>
      </c>
      <c r="E47" s="111">
        <f ca="1">OFFSET('2019营业费用'!$H47,0,MONTH(封面!$G$13)-1,)</f>
        <v>0</v>
      </c>
      <c r="F47" s="109">
        <f ca="1">OFFSET('2019预算营业费用'!$H47,0,MONTH(封面!$G$13)-1,)</f>
        <v>0</v>
      </c>
      <c r="G47" s="109">
        <f ca="1">OFFSET('2020实际营业费用'!$H47,0,MONTH(封面!$G$13)-1,)</f>
        <v>0</v>
      </c>
      <c r="H47" s="111">
        <f t="shared" ca="1" si="4"/>
        <v>0</v>
      </c>
      <c r="I47" s="111">
        <f t="shared" ca="1" si="5"/>
        <v>0</v>
      </c>
      <c r="J47" s="111">
        <f ca="1">SUM(OFFSET('2019营业费用'!$H47,0,0,1,MONTH(封面!$G$13)))</f>
        <v>0</v>
      </c>
      <c r="K47" s="111">
        <f ca="1">SUM(OFFSET('2019预算营业费用'!$H47,0,0,1,MONTH(封面!$G$13)))</f>
        <v>0</v>
      </c>
      <c r="L47" s="111">
        <f ca="1">SUM(OFFSET('2020实际营业费用'!$H47,0,0,1,MONTH(封面!$G$13)))</f>
        <v>0</v>
      </c>
      <c r="M47" s="111">
        <f t="shared" ca="1" si="2"/>
        <v>0</v>
      </c>
      <c r="N47" s="111">
        <f t="shared" ca="1" si="3"/>
        <v>0</v>
      </c>
      <c r="O47" s="17" t="str">
        <f>IF('2020实际营业费用'!U47="","",'2020实际营业费用'!U47)</f>
        <v/>
      </c>
      <c r="P47" s="69"/>
      <c r="Q47" s="69"/>
      <c r="R47" s="69"/>
    </row>
    <row r="48" spans="1:18" s="15" customFormat="1" ht="17.25" customHeight="1">
      <c r="A48" s="153"/>
      <c r="B48" s="46" t="s">
        <v>54</v>
      </c>
      <c r="C48" s="48" t="s">
        <v>55</v>
      </c>
      <c r="D48" s="111">
        <f>'2019预算营业费用'!T48</f>
        <v>0</v>
      </c>
      <c r="E48" s="111">
        <f ca="1">OFFSET('2019营业费用'!$H48,0,MONTH(封面!$G$13)-1,)</f>
        <v>0</v>
      </c>
      <c r="F48" s="109">
        <f ca="1">OFFSET('2019预算营业费用'!$H48,0,MONTH(封面!$G$13)-1,)</f>
        <v>0</v>
      </c>
      <c r="G48" s="109">
        <f ca="1">OFFSET('2020实际营业费用'!$H48,0,MONTH(封面!$G$13)-1,)</f>
        <v>0</v>
      </c>
      <c r="H48" s="111">
        <f t="shared" ca="1" si="4"/>
        <v>0</v>
      </c>
      <c r="I48" s="111">
        <f t="shared" ca="1" si="5"/>
        <v>0</v>
      </c>
      <c r="J48" s="111">
        <f ca="1">SUM(OFFSET('2019营业费用'!$H48,0,0,1,MONTH(封面!$G$13)))</f>
        <v>0</v>
      </c>
      <c r="K48" s="111">
        <f ca="1">SUM(OFFSET('2019预算营业费用'!$H48,0,0,1,MONTH(封面!$G$13)))</f>
        <v>0</v>
      </c>
      <c r="L48" s="111">
        <f ca="1">SUM(OFFSET('2020实际营业费用'!$H48,0,0,1,MONTH(封面!$G$13)))</f>
        <v>0</v>
      </c>
      <c r="M48" s="111">
        <f t="shared" ca="1" si="2"/>
        <v>0</v>
      </c>
      <c r="N48" s="111">
        <f t="shared" ca="1" si="3"/>
        <v>0</v>
      </c>
      <c r="O48" s="17" t="str">
        <f>IF('2020实际营业费用'!U48="","",'2020实际营业费用'!U48)</f>
        <v/>
      </c>
      <c r="P48" s="69"/>
      <c r="Q48" s="69"/>
      <c r="R48" s="69"/>
    </row>
    <row r="49" spans="1:18" s="15" customFormat="1" ht="17.25" customHeight="1">
      <c r="A49" s="154" t="s">
        <v>212</v>
      </c>
      <c r="B49" s="151" t="s">
        <v>213</v>
      </c>
      <c r="C49" s="48" t="s">
        <v>56</v>
      </c>
      <c r="D49" s="111">
        <f>'2019预算营业费用'!T49</f>
        <v>0</v>
      </c>
      <c r="E49" s="111">
        <f ca="1">OFFSET('2019营业费用'!$H49,0,MONTH(封面!$G$13)-1,)</f>
        <v>0</v>
      </c>
      <c r="F49" s="109">
        <f ca="1">OFFSET('2019预算营业费用'!$H49,0,MONTH(封面!$G$13)-1,)</f>
        <v>0</v>
      </c>
      <c r="G49" s="109">
        <f ca="1">OFFSET('2020实际营业费用'!$H49,0,MONTH(封面!$G$13)-1,)</f>
        <v>0</v>
      </c>
      <c r="H49" s="111">
        <f t="shared" ca="1" si="4"/>
        <v>0</v>
      </c>
      <c r="I49" s="111">
        <f t="shared" ca="1" si="5"/>
        <v>0</v>
      </c>
      <c r="J49" s="111">
        <f ca="1">SUM(OFFSET('2019营业费用'!$H49,0,0,1,MONTH(封面!$G$13)))</f>
        <v>0</v>
      </c>
      <c r="K49" s="111">
        <f ca="1">SUM(OFFSET('2019预算营业费用'!$H49,0,0,1,MONTH(封面!$G$13)))</f>
        <v>0</v>
      </c>
      <c r="L49" s="111">
        <f ca="1">SUM(OFFSET('2020实际营业费用'!$H49,0,0,1,MONTH(封面!$G$13)))</f>
        <v>0</v>
      </c>
      <c r="M49" s="111">
        <f t="shared" ca="1" si="2"/>
        <v>0</v>
      </c>
      <c r="N49" s="111">
        <f t="shared" ca="1" si="3"/>
        <v>0</v>
      </c>
      <c r="O49" s="17" t="str">
        <f>IF('2020实际营业费用'!U49="","",'2020实际营业费用'!U49)</f>
        <v/>
      </c>
      <c r="P49" s="69"/>
      <c r="Q49" s="69"/>
      <c r="R49" s="69"/>
    </row>
    <row r="50" spans="1:18" s="15" customFormat="1" ht="17.25" customHeight="1">
      <c r="A50" s="154"/>
      <c r="B50" s="151"/>
      <c r="C50" s="48" t="s">
        <v>57</v>
      </c>
      <c r="D50" s="111">
        <f>'2019预算营业费用'!T50</f>
        <v>0</v>
      </c>
      <c r="E50" s="111">
        <f ca="1">OFFSET('2019营业费用'!$H50,0,MONTH(封面!$G$13)-1,)</f>
        <v>0</v>
      </c>
      <c r="F50" s="109">
        <f ca="1">OFFSET('2019预算营业费用'!$H50,0,MONTH(封面!$G$13)-1,)</f>
        <v>0</v>
      </c>
      <c r="G50" s="109">
        <f ca="1">OFFSET('2020实际营业费用'!$H50,0,MONTH(封面!$G$13)-1,)</f>
        <v>0</v>
      </c>
      <c r="H50" s="111">
        <f t="shared" ca="1" si="4"/>
        <v>0</v>
      </c>
      <c r="I50" s="111">
        <f t="shared" ca="1" si="5"/>
        <v>0</v>
      </c>
      <c r="J50" s="111">
        <f ca="1">SUM(OFFSET('2019营业费用'!$H50,0,0,1,MONTH(封面!$G$13)))</f>
        <v>0</v>
      </c>
      <c r="K50" s="111">
        <f ca="1">SUM(OFFSET('2019预算营业费用'!$H50,0,0,1,MONTH(封面!$G$13)))</f>
        <v>0</v>
      </c>
      <c r="L50" s="111">
        <f ca="1">SUM(OFFSET('2020实际营业费用'!$H50,0,0,1,MONTH(封面!$G$13)))</f>
        <v>0</v>
      </c>
      <c r="M50" s="111">
        <f t="shared" ca="1" si="2"/>
        <v>0</v>
      </c>
      <c r="N50" s="111">
        <f t="shared" ca="1" si="3"/>
        <v>0</v>
      </c>
      <c r="O50" s="17" t="str">
        <f>IF('2020实际营业费用'!U50="","",'2020实际营业费用'!U50)</f>
        <v/>
      </c>
      <c r="P50" s="69"/>
      <c r="Q50" s="69"/>
      <c r="R50" s="69"/>
    </row>
    <row r="51" spans="1:18" s="15" customFormat="1" ht="17.25" customHeight="1">
      <c r="A51" s="154"/>
      <c r="B51" s="151"/>
      <c r="C51" s="48" t="s">
        <v>438</v>
      </c>
      <c r="D51" s="111">
        <f>'2019预算营业费用'!T51</f>
        <v>0</v>
      </c>
      <c r="E51" s="111">
        <f ca="1">OFFSET('2019营业费用'!$H51,0,MONTH(封面!$G$13)-1,)</f>
        <v>0</v>
      </c>
      <c r="F51" s="109">
        <f ca="1">OFFSET('2019预算营业费用'!$H51,0,MONTH(封面!$G$13)-1,)</f>
        <v>0</v>
      </c>
      <c r="G51" s="109">
        <f ca="1">OFFSET('2020实际营业费用'!$H51,0,MONTH(封面!$G$13)-1,)</f>
        <v>0</v>
      </c>
      <c r="H51" s="111">
        <f t="shared" ca="1" si="4"/>
        <v>0</v>
      </c>
      <c r="I51" s="111">
        <f t="shared" ca="1" si="5"/>
        <v>0</v>
      </c>
      <c r="J51" s="111">
        <f ca="1">SUM(OFFSET('2019营业费用'!$H51,0,0,1,MONTH(封面!$G$13)))</f>
        <v>0</v>
      </c>
      <c r="K51" s="111">
        <f ca="1">SUM(OFFSET('2019预算营业费用'!$H51,0,0,1,MONTH(封面!$G$13)))</f>
        <v>0</v>
      </c>
      <c r="L51" s="111">
        <f ca="1">SUM(OFFSET('2020实际营业费用'!$H51,0,0,1,MONTH(封面!$G$13)))</f>
        <v>0</v>
      </c>
      <c r="M51" s="111">
        <f t="shared" ca="1" si="2"/>
        <v>0</v>
      </c>
      <c r="N51" s="111">
        <f t="shared" ca="1" si="3"/>
        <v>0</v>
      </c>
      <c r="O51" s="17" t="str">
        <f>IF('2020实际营业费用'!U51="","",'2020实际营业费用'!U51)</f>
        <v/>
      </c>
      <c r="P51" s="69"/>
      <c r="Q51" s="69"/>
      <c r="R51" s="69"/>
    </row>
    <row r="52" spans="1:18" s="15" customFormat="1" ht="17.25" customHeight="1">
      <c r="A52" s="154"/>
      <c r="B52" s="146" t="s">
        <v>58</v>
      </c>
      <c r="C52" s="48" t="s">
        <v>59</v>
      </c>
      <c r="D52" s="111">
        <f>'2019预算营业费用'!T52</f>
        <v>0</v>
      </c>
      <c r="E52" s="111">
        <f ca="1">OFFSET('2019营业费用'!$H52,0,MONTH(封面!$G$13)-1,)</f>
        <v>0</v>
      </c>
      <c r="F52" s="109">
        <f ca="1">OFFSET('2019预算营业费用'!$H52,0,MONTH(封面!$G$13)-1,)</f>
        <v>0</v>
      </c>
      <c r="G52" s="109">
        <f ca="1">OFFSET('2020实际营业费用'!$H52,0,MONTH(封面!$G$13)-1,)</f>
        <v>0</v>
      </c>
      <c r="H52" s="111">
        <f t="shared" ca="1" si="4"/>
        <v>0</v>
      </c>
      <c r="I52" s="111">
        <f t="shared" ca="1" si="5"/>
        <v>0</v>
      </c>
      <c r="J52" s="111">
        <f ca="1">SUM(OFFSET('2019营业费用'!$H52,0,0,1,MONTH(封面!$G$13)))</f>
        <v>0</v>
      </c>
      <c r="K52" s="111">
        <f ca="1">SUM(OFFSET('2019预算营业费用'!$H52,0,0,1,MONTH(封面!$G$13)))</f>
        <v>0</v>
      </c>
      <c r="L52" s="111">
        <f ca="1">SUM(OFFSET('2020实际营业费用'!$H52,0,0,1,MONTH(封面!$G$13)))</f>
        <v>0</v>
      </c>
      <c r="M52" s="111">
        <f t="shared" ca="1" si="2"/>
        <v>0</v>
      </c>
      <c r="N52" s="111">
        <f t="shared" ca="1" si="3"/>
        <v>0</v>
      </c>
      <c r="O52" s="17" t="str">
        <f>IF('2020实际营业费用'!U52="","",'2020实际营业费用'!U52)</f>
        <v/>
      </c>
      <c r="P52" s="69"/>
      <c r="Q52" s="69"/>
      <c r="R52" s="69"/>
    </row>
    <row r="53" spans="1:18" s="15" customFormat="1" ht="17.25" customHeight="1">
      <c r="A53" s="154"/>
      <c r="B53" s="146"/>
      <c r="C53" s="48" t="s">
        <v>60</v>
      </c>
      <c r="D53" s="111">
        <f>'2019预算营业费用'!T53</f>
        <v>0</v>
      </c>
      <c r="E53" s="111">
        <f ca="1">OFFSET('2019营业费用'!$H53,0,MONTH(封面!$G$13)-1,)</f>
        <v>0</v>
      </c>
      <c r="F53" s="109">
        <f ca="1">OFFSET('2019预算营业费用'!$H53,0,MONTH(封面!$G$13)-1,)</f>
        <v>0</v>
      </c>
      <c r="G53" s="109">
        <f ca="1">OFFSET('2020实际营业费用'!$H53,0,MONTH(封面!$G$13)-1,)</f>
        <v>0</v>
      </c>
      <c r="H53" s="111">
        <f t="shared" ca="1" si="4"/>
        <v>0</v>
      </c>
      <c r="I53" s="111">
        <f t="shared" ca="1" si="5"/>
        <v>0</v>
      </c>
      <c r="J53" s="111">
        <f ca="1">SUM(OFFSET('2019营业费用'!$H53,0,0,1,MONTH(封面!$G$13)))</f>
        <v>0</v>
      </c>
      <c r="K53" s="111">
        <f ca="1">SUM(OFFSET('2019预算营业费用'!$H53,0,0,1,MONTH(封面!$G$13)))</f>
        <v>0</v>
      </c>
      <c r="L53" s="111">
        <f ca="1">SUM(OFFSET('2020实际营业费用'!$H53,0,0,1,MONTH(封面!$G$13)))</f>
        <v>0</v>
      </c>
      <c r="M53" s="111">
        <f t="shared" ca="1" si="2"/>
        <v>0</v>
      </c>
      <c r="N53" s="111">
        <f t="shared" ca="1" si="3"/>
        <v>0</v>
      </c>
      <c r="O53" s="17" t="str">
        <f>IF('2020实际营业费用'!U53="","",'2020实际营业费用'!U53)</f>
        <v/>
      </c>
      <c r="P53" s="69"/>
      <c r="Q53" s="69"/>
      <c r="R53" s="69"/>
    </row>
    <row r="54" spans="1:18" s="15" customFormat="1" ht="17.25" customHeight="1">
      <c r="A54" s="154"/>
      <c r="B54" s="146"/>
      <c r="C54" s="48" t="s">
        <v>439</v>
      </c>
      <c r="D54" s="111">
        <f>'2019预算营业费用'!T54</f>
        <v>0</v>
      </c>
      <c r="E54" s="111">
        <f ca="1">OFFSET('2019营业费用'!$H54,0,MONTH(封面!$G$13)-1,)</f>
        <v>0</v>
      </c>
      <c r="F54" s="109">
        <f ca="1">OFFSET('2019预算营业费用'!$H54,0,MONTH(封面!$G$13)-1,)</f>
        <v>0</v>
      </c>
      <c r="G54" s="109">
        <f ca="1">OFFSET('2020实际营业费用'!$H54,0,MONTH(封面!$G$13)-1,)</f>
        <v>0</v>
      </c>
      <c r="H54" s="111">
        <f t="shared" ca="1" si="4"/>
        <v>0</v>
      </c>
      <c r="I54" s="111">
        <f t="shared" ca="1" si="5"/>
        <v>0</v>
      </c>
      <c r="J54" s="111">
        <f ca="1">SUM(OFFSET('2019营业费用'!$H54,0,0,1,MONTH(封面!$G$13)))</f>
        <v>0</v>
      </c>
      <c r="K54" s="111">
        <f ca="1">SUM(OFFSET('2019预算营业费用'!$H54,0,0,1,MONTH(封面!$G$13)))</f>
        <v>0</v>
      </c>
      <c r="L54" s="111">
        <f ca="1">SUM(OFFSET('2020实际营业费用'!$H54,0,0,1,MONTH(封面!$G$13)))</f>
        <v>0</v>
      </c>
      <c r="M54" s="111">
        <f t="shared" ca="1" si="2"/>
        <v>0</v>
      </c>
      <c r="N54" s="111">
        <f t="shared" ca="1" si="3"/>
        <v>0</v>
      </c>
      <c r="O54" s="17" t="str">
        <f>IF('2020实际营业费用'!U54="","",'2020实际营业费用'!U54)</f>
        <v/>
      </c>
      <c r="P54" s="69"/>
      <c r="Q54" s="69"/>
      <c r="R54" s="69"/>
    </row>
    <row r="55" spans="1:18" s="15" customFormat="1" ht="17.25" customHeight="1">
      <c r="A55" s="154"/>
      <c r="B55" s="49" t="s">
        <v>61</v>
      </c>
      <c r="C55" s="48" t="s">
        <v>62</v>
      </c>
      <c r="D55" s="111">
        <f>'2019预算营业费用'!T55</f>
        <v>0</v>
      </c>
      <c r="E55" s="111">
        <f ca="1">OFFSET('2019营业费用'!$H55,0,MONTH(封面!$G$13)-1,)</f>
        <v>0</v>
      </c>
      <c r="F55" s="109">
        <f ca="1">OFFSET('2019预算营业费用'!$H55,0,MONTH(封面!$G$13)-1,)</f>
        <v>0</v>
      </c>
      <c r="G55" s="109">
        <f ca="1">OFFSET('2020实际营业费用'!$H55,0,MONTH(封面!$G$13)-1,)</f>
        <v>0</v>
      </c>
      <c r="H55" s="111">
        <f t="shared" ca="1" si="4"/>
        <v>0</v>
      </c>
      <c r="I55" s="111">
        <f t="shared" ca="1" si="5"/>
        <v>0</v>
      </c>
      <c r="J55" s="111">
        <f ca="1">SUM(OFFSET('2019营业费用'!$H55,0,0,1,MONTH(封面!$G$13)))</f>
        <v>0</v>
      </c>
      <c r="K55" s="111">
        <f ca="1">SUM(OFFSET('2019预算营业费用'!$H55,0,0,1,MONTH(封面!$G$13)))</f>
        <v>0</v>
      </c>
      <c r="L55" s="111">
        <f ca="1">SUM(OFFSET('2020实际营业费用'!$H55,0,0,1,MONTH(封面!$G$13)))</f>
        <v>0</v>
      </c>
      <c r="M55" s="111">
        <f t="shared" ca="1" si="2"/>
        <v>0</v>
      </c>
      <c r="N55" s="111">
        <f t="shared" ca="1" si="3"/>
        <v>0</v>
      </c>
      <c r="O55" s="17" t="str">
        <f>IF('2020实际营业费用'!U55="","",'2020实际营业费用'!U55)</f>
        <v/>
      </c>
      <c r="P55" s="69"/>
      <c r="Q55" s="69"/>
      <c r="R55" s="69"/>
    </row>
    <row r="56" spans="1:18" s="15" customFormat="1" ht="17.25" customHeight="1">
      <c r="A56" s="154"/>
      <c r="B56" s="49" t="s">
        <v>214</v>
      </c>
      <c r="C56" s="48" t="s">
        <v>63</v>
      </c>
      <c r="D56" s="111">
        <f>'2019预算营业费用'!T56</f>
        <v>0</v>
      </c>
      <c r="E56" s="111">
        <f ca="1">OFFSET('2019营业费用'!$H56,0,MONTH(封面!$G$13)-1,)</f>
        <v>0</v>
      </c>
      <c r="F56" s="109">
        <f ca="1">OFFSET('2019预算营业费用'!$H56,0,MONTH(封面!$G$13)-1,)</f>
        <v>0</v>
      </c>
      <c r="G56" s="109">
        <f ca="1">OFFSET('2020实际营业费用'!$H56,0,MONTH(封面!$G$13)-1,)</f>
        <v>0</v>
      </c>
      <c r="H56" s="111">
        <f t="shared" ca="1" si="4"/>
        <v>0</v>
      </c>
      <c r="I56" s="111">
        <f t="shared" ca="1" si="5"/>
        <v>0</v>
      </c>
      <c r="J56" s="111">
        <f ca="1">SUM(OFFSET('2019营业费用'!$H56,0,0,1,MONTH(封面!$G$13)))</f>
        <v>0</v>
      </c>
      <c r="K56" s="111">
        <f ca="1">SUM(OFFSET('2019预算营业费用'!$H56,0,0,1,MONTH(封面!$G$13)))</f>
        <v>0</v>
      </c>
      <c r="L56" s="111">
        <f ca="1">SUM(OFFSET('2020实际营业费用'!$H56,0,0,1,MONTH(封面!$G$13)))</f>
        <v>0</v>
      </c>
      <c r="M56" s="111">
        <f t="shared" ca="1" si="2"/>
        <v>0</v>
      </c>
      <c r="N56" s="111">
        <f t="shared" ca="1" si="3"/>
        <v>0</v>
      </c>
      <c r="O56" s="17" t="str">
        <f>IF('2020实际营业费用'!U56="","",'2020实际营业费用'!U56)</f>
        <v/>
      </c>
      <c r="P56" s="69"/>
      <c r="Q56" s="69"/>
      <c r="R56" s="69"/>
    </row>
    <row r="57" spans="1:18" s="15" customFormat="1" ht="17.25" customHeight="1">
      <c r="A57" s="155" t="s">
        <v>64</v>
      </c>
      <c r="B57" s="46" t="s">
        <v>65</v>
      </c>
      <c r="C57" s="48" t="s">
        <v>66</v>
      </c>
      <c r="D57" s="111">
        <f>'2019预算营业费用'!T57</f>
        <v>0</v>
      </c>
      <c r="E57" s="111">
        <f ca="1">OFFSET('2019营业费用'!$H57,0,MONTH(封面!$G$13)-1,)</f>
        <v>0</v>
      </c>
      <c r="F57" s="109">
        <f ca="1">OFFSET('2019预算营业费用'!$H57,0,MONTH(封面!$G$13)-1,)</f>
        <v>0</v>
      </c>
      <c r="G57" s="109">
        <f ca="1">OFFSET('2020实际营业费用'!$H57,0,MONTH(封面!$G$13)-1,)</f>
        <v>0</v>
      </c>
      <c r="H57" s="111">
        <f t="shared" ca="1" si="4"/>
        <v>0</v>
      </c>
      <c r="I57" s="111">
        <f t="shared" ca="1" si="5"/>
        <v>0</v>
      </c>
      <c r="J57" s="111">
        <f ca="1">SUM(OFFSET('2019营业费用'!$H57,0,0,1,MONTH(封面!$G$13)))</f>
        <v>0</v>
      </c>
      <c r="K57" s="111">
        <f ca="1">SUM(OFFSET('2019预算营业费用'!$H57,0,0,1,MONTH(封面!$G$13)))</f>
        <v>0</v>
      </c>
      <c r="L57" s="111">
        <f ca="1">SUM(OFFSET('2020实际营业费用'!$H57,0,0,1,MONTH(封面!$G$13)))</f>
        <v>0</v>
      </c>
      <c r="M57" s="111">
        <f t="shared" ca="1" si="2"/>
        <v>0</v>
      </c>
      <c r="N57" s="111">
        <f t="shared" ca="1" si="3"/>
        <v>0</v>
      </c>
      <c r="O57" s="17" t="str">
        <f>IF('2020实际营业费用'!U57="","",'2020实际营业费用'!U57)</f>
        <v/>
      </c>
      <c r="P57" s="69"/>
      <c r="Q57" s="69"/>
      <c r="R57" s="69"/>
    </row>
    <row r="58" spans="1:18" s="15" customFormat="1" ht="17.25" customHeight="1">
      <c r="A58" s="155"/>
      <c r="B58" s="49" t="s">
        <v>215</v>
      </c>
      <c r="C58" s="48" t="s">
        <v>67</v>
      </c>
      <c r="D58" s="111">
        <f>'2019预算营业费用'!T58</f>
        <v>0</v>
      </c>
      <c r="E58" s="111">
        <f ca="1">OFFSET('2019营业费用'!$H58,0,MONTH(封面!$G$13)-1,)</f>
        <v>0</v>
      </c>
      <c r="F58" s="109">
        <f ca="1">OFFSET('2019预算营业费用'!$H58,0,MONTH(封面!$G$13)-1,)</f>
        <v>0</v>
      </c>
      <c r="G58" s="109">
        <f ca="1">OFFSET('2020实际营业费用'!$H58,0,MONTH(封面!$G$13)-1,)</f>
        <v>1611434.24</v>
      </c>
      <c r="H58" s="111">
        <f t="shared" ca="1" si="4"/>
        <v>1611434.24</v>
      </c>
      <c r="I58" s="111">
        <f t="shared" ca="1" si="5"/>
        <v>1611434.24</v>
      </c>
      <c r="J58" s="111">
        <f ca="1">SUM(OFFSET('2019营业费用'!$H58,0,0,1,MONTH(封面!$G$13)))</f>
        <v>0</v>
      </c>
      <c r="K58" s="111">
        <f ca="1">SUM(OFFSET('2019预算营业费用'!$H58,0,0,1,MONTH(封面!$G$13)))</f>
        <v>0</v>
      </c>
      <c r="L58" s="111">
        <f ca="1">SUM(OFFSET('2020实际营业费用'!$H58,0,0,1,MONTH(封面!$G$13)))</f>
        <v>4354163.1399999997</v>
      </c>
      <c r="M58" s="111">
        <f t="shared" ca="1" si="2"/>
        <v>4354163.1399999997</v>
      </c>
      <c r="N58" s="111">
        <f t="shared" ca="1" si="3"/>
        <v>4354163.1399999997</v>
      </c>
      <c r="O58" s="17" t="str">
        <f>IF('2020实际营业费用'!U58="","",'2020实际营业费用'!U58)</f>
        <v/>
      </c>
      <c r="P58" s="69"/>
      <c r="Q58" s="69"/>
      <c r="R58" s="69"/>
    </row>
    <row r="59" spans="1:18" s="15" customFormat="1" ht="17.25" customHeight="1">
      <c r="A59" s="155"/>
      <c r="B59" s="151" t="s">
        <v>216</v>
      </c>
      <c r="C59" s="48" t="s">
        <v>68</v>
      </c>
      <c r="D59" s="111">
        <f>'2019预算营业费用'!T59</f>
        <v>0</v>
      </c>
      <c r="E59" s="111">
        <f ca="1">OFFSET('2019营业费用'!$H59,0,MONTH(封面!$G$13)-1,)</f>
        <v>0</v>
      </c>
      <c r="F59" s="109">
        <f ca="1">OFFSET('2019预算营业费用'!$H59,0,MONTH(封面!$G$13)-1,)</f>
        <v>0</v>
      </c>
      <c r="G59" s="109">
        <f ca="1">OFFSET('2020实际营业费用'!$H59,0,MONTH(封面!$G$13)-1,)</f>
        <v>0</v>
      </c>
      <c r="H59" s="111">
        <f t="shared" ca="1" si="4"/>
        <v>0</v>
      </c>
      <c r="I59" s="111">
        <f t="shared" ca="1" si="5"/>
        <v>0</v>
      </c>
      <c r="J59" s="111">
        <f ca="1">SUM(OFFSET('2019营业费用'!$H59,0,0,1,MONTH(封面!$G$13)))</f>
        <v>0</v>
      </c>
      <c r="K59" s="111">
        <f ca="1">SUM(OFFSET('2019预算营业费用'!$H59,0,0,1,MONTH(封面!$G$13)))</f>
        <v>0</v>
      </c>
      <c r="L59" s="111">
        <f ca="1">SUM(OFFSET('2020实际营业费用'!$H59,0,0,1,MONTH(封面!$G$13)))</f>
        <v>0</v>
      </c>
      <c r="M59" s="111">
        <f t="shared" ca="1" si="2"/>
        <v>0</v>
      </c>
      <c r="N59" s="111">
        <f t="shared" ca="1" si="3"/>
        <v>0</v>
      </c>
      <c r="O59" s="17" t="str">
        <f>IF('2020实际营业费用'!U59="","",'2020实际营业费用'!U59)</f>
        <v/>
      </c>
      <c r="P59" s="69"/>
      <c r="Q59" s="69"/>
      <c r="R59" s="69"/>
    </row>
    <row r="60" spans="1:18" s="15" customFormat="1" ht="17.25" customHeight="1">
      <c r="A60" s="155"/>
      <c r="B60" s="151"/>
      <c r="C60" s="48" t="s">
        <v>440</v>
      </c>
      <c r="D60" s="111">
        <f>'2019预算营业费用'!T60</f>
        <v>0</v>
      </c>
      <c r="E60" s="111">
        <f ca="1">OFFSET('2019营业费用'!$H60,0,MONTH(封面!$G$13)-1,)</f>
        <v>0</v>
      </c>
      <c r="F60" s="109">
        <f ca="1">OFFSET('2019预算营业费用'!$H60,0,MONTH(封面!$G$13)-1,)</f>
        <v>0</v>
      </c>
      <c r="G60" s="109">
        <f ca="1">OFFSET('2020实际营业费用'!$H60,0,MONTH(封面!$G$13)-1,)</f>
        <v>0</v>
      </c>
      <c r="H60" s="111">
        <f t="shared" ca="1" si="4"/>
        <v>0</v>
      </c>
      <c r="I60" s="111">
        <f t="shared" ca="1" si="5"/>
        <v>0</v>
      </c>
      <c r="J60" s="111">
        <f ca="1">SUM(OFFSET('2019营业费用'!$H60,0,0,1,MONTH(封面!$G$13)))</f>
        <v>0</v>
      </c>
      <c r="K60" s="111">
        <f ca="1">SUM(OFFSET('2019预算营业费用'!$H60,0,0,1,MONTH(封面!$G$13)))</f>
        <v>0</v>
      </c>
      <c r="L60" s="111">
        <f ca="1">SUM(OFFSET('2020实际营业费用'!$H60,0,0,1,MONTH(封面!$G$13)))</f>
        <v>0</v>
      </c>
      <c r="M60" s="111">
        <f t="shared" ca="1" si="2"/>
        <v>0</v>
      </c>
      <c r="N60" s="111">
        <f t="shared" ca="1" si="3"/>
        <v>0</v>
      </c>
      <c r="O60" s="17" t="str">
        <f>IF('2020实际营业费用'!U60="","",'2020实际营业费用'!U60)</f>
        <v/>
      </c>
      <c r="P60" s="69"/>
      <c r="Q60" s="69"/>
      <c r="R60" s="69"/>
    </row>
    <row r="61" spans="1:18" s="15" customFormat="1" ht="17.25" customHeight="1">
      <c r="A61" s="155"/>
      <c r="B61" s="49" t="s">
        <v>217</v>
      </c>
      <c r="C61" s="48" t="s">
        <v>69</v>
      </c>
      <c r="D61" s="111">
        <f>'2019预算营业费用'!T61</f>
        <v>0</v>
      </c>
      <c r="E61" s="111">
        <f ca="1">OFFSET('2019营业费用'!$H61,0,MONTH(封面!$G$13)-1,)</f>
        <v>0</v>
      </c>
      <c r="F61" s="109">
        <f ca="1">OFFSET('2019预算营业费用'!$H61,0,MONTH(封面!$G$13)-1,)</f>
        <v>0</v>
      </c>
      <c r="G61" s="109">
        <f ca="1">OFFSET('2020实际营业费用'!$H61,0,MONTH(封面!$G$13)-1,)</f>
        <v>0</v>
      </c>
      <c r="H61" s="111">
        <f t="shared" ca="1" si="4"/>
        <v>0</v>
      </c>
      <c r="I61" s="111">
        <f t="shared" ca="1" si="5"/>
        <v>0</v>
      </c>
      <c r="J61" s="111">
        <f ca="1">SUM(OFFSET('2019营业费用'!$H61,0,0,1,MONTH(封面!$G$13)))</f>
        <v>0</v>
      </c>
      <c r="K61" s="111">
        <f ca="1">SUM(OFFSET('2019预算营业费用'!$H61,0,0,1,MONTH(封面!$G$13)))</f>
        <v>0</v>
      </c>
      <c r="L61" s="111">
        <f ca="1">SUM(OFFSET('2020实际营业费用'!$H61,0,0,1,MONTH(封面!$G$13)))</f>
        <v>0</v>
      </c>
      <c r="M61" s="111">
        <f t="shared" ca="1" si="2"/>
        <v>0</v>
      </c>
      <c r="N61" s="111">
        <f t="shared" ca="1" si="3"/>
        <v>0</v>
      </c>
      <c r="O61" s="17" t="str">
        <f>IF('2020实际营业费用'!U61="","",'2020实际营业费用'!U61)</f>
        <v/>
      </c>
      <c r="P61" s="69"/>
      <c r="Q61" s="69"/>
      <c r="R61" s="69"/>
    </row>
    <row r="62" spans="1:18" s="15" customFormat="1" ht="17.25" customHeight="1">
      <c r="A62" s="155"/>
      <c r="B62" s="46" t="s">
        <v>70</v>
      </c>
      <c r="C62" s="48" t="s">
        <v>71</v>
      </c>
      <c r="D62" s="111">
        <f>'2019预算营业费用'!T62</f>
        <v>0</v>
      </c>
      <c r="E62" s="111">
        <f ca="1">OFFSET('2019营业费用'!$H62,0,MONTH(封面!$G$13)-1,)</f>
        <v>0</v>
      </c>
      <c r="F62" s="109">
        <f ca="1">OFFSET('2019预算营业费用'!$H62,0,MONTH(封面!$G$13)-1,)</f>
        <v>0</v>
      </c>
      <c r="G62" s="109">
        <f ca="1">OFFSET('2020实际营业费用'!$H62,0,MONTH(封面!$G$13)-1,)</f>
        <v>0</v>
      </c>
      <c r="H62" s="111">
        <f t="shared" ca="1" si="4"/>
        <v>0</v>
      </c>
      <c r="I62" s="111">
        <f t="shared" ca="1" si="5"/>
        <v>0</v>
      </c>
      <c r="J62" s="111">
        <f ca="1">SUM(OFFSET('2019营业费用'!$H62,0,0,1,MONTH(封面!$G$13)))</f>
        <v>0</v>
      </c>
      <c r="K62" s="111">
        <f ca="1">SUM(OFFSET('2019预算营业费用'!$H62,0,0,1,MONTH(封面!$G$13)))</f>
        <v>0</v>
      </c>
      <c r="L62" s="111">
        <f ca="1">SUM(OFFSET('2020实际营业费用'!$H62,0,0,1,MONTH(封面!$G$13)))</f>
        <v>0</v>
      </c>
      <c r="M62" s="111">
        <f t="shared" ca="1" si="2"/>
        <v>0</v>
      </c>
      <c r="N62" s="111">
        <f t="shared" ca="1" si="3"/>
        <v>0</v>
      </c>
      <c r="O62" s="17" t="str">
        <f>IF('2020实际营业费用'!U62="","",'2020实际营业费用'!U62)</f>
        <v/>
      </c>
      <c r="P62" s="69"/>
      <c r="Q62" s="69"/>
      <c r="R62" s="69"/>
    </row>
    <row r="63" spans="1:18" s="15" customFormat="1" ht="17.25" customHeight="1">
      <c r="A63" s="150" t="s">
        <v>72</v>
      </c>
      <c r="B63" s="47" t="s">
        <v>73</v>
      </c>
      <c r="C63" s="48" t="s">
        <v>74</v>
      </c>
      <c r="D63" s="111">
        <f>'2019预算营业费用'!T63</f>
        <v>0</v>
      </c>
      <c r="E63" s="111">
        <f ca="1">OFFSET('2019营业费用'!$H63,0,MONTH(封面!$G$13)-1,)</f>
        <v>0</v>
      </c>
      <c r="F63" s="109">
        <f ca="1">OFFSET('2019预算营业费用'!$H63,0,MONTH(封面!$G$13)-1,)</f>
        <v>0</v>
      </c>
      <c r="G63" s="109">
        <f ca="1">OFFSET('2020实际营业费用'!$H63,0,MONTH(封面!$G$13)-1,)</f>
        <v>0</v>
      </c>
      <c r="H63" s="111">
        <f t="shared" ca="1" si="4"/>
        <v>0</v>
      </c>
      <c r="I63" s="111">
        <f t="shared" ca="1" si="5"/>
        <v>0</v>
      </c>
      <c r="J63" s="111">
        <f ca="1">SUM(OFFSET('2019营业费用'!$H63,0,0,1,MONTH(封面!$G$13)))</f>
        <v>0</v>
      </c>
      <c r="K63" s="111">
        <f ca="1">SUM(OFFSET('2019预算营业费用'!$H63,0,0,1,MONTH(封面!$G$13)))</f>
        <v>0</v>
      </c>
      <c r="L63" s="111">
        <f ca="1">SUM(OFFSET('2020实际营业费用'!$H63,0,0,1,MONTH(封面!$G$13)))</f>
        <v>0</v>
      </c>
      <c r="M63" s="111">
        <f t="shared" ca="1" si="2"/>
        <v>0</v>
      </c>
      <c r="N63" s="111">
        <f t="shared" ca="1" si="3"/>
        <v>0</v>
      </c>
      <c r="O63" s="17" t="str">
        <f>IF('2020实际营业费用'!U63="","",'2020实际营业费用'!U63)</f>
        <v/>
      </c>
      <c r="P63" s="69"/>
      <c r="Q63" s="69"/>
      <c r="R63" s="69"/>
    </row>
    <row r="64" spans="1:18" s="15" customFormat="1" ht="17.25" customHeight="1">
      <c r="A64" s="150"/>
      <c r="B64" s="47" t="s">
        <v>218</v>
      </c>
      <c r="C64" s="48" t="s">
        <v>75</v>
      </c>
      <c r="D64" s="111">
        <f>'2019预算营业费用'!T64</f>
        <v>0</v>
      </c>
      <c r="E64" s="111">
        <f ca="1">OFFSET('2019营业费用'!$H64,0,MONTH(封面!$G$13)-1,)</f>
        <v>0</v>
      </c>
      <c r="F64" s="109">
        <f ca="1">OFFSET('2019预算营业费用'!$H64,0,MONTH(封面!$G$13)-1,)</f>
        <v>0</v>
      </c>
      <c r="G64" s="109">
        <f ca="1">OFFSET('2020实际营业费用'!$H64,0,MONTH(封面!$G$13)-1,)</f>
        <v>0</v>
      </c>
      <c r="H64" s="111">
        <f t="shared" ca="1" si="4"/>
        <v>0</v>
      </c>
      <c r="I64" s="111">
        <f t="shared" ca="1" si="5"/>
        <v>0</v>
      </c>
      <c r="J64" s="111">
        <f ca="1">SUM(OFFSET('2019营业费用'!$H64,0,0,1,MONTH(封面!$G$13)))</f>
        <v>0</v>
      </c>
      <c r="K64" s="111">
        <f ca="1">SUM(OFFSET('2019预算营业费用'!$H64,0,0,1,MONTH(封面!$G$13)))</f>
        <v>0</v>
      </c>
      <c r="L64" s="111">
        <f ca="1">SUM(OFFSET('2020实际营业费用'!$H64,0,0,1,MONTH(封面!$G$13)))</f>
        <v>0</v>
      </c>
      <c r="M64" s="111">
        <f t="shared" ca="1" si="2"/>
        <v>0</v>
      </c>
      <c r="N64" s="111">
        <f t="shared" ca="1" si="3"/>
        <v>0</v>
      </c>
      <c r="O64" s="17" t="str">
        <f>IF('2020实际营业费用'!U64="","",'2020实际营业费用'!U64)</f>
        <v/>
      </c>
      <c r="P64" s="69"/>
      <c r="Q64" s="69"/>
      <c r="R64" s="69"/>
    </row>
    <row r="65" spans="1:18" s="15" customFormat="1" ht="17.25" customHeight="1">
      <c r="A65" s="150"/>
      <c r="B65" s="47" t="s">
        <v>219</v>
      </c>
      <c r="C65" s="48" t="s">
        <v>76</v>
      </c>
      <c r="D65" s="111">
        <f>'2019预算营业费用'!T65</f>
        <v>0</v>
      </c>
      <c r="E65" s="111">
        <f ca="1">OFFSET('2019营业费用'!$H65,0,MONTH(封面!$G$13)-1,)</f>
        <v>0</v>
      </c>
      <c r="F65" s="109">
        <f ca="1">OFFSET('2019预算营业费用'!$H65,0,MONTH(封面!$G$13)-1,)</f>
        <v>0</v>
      </c>
      <c r="G65" s="109">
        <f ca="1">OFFSET('2020实际营业费用'!$H65,0,MONTH(封面!$G$13)-1,)</f>
        <v>0</v>
      </c>
      <c r="H65" s="111">
        <f t="shared" ca="1" si="4"/>
        <v>0</v>
      </c>
      <c r="I65" s="111">
        <f t="shared" ca="1" si="5"/>
        <v>0</v>
      </c>
      <c r="J65" s="111">
        <f ca="1">SUM(OFFSET('2019营业费用'!$H65,0,0,1,MONTH(封面!$G$13)))</f>
        <v>0</v>
      </c>
      <c r="K65" s="111">
        <f ca="1">SUM(OFFSET('2019预算营业费用'!$H65,0,0,1,MONTH(封面!$G$13)))</f>
        <v>0</v>
      </c>
      <c r="L65" s="111">
        <f ca="1">SUM(OFFSET('2020实际营业费用'!$H65,0,0,1,MONTH(封面!$G$13)))</f>
        <v>0</v>
      </c>
      <c r="M65" s="111">
        <f t="shared" ca="1" si="2"/>
        <v>0</v>
      </c>
      <c r="N65" s="111">
        <f t="shared" ca="1" si="3"/>
        <v>0</v>
      </c>
      <c r="O65" s="17" t="str">
        <f>IF('2020实际营业费用'!U65="","",'2020实际营业费用'!U65)</f>
        <v/>
      </c>
      <c r="P65" s="69"/>
      <c r="Q65" s="69"/>
      <c r="R65" s="69"/>
    </row>
    <row r="66" spans="1:18" s="15" customFormat="1" ht="17.25" customHeight="1">
      <c r="A66" s="150"/>
      <c r="B66" s="47" t="s">
        <v>77</v>
      </c>
      <c r="C66" s="48" t="s">
        <v>78</v>
      </c>
      <c r="D66" s="111">
        <f>'2019预算营业费用'!T66</f>
        <v>0</v>
      </c>
      <c r="E66" s="111">
        <f ca="1">OFFSET('2019营业费用'!$H66,0,MONTH(封面!$G$13)-1,)</f>
        <v>0</v>
      </c>
      <c r="F66" s="109">
        <f ca="1">OFFSET('2019预算营业费用'!$H66,0,MONTH(封面!$G$13)-1,)</f>
        <v>0</v>
      </c>
      <c r="G66" s="109">
        <f ca="1">OFFSET('2020实际营业费用'!$H66,0,MONTH(封面!$G$13)-1,)</f>
        <v>0</v>
      </c>
      <c r="H66" s="111">
        <f t="shared" ca="1" si="4"/>
        <v>0</v>
      </c>
      <c r="I66" s="111">
        <f t="shared" ca="1" si="5"/>
        <v>0</v>
      </c>
      <c r="J66" s="111">
        <f ca="1">SUM(OFFSET('2019营业费用'!$H66,0,0,1,MONTH(封面!$G$13)))</f>
        <v>0</v>
      </c>
      <c r="K66" s="111">
        <f ca="1">SUM(OFFSET('2019预算营业费用'!$H66,0,0,1,MONTH(封面!$G$13)))</f>
        <v>0</v>
      </c>
      <c r="L66" s="111">
        <f ca="1">SUM(OFFSET('2020实际营业费用'!$H66,0,0,1,MONTH(封面!$G$13)))</f>
        <v>0</v>
      </c>
      <c r="M66" s="111">
        <f t="shared" ca="1" si="2"/>
        <v>0</v>
      </c>
      <c r="N66" s="111">
        <f t="shared" ca="1" si="3"/>
        <v>0</v>
      </c>
      <c r="O66" s="17" t="str">
        <f>IF('2020实际营业费用'!U66="","",'2020实际营业费用'!U66)</f>
        <v/>
      </c>
      <c r="P66" s="69"/>
      <c r="Q66" s="69"/>
      <c r="R66" s="69"/>
    </row>
    <row r="67" spans="1:18" s="15" customFormat="1" ht="17.25" customHeight="1">
      <c r="A67" s="150"/>
      <c r="B67" s="47" t="s">
        <v>220</v>
      </c>
      <c r="C67" s="48" t="s">
        <v>79</v>
      </c>
      <c r="D67" s="111">
        <f>'2019预算营业费用'!T67</f>
        <v>0</v>
      </c>
      <c r="E67" s="111">
        <f ca="1">OFFSET('2019营业费用'!$H67,0,MONTH(封面!$G$13)-1,)</f>
        <v>0</v>
      </c>
      <c r="F67" s="109">
        <f ca="1">OFFSET('2019预算营业费用'!$H67,0,MONTH(封面!$G$13)-1,)</f>
        <v>0</v>
      </c>
      <c r="G67" s="109">
        <f ca="1">OFFSET('2020实际营业费用'!$H67,0,MONTH(封面!$G$13)-1,)</f>
        <v>0</v>
      </c>
      <c r="H67" s="111">
        <f t="shared" ca="1" si="4"/>
        <v>0</v>
      </c>
      <c r="I67" s="111">
        <f t="shared" ca="1" si="5"/>
        <v>0</v>
      </c>
      <c r="J67" s="111">
        <f ca="1">SUM(OFFSET('2019营业费用'!$H67,0,0,1,MONTH(封面!$G$13)))</f>
        <v>0</v>
      </c>
      <c r="K67" s="111">
        <f ca="1">SUM(OFFSET('2019预算营业费用'!$H67,0,0,1,MONTH(封面!$G$13)))</f>
        <v>0</v>
      </c>
      <c r="L67" s="111">
        <f ca="1">SUM(OFFSET('2020实际营业费用'!$H67,0,0,1,MONTH(封面!$G$13)))</f>
        <v>0</v>
      </c>
      <c r="M67" s="111">
        <f t="shared" ca="1" si="2"/>
        <v>0</v>
      </c>
      <c r="N67" s="111">
        <f t="shared" ca="1" si="3"/>
        <v>0</v>
      </c>
      <c r="O67" s="17" t="str">
        <f>IF('2020实际营业费用'!U67="","",'2020实际营业费用'!U67)</f>
        <v/>
      </c>
      <c r="P67" s="69"/>
      <c r="Q67" s="69"/>
      <c r="R67" s="69"/>
    </row>
    <row r="68" spans="1:18" s="15" customFormat="1" ht="17.25" customHeight="1">
      <c r="A68" s="150"/>
      <c r="B68" s="151" t="s">
        <v>80</v>
      </c>
      <c r="C68" s="48" t="s">
        <v>81</v>
      </c>
      <c r="D68" s="111">
        <f>'2019预算营业费用'!T68</f>
        <v>0</v>
      </c>
      <c r="E68" s="111">
        <f ca="1">OFFSET('2019营业费用'!$H68,0,MONTH(封面!$G$13)-1,)</f>
        <v>0</v>
      </c>
      <c r="F68" s="109">
        <f ca="1">OFFSET('2019预算营业费用'!$H68,0,MONTH(封面!$G$13)-1,)</f>
        <v>0</v>
      </c>
      <c r="G68" s="109">
        <f ca="1">OFFSET('2020实际营业费用'!$H68,0,MONTH(封面!$G$13)-1,)</f>
        <v>0</v>
      </c>
      <c r="H68" s="111">
        <f t="shared" ca="1" si="4"/>
        <v>0</v>
      </c>
      <c r="I68" s="111">
        <f t="shared" ca="1" si="5"/>
        <v>0</v>
      </c>
      <c r="J68" s="111">
        <f ca="1">SUM(OFFSET('2019营业费用'!$H68,0,0,1,MONTH(封面!$G$13)))</f>
        <v>0</v>
      </c>
      <c r="K68" s="111">
        <f ca="1">SUM(OFFSET('2019预算营业费用'!$H68,0,0,1,MONTH(封面!$G$13)))</f>
        <v>0</v>
      </c>
      <c r="L68" s="111">
        <f ca="1">SUM(OFFSET('2020实际营业费用'!$H68,0,0,1,MONTH(封面!$G$13)))</f>
        <v>0</v>
      </c>
      <c r="M68" s="111">
        <f t="shared" ca="1" si="2"/>
        <v>0</v>
      </c>
      <c r="N68" s="111">
        <f t="shared" ca="1" si="3"/>
        <v>0</v>
      </c>
      <c r="O68" s="17" t="str">
        <f>IF('2020实际营业费用'!U68="","",'2020实际营业费用'!U68)</f>
        <v/>
      </c>
      <c r="P68" s="69"/>
      <c r="Q68" s="69"/>
      <c r="R68" s="69"/>
    </row>
    <row r="69" spans="1:18" s="15" customFormat="1" ht="17.25" customHeight="1">
      <c r="A69" s="150"/>
      <c r="B69" s="151"/>
      <c r="C69" s="48" t="s">
        <v>82</v>
      </c>
      <c r="D69" s="111">
        <f>'2019预算营业费用'!T69</f>
        <v>0</v>
      </c>
      <c r="E69" s="111">
        <f ca="1">OFFSET('2019营业费用'!$H69,0,MONTH(封面!$G$13)-1,)</f>
        <v>1341231.53</v>
      </c>
      <c r="F69" s="109">
        <f ca="1">OFFSET('2019预算营业费用'!$H69,0,MONTH(封面!$G$13)-1,)</f>
        <v>0</v>
      </c>
      <c r="G69" s="109">
        <f ca="1">OFFSET('2020实际营业费用'!$H69,0,MONTH(封面!$G$13)-1,)</f>
        <v>1460673.48</v>
      </c>
      <c r="H69" s="111">
        <f t="shared" ca="1" si="4"/>
        <v>119441.94999999995</v>
      </c>
      <c r="I69" s="111">
        <f t="shared" ca="1" si="5"/>
        <v>1460673.48</v>
      </c>
      <c r="J69" s="111">
        <f ca="1">SUM(OFFSET('2019营业费用'!$H69,0,0,1,MONTH(封面!$G$13)))</f>
        <v>3406278.1900000004</v>
      </c>
      <c r="K69" s="111">
        <f ca="1">SUM(OFFSET('2019预算营业费用'!$H69,0,0,1,MONTH(封面!$G$13)))</f>
        <v>0</v>
      </c>
      <c r="L69" s="111">
        <f ca="1">SUM(OFFSET('2020实际营业费用'!$H69,0,0,1,MONTH(封面!$G$13)))</f>
        <v>4739543.6199999992</v>
      </c>
      <c r="M69" s="111">
        <f t="shared" ca="1" si="2"/>
        <v>1333265.4299999988</v>
      </c>
      <c r="N69" s="111">
        <f t="shared" ca="1" si="3"/>
        <v>4739543.6199999992</v>
      </c>
      <c r="O69" s="17" t="str">
        <f>IF('2020实际营业费用'!U69="","",'2020实际营业费用'!U69)</f>
        <v/>
      </c>
      <c r="P69" s="69"/>
      <c r="Q69" s="69"/>
      <c r="R69" s="69"/>
    </row>
    <row r="70" spans="1:18" s="15" customFormat="1" ht="17.25" customHeight="1">
      <c r="A70" s="150"/>
      <c r="B70" s="49" t="s">
        <v>83</v>
      </c>
      <c r="C70" s="48" t="s">
        <v>84</v>
      </c>
      <c r="D70" s="111">
        <f>'2019预算营业费用'!T70</f>
        <v>0</v>
      </c>
      <c r="E70" s="111">
        <f ca="1">OFFSET('2019营业费用'!$H70,0,MONTH(封面!$G$13)-1,)</f>
        <v>0</v>
      </c>
      <c r="F70" s="109">
        <f ca="1">OFFSET('2019预算营业费用'!$H70,0,MONTH(封面!$G$13)-1,)</f>
        <v>0</v>
      </c>
      <c r="G70" s="109">
        <f ca="1">OFFSET('2020实际营业费用'!$H70,0,MONTH(封面!$G$13)-1,)</f>
        <v>0</v>
      </c>
      <c r="H70" s="111">
        <f t="shared" ca="1" si="4"/>
        <v>0</v>
      </c>
      <c r="I70" s="111">
        <f t="shared" ca="1" si="5"/>
        <v>0</v>
      </c>
      <c r="J70" s="111">
        <f ca="1">SUM(OFFSET('2019营业费用'!$H70,0,0,1,MONTH(封面!$G$13)))</f>
        <v>0</v>
      </c>
      <c r="K70" s="111">
        <f ca="1">SUM(OFFSET('2019预算营业费用'!$H70,0,0,1,MONTH(封面!$G$13)))</f>
        <v>0</v>
      </c>
      <c r="L70" s="111">
        <f ca="1">SUM(OFFSET('2020实际营业费用'!$H70,0,0,1,MONTH(封面!$G$13)))</f>
        <v>0</v>
      </c>
      <c r="M70" s="111">
        <f t="shared" ca="1" si="2"/>
        <v>0</v>
      </c>
      <c r="N70" s="111">
        <f t="shared" ca="1" si="3"/>
        <v>0</v>
      </c>
      <c r="O70" s="17" t="str">
        <f>IF('2020实际营业费用'!U70="","",'2020实际营业费用'!U70)</f>
        <v/>
      </c>
      <c r="P70" s="69"/>
      <c r="Q70" s="69"/>
      <c r="R70" s="69"/>
    </row>
    <row r="71" spans="1:18" s="15" customFormat="1" ht="17.25" customHeight="1">
      <c r="A71" s="150"/>
      <c r="B71" s="49" t="s">
        <v>221</v>
      </c>
      <c r="C71" s="48" t="s">
        <v>85</v>
      </c>
      <c r="D71" s="111">
        <f>'2019预算营业费用'!T71</f>
        <v>0</v>
      </c>
      <c r="E71" s="111">
        <f ca="1">OFFSET('2019营业费用'!$H71,0,MONTH(封面!$G$13)-1,)</f>
        <v>0</v>
      </c>
      <c r="F71" s="109">
        <f ca="1">OFFSET('2019预算营业费用'!$H71,0,MONTH(封面!$G$13)-1,)</f>
        <v>0</v>
      </c>
      <c r="G71" s="109">
        <f ca="1">OFFSET('2020实际营业费用'!$H71,0,MONTH(封面!$G$13)-1,)</f>
        <v>0</v>
      </c>
      <c r="H71" s="111">
        <f t="shared" ca="1" si="4"/>
        <v>0</v>
      </c>
      <c r="I71" s="111">
        <f t="shared" ca="1" si="5"/>
        <v>0</v>
      </c>
      <c r="J71" s="111">
        <f ca="1">SUM(OFFSET('2019营业费用'!$H71,0,0,1,MONTH(封面!$G$13)))</f>
        <v>0</v>
      </c>
      <c r="K71" s="111">
        <f ca="1">SUM(OFFSET('2019预算营业费用'!$H71,0,0,1,MONTH(封面!$G$13)))</f>
        <v>0</v>
      </c>
      <c r="L71" s="111">
        <f ca="1">SUM(OFFSET('2020实际营业费用'!$H71,0,0,1,MONTH(封面!$G$13)))</f>
        <v>0</v>
      </c>
      <c r="M71" s="111">
        <f t="shared" ref="M71:M92" ca="1" si="6">L71-J71</f>
        <v>0</v>
      </c>
      <c r="N71" s="111">
        <f t="shared" ref="N71:N92" ca="1" si="7">L71-K71</f>
        <v>0</v>
      </c>
      <c r="O71" s="17" t="str">
        <f>IF('2020实际营业费用'!U71="","",'2020实际营业费用'!U71)</f>
        <v/>
      </c>
      <c r="P71" s="69"/>
      <c r="Q71" s="69"/>
      <c r="R71" s="69"/>
    </row>
    <row r="72" spans="1:18" s="15" customFormat="1" ht="17.25" customHeight="1">
      <c r="A72" s="150"/>
      <c r="B72" s="49" t="s">
        <v>222</v>
      </c>
      <c r="C72" s="48" t="s">
        <v>86</v>
      </c>
      <c r="D72" s="111">
        <f>'2019预算营业费用'!T72</f>
        <v>0</v>
      </c>
      <c r="E72" s="111">
        <f ca="1">OFFSET('2019营业费用'!$H72,0,MONTH(封面!$G$13)-1,)</f>
        <v>0</v>
      </c>
      <c r="F72" s="109">
        <f ca="1">OFFSET('2019预算营业费用'!$H72,0,MONTH(封面!$G$13)-1,)</f>
        <v>0</v>
      </c>
      <c r="G72" s="109">
        <f ca="1">OFFSET('2020实际营业费用'!$H72,0,MONTH(封面!$G$13)-1,)</f>
        <v>0</v>
      </c>
      <c r="H72" s="111">
        <f t="shared" ref="H72:H92" ca="1" si="8">IF(ISERROR(G72-E72),0,G72-E72)</f>
        <v>0</v>
      </c>
      <c r="I72" s="111">
        <f t="shared" ref="I72:I92" ca="1" si="9">IF(ISERROR(G72-F72),0,G72-F72)</f>
        <v>0</v>
      </c>
      <c r="J72" s="111">
        <f ca="1">SUM(OFFSET('2019营业费用'!$H72,0,0,1,MONTH(封面!$G$13)))</f>
        <v>0</v>
      </c>
      <c r="K72" s="111">
        <f ca="1">SUM(OFFSET('2019预算营业费用'!$H72,0,0,1,MONTH(封面!$G$13)))</f>
        <v>0</v>
      </c>
      <c r="L72" s="111">
        <f ca="1">SUM(OFFSET('2020实际营业费用'!$H72,0,0,1,MONTH(封面!$G$13)))</f>
        <v>0</v>
      </c>
      <c r="M72" s="111">
        <f t="shared" ca="1" si="6"/>
        <v>0</v>
      </c>
      <c r="N72" s="111">
        <f t="shared" ca="1" si="7"/>
        <v>0</v>
      </c>
      <c r="O72" s="17" t="str">
        <f>IF('2020实际营业费用'!U72="","",'2020实际营业费用'!U72)</f>
        <v/>
      </c>
      <c r="P72" s="69"/>
      <c r="Q72" s="69"/>
      <c r="R72" s="69"/>
    </row>
    <row r="73" spans="1:18" s="15" customFormat="1" ht="17.25" customHeight="1">
      <c r="A73" s="150"/>
      <c r="B73" s="151" t="s">
        <v>87</v>
      </c>
      <c r="C73" s="48" t="s">
        <v>88</v>
      </c>
      <c r="D73" s="111">
        <f>'2019预算营业费用'!T73</f>
        <v>0</v>
      </c>
      <c r="E73" s="111">
        <f ca="1">OFFSET('2019营业费用'!$H73,0,MONTH(封面!$G$13)-1,)</f>
        <v>0</v>
      </c>
      <c r="F73" s="109">
        <f ca="1">OFFSET('2019预算营业费用'!$H73,0,MONTH(封面!$G$13)-1,)</f>
        <v>0</v>
      </c>
      <c r="G73" s="109">
        <f ca="1">OFFSET('2020实际营业费用'!$H73,0,MONTH(封面!$G$13)-1,)</f>
        <v>0</v>
      </c>
      <c r="H73" s="111">
        <f t="shared" ca="1" si="8"/>
        <v>0</v>
      </c>
      <c r="I73" s="111">
        <f t="shared" ca="1" si="9"/>
        <v>0</v>
      </c>
      <c r="J73" s="111">
        <f ca="1">SUM(OFFSET('2019营业费用'!$H73,0,0,1,MONTH(封面!$G$13)))</f>
        <v>0</v>
      </c>
      <c r="K73" s="111">
        <f ca="1">SUM(OFFSET('2019预算营业费用'!$H73,0,0,1,MONTH(封面!$G$13)))</f>
        <v>0</v>
      </c>
      <c r="L73" s="111">
        <f ca="1">SUM(OFFSET('2020实际营业费用'!$H73,0,0,1,MONTH(封面!$G$13)))</f>
        <v>0</v>
      </c>
      <c r="M73" s="111">
        <f t="shared" ca="1" si="6"/>
        <v>0</v>
      </c>
      <c r="N73" s="111">
        <f t="shared" ca="1" si="7"/>
        <v>0</v>
      </c>
      <c r="O73" s="17" t="str">
        <f>IF('2020实际营业费用'!U73="","",'2020实际营业费用'!U73)</f>
        <v/>
      </c>
      <c r="P73" s="69"/>
      <c r="Q73" s="69"/>
      <c r="R73" s="69"/>
    </row>
    <row r="74" spans="1:18" s="15" customFormat="1" ht="17.25" customHeight="1">
      <c r="A74" s="150"/>
      <c r="B74" s="151"/>
      <c r="C74" s="50" t="s">
        <v>89</v>
      </c>
      <c r="D74" s="111">
        <f>'2019预算营业费用'!T74</f>
        <v>0</v>
      </c>
      <c r="E74" s="111">
        <f ca="1">OFFSET('2019营业费用'!$H74,0,MONTH(封面!$G$13)-1,)</f>
        <v>0</v>
      </c>
      <c r="F74" s="109">
        <f ca="1">OFFSET('2019预算营业费用'!$H74,0,MONTH(封面!$G$13)-1,)</f>
        <v>0</v>
      </c>
      <c r="G74" s="109">
        <f ca="1">OFFSET('2020实际营业费用'!$H74,0,MONTH(封面!$G$13)-1,)</f>
        <v>0</v>
      </c>
      <c r="H74" s="111">
        <f t="shared" ca="1" si="8"/>
        <v>0</v>
      </c>
      <c r="I74" s="111">
        <f t="shared" ca="1" si="9"/>
        <v>0</v>
      </c>
      <c r="J74" s="111">
        <f ca="1">SUM(OFFSET('2019营业费用'!$H74,0,0,1,MONTH(封面!$G$13)))</f>
        <v>0</v>
      </c>
      <c r="K74" s="111">
        <f ca="1">SUM(OFFSET('2019预算营业费用'!$H74,0,0,1,MONTH(封面!$G$13)))</f>
        <v>0</v>
      </c>
      <c r="L74" s="111">
        <f ca="1">SUM(OFFSET('2020实际营业费用'!$H74,0,0,1,MONTH(封面!$G$13)))</f>
        <v>0</v>
      </c>
      <c r="M74" s="111">
        <f t="shared" ca="1" si="6"/>
        <v>0</v>
      </c>
      <c r="N74" s="111">
        <f t="shared" ca="1" si="7"/>
        <v>0</v>
      </c>
      <c r="O74" s="17" t="str">
        <f>IF('2020实际营业费用'!U74="","",'2020实际营业费用'!U74)</f>
        <v/>
      </c>
      <c r="P74" s="69"/>
      <c r="Q74" s="69"/>
      <c r="R74" s="69"/>
    </row>
    <row r="75" spans="1:18" s="15" customFormat="1" ht="17.25" customHeight="1">
      <c r="A75" s="150"/>
      <c r="B75" s="49" t="s">
        <v>90</v>
      </c>
      <c r="C75" s="48" t="s">
        <v>91</v>
      </c>
      <c r="D75" s="111">
        <f>'2019预算营业费用'!T75</f>
        <v>0</v>
      </c>
      <c r="E75" s="111">
        <f ca="1">OFFSET('2019营业费用'!$H75,0,MONTH(封面!$G$13)-1,)</f>
        <v>0</v>
      </c>
      <c r="F75" s="109">
        <f ca="1">OFFSET('2019预算营业费用'!$H75,0,MONTH(封面!$G$13)-1,)</f>
        <v>0</v>
      </c>
      <c r="G75" s="109">
        <f ca="1">OFFSET('2020实际营业费用'!$H75,0,MONTH(封面!$G$13)-1,)</f>
        <v>0</v>
      </c>
      <c r="H75" s="111">
        <f t="shared" ca="1" si="8"/>
        <v>0</v>
      </c>
      <c r="I75" s="111">
        <f t="shared" ca="1" si="9"/>
        <v>0</v>
      </c>
      <c r="J75" s="111">
        <f ca="1">SUM(OFFSET('2019营业费用'!$H75,0,0,1,MONTH(封面!$G$13)))</f>
        <v>0</v>
      </c>
      <c r="K75" s="111">
        <f ca="1">SUM(OFFSET('2019预算营业费用'!$H75,0,0,1,MONTH(封面!$G$13)))</f>
        <v>0</v>
      </c>
      <c r="L75" s="111">
        <f ca="1">SUM(OFFSET('2020实际营业费用'!$H75,0,0,1,MONTH(封面!$G$13)))</f>
        <v>0</v>
      </c>
      <c r="M75" s="111">
        <f t="shared" ca="1" si="6"/>
        <v>0</v>
      </c>
      <c r="N75" s="111">
        <f t="shared" ca="1" si="7"/>
        <v>0</v>
      </c>
      <c r="O75" s="17" t="str">
        <f>IF('2020实际营业费用'!U75="","",'2020实际营业费用'!U75)</f>
        <v/>
      </c>
      <c r="P75" s="69"/>
      <c r="Q75" s="69"/>
      <c r="R75" s="69"/>
    </row>
    <row r="76" spans="1:18" s="15" customFormat="1" ht="17.25" customHeight="1">
      <c r="A76" s="145" t="s">
        <v>92</v>
      </c>
      <c r="B76" s="46" t="s">
        <v>223</v>
      </c>
      <c r="C76" s="48" t="s">
        <v>93</v>
      </c>
      <c r="D76" s="111">
        <f>'2019预算营业费用'!T76</f>
        <v>0</v>
      </c>
      <c r="E76" s="111">
        <f ca="1">OFFSET('2019营业费用'!$H76,0,MONTH(封面!$G$13)-1,)</f>
        <v>0</v>
      </c>
      <c r="F76" s="109">
        <f ca="1">OFFSET('2019预算营业费用'!$H76,0,MONTH(封面!$G$13)-1,)</f>
        <v>0</v>
      </c>
      <c r="G76" s="109">
        <f ca="1">OFFSET('2020实际营业费用'!$H76,0,MONTH(封面!$G$13)-1,)</f>
        <v>0</v>
      </c>
      <c r="H76" s="111">
        <f t="shared" ca="1" si="8"/>
        <v>0</v>
      </c>
      <c r="I76" s="111">
        <f t="shared" ca="1" si="9"/>
        <v>0</v>
      </c>
      <c r="J76" s="111">
        <f ca="1">SUM(OFFSET('2019营业费用'!$H76,0,0,1,MONTH(封面!$G$13)))</f>
        <v>0</v>
      </c>
      <c r="K76" s="111">
        <f ca="1">SUM(OFFSET('2019预算营业费用'!$H76,0,0,1,MONTH(封面!$G$13)))</f>
        <v>0</v>
      </c>
      <c r="L76" s="111">
        <f ca="1">SUM(OFFSET('2020实际营业费用'!$H76,0,0,1,MONTH(封面!$G$13)))</f>
        <v>0</v>
      </c>
      <c r="M76" s="111">
        <f t="shared" ca="1" si="6"/>
        <v>0</v>
      </c>
      <c r="N76" s="111">
        <f t="shared" ca="1" si="7"/>
        <v>0</v>
      </c>
      <c r="O76" s="17" t="str">
        <f>IF('2020实际营业费用'!U76="","",'2020实际营业费用'!U76)</f>
        <v/>
      </c>
      <c r="P76" s="69"/>
      <c r="Q76" s="69"/>
      <c r="R76" s="69"/>
    </row>
    <row r="77" spans="1:18" s="15" customFormat="1" ht="17.25" customHeight="1">
      <c r="A77" s="145"/>
      <c r="B77" s="146" t="s">
        <v>94</v>
      </c>
      <c r="C77" s="48" t="s">
        <v>95</v>
      </c>
      <c r="D77" s="111">
        <f>'2019预算营业费用'!T77</f>
        <v>0</v>
      </c>
      <c r="E77" s="111">
        <f ca="1">OFFSET('2019营业费用'!$H77,0,MONTH(封面!$G$13)-1,)</f>
        <v>0</v>
      </c>
      <c r="F77" s="109">
        <f ca="1">OFFSET('2019预算营业费用'!$H77,0,MONTH(封面!$G$13)-1,)</f>
        <v>0</v>
      </c>
      <c r="G77" s="109">
        <f ca="1">OFFSET('2020实际营业费用'!$H77,0,MONTH(封面!$G$13)-1,)</f>
        <v>0</v>
      </c>
      <c r="H77" s="111">
        <f t="shared" ca="1" si="8"/>
        <v>0</v>
      </c>
      <c r="I77" s="111">
        <f t="shared" ca="1" si="9"/>
        <v>0</v>
      </c>
      <c r="J77" s="111">
        <f ca="1">SUM(OFFSET('2019营业费用'!$H77,0,0,1,MONTH(封面!$G$13)))</f>
        <v>0</v>
      </c>
      <c r="K77" s="111">
        <f ca="1">SUM(OFFSET('2019预算营业费用'!$H77,0,0,1,MONTH(封面!$G$13)))</f>
        <v>0</v>
      </c>
      <c r="L77" s="111">
        <f ca="1">SUM(OFFSET('2020实际营业费用'!$H77,0,0,1,MONTH(封面!$G$13)))</f>
        <v>0</v>
      </c>
      <c r="M77" s="111">
        <f t="shared" ca="1" si="6"/>
        <v>0</v>
      </c>
      <c r="N77" s="111">
        <f t="shared" ca="1" si="7"/>
        <v>0</v>
      </c>
      <c r="O77" s="17" t="str">
        <f>IF('2020实际营业费用'!U77="","",'2020实际营业费用'!U77)</f>
        <v/>
      </c>
      <c r="P77" s="69"/>
      <c r="Q77" s="69"/>
      <c r="R77" s="69"/>
    </row>
    <row r="78" spans="1:18" s="15" customFormat="1" ht="17.25" customHeight="1">
      <c r="A78" s="145"/>
      <c r="B78" s="146"/>
      <c r="C78" s="50" t="s">
        <v>96</v>
      </c>
      <c r="D78" s="111">
        <f>'2019预算营业费用'!T78</f>
        <v>0</v>
      </c>
      <c r="E78" s="111">
        <f ca="1">OFFSET('2019营业费用'!$H78,0,MONTH(封面!$G$13)-1,)</f>
        <v>0</v>
      </c>
      <c r="F78" s="109">
        <f ca="1">OFFSET('2019预算营业费用'!$H78,0,MONTH(封面!$G$13)-1,)</f>
        <v>0</v>
      </c>
      <c r="G78" s="109">
        <f ca="1">OFFSET('2020实际营业费用'!$H78,0,MONTH(封面!$G$13)-1,)</f>
        <v>0</v>
      </c>
      <c r="H78" s="111">
        <f t="shared" ca="1" si="8"/>
        <v>0</v>
      </c>
      <c r="I78" s="111">
        <f t="shared" ca="1" si="9"/>
        <v>0</v>
      </c>
      <c r="J78" s="111">
        <f ca="1">SUM(OFFSET('2019营业费用'!$H78,0,0,1,MONTH(封面!$G$13)))</f>
        <v>0</v>
      </c>
      <c r="K78" s="111">
        <f ca="1">SUM(OFFSET('2019预算营业费用'!$H78,0,0,1,MONTH(封面!$G$13)))</f>
        <v>0</v>
      </c>
      <c r="L78" s="111">
        <f ca="1">SUM(OFFSET('2020实际营业费用'!$H78,0,0,1,MONTH(封面!$G$13)))</f>
        <v>0</v>
      </c>
      <c r="M78" s="111">
        <f t="shared" ca="1" si="6"/>
        <v>0</v>
      </c>
      <c r="N78" s="111">
        <f t="shared" ca="1" si="7"/>
        <v>0</v>
      </c>
      <c r="O78" s="17" t="str">
        <f>IF('2020实际营业费用'!U78="","",'2020实际营业费用'!U78)</f>
        <v/>
      </c>
      <c r="P78" s="69"/>
      <c r="Q78" s="69"/>
      <c r="R78" s="69"/>
    </row>
    <row r="79" spans="1:18" s="15" customFormat="1" ht="17.25" customHeight="1">
      <c r="A79" s="145"/>
      <c r="B79" s="46" t="s">
        <v>224</v>
      </c>
      <c r="C79" s="48" t="s">
        <v>97</v>
      </c>
      <c r="D79" s="111">
        <f>'2019预算营业费用'!T79</f>
        <v>0</v>
      </c>
      <c r="E79" s="111">
        <f ca="1">OFFSET('2019营业费用'!$H79,0,MONTH(封面!$G$13)-1,)</f>
        <v>0</v>
      </c>
      <c r="F79" s="109">
        <f ca="1">OFFSET('2019预算营业费用'!$H79,0,MONTH(封面!$G$13)-1,)</f>
        <v>0</v>
      </c>
      <c r="G79" s="109">
        <f ca="1">OFFSET('2020实际营业费用'!$H79,0,MONTH(封面!$G$13)-1,)</f>
        <v>0</v>
      </c>
      <c r="H79" s="111">
        <f t="shared" ca="1" si="8"/>
        <v>0</v>
      </c>
      <c r="I79" s="111">
        <f t="shared" ca="1" si="9"/>
        <v>0</v>
      </c>
      <c r="J79" s="111">
        <f ca="1">SUM(OFFSET('2019营业费用'!$H79,0,0,1,MONTH(封面!$G$13)))</f>
        <v>0</v>
      </c>
      <c r="K79" s="111">
        <f ca="1">SUM(OFFSET('2019预算营业费用'!$H79,0,0,1,MONTH(封面!$G$13)))</f>
        <v>0</v>
      </c>
      <c r="L79" s="111">
        <f ca="1">SUM(OFFSET('2020实际营业费用'!$H79,0,0,1,MONTH(封面!$G$13)))</f>
        <v>0</v>
      </c>
      <c r="M79" s="111">
        <f t="shared" ca="1" si="6"/>
        <v>0</v>
      </c>
      <c r="N79" s="111">
        <f t="shared" ca="1" si="7"/>
        <v>0</v>
      </c>
      <c r="O79" s="17" t="str">
        <f>IF('2020实际营业费用'!U79="","",'2020实际营业费用'!U79)</f>
        <v/>
      </c>
      <c r="P79" s="69"/>
      <c r="Q79" s="69"/>
      <c r="R79" s="69"/>
    </row>
    <row r="80" spans="1:18" s="15" customFormat="1" ht="17.25" customHeight="1">
      <c r="A80" s="147" t="s">
        <v>98</v>
      </c>
      <c r="B80" s="46" t="s">
        <v>99</v>
      </c>
      <c r="C80" s="48" t="s">
        <v>100</v>
      </c>
      <c r="D80" s="111">
        <f>'2019预算营业费用'!T80</f>
        <v>0</v>
      </c>
      <c r="E80" s="111">
        <f ca="1">OFFSET('2019营业费用'!$H80,0,MONTH(封面!$G$13)-1,)</f>
        <v>0</v>
      </c>
      <c r="F80" s="109">
        <f ca="1">OFFSET('2019预算营业费用'!$H80,0,MONTH(封面!$G$13)-1,)</f>
        <v>0</v>
      </c>
      <c r="G80" s="109">
        <f ca="1">OFFSET('2020实际营业费用'!$H80,0,MONTH(封面!$G$13)-1,)</f>
        <v>0</v>
      </c>
      <c r="H80" s="111">
        <f t="shared" ca="1" si="8"/>
        <v>0</v>
      </c>
      <c r="I80" s="111">
        <f t="shared" ca="1" si="9"/>
        <v>0</v>
      </c>
      <c r="J80" s="111">
        <f ca="1">SUM(OFFSET('2019营业费用'!$H80,0,0,1,MONTH(封面!$G$13)))</f>
        <v>0</v>
      </c>
      <c r="K80" s="111">
        <f ca="1">SUM(OFFSET('2019预算营业费用'!$H80,0,0,1,MONTH(封面!$G$13)))</f>
        <v>0</v>
      </c>
      <c r="L80" s="111">
        <f ca="1">SUM(OFFSET('2020实际营业费用'!$H80,0,0,1,MONTH(封面!$G$13)))</f>
        <v>0</v>
      </c>
      <c r="M80" s="111">
        <f t="shared" ca="1" si="6"/>
        <v>0</v>
      </c>
      <c r="N80" s="111">
        <f t="shared" ca="1" si="7"/>
        <v>0</v>
      </c>
      <c r="O80" s="17" t="str">
        <f>IF('2020实际营业费用'!U80="","",'2020实际营业费用'!U80)</f>
        <v/>
      </c>
      <c r="P80" s="69"/>
      <c r="Q80" s="69"/>
      <c r="R80" s="69"/>
    </row>
    <row r="81" spans="1:18" s="15" customFormat="1" ht="17.25" customHeight="1">
      <c r="A81" s="147"/>
      <c r="B81" s="46" t="s">
        <v>225</v>
      </c>
      <c r="C81" s="45" t="s">
        <v>101</v>
      </c>
      <c r="D81" s="111">
        <f>'2019预算营业费用'!T81</f>
        <v>0</v>
      </c>
      <c r="E81" s="111">
        <f ca="1">OFFSET('2019营业费用'!$H81,0,MONTH(封面!$G$13)-1,)</f>
        <v>0</v>
      </c>
      <c r="F81" s="109">
        <f ca="1">OFFSET('2019预算营业费用'!$H81,0,MONTH(封面!$G$13)-1,)</f>
        <v>0</v>
      </c>
      <c r="G81" s="109">
        <f ca="1">OFFSET('2020实际营业费用'!$H81,0,MONTH(封面!$G$13)-1,)</f>
        <v>0</v>
      </c>
      <c r="H81" s="111">
        <f t="shared" ca="1" si="8"/>
        <v>0</v>
      </c>
      <c r="I81" s="111">
        <f t="shared" ca="1" si="9"/>
        <v>0</v>
      </c>
      <c r="J81" s="111">
        <f ca="1">SUM(OFFSET('2019营业费用'!$H81,0,0,1,MONTH(封面!$G$13)))</f>
        <v>0</v>
      </c>
      <c r="K81" s="111">
        <f ca="1">SUM(OFFSET('2019预算营业费用'!$H81,0,0,1,MONTH(封面!$G$13)))</f>
        <v>0</v>
      </c>
      <c r="L81" s="111">
        <f ca="1">SUM(OFFSET('2020实际营业费用'!$H81,0,0,1,MONTH(封面!$G$13)))</f>
        <v>0</v>
      </c>
      <c r="M81" s="111">
        <f t="shared" ca="1" si="6"/>
        <v>0</v>
      </c>
      <c r="N81" s="111">
        <f t="shared" ca="1" si="7"/>
        <v>0</v>
      </c>
      <c r="O81" s="17" t="str">
        <f>IF('2020实际营业费用'!U81="","",'2020实际营业费用'!U81)</f>
        <v/>
      </c>
      <c r="P81" s="69"/>
      <c r="Q81" s="69"/>
      <c r="R81" s="69"/>
    </row>
    <row r="82" spans="1:18" s="15" customFormat="1" ht="17.25" customHeight="1">
      <c r="A82" s="147"/>
      <c r="B82" s="146" t="s">
        <v>102</v>
      </c>
      <c r="C82" s="45" t="s">
        <v>103</v>
      </c>
      <c r="D82" s="111">
        <f>'2019预算营业费用'!T82</f>
        <v>0</v>
      </c>
      <c r="E82" s="111">
        <f ca="1">OFFSET('2019营业费用'!$H82,0,MONTH(封面!$G$13)-1,)</f>
        <v>0</v>
      </c>
      <c r="F82" s="109">
        <f ca="1">OFFSET('2019预算营业费用'!$H82,0,MONTH(封面!$G$13)-1,)</f>
        <v>0</v>
      </c>
      <c r="G82" s="109">
        <f ca="1">OFFSET('2020实际营业费用'!$H82,0,MONTH(封面!$G$13)-1,)</f>
        <v>0</v>
      </c>
      <c r="H82" s="111">
        <f t="shared" ca="1" si="8"/>
        <v>0</v>
      </c>
      <c r="I82" s="111">
        <f t="shared" ca="1" si="9"/>
        <v>0</v>
      </c>
      <c r="J82" s="111">
        <f ca="1">SUM(OFFSET('2019营业费用'!$H82,0,0,1,MONTH(封面!$G$13)))</f>
        <v>0</v>
      </c>
      <c r="K82" s="111">
        <f ca="1">SUM(OFFSET('2019预算营业费用'!$H82,0,0,1,MONTH(封面!$G$13)))</f>
        <v>0</v>
      </c>
      <c r="L82" s="111">
        <f ca="1">SUM(OFFSET('2020实际营业费用'!$H82,0,0,1,MONTH(封面!$G$13)))</f>
        <v>0</v>
      </c>
      <c r="M82" s="111">
        <f t="shared" ca="1" si="6"/>
        <v>0</v>
      </c>
      <c r="N82" s="111">
        <f t="shared" ca="1" si="7"/>
        <v>0</v>
      </c>
      <c r="O82" s="17" t="str">
        <f>IF('2020实际营业费用'!U82="","",'2020实际营业费用'!U82)</f>
        <v/>
      </c>
      <c r="P82" s="69"/>
      <c r="Q82" s="69"/>
      <c r="R82" s="69"/>
    </row>
    <row r="83" spans="1:18" s="15" customFormat="1" ht="17.25" customHeight="1">
      <c r="A83" s="147"/>
      <c r="B83" s="146"/>
      <c r="C83" s="45" t="s">
        <v>104</v>
      </c>
      <c r="D83" s="111">
        <f>'2019预算营业费用'!T83</f>
        <v>0</v>
      </c>
      <c r="E83" s="111">
        <f ca="1">OFFSET('2019营业费用'!$H83,0,MONTH(封面!$G$13)-1,)</f>
        <v>0</v>
      </c>
      <c r="F83" s="109">
        <f ca="1">OFFSET('2019预算营业费用'!$H83,0,MONTH(封面!$G$13)-1,)</f>
        <v>0</v>
      </c>
      <c r="G83" s="109">
        <f ca="1">OFFSET('2020实际营业费用'!$H83,0,MONTH(封面!$G$13)-1,)</f>
        <v>0</v>
      </c>
      <c r="H83" s="111">
        <f t="shared" ca="1" si="8"/>
        <v>0</v>
      </c>
      <c r="I83" s="111">
        <f t="shared" ca="1" si="9"/>
        <v>0</v>
      </c>
      <c r="J83" s="111">
        <f ca="1">SUM(OFFSET('2019营业费用'!$H83,0,0,1,MONTH(封面!$G$13)))</f>
        <v>0</v>
      </c>
      <c r="K83" s="111">
        <f ca="1">SUM(OFFSET('2019预算营业费用'!$H83,0,0,1,MONTH(封面!$G$13)))</f>
        <v>0</v>
      </c>
      <c r="L83" s="111">
        <f ca="1">SUM(OFFSET('2020实际营业费用'!$H83,0,0,1,MONTH(封面!$G$13)))</f>
        <v>0</v>
      </c>
      <c r="M83" s="111">
        <f t="shared" ca="1" si="6"/>
        <v>0</v>
      </c>
      <c r="N83" s="111">
        <f t="shared" ca="1" si="7"/>
        <v>0</v>
      </c>
      <c r="O83" s="17" t="str">
        <f>IF('2020实际营业费用'!U83="","",'2020实际营业费用'!U83)</f>
        <v/>
      </c>
      <c r="P83" s="69"/>
      <c r="Q83" s="69"/>
      <c r="R83" s="69"/>
    </row>
    <row r="84" spans="1:18" s="15" customFormat="1" ht="17.25" customHeight="1">
      <c r="A84" s="147"/>
      <c r="B84" s="146"/>
      <c r="C84" s="45" t="s">
        <v>105</v>
      </c>
      <c r="D84" s="111">
        <f>'2019预算营业费用'!T84</f>
        <v>0</v>
      </c>
      <c r="E84" s="111">
        <f ca="1">OFFSET('2019营业费用'!$H84,0,MONTH(封面!$G$13)-1,)</f>
        <v>0</v>
      </c>
      <c r="F84" s="109">
        <f ca="1">OFFSET('2019预算营业费用'!$H84,0,MONTH(封面!$G$13)-1,)</f>
        <v>0</v>
      </c>
      <c r="G84" s="109">
        <f ca="1">OFFSET('2020实际营业费用'!$H84,0,MONTH(封面!$G$13)-1,)</f>
        <v>0</v>
      </c>
      <c r="H84" s="111">
        <f t="shared" ca="1" si="8"/>
        <v>0</v>
      </c>
      <c r="I84" s="111">
        <f t="shared" ca="1" si="9"/>
        <v>0</v>
      </c>
      <c r="J84" s="111">
        <f ca="1">SUM(OFFSET('2019营业费用'!$H84,0,0,1,MONTH(封面!$G$13)))</f>
        <v>0</v>
      </c>
      <c r="K84" s="111">
        <f ca="1">SUM(OFFSET('2019预算营业费用'!$H84,0,0,1,MONTH(封面!$G$13)))</f>
        <v>0</v>
      </c>
      <c r="L84" s="111">
        <f ca="1">SUM(OFFSET('2020实际营业费用'!$H84,0,0,1,MONTH(封面!$G$13)))</f>
        <v>0</v>
      </c>
      <c r="M84" s="111">
        <f t="shared" ca="1" si="6"/>
        <v>0</v>
      </c>
      <c r="N84" s="111">
        <f t="shared" ca="1" si="7"/>
        <v>0</v>
      </c>
      <c r="O84" s="17" t="str">
        <f>IF('2020实际营业费用'!U84="","",'2020实际营业费用'!U84)</f>
        <v/>
      </c>
      <c r="P84" s="69"/>
      <c r="Q84" s="69"/>
      <c r="R84" s="69"/>
    </row>
    <row r="85" spans="1:18" s="15" customFormat="1" ht="17.25" customHeight="1">
      <c r="A85" s="147"/>
      <c r="B85" s="46" t="s">
        <v>106</v>
      </c>
      <c r="C85" s="48" t="s">
        <v>107</v>
      </c>
      <c r="D85" s="111">
        <f>'2019预算营业费用'!T85</f>
        <v>0</v>
      </c>
      <c r="E85" s="111">
        <f ca="1">OFFSET('2019营业费用'!$H85,0,MONTH(封面!$G$13)-1,)</f>
        <v>0</v>
      </c>
      <c r="F85" s="109">
        <f ca="1">OFFSET('2019预算营业费用'!$H85,0,MONTH(封面!$G$13)-1,)</f>
        <v>0</v>
      </c>
      <c r="G85" s="109">
        <f ca="1">OFFSET('2020实际营业费用'!$H85,0,MONTH(封面!$G$13)-1,)</f>
        <v>0</v>
      </c>
      <c r="H85" s="111">
        <f t="shared" ca="1" si="8"/>
        <v>0</v>
      </c>
      <c r="I85" s="111">
        <f t="shared" ca="1" si="9"/>
        <v>0</v>
      </c>
      <c r="J85" s="111">
        <f ca="1">SUM(OFFSET('2019营业费用'!$H85,0,0,1,MONTH(封面!$G$13)))</f>
        <v>0</v>
      </c>
      <c r="K85" s="111">
        <f ca="1">SUM(OFFSET('2019预算营业费用'!$H85,0,0,1,MONTH(封面!$G$13)))</f>
        <v>0</v>
      </c>
      <c r="L85" s="111">
        <f ca="1">SUM(OFFSET('2020实际营业费用'!$H85,0,0,1,MONTH(封面!$G$13)))</f>
        <v>0</v>
      </c>
      <c r="M85" s="111">
        <f t="shared" ca="1" si="6"/>
        <v>0</v>
      </c>
      <c r="N85" s="111">
        <f t="shared" ca="1" si="7"/>
        <v>0</v>
      </c>
      <c r="O85" s="17" t="str">
        <f>IF('2020实际营业费用'!U85="","",'2020实际营业费用'!U85)</f>
        <v/>
      </c>
      <c r="P85" s="69"/>
      <c r="Q85" s="69"/>
      <c r="R85" s="69"/>
    </row>
    <row r="86" spans="1:18" s="15" customFormat="1" ht="17.25" customHeight="1">
      <c r="A86" s="148" t="s">
        <v>108</v>
      </c>
      <c r="B86" s="46" t="s">
        <v>109</v>
      </c>
      <c r="C86" s="48" t="s">
        <v>110</v>
      </c>
      <c r="D86" s="111">
        <f>'2019预算营业费用'!T86</f>
        <v>0</v>
      </c>
      <c r="E86" s="111">
        <f ca="1">OFFSET('2019营业费用'!$H86,0,MONTH(封面!$G$13)-1,)</f>
        <v>0</v>
      </c>
      <c r="F86" s="109">
        <f ca="1">OFFSET('2019预算营业费用'!$H86,0,MONTH(封面!$G$13)-1,)</f>
        <v>0</v>
      </c>
      <c r="G86" s="109">
        <f ca="1">OFFSET('2020实际营业费用'!$H86,0,MONTH(封面!$G$13)-1,)</f>
        <v>0</v>
      </c>
      <c r="H86" s="111">
        <f t="shared" ca="1" si="8"/>
        <v>0</v>
      </c>
      <c r="I86" s="111">
        <f t="shared" ca="1" si="9"/>
        <v>0</v>
      </c>
      <c r="J86" s="111">
        <f ca="1">SUM(OFFSET('2019营业费用'!$H86,0,0,1,MONTH(封面!$G$13)))</f>
        <v>0</v>
      </c>
      <c r="K86" s="111">
        <f ca="1">SUM(OFFSET('2019预算营业费用'!$H86,0,0,1,MONTH(封面!$G$13)))</f>
        <v>0</v>
      </c>
      <c r="L86" s="111">
        <f ca="1">SUM(OFFSET('2020实际营业费用'!$H86,0,0,1,MONTH(封面!$G$13)))</f>
        <v>0</v>
      </c>
      <c r="M86" s="111">
        <f t="shared" ca="1" si="6"/>
        <v>0</v>
      </c>
      <c r="N86" s="111">
        <f t="shared" ca="1" si="7"/>
        <v>0</v>
      </c>
      <c r="O86" s="17" t="str">
        <f>IF('2020实际营业费用'!U86="","",'2020实际营业费用'!U86)</f>
        <v/>
      </c>
      <c r="P86" s="69"/>
      <c r="Q86" s="69"/>
      <c r="R86" s="69"/>
    </row>
    <row r="87" spans="1:18" s="15" customFormat="1" ht="17.25" customHeight="1">
      <c r="A87" s="148"/>
      <c r="B87" s="46" t="s">
        <v>111</v>
      </c>
      <c r="C87" s="48" t="s">
        <v>112</v>
      </c>
      <c r="D87" s="111">
        <f>'2019预算营业费用'!T87</f>
        <v>0</v>
      </c>
      <c r="E87" s="111">
        <f ca="1">OFFSET('2019营业费用'!$H87,0,MONTH(封面!$G$13)-1,)</f>
        <v>0</v>
      </c>
      <c r="F87" s="109">
        <f ca="1">OFFSET('2019预算营业费用'!$H87,0,MONTH(封面!$G$13)-1,)</f>
        <v>0</v>
      </c>
      <c r="G87" s="109">
        <f ca="1">OFFSET('2020实际营业费用'!$H87,0,MONTH(封面!$G$13)-1,)</f>
        <v>0</v>
      </c>
      <c r="H87" s="111">
        <f t="shared" ca="1" si="8"/>
        <v>0</v>
      </c>
      <c r="I87" s="111">
        <f t="shared" ca="1" si="9"/>
        <v>0</v>
      </c>
      <c r="J87" s="111">
        <f ca="1">SUM(OFFSET('2019营业费用'!$H87,0,0,1,MONTH(封面!$G$13)))</f>
        <v>0</v>
      </c>
      <c r="K87" s="111">
        <f ca="1">SUM(OFFSET('2019预算营业费用'!$H87,0,0,1,MONTH(封面!$G$13)))</f>
        <v>0</v>
      </c>
      <c r="L87" s="111">
        <f ca="1">SUM(OFFSET('2020实际营业费用'!$H87,0,0,1,MONTH(封面!$G$13)))</f>
        <v>0</v>
      </c>
      <c r="M87" s="111">
        <f t="shared" ca="1" si="6"/>
        <v>0</v>
      </c>
      <c r="N87" s="111">
        <f t="shared" ca="1" si="7"/>
        <v>0</v>
      </c>
      <c r="O87" s="17" t="str">
        <f>IF('2020实际营业费用'!U87="","",'2020实际营业费用'!U87)</f>
        <v/>
      </c>
      <c r="P87" s="69"/>
      <c r="Q87" s="69"/>
      <c r="R87" s="69"/>
    </row>
    <row r="88" spans="1:18" s="15" customFormat="1" ht="17.25" customHeight="1">
      <c r="A88" s="148"/>
      <c r="B88" s="46" t="s">
        <v>113</v>
      </c>
      <c r="C88" s="48" t="s">
        <v>114</v>
      </c>
      <c r="D88" s="111">
        <f>'2019预算营业费用'!T88</f>
        <v>0</v>
      </c>
      <c r="E88" s="111">
        <f ca="1">OFFSET('2019营业费用'!$H88,0,MONTH(封面!$G$13)-1,)</f>
        <v>0</v>
      </c>
      <c r="F88" s="109">
        <f ca="1">OFFSET('2019预算营业费用'!$H88,0,MONTH(封面!$G$13)-1,)</f>
        <v>0</v>
      </c>
      <c r="G88" s="109">
        <f ca="1">OFFSET('2020实际营业费用'!$H88,0,MONTH(封面!$G$13)-1,)</f>
        <v>0</v>
      </c>
      <c r="H88" s="111">
        <f t="shared" ca="1" si="8"/>
        <v>0</v>
      </c>
      <c r="I88" s="111">
        <f t="shared" ca="1" si="9"/>
        <v>0</v>
      </c>
      <c r="J88" s="111">
        <f ca="1">SUM(OFFSET('2019营业费用'!$H88,0,0,1,MONTH(封面!$G$13)))</f>
        <v>0</v>
      </c>
      <c r="K88" s="111">
        <f ca="1">SUM(OFFSET('2019预算营业费用'!$H88,0,0,1,MONTH(封面!$G$13)))</f>
        <v>0</v>
      </c>
      <c r="L88" s="111">
        <f ca="1">SUM(OFFSET('2020实际营业费用'!$H88,0,0,1,MONTH(封面!$G$13)))</f>
        <v>0</v>
      </c>
      <c r="M88" s="111">
        <f t="shared" ca="1" si="6"/>
        <v>0</v>
      </c>
      <c r="N88" s="111">
        <f t="shared" ca="1" si="7"/>
        <v>0</v>
      </c>
      <c r="O88" s="17" t="str">
        <f>IF('2020实际营业费用'!U88="","",'2020实际营业费用'!U88)</f>
        <v/>
      </c>
      <c r="P88" s="69"/>
      <c r="Q88" s="69"/>
      <c r="R88" s="69"/>
    </row>
    <row r="89" spans="1:18" s="15" customFormat="1" ht="17.25" customHeight="1">
      <c r="A89" s="148"/>
      <c r="B89" s="46" t="s">
        <v>226</v>
      </c>
      <c r="C89" s="48" t="s">
        <v>115</v>
      </c>
      <c r="D89" s="111">
        <f>'2019预算营业费用'!T89</f>
        <v>0</v>
      </c>
      <c r="E89" s="111">
        <f ca="1">OFFSET('2019营业费用'!$H89,0,MONTH(封面!$G$13)-1,)</f>
        <v>0</v>
      </c>
      <c r="F89" s="109">
        <f ca="1">OFFSET('2019预算营业费用'!$H89,0,MONTH(封面!$G$13)-1,)</f>
        <v>0</v>
      </c>
      <c r="G89" s="109">
        <f ca="1">OFFSET('2020实际营业费用'!$H89,0,MONTH(封面!$G$13)-1,)</f>
        <v>0</v>
      </c>
      <c r="H89" s="111">
        <f t="shared" ca="1" si="8"/>
        <v>0</v>
      </c>
      <c r="I89" s="111">
        <f t="shared" ca="1" si="9"/>
        <v>0</v>
      </c>
      <c r="J89" s="111">
        <f ca="1">SUM(OFFSET('2019营业费用'!$H89,0,0,1,MONTH(封面!$G$13)))</f>
        <v>0</v>
      </c>
      <c r="K89" s="111">
        <f ca="1">SUM(OFFSET('2019预算营业费用'!$H89,0,0,1,MONTH(封面!$G$13)))</f>
        <v>0</v>
      </c>
      <c r="L89" s="111">
        <f ca="1">SUM(OFFSET('2020实际营业费用'!$H89,0,0,1,MONTH(封面!$G$13)))</f>
        <v>0</v>
      </c>
      <c r="M89" s="111">
        <f t="shared" ca="1" si="6"/>
        <v>0</v>
      </c>
      <c r="N89" s="111">
        <f t="shared" ca="1" si="7"/>
        <v>0</v>
      </c>
      <c r="O89" s="17" t="str">
        <f>IF('2020实际营业费用'!U89="","",'2020实际营业费用'!U89)</f>
        <v/>
      </c>
      <c r="P89" s="69"/>
      <c r="Q89" s="69"/>
      <c r="R89" s="69"/>
    </row>
    <row r="90" spans="1:18" s="15" customFormat="1" ht="17.25" customHeight="1">
      <c r="A90" s="149" t="s">
        <v>116</v>
      </c>
      <c r="B90" s="46" t="s">
        <v>227</v>
      </c>
      <c r="C90" s="48" t="s">
        <v>117</v>
      </c>
      <c r="D90" s="111">
        <f>'2019预算营业费用'!T90</f>
        <v>0</v>
      </c>
      <c r="E90" s="111">
        <f ca="1">OFFSET('2019营业费用'!$H90,0,MONTH(封面!$G$13)-1,)</f>
        <v>0</v>
      </c>
      <c r="F90" s="109">
        <f ca="1">OFFSET('2019预算营业费用'!$H90,0,MONTH(封面!$G$13)-1,)</f>
        <v>0</v>
      </c>
      <c r="G90" s="109">
        <f ca="1">OFFSET('2020实际营业费用'!$H90,0,MONTH(封面!$G$13)-1,)</f>
        <v>0</v>
      </c>
      <c r="H90" s="111">
        <f t="shared" ca="1" si="8"/>
        <v>0</v>
      </c>
      <c r="I90" s="111">
        <f t="shared" ca="1" si="9"/>
        <v>0</v>
      </c>
      <c r="J90" s="111">
        <f ca="1">SUM(OFFSET('2019营业费用'!$H90,0,0,1,MONTH(封面!$G$13)))</f>
        <v>0</v>
      </c>
      <c r="K90" s="111">
        <f ca="1">SUM(OFFSET('2019预算营业费用'!$H90,0,0,1,MONTH(封面!$G$13)))</f>
        <v>0</v>
      </c>
      <c r="L90" s="111">
        <f ca="1">SUM(OFFSET('2020实际营业费用'!$H90,0,0,1,MONTH(封面!$G$13)))</f>
        <v>0</v>
      </c>
      <c r="M90" s="111">
        <f t="shared" ca="1" si="6"/>
        <v>0</v>
      </c>
      <c r="N90" s="111">
        <f t="shared" ca="1" si="7"/>
        <v>0</v>
      </c>
      <c r="O90" s="17" t="str">
        <f>IF('2020实际营业费用'!U90="","",'2020实际营业费用'!U90)</f>
        <v/>
      </c>
      <c r="P90" s="69"/>
      <c r="Q90" s="69"/>
      <c r="R90" s="69"/>
    </row>
    <row r="91" spans="1:18" s="15" customFormat="1" ht="17.25" customHeight="1">
      <c r="A91" s="149"/>
      <c r="B91" s="46" t="s">
        <v>228</v>
      </c>
      <c r="C91" s="48" t="s">
        <v>441</v>
      </c>
      <c r="D91" s="111">
        <f>'2019预算营业费用'!T91</f>
        <v>0</v>
      </c>
      <c r="E91" s="111">
        <f ca="1">OFFSET('2019营业费用'!$H91,0,MONTH(封面!$G$13)-1,)</f>
        <v>0</v>
      </c>
      <c r="F91" s="109">
        <f ca="1">OFFSET('2019预算营业费用'!$H91,0,MONTH(封面!$G$13)-1,)</f>
        <v>0</v>
      </c>
      <c r="G91" s="109">
        <f ca="1">OFFSET('2020实际营业费用'!$H91,0,MONTH(封面!$G$13)-1,)</f>
        <v>0</v>
      </c>
      <c r="H91" s="111">
        <f t="shared" ca="1" si="8"/>
        <v>0</v>
      </c>
      <c r="I91" s="111">
        <f t="shared" ca="1" si="9"/>
        <v>0</v>
      </c>
      <c r="J91" s="111">
        <f ca="1">SUM(OFFSET('2019营业费用'!$H91,0,0,1,MONTH(封面!$G$13)))</f>
        <v>0</v>
      </c>
      <c r="K91" s="111">
        <f ca="1">SUM(OFFSET('2019预算营业费用'!$H91,0,0,1,MONTH(封面!$G$13)))</f>
        <v>0</v>
      </c>
      <c r="L91" s="111">
        <f ca="1">SUM(OFFSET('2020实际营业费用'!$H91,0,0,1,MONTH(封面!$G$13)))</f>
        <v>0</v>
      </c>
      <c r="M91" s="111">
        <f t="shared" ca="1" si="6"/>
        <v>0</v>
      </c>
      <c r="N91" s="111">
        <f t="shared" ca="1" si="7"/>
        <v>0</v>
      </c>
      <c r="O91" s="17" t="str">
        <f>IF('2020实际营业费用'!U91="","",'2020实际营业费用'!U91)</f>
        <v/>
      </c>
      <c r="P91" s="69"/>
      <c r="Q91" s="69"/>
      <c r="R91" s="69"/>
    </row>
    <row r="92" spans="1:18" s="15" customFormat="1" ht="17.25" customHeight="1">
      <c r="A92" s="149"/>
      <c r="B92" s="46" t="s">
        <v>118</v>
      </c>
      <c r="C92" s="48" t="s">
        <v>16</v>
      </c>
      <c r="D92" s="111">
        <f>'2019预算营业费用'!T92</f>
        <v>0</v>
      </c>
      <c r="E92" s="111">
        <f ca="1">OFFSET('2019营业费用'!$H92,0,MONTH(封面!$G$13)-1,)</f>
        <v>0</v>
      </c>
      <c r="F92" s="109">
        <f ca="1">OFFSET('2019预算营业费用'!$H92,0,MONTH(封面!$G$13)-1,)</f>
        <v>0</v>
      </c>
      <c r="G92" s="109">
        <f ca="1">OFFSET('2020实际营业费用'!$H92,0,MONTH(封面!$G$13)-1,)</f>
        <v>0</v>
      </c>
      <c r="H92" s="111">
        <f t="shared" ca="1" si="8"/>
        <v>0</v>
      </c>
      <c r="I92" s="111">
        <f t="shared" ca="1" si="9"/>
        <v>0</v>
      </c>
      <c r="J92" s="111">
        <f ca="1">SUM(OFFSET('2019营业费用'!$H92,0,0,1,MONTH(封面!$G$13)))</f>
        <v>0</v>
      </c>
      <c r="K92" s="111">
        <f ca="1">SUM(OFFSET('2019预算营业费用'!$H92,0,0,1,MONTH(封面!$G$13)))</f>
        <v>0</v>
      </c>
      <c r="L92" s="111">
        <f ca="1">SUM(OFFSET('2020实际营业费用'!$H92,0,0,1,MONTH(封面!$G$13)))</f>
        <v>0</v>
      </c>
      <c r="M92" s="111">
        <f t="shared" ca="1" si="6"/>
        <v>0</v>
      </c>
      <c r="N92" s="111">
        <f t="shared" ca="1" si="7"/>
        <v>0</v>
      </c>
      <c r="O92" s="17" t="str">
        <f>IF('2020实际营业费用'!U92="","",'2020实际营业费用'!U92)</f>
        <v/>
      </c>
      <c r="P92" s="69"/>
      <c r="Q92" s="69"/>
      <c r="R92" s="69"/>
    </row>
    <row r="93" spans="1:18" s="31" customFormat="1" ht="15" customHeight="1">
      <c r="A93" s="144" t="s">
        <v>119</v>
      </c>
      <c r="B93" s="144"/>
      <c r="C93" s="144"/>
      <c r="D93" s="110">
        <f>SUM(D6:D92)</f>
        <v>0</v>
      </c>
      <c r="E93" s="110">
        <f t="shared" ref="E93:L93" ca="1" si="10">SUM(E6:E92)</f>
        <v>1341231.53</v>
      </c>
      <c r="F93" s="110">
        <f t="shared" ca="1" si="10"/>
        <v>0</v>
      </c>
      <c r="G93" s="110">
        <f t="shared" ca="1" si="10"/>
        <v>3087897.7199999997</v>
      </c>
      <c r="H93" s="110">
        <f t="shared" ca="1" si="10"/>
        <v>1746666.19</v>
      </c>
      <c r="I93" s="110">
        <f t="shared" ca="1" si="10"/>
        <v>3087897.7199999997</v>
      </c>
      <c r="J93" s="110">
        <f t="shared" ca="1" si="10"/>
        <v>3406278.1900000004</v>
      </c>
      <c r="K93" s="110">
        <f t="shared" ca="1" si="10"/>
        <v>0</v>
      </c>
      <c r="L93" s="110">
        <f t="shared" ca="1" si="10"/>
        <v>9116686.7599999979</v>
      </c>
      <c r="M93" s="110">
        <f ca="1">SUM(M6:M92)</f>
        <v>5710408.5699999984</v>
      </c>
      <c r="N93" s="110">
        <f ca="1">SUM(N6:N92)</f>
        <v>9116686.7599999979</v>
      </c>
      <c r="O93" s="17" t="str">
        <f>IF('2020实际营业费用'!U93="","",'2020实际营业费用'!U93)</f>
        <v/>
      </c>
      <c r="P93" s="69"/>
      <c r="Q93" s="69"/>
      <c r="R93" s="69"/>
    </row>
    <row r="94" spans="1:18" s="32" customFormat="1" ht="15" customHeight="1">
      <c r="A94" s="202" t="s">
        <v>135</v>
      </c>
      <c r="B94" s="203"/>
      <c r="C94" s="204"/>
      <c r="D94" s="110"/>
      <c r="E94" s="111">
        <f ca="1">OFFSET('2019营业费用'!$H94,0,MONTH(封面!$G$13)-1,)</f>
        <v>0</v>
      </c>
      <c r="F94" s="109"/>
      <c r="G94" s="109">
        <f ca="1">OFFSET('2020实际营业费用'!$H94,0,MONTH(封面!$G$13)-1,)</f>
        <v>0</v>
      </c>
      <c r="H94" s="111">
        <f t="shared" ref="H94:H97" ca="1" si="11">G94-E94</f>
        <v>0</v>
      </c>
      <c r="I94" s="111"/>
      <c r="J94" s="111">
        <f ca="1">SUM(OFFSET('2019营业费用'!$H94,0,0,1,MONTH(封面!$G$13)))</f>
        <v>0</v>
      </c>
      <c r="K94" s="111"/>
      <c r="L94" s="111">
        <f ca="1">SUM(OFFSET('2020实际营业费用'!$H94,0,0,1,MONTH(封面!$G$13)))</f>
        <v>0</v>
      </c>
      <c r="M94" s="111">
        <f t="shared" ref="M94:M97" ca="1" si="12">L94-J94</f>
        <v>0</v>
      </c>
      <c r="N94" s="111"/>
      <c r="O94" s="17" t="str">
        <f>IF('2020实际营业费用'!U94="","",'2020实际营业费用'!U94)</f>
        <v/>
      </c>
      <c r="P94" s="69"/>
      <c r="Q94" s="69"/>
      <c r="R94" s="69"/>
    </row>
    <row r="95" spans="1:18" s="32" customFormat="1" ht="15" customHeight="1">
      <c r="A95" s="51"/>
      <c r="B95" s="86" t="s">
        <v>256</v>
      </c>
      <c r="C95" s="52"/>
      <c r="D95" s="110"/>
      <c r="E95" s="111">
        <f ca="1">OFFSET('2019营业费用'!$H95,0,MONTH(封面!$G$13)-1,)</f>
        <v>0</v>
      </c>
      <c r="F95" s="109"/>
      <c r="G95" s="109">
        <f ca="1">OFFSET('2020实际营业费用'!$H95,0,MONTH(封面!$G$13)-1,)</f>
        <v>0</v>
      </c>
      <c r="H95" s="111">
        <f t="shared" ca="1" si="11"/>
        <v>0</v>
      </c>
      <c r="I95" s="111"/>
      <c r="J95" s="111">
        <f ca="1">SUM(OFFSET('2019营业费用'!$H95,0,0,1,MONTH(封面!$G$13)))</f>
        <v>0</v>
      </c>
      <c r="K95" s="111"/>
      <c r="L95" s="111">
        <f ca="1">SUM(OFFSET('2020实际营业费用'!$H95,0,0,1,MONTH(封面!$G$13)))</f>
        <v>0</v>
      </c>
      <c r="M95" s="111">
        <f t="shared" ca="1" si="12"/>
        <v>0</v>
      </c>
      <c r="N95" s="111"/>
      <c r="O95" s="17" t="str">
        <f>IF('2020实际营业费用'!U95="","",'2020实际营业费用'!U95)</f>
        <v/>
      </c>
      <c r="P95" s="69"/>
      <c r="Q95" s="69"/>
      <c r="R95" s="69"/>
    </row>
    <row r="96" spans="1:18" s="32" customFormat="1" ht="15" customHeight="1">
      <c r="A96" s="202" t="s">
        <v>136</v>
      </c>
      <c r="B96" s="203"/>
      <c r="C96" s="204"/>
      <c r="D96" s="110"/>
      <c r="E96" s="111">
        <f ca="1">OFFSET('2019营业费用'!$H96,0,MONTH(封面!$G$13)-1,)</f>
        <v>0</v>
      </c>
      <c r="F96" s="109"/>
      <c r="G96" s="109">
        <f ca="1">OFFSET('2020实际营业费用'!$H96,0,MONTH(封面!$G$13)-1,)</f>
        <v>0</v>
      </c>
      <c r="H96" s="111">
        <f t="shared" ca="1" si="11"/>
        <v>0</v>
      </c>
      <c r="I96" s="111"/>
      <c r="J96" s="111">
        <f ca="1">SUM(OFFSET('2019营业费用'!$H96,0,0,1,MONTH(封面!$G$13)))</f>
        <v>0</v>
      </c>
      <c r="K96" s="111"/>
      <c r="L96" s="111">
        <f ca="1">SUM(OFFSET('2020实际营业费用'!$H96,0,0,1,MONTH(封面!$G$13)))</f>
        <v>0</v>
      </c>
      <c r="M96" s="111">
        <f t="shared" ca="1" si="12"/>
        <v>0</v>
      </c>
      <c r="N96" s="111"/>
      <c r="O96" s="17" t="str">
        <f>IF('2020实际营业费用'!U96="","",'2020实际营业费用'!U96)</f>
        <v/>
      </c>
      <c r="P96" s="69"/>
      <c r="Q96" s="69"/>
      <c r="R96" s="69"/>
    </row>
    <row r="97" spans="1:18" s="32" customFormat="1" ht="15" customHeight="1">
      <c r="A97" s="51"/>
      <c r="B97" s="86" t="s">
        <v>256</v>
      </c>
      <c r="C97" s="52"/>
      <c r="D97" s="110"/>
      <c r="E97" s="111">
        <f ca="1">OFFSET('2019营业费用'!$H97,0,MONTH(封面!$G$13)-1,)</f>
        <v>0</v>
      </c>
      <c r="F97" s="109"/>
      <c r="G97" s="109">
        <f ca="1">OFFSET('2020实际营业费用'!$H97,0,MONTH(封面!$G$13)-1,)</f>
        <v>0</v>
      </c>
      <c r="H97" s="111">
        <f t="shared" ca="1" si="11"/>
        <v>0</v>
      </c>
      <c r="I97" s="111"/>
      <c r="J97" s="111">
        <f ca="1">SUM(OFFSET('2019营业费用'!$H97,0,0,1,MONTH(封面!$G$13)))</f>
        <v>0</v>
      </c>
      <c r="K97" s="111"/>
      <c r="L97" s="111">
        <f ca="1">SUM(OFFSET('2020实际营业费用'!$H97,0,0,1,MONTH(封面!$G$13)))</f>
        <v>0</v>
      </c>
      <c r="M97" s="111">
        <f t="shared" ca="1" si="12"/>
        <v>0</v>
      </c>
      <c r="N97" s="111"/>
      <c r="O97" s="17" t="str">
        <f>IF('2020实际营业费用'!U97="","",'2020实际营业费用'!U97)</f>
        <v/>
      </c>
      <c r="P97" s="69"/>
      <c r="Q97" s="69"/>
      <c r="R97" s="69"/>
    </row>
    <row r="98" spans="1:18" s="32" customFormat="1" ht="15" customHeight="1">
      <c r="A98" s="202" t="s">
        <v>444</v>
      </c>
      <c r="B98" s="203"/>
      <c r="C98" s="204"/>
      <c r="D98" s="110"/>
      <c r="E98" s="111">
        <f ca="1">OFFSET('2019营业费用'!$H98,0,MONTH(封面!$G$13)-1,)</f>
        <v>1341231.53</v>
      </c>
      <c r="F98" s="109"/>
      <c r="G98" s="109">
        <f ca="1">OFFSET('2020实际营业费用'!$H98,0,MONTH(封面!$G$13)-1,)</f>
        <v>3087897.7199999997</v>
      </c>
      <c r="H98" s="111">
        <f t="shared" ref="H98:H105" ca="1" si="13">G98-E98</f>
        <v>1746666.1899999997</v>
      </c>
      <c r="I98" s="111"/>
      <c r="J98" s="111">
        <f ca="1">SUM(OFFSET('2019营业费用'!$H98,0,0,1,MONTH(封面!$G$13)))</f>
        <v>3406278.1900000004</v>
      </c>
      <c r="K98" s="111"/>
      <c r="L98" s="111">
        <f ca="1">SUM(OFFSET('2020实际营业费用'!$H98,0,0,1,MONTH(封面!$G$13)))</f>
        <v>9116686.7599999998</v>
      </c>
      <c r="M98" s="111">
        <f t="shared" ref="M98:M105" ca="1" si="14">L98-J98</f>
        <v>5710408.5699999994</v>
      </c>
      <c r="N98" s="111"/>
      <c r="O98" s="17" t="str">
        <f>IF('2020实际营业费用'!U98="","",'2020实际营业费用'!U98)</f>
        <v/>
      </c>
      <c r="P98" s="69"/>
      <c r="Q98" s="69"/>
      <c r="R98" s="69"/>
    </row>
    <row r="99" spans="1:18" s="32" customFormat="1" ht="15" customHeight="1">
      <c r="A99" s="128"/>
      <c r="B99" s="86" t="s">
        <v>256</v>
      </c>
      <c r="C99" s="129"/>
      <c r="D99" s="110"/>
      <c r="E99" s="111">
        <f ca="1">OFFSET('2019营业费用'!$H99,0,MONTH(封面!$G$13)-1,)</f>
        <v>1341231.53</v>
      </c>
      <c r="F99" s="109"/>
      <c r="G99" s="109">
        <f ca="1">OFFSET('2020实际营业费用'!$H99,0,MONTH(封面!$G$13)-1,)</f>
        <v>1460673.48</v>
      </c>
      <c r="H99" s="111">
        <f t="shared" ca="1" si="13"/>
        <v>119441.94999999995</v>
      </c>
      <c r="I99" s="111"/>
      <c r="J99" s="111">
        <f ca="1">SUM(OFFSET('2019营业费用'!$H99,0,0,1,MONTH(封面!$G$13)))</f>
        <v>3406278.1900000004</v>
      </c>
      <c r="K99" s="111"/>
      <c r="L99" s="111">
        <f ca="1">SUM(OFFSET('2020实际营业费用'!$H99,0,0,1,MONTH(封面!$G$13)))</f>
        <v>4739543.6199999992</v>
      </c>
      <c r="M99" s="111">
        <f t="shared" ca="1" si="14"/>
        <v>1333265.4299999988</v>
      </c>
      <c r="N99" s="111"/>
      <c r="O99" s="17" t="str">
        <f>IF('2020实际营业费用'!U99="","",'2020实际营业费用'!U99)</f>
        <v/>
      </c>
      <c r="P99" s="69"/>
      <c r="Q99" s="69"/>
      <c r="R99" s="69"/>
    </row>
    <row r="100" spans="1:18" s="32" customFormat="1" ht="15" customHeight="1">
      <c r="A100" s="202" t="s">
        <v>445</v>
      </c>
      <c r="B100" s="203"/>
      <c r="C100" s="204"/>
      <c r="D100" s="110"/>
      <c r="E100" s="111">
        <f ca="1">OFFSET('2019营业费用'!$H100,0,MONTH(封面!$G$13)-1,)</f>
        <v>0</v>
      </c>
      <c r="F100" s="109"/>
      <c r="G100" s="109">
        <f ca="1">OFFSET('2020实际营业费用'!$H100,0,MONTH(封面!$G$13)-1,)</f>
        <v>0</v>
      </c>
      <c r="H100" s="111">
        <f t="shared" ca="1" si="13"/>
        <v>0</v>
      </c>
      <c r="I100" s="111"/>
      <c r="J100" s="111">
        <f ca="1">SUM(OFFSET('2019营业费用'!$H100,0,0,1,MONTH(封面!$G$13)))</f>
        <v>0</v>
      </c>
      <c r="K100" s="111"/>
      <c r="L100" s="111">
        <f ca="1">SUM(OFFSET('2020实际营业费用'!$H100,0,0,1,MONTH(封面!$G$13)))</f>
        <v>0</v>
      </c>
      <c r="M100" s="111">
        <f t="shared" ca="1" si="14"/>
        <v>0</v>
      </c>
      <c r="N100" s="111"/>
      <c r="O100" s="17" t="str">
        <f>IF('2020实际营业费用'!U100="","",'2020实际营业费用'!U100)</f>
        <v/>
      </c>
      <c r="P100" s="69"/>
      <c r="Q100" s="69"/>
      <c r="R100" s="69"/>
    </row>
    <row r="101" spans="1:18" s="32" customFormat="1" ht="15" customHeight="1">
      <c r="A101" s="128"/>
      <c r="B101" s="86" t="s">
        <v>256</v>
      </c>
      <c r="C101" s="129"/>
      <c r="D101" s="110"/>
      <c r="E101" s="111">
        <f ca="1">OFFSET('2019营业费用'!$H101,0,MONTH(封面!$G$13)-1,)</f>
        <v>0</v>
      </c>
      <c r="F101" s="109"/>
      <c r="G101" s="109">
        <f ca="1">OFFSET('2020实际营业费用'!$H101,0,MONTH(封面!$G$13)-1,)</f>
        <v>0</v>
      </c>
      <c r="H101" s="111">
        <f t="shared" ca="1" si="13"/>
        <v>0</v>
      </c>
      <c r="I101" s="111"/>
      <c r="J101" s="111">
        <f ca="1">SUM(OFFSET('2019营业费用'!$H101,0,0,1,MONTH(封面!$G$13)))</f>
        <v>0</v>
      </c>
      <c r="K101" s="111"/>
      <c r="L101" s="111">
        <f ca="1">SUM(OFFSET('2020实际营业费用'!$H101,0,0,1,MONTH(封面!$G$13)))</f>
        <v>0</v>
      </c>
      <c r="M101" s="111">
        <f t="shared" ca="1" si="14"/>
        <v>0</v>
      </c>
      <c r="N101" s="111"/>
      <c r="O101" s="17" t="str">
        <f>IF('2020实际营业费用'!U101="","",'2020实际营业费用'!U101)</f>
        <v/>
      </c>
      <c r="P101" s="69"/>
      <c r="Q101" s="69"/>
      <c r="R101" s="69"/>
    </row>
    <row r="102" spans="1:18" s="32" customFormat="1" ht="15" customHeight="1">
      <c r="A102" s="202" t="s">
        <v>120</v>
      </c>
      <c r="B102" s="203"/>
      <c r="C102" s="204"/>
      <c r="D102" s="110"/>
      <c r="E102" s="111">
        <f ca="1">OFFSET('2019营业费用'!$H102,0,MONTH(封面!$G$13)-1,)</f>
        <v>0</v>
      </c>
      <c r="F102" s="109"/>
      <c r="G102" s="109">
        <f ca="1">OFFSET('2020实际营业费用'!$H104,0,MONTH(封面!$G$13)-1,)</f>
        <v>0</v>
      </c>
      <c r="H102" s="111">
        <f t="shared" ca="1" si="13"/>
        <v>0</v>
      </c>
      <c r="I102" s="111"/>
      <c r="J102" s="111">
        <f ca="1">SUM(OFFSET('2019营业费用'!$H102,0,0,1,MONTH(封面!$G$13)))</f>
        <v>0</v>
      </c>
      <c r="K102" s="111"/>
      <c r="L102" s="111">
        <f ca="1">SUM(OFFSET('2020实际营业费用'!$H104,0,0,1,MONTH(封面!$G$13)))</f>
        <v>0</v>
      </c>
      <c r="M102" s="111">
        <f t="shared" ca="1" si="14"/>
        <v>0</v>
      </c>
      <c r="N102" s="111"/>
      <c r="O102" s="17" t="str">
        <f>IF('2020实际营业费用'!U102="","",'2020实际营业费用'!U102)</f>
        <v/>
      </c>
      <c r="P102" s="69"/>
      <c r="Q102" s="69"/>
      <c r="R102" s="69"/>
    </row>
    <row r="103" spans="1:18" s="32" customFormat="1" ht="15" customHeight="1">
      <c r="A103" s="51"/>
      <c r="B103" s="86" t="s">
        <v>256</v>
      </c>
      <c r="C103" s="52"/>
      <c r="D103" s="110"/>
      <c r="E103" s="111">
        <f ca="1">OFFSET('2019营业费用'!$H103,0,MONTH(封面!$G$13)-1,)</f>
        <v>0</v>
      </c>
      <c r="F103" s="109"/>
      <c r="G103" s="109">
        <f ca="1">OFFSET('2020实际营业费用'!$H103,0,MONTH(封面!$G$13)-1,)</f>
        <v>0</v>
      </c>
      <c r="H103" s="111">
        <f t="shared" ca="1" si="13"/>
        <v>0</v>
      </c>
      <c r="I103" s="111"/>
      <c r="J103" s="111">
        <f ca="1">SUM(OFFSET('2019营业费用'!$H103,0,0,1,MONTH(封面!$G$13)))</f>
        <v>0</v>
      </c>
      <c r="K103" s="111"/>
      <c r="L103" s="111">
        <f ca="1">SUM(OFFSET('2020实际营业费用'!$H103,0,0,1,MONTH(封面!$G$13)))</f>
        <v>0</v>
      </c>
      <c r="M103" s="111">
        <f t="shared" ca="1" si="14"/>
        <v>0</v>
      </c>
      <c r="N103" s="111"/>
      <c r="O103" s="17" t="str">
        <f>IF('2020实际营业费用'!U103="","",'2020实际营业费用'!U103)</f>
        <v/>
      </c>
      <c r="P103" s="69"/>
      <c r="Q103" s="69"/>
      <c r="R103" s="69"/>
    </row>
    <row r="104" spans="1:18">
      <c r="A104" s="202" t="s">
        <v>257</v>
      </c>
      <c r="B104" s="203"/>
      <c r="C104" s="204"/>
      <c r="D104" s="110"/>
      <c r="E104" s="111">
        <f ca="1">OFFSET('2019营业费用'!$H104,0,MONTH(封面!$G$13)-1,)</f>
        <v>0</v>
      </c>
      <c r="F104" s="109"/>
      <c r="G104" s="109">
        <f ca="1">OFFSET('2020实际营业费用'!$H104,0,MONTH(封面!$G$13)-1,)</f>
        <v>0</v>
      </c>
      <c r="H104" s="111">
        <f t="shared" ref="H104" ca="1" si="15">G104-E104</f>
        <v>0</v>
      </c>
      <c r="I104" s="111"/>
      <c r="J104" s="111">
        <f ca="1">SUM(OFFSET('2019营业费用'!$H104,0,0,1,MONTH(封面!$G$13)))</f>
        <v>0</v>
      </c>
      <c r="K104" s="111"/>
      <c r="L104" s="111">
        <f ca="1">SUM(OFFSET('2020实际营业费用'!$H104,0,0,1,MONTH(封面!$G$13)))</f>
        <v>0</v>
      </c>
      <c r="M104" s="111">
        <f t="shared" ref="M104" ca="1" si="16">L104-J104</f>
        <v>0</v>
      </c>
      <c r="N104" s="111"/>
      <c r="O104" s="17" t="str">
        <f>IF('2020实际营业费用'!U104="","",'2020实际营业费用'!U104)</f>
        <v/>
      </c>
      <c r="P104" s="69"/>
      <c r="Q104" s="69"/>
      <c r="R104" s="69"/>
    </row>
    <row r="105" spans="1:18" s="32" customFormat="1" ht="15" customHeight="1">
      <c r="A105" s="122"/>
      <c r="B105" s="86" t="s">
        <v>256</v>
      </c>
      <c r="C105" s="123"/>
      <c r="D105" s="110"/>
      <c r="E105" s="111">
        <f ca="1">OFFSET('2019营业费用'!$H105,0,MONTH(封面!$G$13)-1,)</f>
        <v>0</v>
      </c>
      <c r="F105" s="109"/>
      <c r="G105" s="109">
        <f ca="1">OFFSET('2020实际营业费用'!$H105,0,MONTH(封面!$G$13)-1,)</f>
        <v>0</v>
      </c>
      <c r="H105" s="111">
        <f t="shared" ca="1" si="13"/>
        <v>0</v>
      </c>
      <c r="I105" s="111"/>
      <c r="J105" s="111">
        <f ca="1">SUM(OFFSET('2019营业费用'!$H105,0,0,1,MONTH(封面!$G$13)))</f>
        <v>0</v>
      </c>
      <c r="K105" s="111"/>
      <c r="L105" s="111">
        <f ca="1">SUM(OFFSET('2020实际营业费用'!$H105,0,0,1,MONTH(封面!$G$13)))</f>
        <v>0</v>
      </c>
      <c r="M105" s="111">
        <f t="shared" ca="1" si="14"/>
        <v>0</v>
      </c>
      <c r="N105" s="111"/>
      <c r="O105" s="17" t="str">
        <f>IF('2020实际营业费用'!U105="","",'2020实际营业费用'!U105)</f>
        <v/>
      </c>
      <c r="P105" s="69"/>
      <c r="Q105" s="69"/>
      <c r="R105" s="69"/>
    </row>
    <row r="106" spans="1:18" s="31" customFormat="1" ht="12">
      <c r="C106" s="53"/>
      <c r="D106" s="53" t="s">
        <v>122</v>
      </c>
      <c r="E106" s="90">
        <f ca="1">E93-SUM(E94,E96,E98,E100,E102,E104)</f>
        <v>0</v>
      </c>
      <c r="F106" s="53"/>
      <c r="G106" s="90">
        <f t="shared" ref="G106:H106" ca="1" si="17">G93-SUM(G94,G96,G98,G100,G102,G104)</f>
        <v>0</v>
      </c>
      <c r="H106" s="90">
        <f t="shared" ca="1" si="17"/>
        <v>0</v>
      </c>
      <c r="I106" s="53"/>
      <c r="J106" s="90">
        <f ca="1">J93-SUM(J94,J96,J98,J100,J102,J104)</f>
        <v>0</v>
      </c>
      <c r="K106" s="53"/>
      <c r="L106" s="90">
        <f t="shared" ref="L106:M106" ca="1" si="18">L93-SUM(L94,L96,L98,L100,L102,L104)</f>
        <v>0</v>
      </c>
      <c r="M106" s="90">
        <f t="shared" ca="1" si="18"/>
        <v>0</v>
      </c>
      <c r="N106" s="53"/>
      <c r="O106" s="53"/>
    </row>
    <row r="107" spans="1:18">
      <c r="E107" s="56"/>
      <c r="F107" s="56"/>
      <c r="G107" s="56"/>
      <c r="H107" s="57"/>
      <c r="I107" s="57"/>
      <c r="J107" s="56"/>
      <c r="K107" s="56"/>
      <c r="L107" s="56"/>
    </row>
    <row r="108" spans="1:18" s="31" customFormat="1" ht="12">
      <c r="A108" s="31" t="s">
        <v>123</v>
      </c>
      <c r="C108" s="53"/>
      <c r="D108" s="53"/>
      <c r="E108" s="53"/>
      <c r="F108" s="53"/>
      <c r="G108" s="53"/>
      <c r="H108" s="53"/>
      <c r="I108" s="53"/>
      <c r="J108" s="53"/>
      <c r="K108" s="53"/>
      <c r="L108" s="90"/>
      <c r="M108" s="53"/>
      <c r="N108" s="53"/>
      <c r="O108" s="53"/>
    </row>
    <row r="109" spans="1:18" s="31" customFormat="1" ht="12">
      <c r="A109" s="31" t="s">
        <v>140</v>
      </c>
      <c r="C109" s="53"/>
      <c r="D109" s="53"/>
      <c r="E109" s="53"/>
      <c r="F109" s="53"/>
      <c r="G109" s="39"/>
      <c r="H109" s="53"/>
      <c r="I109" s="53"/>
      <c r="J109" s="53"/>
      <c r="K109" s="53"/>
      <c r="L109" s="90"/>
      <c r="M109" s="53"/>
      <c r="N109" s="53"/>
      <c r="O109" s="53"/>
    </row>
    <row r="110" spans="1:18" s="31" customFormat="1" ht="12">
      <c r="A110" s="31" t="s">
        <v>232</v>
      </c>
      <c r="C110" s="53"/>
      <c r="D110" s="53"/>
      <c r="E110" s="53"/>
      <c r="F110" s="53"/>
      <c r="G110" s="90"/>
      <c r="H110" s="53"/>
      <c r="I110" s="53"/>
      <c r="J110" s="53"/>
      <c r="K110" s="53"/>
      <c r="L110" s="53"/>
      <c r="M110" s="53"/>
      <c r="N110" s="53"/>
      <c r="O110" s="53"/>
    </row>
  </sheetData>
  <autoFilter ref="B5:P106"/>
  <customSheetViews>
    <customSheetView guid="{8309B07A-FC01-4476-88AB-A9C1650B1DDA}" showAutoFilter="1">
      <pane xSplit="3" ySplit="5" topLeftCell="D96" activePane="bottomRight" state="frozen"/>
      <selection pane="bottomRight" activeCell="K32" sqref="K32"/>
      <pageMargins left="0.75" right="0.75" top="1" bottom="1" header="0.5" footer="0.5"/>
      <pageSetup paperSize="9" orientation="portrait" horizontalDpi="1200" verticalDpi="1200" r:id="rId1"/>
      <headerFooter alignWithMargins="0"/>
      <autoFilter ref="B5:P104"/>
    </customSheetView>
    <customSheetView guid="{D4D59768-72E0-4FAB-974B-C4290D2FAC8F}" showAutoFilter="1" state="hidden">
      <pane xSplit="3" ySplit="5" topLeftCell="D6" activePane="bottomRight" state="frozen"/>
      <selection pane="bottomRight" activeCell="K32" sqref="K32"/>
      <pageMargins left="0.75" right="0.75" top="1" bottom="1" header="0.5" footer="0.5"/>
      <pageSetup paperSize="9" orientation="portrait" horizontalDpi="1200" verticalDpi="1200" r:id="rId2"/>
      <headerFooter alignWithMargins="0"/>
      <autoFilter ref="B5:P104"/>
    </customSheetView>
    <customSheetView guid="{A37983A8-BC51-4154-8FEA-C3D4561882CC}" showAutoFilter="1">
      <pane xSplit="3" ySplit="5" topLeftCell="D92" activePane="bottomRight" state="frozen"/>
      <selection pane="bottomRight" activeCell="F92" sqref="F92"/>
      <pageMargins left="0.75" right="0.75" top="1" bottom="1" header="0.5" footer="0.5"/>
      <pageSetup paperSize="9" orientation="portrait" horizontalDpi="1200" verticalDpi="1200" r:id="rId3"/>
      <headerFooter alignWithMargins="0"/>
      <autoFilter ref="B5:P104"/>
    </customSheetView>
    <customSheetView guid="{50C6B4FE-3059-4DA5-BCA6-E2B9EEC70A61}" showAutoFilter="1">
      <pane xSplit="3" ySplit="5" topLeftCell="D90" activePane="bottomRight" state="frozen"/>
      <selection pane="bottomRight" activeCell="K104" sqref="K104"/>
      <pageMargins left="0.75" right="0.75" top="1" bottom="1" header="0.5" footer="0.5"/>
      <pageSetup paperSize="9" orientation="portrait" horizontalDpi="1200" verticalDpi="1200" r:id="rId4"/>
      <headerFooter alignWithMargins="0"/>
      <autoFilter ref="B5:P104"/>
    </customSheetView>
    <customSheetView guid="{4948553E-BE76-402B-BAA8-3966B343194D}" showAutoFilter="1">
      <pane xSplit="3" ySplit="5" topLeftCell="D92" activePane="bottomRight" state="frozen"/>
      <selection pane="bottomRight" activeCell="F92" sqref="F92"/>
      <pageMargins left="0.75" right="0.75" top="1" bottom="1" header="0.5" footer="0.5"/>
      <pageSetup paperSize="9" orientation="portrait" horizontalDpi="1200" verticalDpi="1200" r:id="rId5"/>
      <headerFooter alignWithMargins="0"/>
      <autoFilter ref="B5:P104"/>
    </customSheetView>
    <customSheetView guid="{35971C6B-DC11-492B-B782-2EF173FCC689}" showAutoFilter="1">
      <pane xSplit="3" ySplit="5" topLeftCell="D90" activePane="bottomRight" state="frozen"/>
      <selection pane="bottomRight" activeCell="N106" sqref="N106"/>
      <pageMargins left="0.75" right="0.75" top="1" bottom="1" header="0.5" footer="0.5"/>
      <pageSetup paperSize="9" orientation="portrait" horizontalDpi="1200" verticalDpi="1200" r:id="rId6"/>
      <headerFooter alignWithMargins="0"/>
      <autoFilter ref="B5:P104"/>
    </customSheetView>
    <customSheetView guid="{32F6004C-FCD8-4606-8BB7-0BE0BE0666BF}" showAutoFilter="1">
      <pane xSplit="3" ySplit="5" topLeftCell="D90" activePane="bottomRight" state="frozen"/>
      <selection pane="bottomRight" activeCell="K104" sqref="K104"/>
      <pageMargins left="0.75" right="0.75" top="1" bottom="1" header="0.5" footer="0.5"/>
      <pageSetup paperSize="9" orientation="portrait" horizontalDpi="1200" verticalDpi="1200" r:id="rId7"/>
      <headerFooter alignWithMargins="0"/>
      <autoFilter ref="B5:P104"/>
    </customSheetView>
    <customSheetView guid="{5F046216-F62E-4A95-B8BD-6D2AB894BA3D}" showAutoFilter="1">
      <pane xSplit="3" ySplit="5" topLeftCell="D12" activePane="bottomRight" state="frozen"/>
      <selection pane="bottomRight" activeCell="K32" sqref="K32"/>
      <pageMargins left="0.75" right="0.75" top="1" bottom="1" header="0.5" footer="0.5"/>
      <pageSetup paperSize="9" orientation="portrait" horizontalDpi="1200" verticalDpi="1200" r:id="rId8"/>
      <headerFooter alignWithMargins="0"/>
      <autoFilter ref="B5:P104"/>
    </customSheetView>
    <customSheetView guid="{20DEA1C3-F870-4325-A947-DF01307179C4}" showAutoFilter="1">
      <pane xSplit="3" ySplit="5" topLeftCell="D92" activePane="bottomRight" state="frozen"/>
      <selection pane="bottomRight" activeCell="F92" sqref="F92"/>
      <pageMargins left="0.75" right="0.75" top="1" bottom="1" header="0.5" footer="0.5"/>
      <pageSetup paperSize="9" orientation="portrait" horizontalDpi="1200" verticalDpi="1200" r:id="rId9"/>
      <headerFooter alignWithMargins="0"/>
      <autoFilter ref="B5:P104"/>
    </customSheetView>
    <customSheetView guid="{A27792F8-7640-416B-AC24-5F35457394E7}" showAutoFilter="1">
      <pane xSplit="3" ySplit="5" topLeftCell="D6" activePane="bottomRight" state="frozen"/>
      <selection pane="bottomRight" activeCell="K32" sqref="K32"/>
      <pageMargins left="0.75" right="0.75" top="1" bottom="1" header="0.5" footer="0.5"/>
      <pageSetup paperSize="9" orientation="portrait" horizontalDpi="1200" verticalDpi="1200" r:id="rId10"/>
      <headerFooter alignWithMargins="0"/>
      <autoFilter ref="B5:P104"/>
    </customSheetView>
  </customSheetViews>
  <mergeCells count="39">
    <mergeCell ref="A1:L1"/>
    <mergeCell ref="A4:A5"/>
    <mergeCell ref="B4:B5"/>
    <mergeCell ref="C4:C5"/>
    <mergeCell ref="D4:D5"/>
    <mergeCell ref="E4:I4"/>
    <mergeCell ref="J4:N4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104:C104"/>
    <mergeCell ref="A102:C102"/>
    <mergeCell ref="A96:C96"/>
    <mergeCell ref="A98:C98"/>
    <mergeCell ref="A86:A89"/>
    <mergeCell ref="A90:A92"/>
    <mergeCell ref="A93:C93"/>
    <mergeCell ref="A94:C94"/>
    <mergeCell ref="A100:C100"/>
  </mergeCells>
  <phoneticPr fontId="10" type="noConversion"/>
  <conditionalFormatting sqref="S41:XFD41">
    <cfRule type="cellIs" dxfId="14" priority="15" stopIfTrue="1" operator="equal">
      <formula>"no"</formula>
    </cfRule>
  </conditionalFormatting>
  <conditionalFormatting sqref="S41:XFD41">
    <cfRule type="cellIs" dxfId="13" priority="14" stopIfTrue="1" operator="equal">
      <formula>"no"</formula>
    </cfRule>
  </conditionalFormatting>
  <conditionalFormatting sqref="O41 A41:C41">
    <cfRule type="cellIs" dxfId="12" priority="13" stopIfTrue="1" operator="equal">
      <formula>"no"</formula>
    </cfRule>
  </conditionalFormatting>
  <conditionalFormatting sqref="O41 A41:C41">
    <cfRule type="cellIs" dxfId="11" priority="12" stopIfTrue="1" operator="equal">
      <formula>"no"</formula>
    </cfRule>
  </conditionalFormatting>
  <conditionalFormatting sqref="E107:L107">
    <cfRule type="cellIs" dxfId="10" priority="11" stopIfTrue="1" operator="equal">
      <formula>"no"</formula>
    </cfRule>
  </conditionalFormatting>
  <conditionalFormatting sqref="O41">
    <cfRule type="cellIs" dxfId="9" priority="4" stopIfTrue="1" operator="equal">
      <formula>"no"</formula>
    </cfRule>
  </conditionalFormatting>
  <conditionalFormatting sqref="O41">
    <cfRule type="cellIs" dxfId="8" priority="1" stopIfTrue="1" operator="equal">
      <formula>"no"</formula>
    </cfRule>
  </conditionalFormatting>
  <pageMargins left="0.75" right="0.75" top="1" bottom="1" header="0.5" footer="0.5"/>
  <pageSetup paperSize="9" orientation="portrait" horizontalDpi="1200" verticalDpi="1200" r:id="rId11"/>
  <headerFooter alignWithMargins="0"/>
  <legacyDrawing r:id="rId1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9"/>
  </sheetPr>
  <dimension ref="A1:AC112"/>
  <sheetViews>
    <sheetView zoomScaleNormal="100" workbookViewId="0">
      <pane xSplit="3" ySplit="5" topLeftCell="G6" activePane="bottomRight" state="frozen"/>
      <selection pane="topRight" activeCell="D1" sqref="D1"/>
      <selection pane="bottomLeft" activeCell="A6" sqref="A6"/>
      <selection pane="bottomRight" activeCell="J16" sqref="J16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4" width="13" style="55" customWidth="1"/>
    <col min="5" max="5" width="12.625" style="55" customWidth="1"/>
    <col min="6" max="6" width="15" style="55" bestFit="1" customWidth="1"/>
    <col min="7" max="7" width="11.875" style="55" bestFit="1" customWidth="1"/>
    <col min="8" max="11" width="13.75" style="55" customWidth="1"/>
    <col min="12" max="12" width="13.625" style="55" customWidth="1"/>
    <col min="13" max="13" width="11.875" style="55" customWidth="1"/>
    <col min="14" max="14" width="14.125" style="55" bestFit="1" customWidth="1"/>
    <col min="15" max="15" width="12.875" style="55" customWidth="1"/>
    <col min="16" max="16" width="15.75" style="7" customWidth="1"/>
    <col min="17" max="17" width="16.75" style="7" customWidth="1"/>
    <col min="18" max="18" width="14.875" style="7" customWidth="1"/>
    <col min="19" max="19" width="13" style="7" customWidth="1"/>
    <col min="20" max="20" width="17.75" style="7" customWidth="1"/>
    <col min="21" max="21" width="12" style="7" customWidth="1"/>
    <col min="22" max="16384" width="9" style="7"/>
  </cols>
  <sheetData>
    <row r="1" spans="1:21" s="2" customFormat="1" ht="28.5" customHeight="1">
      <c r="A1" s="162" t="s">
        <v>231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40"/>
      <c r="P1" s="40"/>
    </row>
    <row r="2" spans="1:21" s="41" customFormat="1" ht="18" customHeight="1">
      <c r="A2" s="3" t="str">
        <f>"编制单位："&amp;封面!A8</f>
        <v>编制单位：宁德市凯欣电池材料有限公司</v>
      </c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3"/>
      <c r="N2" s="83"/>
      <c r="O2" s="83"/>
    </row>
    <row r="3" spans="1:21" s="44" customFormat="1" ht="15" customHeight="1">
      <c r="A3" s="3" t="str">
        <f>"编制期间："&amp;YEAR(封面!$G$13)&amp;"年"&amp;MONTH(封面!$G$13)&amp;"月"</f>
        <v>编制期间：2020年4月</v>
      </c>
      <c r="B3" s="4"/>
      <c r="C3" s="4"/>
      <c r="D3" s="4"/>
      <c r="E3" s="4"/>
      <c r="F3" s="4"/>
      <c r="G3" s="68"/>
      <c r="H3" s="4"/>
      <c r="I3" s="5"/>
      <c r="J3" s="4"/>
      <c r="K3" s="4"/>
      <c r="L3" s="5" t="str">
        <f>"编制日期："&amp;YEAR(封面!$G$14)&amp;"年"&amp;MONTH(封面!$G$14)&amp;"月"&amp;DAY(封面!$G$14)&amp;"日"</f>
        <v>编制日期：2020年5月9日</v>
      </c>
      <c r="M3" s="84"/>
      <c r="N3" s="85"/>
      <c r="O3" s="85"/>
    </row>
    <row r="4" spans="1:21" s="8" customFormat="1" ht="14.25" customHeight="1">
      <c r="A4" s="163" t="s">
        <v>143</v>
      </c>
      <c r="B4" s="163" t="s">
        <v>144</v>
      </c>
      <c r="C4" s="164" t="s">
        <v>145</v>
      </c>
      <c r="D4" s="165" t="s">
        <v>253</v>
      </c>
      <c r="E4" s="166"/>
      <c r="F4" s="167" t="s">
        <v>254</v>
      </c>
      <c r="G4" s="167"/>
      <c r="H4" s="156" t="s">
        <v>460</v>
      </c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 t="s">
        <v>255</v>
      </c>
      <c r="U4" s="157" t="s">
        <v>148</v>
      </c>
    </row>
    <row r="5" spans="1:21" s="15" customFormat="1">
      <c r="A5" s="163"/>
      <c r="B5" s="163"/>
      <c r="C5" s="164"/>
      <c r="D5" s="79" t="s">
        <v>233</v>
      </c>
      <c r="E5" s="79" t="s">
        <v>141</v>
      </c>
      <c r="F5" s="79" t="s">
        <v>233</v>
      </c>
      <c r="G5" s="79" t="s">
        <v>141</v>
      </c>
      <c r="H5" s="80" t="s">
        <v>240</v>
      </c>
      <c r="I5" s="80" t="s">
        <v>241</v>
      </c>
      <c r="J5" s="80" t="s">
        <v>124</v>
      </c>
      <c r="K5" s="80" t="s">
        <v>125</v>
      </c>
      <c r="L5" s="80" t="s">
        <v>126</v>
      </c>
      <c r="M5" s="80" t="s">
        <v>127</v>
      </c>
      <c r="N5" s="80" t="s">
        <v>128</v>
      </c>
      <c r="O5" s="80" t="s">
        <v>129</v>
      </c>
      <c r="P5" s="80" t="s">
        <v>130</v>
      </c>
      <c r="Q5" s="80" t="s">
        <v>131</v>
      </c>
      <c r="R5" s="80" t="s">
        <v>132</v>
      </c>
      <c r="S5" s="80" t="s">
        <v>133</v>
      </c>
      <c r="T5" s="156"/>
      <c r="U5" s="158"/>
    </row>
    <row r="6" spans="1:21" s="15" customFormat="1" ht="17.25" customHeight="1">
      <c r="A6" s="159" t="s">
        <v>4</v>
      </c>
      <c r="B6" s="146" t="s">
        <v>150</v>
      </c>
      <c r="C6" s="45" t="s">
        <v>432</v>
      </c>
      <c r="D6" s="115">
        <f ca="1">OFFSET($H6,0,MONTH(封面!$G$13)-1,)-OFFSET('2019营业费用'!$H6,0,MONTH(封面!$G$13)-1,)</f>
        <v>0</v>
      </c>
      <c r="E6" s="115">
        <f ca="1">OFFSET($H6,0,MONTH(封面!$G$13)-1,)-OFFSET('2019预算营业费用'!$H6,0,MONTH(封面!$G$13)-1,)</f>
        <v>0</v>
      </c>
      <c r="F6" s="115">
        <f ca="1">SUM(OFFSET($H6,0,0,1,MONTH(封面!$G$13)))-SUM(OFFSET('2019营业费用'!$H6,0,0,1,MONTH(封面!$G$13)))</f>
        <v>0</v>
      </c>
      <c r="G6" s="115">
        <f ca="1">SUM(OFFSET($H6,0,0,1,MONTH(封面!$G$13)))-SUM(OFFSET('2019预算营业费用'!$H6,0,0,1,MONTH(封面!$G$13)))</f>
        <v>0</v>
      </c>
      <c r="H6" s="115"/>
      <c r="I6" s="115"/>
      <c r="J6" s="115"/>
      <c r="K6" s="115"/>
      <c r="L6" s="115"/>
      <c r="M6" s="115"/>
      <c r="N6" s="115"/>
      <c r="O6" s="125"/>
      <c r="P6" s="115"/>
      <c r="Q6" s="115"/>
      <c r="R6" s="115"/>
      <c r="S6" s="115"/>
      <c r="T6" s="116">
        <f>SUM(H6:S6)</f>
        <v>0</v>
      </c>
      <c r="U6" s="88"/>
    </row>
    <row r="7" spans="1:21" s="15" customFormat="1" ht="17.25" customHeight="1">
      <c r="A7" s="159"/>
      <c r="B7" s="146"/>
      <c r="C7" s="45" t="s">
        <v>433</v>
      </c>
      <c r="D7" s="125">
        <f ca="1">OFFSET($H7,0,MONTH(封面!$G$13)-1,)-OFFSET('2019营业费用'!$H7,0,MONTH(封面!$G$13)-1,)</f>
        <v>0</v>
      </c>
      <c r="E7" s="125">
        <f ca="1">OFFSET($H7,0,MONTH(封面!$G$13)-1,)-OFFSET('2019预算营业费用'!$H7,0,MONTH(封面!$G$13)-1,)</f>
        <v>0</v>
      </c>
      <c r="F7" s="125">
        <f ca="1">SUM(OFFSET($H7,0,0,1,MONTH(封面!$G$13)))-SUM(OFFSET('2019营业费用'!$H7,0,0,1,MONTH(封面!$G$13)))</f>
        <v>0</v>
      </c>
      <c r="G7" s="115">
        <f ca="1">SUM(OFFSET($H7,0,0,1,MONTH(封面!$G$13)))-SUM(OFFSET('2019预算营业费用'!$H7,0,0,1,MONTH(封面!$G$13)))</f>
        <v>0</v>
      </c>
      <c r="H7" s="115"/>
      <c r="I7" s="115"/>
      <c r="J7" s="125"/>
      <c r="K7" s="125"/>
      <c r="L7" s="115"/>
      <c r="M7" s="115"/>
      <c r="N7" s="115"/>
      <c r="O7" s="125"/>
      <c r="P7" s="115"/>
      <c r="Q7" s="115"/>
      <c r="R7" s="125"/>
      <c r="S7" s="125"/>
      <c r="T7" s="116">
        <f t="shared" ref="T7:T70" si="0">SUM(H7:S7)</f>
        <v>0</v>
      </c>
      <c r="U7" s="88"/>
    </row>
    <row r="8" spans="1:21" s="15" customFormat="1" ht="17.25" customHeight="1">
      <c r="A8" s="159"/>
      <c r="B8" s="46" t="s">
        <v>151</v>
      </c>
      <c r="C8" s="45" t="s">
        <v>5</v>
      </c>
      <c r="D8" s="125">
        <f ca="1">OFFSET($H8,0,MONTH(封面!$G$13)-1,)-OFFSET('2019营业费用'!$H8,0,MONTH(封面!$G$13)-1,)</f>
        <v>0</v>
      </c>
      <c r="E8" s="125">
        <f ca="1">OFFSET($H8,0,MONTH(封面!$G$13)-1,)-OFFSET('2019预算营业费用'!$H8,0,MONTH(封面!$G$13)-1,)</f>
        <v>0</v>
      </c>
      <c r="F8" s="125">
        <f ca="1">SUM(OFFSET($H8,0,0,1,MONTH(封面!$G$13)))-SUM(OFFSET('2019营业费用'!$H8,0,0,1,MONTH(封面!$G$13)))</f>
        <v>0</v>
      </c>
      <c r="G8" s="115">
        <f ca="1">SUM(OFFSET($H8,0,0,1,MONTH(封面!$G$13)))-SUM(OFFSET('2019预算营业费用'!$H8,0,0,1,MONTH(封面!$G$13)))</f>
        <v>0</v>
      </c>
      <c r="H8" s="115"/>
      <c r="I8" s="115"/>
      <c r="J8" s="125"/>
      <c r="K8" s="125"/>
      <c r="L8" s="115"/>
      <c r="M8" s="115"/>
      <c r="N8" s="115"/>
      <c r="O8" s="125"/>
      <c r="P8" s="115"/>
      <c r="Q8" s="115"/>
      <c r="R8" s="125"/>
      <c r="S8" s="125"/>
      <c r="T8" s="116">
        <f t="shared" si="0"/>
        <v>0</v>
      </c>
      <c r="U8" s="88"/>
    </row>
    <row r="9" spans="1:21" s="15" customFormat="1" ht="17.25" customHeight="1">
      <c r="A9" s="159"/>
      <c r="B9" s="46" t="s">
        <v>6</v>
      </c>
      <c r="C9" s="45" t="s">
        <v>7</v>
      </c>
      <c r="D9" s="125">
        <f ca="1">OFFSET($H9,0,MONTH(封面!$G$13)-1,)-OFFSET('2019营业费用'!$H9,0,MONTH(封面!$G$13)-1,)</f>
        <v>0</v>
      </c>
      <c r="E9" s="125">
        <f ca="1">OFFSET($H9,0,MONTH(封面!$G$13)-1,)-OFFSET('2019预算营业费用'!$H9,0,MONTH(封面!$G$13)-1,)</f>
        <v>0</v>
      </c>
      <c r="F9" s="125">
        <f ca="1">SUM(OFFSET($H9,0,0,1,MONTH(封面!$G$13)))-SUM(OFFSET('2019营业费用'!$H9,0,0,1,MONTH(封面!$G$13)))</f>
        <v>0</v>
      </c>
      <c r="G9" s="115">
        <f ca="1">SUM(OFFSET($H9,0,0,1,MONTH(封面!$G$13)))-SUM(OFFSET('2019预算营业费用'!$H9,0,0,1,MONTH(封面!$G$13)))</f>
        <v>0</v>
      </c>
      <c r="H9" s="115"/>
      <c r="I9" s="115"/>
      <c r="J9" s="125"/>
      <c r="K9" s="125"/>
      <c r="L9" s="115"/>
      <c r="M9" s="115"/>
      <c r="N9" s="115"/>
      <c r="O9" s="125"/>
      <c r="P9" s="115"/>
      <c r="Q9" s="115"/>
      <c r="R9" s="125"/>
      <c r="S9" s="125"/>
      <c r="T9" s="116">
        <f t="shared" si="0"/>
        <v>0</v>
      </c>
      <c r="U9" s="88"/>
    </row>
    <row r="10" spans="1:21" s="15" customFormat="1" ht="17.25" customHeight="1">
      <c r="A10" s="159"/>
      <c r="B10" s="146" t="s">
        <v>152</v>
      </c>
      <c r="C10" s="45" t="s">
        <v>8</v>
      </c>
      <c r="D10" s="125">
        <f ca="1">OFFSET($H10,0,MONTH(封面!$G$13)-1,)-OFFSET('2019营业费用'!$H10,0,MONTH(封面!$G$13)-1,)</f>
        <v>0</v>
      </c>
      <c r="E10" s="125">
        <f ca="1">OFFSET($H10,0,MONTH(封面!$G$13)-1,)-OFFSET('2019预算营业费用'!$H10,0,MONTH(封面!$G$13)-1,)</f>
        <v>0</v>
      </c>
      <c r="F10" s="125">
        <f ca="1">SUM(OFFSET($H10,0,0,1,MONTH(封面!$G$13)))-SUM(OFFSET('2019营业费用'!$H10,0,0,1,MONTH(封面!$G$13)))</f>
        <v>0</v>
      </c>
      <c r="G10" s="115">
        <f ca="1">SUM(OFFSET($H10,0,0,1,MONTH(封面!$G$13)))-SUM(OFFSET('2019预算营业费用'!$H10,0,0,1,MONTH(封面!$G$13)))</f>
        <v>0</v>
      </c>
      <c r="H10" s="115"/>
      <c r="I10" s="115"/>
      <c r="J10" s="125"/>
      <c r="K10" s="125"/>
      <c r="L10" s="115"/>
      <c r="M10" s="115"/>
      <c r="N10" s="115"/>
      <c r="O10" s="125"/>
      <c r="P10" s="115"/>
      <c r="Q10" s="115"/>
      <c r="R10" s="125"/>
      <c r="S10" s="125"/>
      <c r="T10" s="116">
        <f t="shared" si="0"/>
        <v>0</v>
      </c>
      <c r="U10" s="88"/>
    </row>
    <row r="11" spans="1:21" s="15" customFormat="1" ht="17.25" customHeight="1">
      <c r="A11" s="159"/>
      <c r="B11" s="146"/>
      <c r="C11" s="45" t="s">
        <v>9</v>
      </c>
      <c r="D11" s="125">
        <f ca="1">OFFSET($H11,0,MONTH(封面!$G$13)-1,)-OFFSET('2019营业费用'!$H11,0,MONTH(封面!$G$13)-1,)</f>
        <v>0</v>
      </c>
      <c r="E11" s="125">
        <f ca="1">OFFSET($H11,0,MONTH(封面!$G$13)-1,)-OFFSET('2019预算营业费用'!$H11,0,MONTH(封面!$G$13)-1,)</f>
        <v>0</v>
      </c>
      <c r="F11" s="125">
        <f ca="1">SUM(OFFSET($H11,0,0,1,MONTH(封面!$G$13)))-SUM(OFFSET('2019营业费用'!$H11,0,0,1,MONTH(封面!$G$13)))</f>
        <v>0</v>
      </c>
      <c r="G11" s="115">
        <f ca="1">SUM(OFFSET($H11,0,0,1,MONTH(封面!$G$13)))-SUM(OFFSET('2019预算营业费用'!$H11,0,0,1,MONTH(封面!$G$13)))</f>
        <v>0</v>
      </c>
      <c r="H11" s="115"/>
      <c r="I11" s="115"/>
      <c r="J11" s="125"/>
      <c r="K11" s="125"/>
      <c r="L11" s="115"/>
      <c r="M11" s="115"/>
      <c r="N11" s="115"/>
      <c r="O11" s="125"/>
      <c r="P11" s="115"/>
      <c r="Q11" s="115"/>
      <c r="R11" s="125"/>
      <c r="S11" s="125"/>
      <c r="T11" s="116">
        <f t="shared" si="0"/>
        <v>0</v>
      </c>
      <c r="U11" s="88"/>
    </row>
    <row r="12" spans="1:21" s="15" customFormat="1" ht="17.25" customHeight="1">
      <c r="A12" s="159"/>
      <c r="B12" s="146"/>
      <c r="C12" s="142" t="s">
        <v>465</v>
      </c>
      <c r="D12" s="125">
        <f ca="1">OFFSET($H12,0,MONTH(封面!$G$13)-1,)-OFFSET('2019营业费用'!$H12,0,MONTH(封面!$G$13)-1,)</f>
        <v>0</v>
      </c>
      <c r="E12" s="125">
        <f ca="1">OFFSET($H12,0,MONTH(封面!$G$13)-1,)-OFFSET('2019预算营业费用'!$H12,0,MONTH(封面!$G$13)-1,)</f>
        <v>0</v>
      </c>
      <c r="F12" s="125">
        <f ca="1">SUM(OFFSET($H12,0,0,1,MONTH(封面!$G$13)))-SUM(OFFSET('2019营业费用'!$H12,0,0,1,MONTH(封面!$G$13)))</f>
        <v>0</v>
      </c>
      <c r="G12" s="115">
        <f ca="1">SUM(OFFSET($H12,0,0,1,MONTH(封面!$G$13)))-SUM(OFFSET('2019预算营业费用'!$H12,0,0,1,MONTH(封面!$G$13)))</f>
        <v>0</v>
      </c>
      <c r="H12" s="115"/>
      <c r="I12" s="115"/>
      <c r="J12" s="125"/>
      <c r="K12" s="125"/>
      <c r="L12" s="115"/>
      <c r="M12" s="115"/>
      <c r="N12" s="115"/>
      <c r="O12" s="125"/>
      <c r="P12" s="115"/>
      <c r="Q12" s="115"/>
      <c r="R12" s="125"/>
      <c r="S12" s="125"/>
      <c r="T12" s="116">
        <f t="shared" si="0"/>
        <v>0</v>
      </c>
      <c r="U12" s="88"/>
    </row>
    <row r="13" spans="1:21" s="15" customFormat="1" ht="17.25" customHeight="1">
      <c r="A13" s="159"/>
      <c r="B13" s="146"/>
      <c r="C13" s="45" t="s">
        <v>11</v>
      </c>
      <c r="D13" s="125">
        <f ca="1">OFFSET($H13,0,MONTH(封面!$G$13)-1,)-OFFSET('2019营业费用'!$H13,0,MONTH(封面!$G$13)-1,)</f>
        <v>0</v>
      </c>
      <c r="E13" s="125">
        <f ca="1">OFFSET($H13,0,MONTH(封面!$G$13)-1,)-OFFSET('2019预算营业费用'!$H13,0,MONTH(封面!$G$13)-1,)</f>
        <v>0</v>
      </c>
      <c r="F13" s="125">
        <f ca="1">SUM(OFFSET($H13,0,0,1,MONTH(封面!$G$13)))-SUM(OFFSET('2019营业费用'!$H13,0,0,1,MONTH(封面!$G$13)))</f>
        <v>0</v>
      </c>
      <c r="G13" s="115">
        <f ca="1">SUM(OFFSET($H13,0,0,1,MONTH(封面!$G$13)))-SUM(OFFSET('2019预算营业费用'!$H13,0,0,1,MONTH(封面!$G$13)))</f>
        <v>0</v>
      </c>
      <c r="H13" s="115"/>
      <c r="I13" s="115"/>
      <c r="J13" s="125"/>
      <c r="K13" s="125"/>
      <c r="L13" s="115"/>
      <c r="M13" s="115"/>
      <c r="N13" s="115"/>
      <c r="O13" s="125"/>
      <c r="P13" s="115"/>
      <c r="Q13" s="115"/>
      <c r="R13" s="125"/>
      <c r="S13" s="125"/>
      <c r="T13" s="116">
        <f t="shared" si="0"/>
        <v>0</v>
      </c>
      <c r="U13" s="88"/>
    </row>
    <row r="14" spans="1:21" s="15" customFormat="1" ht="17.25" customHeight="1">
      <c r="A14" s="159"/>
      <c r="B14" s="146"/>
      <c r="C14" s="45" t="s">
        <v>12</v>
      </c>
      <c r="D14" s="125">
        <f ca="1">OFFSET($H14,0,MONTH(封面!$G$13)-1,)-OFFSET('2019营业费用'!$H14,0,MONTH(封面!$G$13)-1,)</f>
        <v>0</v>
      </c>
      <c r="E14" s="125">
        <f ca="1">OFFSET($H14,0,MONTH(封面!$G$13)-1,)-OFFSET('2019预算营业费用'!$H14,0,MONTH(封面!$G$13)-1,)</f>
        <v>0</v>
      </c>
      <c r="F14" s="125">
        <f ca="1">SUM(OFFSET($H14,0,0,1,MONTH(封面!$G$13)))-SUM(OFFSET('2019营业费用'!$H14,0,0,1,MONTH(封面!$G$13)))</f>
        <v>0</v>
      </c>
      <c r="G14" s="115">
        <f ca="1">SUM(OFFSET($H14,0,0,1,MONTH(封面!$G$13)))-SUM(OFFSET('2019预算营业费用'!$H14,0,0,1,MONTH(封面!$G$13)))</f>
        <v>0</v>
      </c>
      <c r="H14" s="115"/>
      <c r="I14" s="115"/>
      <c r="J14" s="125"/>
      <c r="K14" s="125"/>
      <c r="L14" s="115"/>
      <c r="M14" s="115"/>
      <c r="N14" s="115"/>
      <c r="O14" s="125"/>
      <c r="P14" s="115"/>
      <c r="Q14" s="115"/>
      <c r="R14" s="125"/>
      <c r="S14" s="125"/>
      <c r="T14" s="116">
        <f t="shared" si="0"/>
        <v>0</v>
      </c>
      <c r="U14" s="88"/>
    </row>
    <row r="15" spans="1:21" s="15" customFormat="1" ht="17.25" customHeight="1">
      <c r="A15" s="159"/>
      <c r="B15" s="146"/>
      <c r="C15" s="45" t="s">
        <v>13</v>
      </c>
      <c r="D15" s="125">
        <f ca="1">OFFSET($H15,0,MONTH(封面!$G$13)-1,)-OFFSET('2019营业费用'!$H15,0,MONTH(封面!$G$13)-1,)</f>
        <v>0</v>
      </c>
      <c r="E15" s="125">
        <f ca="1">OFFSET($H15,0,MONTH(封面!$G$13)-1,)-OFFSET('2019预算营业费用'!$H15,0,MONTH(封面!$G$13)-1,)</f>
        <v>0</v>
      </c>
      <c r="F15" s="125">
        <f ca="1">SUM(OFFSET($H15,0,0,1,MONTH(封面!$G$13)))-SUM(OFFSET('2019营业费用'!$H15,0,0,1,MONTH(封面!$G$13)))</f>
        <v>0</v>
      </c>
      <c r="G15" s="115">
        <f ca="1">SUM(OFFSET($H15,0,0,1,MONTH(封面!$G$13)))-SUM(OFFSET('2019预算营业费用'!$H15,0,0,1,MONTH(封面!$G$13)))</f>
        <v>0</v>
      </c>
      <c r="H15" s="115"/>
      <c r="I15" s="115"/>
      <c r="J15" s="125"/>
      <c r="K15" s="125"/>
      <c r="L15" s="115"/>
      <c r="M15" s="115"/>
      <c r="N15" s="115"/>
      <c r="O15" s="125"/>
      <c r="P15" s="115"/>
      <c r="Q15" s="115"/>
      <c r="R15" s="125"/>
      <c r="S15" s="125"/>
      <c r="T15" s="116">
        <f t="shared" si="0"/>
        <v>0</v>
      </c>
      <c r="U15" s="88"/>
    </row>
    <row r="16" spans="1:21" s="15" customFormat="1" ht="17.25" customHeight="1">
      <c r="A16" s="159"/>
      <c r="B16" s="146"/>
      <c r="C16" s="45" t="s">
        <v>14</v>
      </c>
      <c r="D16" s="125">
        <f ca="1">OFFSET($H16,0,MONTH(封面!$G$13)-1,)-OFFSET('2019营业费用'!$H16,0,MONTH(封面!$G$13)-1,)</f>
        <v>0</v>
      </c>
      <c r="E16" s="125">
        <f ca="1">OFFSET($H16,0,MONTH(封面!$G$13)-1,)-OFFSET('2019预算营业费用'!$H16,0,MONTH(封面!$G$13)-1,)</f>
        <v>0</v>
      </c>
      <c r="F16" s="125">
        <f ca="1">SUM(OFFSET($H16,0,0,1,MONTH(封面!$G$13)))-SUM(OFFSET('2019营业费用'!$H16,0,0,1,MONTH(封面!$G$13)))</f>
        <v>0</v>
      </c>
      <c r="G16" s="115">
        <f ca="1">SUM(OFFSET($H16,0,0,1,MONTH(封面!$G$13)))-SUM(OFFSET('2019预算营业费用'!$H16,0,0,1,MONTH(封面!$G$13)))</f>
        <v>0</v>
      </c>
      <c r="H16" s="115"/>
      <c r="I16" s="115"/>
      <c r="J16" s="125"/>
      <c r="K16" s="125"/>
      <c r="L16" s="115"/>
      <c r="M16" s="115"/>
      <c r="N16" s="115"/>
      <c r="O16" s="125"/>
      <c r="P16" s="115"/>
      <c r="Q16" s="115"/>
      <c r="R16" s="125"/>
      <c r="S16" s="125"/>
      <c r="T16" s="116">
        <f t="shared" si="0"/>
        <v>0</v>
      </c>
      <c r="U16" s="88"/>
    </row>
    <row r="17" spans="1:21" s="15" customFormat="1" ht="17.25" customHeight="1">
      <c r="A17" s="159"/>
      <c r="B17" s="146"/>
      <c r="C17" s="45" t="s">
        <v>15</v>
      </c>
      <c r="D17" s="125">
        <f ca="1">OFFSET($H17,0,MONTH(封面!$G$13)-1,)-OFFSET('2019营业费用'!$H17,0,MONTH(封面!$G$13)-1,)</f>
        <v>0</v>
      </c>
      <c r="E17" s="125">
        <f ca="1">OFFSET($H17,0,MONTH(封面!$G$13)-1,)-OFFSET('2019预算营业费用'!$H17,0,MONTH(封面!$G$13)-1,)</f>
        <v>0</v>
      </c>
      <c r="F17" s="125">
        <f ca="1">SUM(OFFSET($H17,0,0,1,MONTH(封面!$G$13)))-SUM(OFFSET('2019营业费用'!$H17,0,0,1,MONTH(封面!$G$13)))</f>
        <v>0</v>
      </c>
      <c r="G17" s="115">
        <f ca="1">SUM(OFFSET($H17,0,0,1,MONTH(封面!$G$13)))-SUM(OFFSET('2019预算营业费用'!$H17,0,0,1,MONTH(封面!$G$13)))</f>
        <v>0</v>
      </c>
      <c r="H17" s="115"/>
      <c r="I17" s="115"/>
      <c r="J17" s="125"/>
      <c r="K17" s="125"/>
      <c r="L17" s="115"/>
      <c r="M17" s="115"/>
      <c r="N17" s="115"/>
      <c r="O17" s="125"/>
      <c r="P17" s="115"/>
      <c r="Q17" s="115"/>
      <c r="R17" s="125"/>
      <c r="S17" s="125"/>
      <c r="T17" s="116">
        <f t="shared" si="0"/>
        <v>0</v>
      </c>
      <c r="U17" s="88"/>
    </row>
    <row r="18" spans="1:21" s="15" customFormat="1" ht="17.25" customHeight="1">
      <c r="A18" s="159"/>
      <c r="B18" s="146"/>
      <c r="C18" s="45" t="s">
        <v>434</v>
      </c>
      <c r="D18" s="125">
        <f ca="1">OFFSET($H18,0,MONTH(封面!$G$13)-1,)-OFFSET('2019营业费用'!$H18,0,MONTH(封面!$G$13)-1,)</f>
        <v>0</v>
      </c>
      <c r="E18" s="125">
        <f ca="1">OFFSET($H18,0,MONTH(封面!$G$13)-1,)-OFFSET('2019预算营业费用'!$H18,0,MONTH(封面!$G$13)-1,)</f>
        <v>0</v>
      </c>
      <c r="F18" s="125">
        <f ca="1">SUM(OFFSET($H18,0,0,1,MONTH(封面!$G$13)))-SUM(OFFSET('2019营业费用'!$H18,0,0,1,MONTH(封面!$G$13)))</f>
        <v>0</v>
      </c>
      <c r="G18" s="115">
        <f ca="1">SUM(OFFSET($H18,0,0,1,MONTH(封面!$G$13)))-SUM(OFFSET('2019预算营业费用'!$H18,0,0,1,MONTH(封面!$G$13)))</f>
        <v>0</v>
      </c>
      <c r="H18" s="115"/>
      <c r="I18" s="115"/>
      <c r="J18" s="125"/>
      <c r="K18" s="125"/>
      <c r="L18" s="115"/>
      <c r="M18" s="115"/>
      <c r="N18" s="115"/>
      <c r="O18" s="125"/>
      <c r="P18" s="115"/>
      <c r="Q18" s="115"/>
      <c r="R18" s="125"/>
      <c r="S18" s="125"/>
      <c r="T18" s="116">
        <f t="shared" si="0"/>
        <v>0</v>
      </c>
      <c r="U18" s="88"/>
    </row>
    <row r="19" spans="1:21" s="15" customFormat="1" ht="17.25" customHeight="1">
      <c r="A19" s="159"/>
      <c r="B19" s="46" t="s">
        <v>153</v>
      </c>
      <c r="C19" s="45" t="s">
        <v>17</v>
      </c>
      <c r="D19" s="125">
        <f ca="1">OFFSET($H19,0,MONTH(封面!$G$13)-1,)-OFFSET('2019营业费用'!$H19,0,MONTH(封面!$G$13)-1,)</f>
        <v>0</v>
      </c>
      <c r="E19" s="125">
        <f ca="1">OFFSET($H19,0,MONTH(封面!$G$13)-1,)-OFFSET('2019预算营业费用'!$H19,0,MONTH(封面!$G$13)-1,)</f>
        <v>0</v>
      </c>
      <c r="F19" s="125">
        <f ca="1">SUM(OFFSET($H19,0,0,1,MONTH(封面!$G$13)))-SUM(OFFSET('2019营业费用'!$H19,0,0,1,MONTH(封面!$G$13)))</f>
        <v>0</v>
      </c>
      <c r="G19" s="115">
        <f ca="1">SUM(OFFSET($H19,0,0,1,MONTH(封面!$G$13)))-SUM(OFFSET('2019预算营业费用'!$H19,0,0,1,MONTH(封面!$G$13)))</f>
        <v>0</v>
      </c>
      <c r="H19" s="115"/>
      <c r="I19" s="115"/>
      <c r="J19" s="125"/>
      <c r="K19" s="125"/>
      <c r="L19" s="115"/>
      <c r="M19" s="115"/>
      <c r="N19" s="115"/>
      <c r="O19" s="125"/>
      <c r="P19" s="115"/>
      <c r="Q19" s="115"/>
      <c r="R19" s="125"/>
      <c r="S19" s="125"/>
      <c r="T19" s="116">
        <f t="shared" si="0"/>
        <v>0</v>
      </c>
      <c r="U19" s="88"/>
    </row>
    <row r="20" spans="1:21" s="15" customFormat="1" ht="17.25" customHeight="1">
      <c r="A20" s="159"/>
      <c r="B20" s="46" t="s">
        <v>18</v>
      </c>
      <c r="C20" s="45" t="s">
        <v>19</v>
      </c>
      <c r="D20" s="125">
        <f ca="1">OFFSET($H20,0,MONTH(封面!$G$13)-1,)-OFFSET('2019营业费用'!$H20,0,MONTH(封面!$G$13)-1,)</f>
        <v>0</v>
      </c>
      <c r="E20" s="125">
        <f ca="1">OFFSET($H20,0,MONTH(封面!$G$13)-1,)-OFFSET('2019预算营业费用'!$H20,0,MONTH(封面!$G$13)-1,)</f>
        <v>0</v>
      </c>
      <c r="F20" s="125">
        <f ca="1">SUM(OFFSET($H20,0,0,1,MONTH(封面!$G$13)))-SUM(OFFSET('2019营业费用'!$H20,0,0,1,MONTH(封面!$G$13)))</f>
        <v>0</v>
      </c>
      <c r="G20" s="115">
        <f ca="1">SUM(OFFSET($H20,0,0,1,MONTH(封面!$G$13)))-SUM(OFFSET('2019预算营业费用'!$H20,0,0,1,MONTH(封面!$G$13)))</f>
        <v>0</v>
      </c>
      <c r="H20" s="115"/>
      <c r="I20" s="115"/>
      <c r="J20" s="125"/>
      <c r="K20" s="125"/>
      <c r="L20" s="115"/>
      <c r="M20" s="115"/>
      <c r="N20" s="115"/>
      <c r="O20" s="125"/>
      <c r="P20" s="115"/>
      <c r="Q20" s="115"/>
      <c r="R20" s="125"/>
      <c r="S20" s="125"/>
      <c r="T20" s="116">
        <f t="shared" si="0"/>
        <v>0</v>
      </c>
      <c r="U20" s="88"/>
    </row>
    <row r="21" spans="1:21" s="15" customFormat="1" ht="17.25" customHeight="1">
      <c r="A21" s="159"/>
      <c r="B21" s="46" t="s">
        <v>154</v>
      </c>
      <c r="C21" s="45" t="s">
        <v>20</v>
      </c>
      <c r="D21" s="125">
        <f ca="1">OFFSET($H21,0,MONTH(封面!$G$13)-1,)-OFFSET('2019营业费用'!$H21,0,MONTH(封面!$G$13)-1,)</f>
        <v>0</v>
      </c>
      <c r="E21" s="125">
        <f ca="1">OFFSET($H21,0,MONTH(封面!$G$13)-1,)-OFFSET('2019预算营业费用'!$H21,0,MONTH(封面!$G$13)-1,)</f>
        <v>0</v>
      </c>
      <c r="F21" s="125">
        <f ca="1">SUM(OFFSET($H21,0,0,1,MONTH(封面!$G$13)))-SUM(OFFSET('2019营业费用'!$H21,0,0,1,MONTH(封面!$G$13)))</f>
        <v>0</v>
      </c>
      <c r="G21" s="115">
        <f ca="1">SUM(OFFSET($H21,0,0,1,MONTH(封面!$G$13)))-SUM(OFFSET('2019预算营业费用'!$H21,0,0,1,MONTH(封面!$G$13)))</f>
        <v>0</v>
      </c>
      <c r="H21" s="115"/>
      <c r="I21" s="115"/>
      <c r="J21" s="125"/>
      <c r="K21" s="125"/>
      <c r="L21" s="115"/>
      <c r="M21" s="115"/>
      <c r="N21" s="115"/>
      <c r="O21" s="125"/>
      <c r="P21" s="115"/>
      <c r="Q21" s="115"/>
      <c r="R21" s="125"/>
      <c r="S21" s="125"/>
      <c r="T21" s="116">
        <f t="shared" si="0"/>
        <v>0</v>
      </c>
      <c r="U21" s="88"/>
    </row>
    <row r="22" spans="1:21" s="15" customFormat="1" ht="17.25" customHeight="1">
      <c r="A22" s="159"/>
      <c r="B22" s="160" t="s">
        <v>21</v>
      </c>
      <c r="C22" s="45" t="s">
        <v>22</v>
      </c>
      <c r="D22" s="125">
        <f ca="1">OFFSET($H22,0,MONTH(封面!$G$13)-1,)-OFFSET('2019营业费用'!$H22,0,MONTH(封面!$G$13)-1,)</f>
        <v>0</v>
      </c>
      <c r="E22" s="125">
        <f ca="1">OFFSET($H22,0,MONTH(封面!$G$13)-1,)-OFFSET('2019预算营业费用'!$H22,0,MONTH(封面!$G$13)-1,)</f>
        <v>0</v>
      </c>
      <c r="F22" s="125">
        <f ca="1">SUM(OFFSET($H22,0,0,1,MONTH(封面!$G$13)))-SUM(OFFSET('2019营业费用'!$H22,0,0,1,MONTH(封面!$G$13)))</f>
        <v>0</v>
      </c>
      <c r="G22" s="115">
        <f ca="1">SUM(OFFSET($H22,0,0,1,MONTH(封面!$G$13)))-SUM(OFFSET('2019预算营业费用'!$H22,0,0,1,MONTH(封面!$G$13)))</f>
        <v>0</v>
      </c>
      <c r="H22" s="115"/>
      <c r="I22" s="115"/>
      <c r="J22" s="125"/>
      <c r="K22" s="125"/>
      <c r="L22" s="115"/>
      <c r="M22" s="115"/>
      <c r="N22" s="115"/>
      <c r="O22" s="125"/>
      <c r="P22" s="115"/>
      <c r="Q22" s="115"/>
      <c r="R22" s="125"/>
      <c r="S22" s="125"/>
      <c r="T22" s="116">
        <f t="shared" si="0"/>
        <v>0</v>
      </c>
      <c r="U22" s="88"/>
    </row>
    <row r="23" spans="1:21" s="15" customFormat="1" ht="17.25" customHeight="1">
      <c r="A23" s="159"/>
      <c r="B23" s="161"/>
      <c r="C23" s="45" t="s">
        <v>23</v>
      </c>
      <c r="D23" s="125">
        <f ca="1">OFFSET($H23,0,MONTH(封面!$G$13)-1,)-OFFSET('2019营业费用'!$H23,0,MONTH(封面!$G$13)-1,)</f>
        <v>0</v>
      </c>
      <c r="E23" s="125">
        <f ca="1">OFFSET($H23,0,MONTH(封面!$G$13)-1,)-OFFSET('2019预算营业费用'!$H23,0,MONTH(封面!$G$13)-1,)</f>
        <v>0</v>
      </c>
      <c r="F23" s="125">
        <f ca="1">SUM(OFFSET($H23,0,0,1,MONTH(封面!$G$13)))-SUM(OFFSET('2019营业费用'!$H23,0,0,1,MONTH(封面!$G$13)))</f>
        <v>0</v>
      </c>
      <c r="G23" s="115">
        <f ca="1">SUM(OFFSET($H23,0,0,1,MONTH(封面!$G$13)))-SUM(OFFSET('2019预算营业费用'!$H23,0,0,1,MONTH(封面!$G$13)))</f>
        <v>0</v>
      </c>
      <c r="H23" s="115"/>
      <c r="I23" s="115"/>
      <c r="J23" s="125"/>
      <c r="K23" s="125"/>
      <c r="L23" s="115"/>
      <c r="M23" s="115"/>
      <c r="N23" s="115"/>
      <c r="O23" s="125"/>
      <c r="P23" s="115"/>
      <c r="Q23" s="115"/>
      <c r="R23" s="125"/>
      <c r="S23" s="125"/>
      <c r="T23" s="116">
        <f t="shared" si="0"/>
        <v>0</v>
      </c>
      <c r="U23" s="88"/>
    </row>
    <row r="24" spans="1:21" s="15" customFormat="1" ht="17.25" customHeight="1">
      <c r="A24" s="159"/>
      <c r="B24" s="161"/>
      <c r="C24" s="45" t="s">
        <v>24</v>
      </c>
      <c r="D24" s="125">
        <f ca="1">OFFSET($H24,0,MONTH(封面!$G$13)-1,)-OFFSET('2019营业费用'!$H24,0,MONTH(封面!$G$13)-1,)</f>
        <v>0</v>
      </c>
      <c r="E24" s="125">
        <f ca="1">OFFSET($H24,0,MONTH(封面!$G$13)-1,)-OFFSET('2019预算营业费用'!$H24,0,MONTH(封面!$G$13)-1,)</f>
        <v>0</v>
      </c>
      <c r="F24" s="125">
        <f ca="1">SUM(OFFSET($H24,0,0,1,MONTH(封面!$G$13)))-SUM(OFFSET('2019营业费用'!$H24,0,0,1,MONTH(封面!$G$13)))</f>
        <v>0</v>
      </c>
      <c r="G24" s="115">
        <f ca="1">SUM(OFFSET($H24,0,0,1,MONTH(封面!$G$13)))-SUM(OFFSET('2019预算营业费用'!$H24,0,0,1,MONTH(封面!$G$13)))</f>
        <v>0</v>
      </c>
      <c r="H24" s="115"/>
      <c r="I24" s="115"/>
      <c r="J24" s="125"/>
      <c r="K24" s="125"/>
      <c r="L24" s="115"/>
      <c r="M24" s="115"/>
      <c r="N24" s="115"/>
      <c r="O24" s="125"/>
      <c r="P24" s="115"/>
      <c r="Q24" s="115"/>
      <c r="R24" s="125"/>
      <c r="S24" s="125"/>
      <c r="T24" s="116">
        <f t="shared" si="0"/>
        <v>0</v>
      </c>
      <c r="U24" s="88"/>
    </row>
    <row r="25" spans="1:21" s="15" customFormat="1" ht="17.25" customHeight="1">
      <c r="A25" s="159"/>
      <c r="B25" s="161"/>
      <c r="C25" s="45" t="s">
        <v>25</v>
      </c>
      <c r="D25" s="125">
        <f ca="1">OFFSET($H25,0,MONTH(封面!$G$13)-1,)-OFFSET('2019营业费用'!$H25,0,MONTH(封面!$G$13)-1,)</f>
        <v>0</v>
      </c>
      <c r="E25" s="125">
        <f ca="1">OFFSET($H25,0,MONTH(封面!$G$13)-1,)-OFFSET('2019预算营业费用'!$H25,0,MONTH(封面!$G$13)-1,)</f>
        <v>0</v>
      </c>
      <c r="F25" s="125">
        <f ca="1">SUM(OFFSET($H25,0,0,1,MONTH(封面!$G$13)))-SUM(OFFSET('2019营业费用'!$H25,0,0,1,MONTH(封面!$G$13)))</f>
        <v>0</v>
      </c>
      <c r="G25" s="115">
        <f ca="1">SUM(OFFSET($H25,0,0,1,MONTH(封面!$G$13)))-SUM(OFFSET('2019预算营业费用'!$H25,0,0,1,MONTH(封面!$G$13)))</f>
        <v>0</v>
      </c>
      <c r="H25" s="115"/>
      <c r="I25" s="115"/>
      <c r="J25" s="125"/>
      <c r="K25" s="125"/>
      <c r="L25" s="115"/>
      <c r="M25" s="115"/>
      <c r="N25" s="115"/>
      <c r="O25" s="125"/>
      <c r="P25" s="115"/>
      <c r="Q25" s="115"/>
      <c r="R25" s="125"/>
      <c r="S25" s="125"/>
      <c r="T25" s="116">
        <f t="shared" si="0"/>
        <v>0</v>
      </c>
      <c r="U25" s="88"/>
    </row>
    <row r="26" spans="1:21" s="15" customFormat="1" ht="17.25" customHeight="1">
      <c r="A26" s="159"/>
      <c r="B26" s="161"/>
      <c r="C26" s="45" t="s">
        <v>26</v>
      </c>
      <c r="D26" s="125">
        <f ca="1">OFFSET($H26,0,MONTH(封面!$G$13)-1,)-OFFSET('2019营业费用'!$H26,0,MONTH(封面!$G$13)-1,)</f>
        <v>0</v>
      </c>
      <c r="E26" s="125">
        <f ca="1">OFFSET($H26,0,MONTH(封面!$G$13)-1,)-OFFSET('2019预算营业费用'!$H26,0,MONTH(封面!$G$13)-1,)</f>
        <v>0</v>
      </c>
      <c r="F26" s="125">
        <f ca="1">SUM(OFFSET($H26,0,0,1,MONTH(封面!$G$13)))-SUM(OFFSET('2019营业费用'!$H26,0,0,1,MONTH(封面!$G$13)))</f>
        <v>0</v>
      </c>
      <c r="G26" s="125">
        <f ca="1">SUM(OFFSET($H26,0,0,1,MONTH(封面!$G$13)))-SUM(OFFSET('2019预算营业费用'!$H26,0,0,1,MONTH(封面!$G$13)))</f>
        <v>0</v>
      </c>
      <c r="H26" s="115"/>
      <c r="I26" s="115"/>
      <c r="J26" s="125"/>
      <c r="K26" s="125"/>
      <c r="L26" s="115"/>
      <c r="M26" s="115"/>
      <c r="N26" s="115"/>
      <c r="O26" s="125"/>
      <c r="P26" s="115"/>
      <c r="Q26" s="115"/>
      <c r="R26" s="125"/>
      <c r="S26" s="125"/>
      <c r="T26" s="116">
        <f t="shared" si="0"/>
        <v>0</v>
      </c>
      <c r="U26" s="88"/>
    </row>
    <row r="27" spans="1:21" s="15" customFormat="1" ht="17.25" customHeight="1">
      <c r="A27" s="159"/>
      <c r="B27" s="46" t="s">
        <v>27</v>
      </c>
      <c r="C27" s="45" t="s">
        <v>28</v>
      </c>
      <c r="D27" s="125">
        <f ca="1">OFFSET($H27,0,MONTH(封面!$G$13)-1,)-OFFSET('2019营业费用'!$H28,0,MONTH(封面!$G$13)-1,)</f>
        <v>0</v>
      </c>
      <c r="E27" s="125">
        <f ca="1">OFFSET($H27,0,MONTH(封面!$G$13)-1,)-OFFSET('2019预算营业费用'!$H28,0,MONTH(封面!$G$13)-1,)</f>
        <v>0</v>
      </c>
      <c r="F27" s="125">
        <f ca="1">SUM(OFFSET($H27,0,0,1,MONTH(封面!$G$13)))-SUM(OFFSET('2019营业费用'!$H28,0,0,1,MONTH(封面!$G$13)))</f>
        <v>0</v>
      </c>
      <c r="G27" s="125">
        <f ca="1">SUM(OFFSET($H27,0,0,1,MONTH(封面!$G$13)))-SUM(OFFSET('2019预算营业费用'!$H28,0,0,1,MONTH(封面!$G$13)))</f>
        <v>0</v>
      </c>
      <c r="H27" s="115"/>
      <c r="I27" s="115"/>
      <c r="J27" s="125"/>
      <c r="K27" s="125"/>
      <c r="L27" s="115"/>
      <c r="M27" s="115"/>
      <c r="N27" s="115"/>
      <c r="O27" s="125"/>
      <c r="P27" s="115"/>
      <c r="Q27" s="115"/>
      <c r="R27" s="125"/>
      <c r="S27" s="125"/>
      <c r="T27" s="116">
        <f t="shared" si="0"/>
        <v>0</v>
      </c>
      <c r="U27" s="88"/>
    </row>
    <row r="28" spans="1:21" s="15" customFormat="1" ht="17.25" customHeight="1">
      <c r="A28" s="152" t="s">
        <v>155</v>
      </c>
      <c r="B28" s="146" t="s">
        <v>29</v>
      </c>
      <c r="C28" s="45" t="s">
        <v>30</v>
      </c>
      <c r="D28" s="125">
        <f ca="1">OFFSET($H28,0,MONTH(封面!$G$13)-1,)-OFFSET('2019营业费用'!$H29,0,MONTH(封面!$G$13)-1,)</f>
        <v>0</v>
      </c>
      <c r="E28" s="125">
        <f ca="1">OFFSET($H28,0,MONTH(封面!$G$13)-1,)-OFFSET('2019预算营业费用'!$H29,0,MONTH(封面!$G$13)-1,)</f>
        <v>0</v>
      </c>
      <c r="F28" s="125">
        <f ca="1">SUM(OFFSET($H28,0,0,1,MONTH(封面!$G$13)))-SUM(OFFSET('2019营业费用'!$H29,0,0,1,MONTH(封面!$G$13)))</f>
        <v>0</v>
      </c>
      <c r="G28" s="125">
        <f ca="1">SUM(OFFSET($H28,0,0,1,MONTH(封面!$G$13)))-SUM(OFFSET('2019预算营业费用'!$H29,0,0,1,MONTH(封面!$G$13)))</f>
        <v>0</v>
      </c>
      <c r="H28" s="115"/>
      <c r="I28" s="115"/>
      <c r="J28" s="125"/>
      <c r="K28" s="125"/>
      <c r="L28" s="115"/>
      <c r="M28" s="115"/>
      <c r="N28" s="115"/>
      <c r="O28" s="125"/>
      <c r="P28" s="115"/>
      <c r="Q28" s="115"/>
      <c r="R28" s="125"/>
      <c r="S28" s="125"/>
      <c r="T28" s="116">
        <f t="shared" si="0"/>
        <v>0</v>
      </c>
      <c r="U28" s="88"/>
    </row>
    <row r="29" spans="1:21" s="15" customFormat="1" ht="17.25" customHeight="1">
      <c r="A29" s="152"/>
      <c r="B29" s="146"/>
      <c r="C29" s="45" t="s">
        <v>31</v>
      </c>
      <c r="D29" s="125">
        <f ca="1">OFFSET($H29,0,MONTH(封面!$G$13)-1,)-OFFSET('2019营业费用'!$H29,0,MONTH(封面!$G$13)-1,)</f>
        <v>0</v>
      </c>
      <c r="E29" s="125">
        <f ca="1">OFFSET($H29,0,MONTH(封面!$G$13)-1,)-OFFSET('2019预算营业费用'!$H29,0,MONTH(封面!$G$13)-1,)</f>
        <v>0</v>
      </c>
      <c r="F29" s="125">
        <f ca="1">SUM(OFFSET($H29,0,0,1,MONTH(封面!$G$13)))-SUM(OFFSET('2019营业费用'!$H29,0,0,1,MONTH(封面!$G$13)))</f>
        <v>0</v>
      </c>
      <c r="G29" s="115">
        <f ca="1">SUM(OFFSET($H29,0,0,1,MONTH(封面!$G$13)))-SUM(OFFSET('2019预算营业费用'!$H29,0,0,1,MONTH(封面!$G$13)))</f>
        <v>0</v>
      </c>
      <c r="H29" s="115"/>
      <c r="I29" s="115"/>
      <c r="J29" s="125"/>
      <c r="K29" s="125"/>
      <c r="L29" s="115"/>
      <c r="M29" s="115"/>
      <c r="N29" s="115"/>
      <c r="O29" s="125"/>
      <c r="P29" s="115"/>
      <c r="Q29" s="115"/>
      <c r="R29" s="125"/>
      <c r="S29" s="125"/>
      <c r="T29" s="116">
        <f t="shared" si="0"/>
        <v>0</v>
      </c>
      <c r="U29" s="88"/>
    </row>
    <row r="30" spans="1:21" s="15" customFormat="1" ht="17.25" customHeight="1">
      <c r="A30" s="152"/>
      <c r="B30" s="46" t="s">
        <v>32</v>
      </c>
      <c r="C30" s="45" t="s">
        <v>33</v>
      </c>
      <c r="D30" s="125">
        <f ca="1">OFFSET($H30,0,MONTH(封面!$G$13)-1,)-OFFSET('2019营业费用'!$H30,0,MONTH(封面!$G$13)-1,)</f>
        <v>0</v>
      </c>
      <c r="E30" s="125">
        <f ca="1">OFFSET($H30,0,MONTH(封面!$G$13)-1,)-OFFSET('2019预算营业费用'!$H30,0,MONTH(封面!$G$13)-1,)</f>
        <v>0</v>
      </c>
      <c r="F30" s="125">
        <f ca="1">SUM(OFFSET($H30,0,0,1,MONTH(封面!$G$13)))-SUM(OFFSET('2019营业费用'!$H30,0,0,1,MONTH(封面!$G$13)))</f>
        <v>0</v>
      </c>
      <c r="G30" s="115">
        <f ca="1">SUM(OFFSET($H30,0,0,1,MONTH(封面!$G$13)))-SUM(OFFSET('2019预算营业费用'!$H30,0,0,1,MONTH(封面!$G$13)))</f>
        <v>0</v>
      </c>
      <c r="H30" s="115"/>
      <c r="I30" s="115"/>
      <c r="J30" s="125"/>
      <c r="K30" s="125"/>
      <c r="L30" s="115"/>
      <c r="M30" s="115"/>
      <c r="N30" s="115"/>
      <c r="O30" s="125"/>
      <c r="P30" s="115"/>
      <c r="Q30" s="115"/>
      <c r="R30" s="125"/>
      <c r="S30" s="125"/>
      <c r="T30" s="116">
        <f t="shared" si="0"/>
        <v>0</v>
      </c>
      <c r="U30" s="88"/>
    </row>
    <row r="31" spans="1:21" s="15" customFormat="1" ht="17.25" customHeight="1">
      <c r="A31" s="152"/>
      <c r="B31" s="146" t="s">
        <v>156</v>
      </c>
      <c r="C31" s="45" t="s">
        <v>34</v>
      </c>
      <c r="D31" s="125">
        <f ca="1">OFFSET($H31,0,MONTH(封面!$G$13)-1,)-OFFSET('2019营业费用'!$H31,0,MONTH(封面!$G$13)-1,)</f>
        <v>0</v>
      </c>
      <c r="E31" s="125">
        <f ca="1">OFFSET($H31,0,MONTH(封面!$G$13)-1,)-OFFSET('2019预算营业费用'!$H31,0,MONTH(封面!$G$13)-1,)</f>
        <v>0</v>
      </c>
      <c r="F31" s="125">
        <f ca="1">SUM(OFFSET($H31,0,0,1,MONTH(封面!$G$13)))-SUM(OFFSET('2019营业费用'!$H31,0,0,1,MONTH(封面!$G$13)))</f>
        <v>0</v>
      </c>
      <c r="G31" s="115">
        <f ca="1">SUM(OFFSET($H31,0,0,1,MONTH(封面!$G$13)))-SUM(OFFSET('2019预算营业费用'!$H31,0,0,1,MONTH(封面!$G$13)))</f>
        <v>0</v>
      </c>
      <c r="H31" s="115"/>
      <c r="I31" s="115"/>
      <c r="J31" s="125"/>
      <c r="K31" s="125"/>
      <c r="L31" s="115"/>
      <c r="M31" s="115"/>
      <c r="N31" s="115"/>
      <c r="O31" s="125"/>
      <c r="P31" s="115"/>
      <c r="Q31" s="115"/>
      <c r="R31" s="125"/>
      <c r="S31" s="125"/>
      <c r="T31" s="116">
        <f t="shared" si="0"/>
        <v>0</v>
      </c>
      <c r="U31" s="88"/>
    </row>
    <row r="32" spans="1:21" s="15" customFormat="1" ht="17.25" customHeight="1">
      <c r="A32" s="152"/>
      <c r="B32" s="146"/>
      <c r="C32" s="45" t="s">
        <v>35</v>
      </c>
      <c r="D32" s="125">
        <f ca="1">OFFSET($H32,0,MONTH(封面!$G$13)-1,)-OFFSET('2019营业费用'!$H32,0,MONTH(封面!$G$13)-1,)</f>
        <v>0</v>
      </c>
      <c r="E32" s="125">
        <f ca="1">OFFSET($H32,0,MONTH(封面!$G$13)-1,)-OFFSET('2019预算营业费用'!$H32,0,MONTH(封面!$G$13)-1,)</f>
        <v>0</v>
      </c>
      <c r="F32" s="125">
        <f ca="1">SUM(OFFSET($H32,0,0,1,MONTH(封面!$G$13)))-SUM(OFFSET('2019营业费用'!$H32,0,0,1,MONTH(封面!$G$13)))</f>
        <v>0</v>
      </c>
      <c r="G32" s="115">
        <f ca="1">SUM(OFFSET($H32,0,0,1,MONTH(封面!$G$13)))-SUM(OFFSET('2019预算营业费用'!$H32,0,0,1,MONTH(封面!$G$13)))</f>
        <v>0</v>
      </c>
      <c r="H32" s="115"/>
      <c r="I32" s="115"/>
      <c r="J32" s="125"/>
      <c r="K32" s="125"/>
      <c r="L32" s="115"/>
      <c r="M32" s="115"/>
      <c r="N32" s="115"/>
      <c r="O32" s="125"/>
      <c r="P32" s="115"/>
      <c r="Q32" s="115"/>
      <c r="R32" s="125"/>
      <c r="S32" s="125"/>
      <c r="T32" s="116">
        <f t="shared" si="0"/>
        <v>0</v>
      </c>
      <c r="U32" s="88"/>
    </row>
    <row r="33" spans="1:21" s="15" customFormat="1" ht="17.25" customHeight="1">
      <c r="A33" s="152"/>
      <c r="B33" s="146"/>
      <c r="C33" s="45" t="s">
        <v>36</v>
      </c>
      <c r="D33" s="125">
        <f ca="1">OFFSET($H33,0,MONTH(封面!$G$13)-1,)-OFFSET('2019营业费用'!$H33,0,MONTH(封面!$G$13)-1,)</f>
        <v>0</v>
      </c>
      <c r="E33" s="125">
        <f ca="1">OFFSET($H33,0,MONTH(封面!$G$13)-1,)-OFFSET('2019预算营业费用'!$H33,0,MONTH(封面!$G$13)-1,)</f>
        <v>0</v>
      </c>
      <c r="F33" s="125">
        <f ca="1">SUM(OFFSET($H33,0,0,1,MONTH(封面!$G$13)))-SUM(OFFSET('2019营业费用'!$H33,0,0,1,MONTH(封面!$G$13)))</f>
        <v>0</v>
      </c>
      <c r="G33" s="115">
        <f ca="1">SUM(OFFSET($H33,0,0,1,MONTH(封面!$G$13)))-SUM(OFFSET('2019预算营业费用'!$H33,0,0,1,MONTH(封面!$G$13)))</f>
        <v>0</v>
      </c>
      <c r="H33" s="115"/>
      <c r="I33" s="115"/>
      <c r="J33" s="125"/>
      <c r="K33" s="125"/>
      <c r="L33" s="115"/>
      <c r="M33" s="115"/>
      <c r="N33" s="115"/>
      <c r="O33" s="125"/>
      <c r="P33" s="115"/>
      <c r="Q33" s="115"/>
      <c r="R33" s="125"/>
      <c r="S33" s="125"/>
      <c r="T33" s="116">
        <f t="shared" si="0"/>
        <v>0</v>
      </c>
      <c r="U33" s="88"/>
    </row>
    <row r="34" spans="1:21" s="15" customFormat="1">
      <c r="A34" s="152"/>
      <c r="B34" s="146" t="s">
        <v>37</v>
      </c>
      <c r="C34" s="45" t="s">
        <v>38</v>
      </c>
      <c r="D34" s="125">
        <f ca="1">OFFSET($H34,0,MONTH(封面!$G$13)-1,)-OFFSET('2019营业费用'!$H34,0,MONTH(封面!$G$13)-1,)</f>
        <v>0</v>
      </c>
      <c r="E34" s="125">
        <f ca="1">OFFSET($H34,0,MONTH(封面!$G$13)-1,)-OFFSET('2019预算营业费用'!$H34,0,MONTH(封面!$G$13)-1,)</f>
        <v>0</v>
      </c>
      <c r="F34" s="125">
        <f ca="1">SUM(OFFSET($H34,0,0,1,MONTH(封面!$G$13)))-SUM(OFFSET('2019营业费用'!$H34,0,0,1,MONTH(封面!$G$13)))</f>
        <v>0</v>
      </c>
      <c r="G34" s="115">
        <f ca="1">SUM(OFFSET($H34,0,0,1,MONTH(封面!$G$13)))-SUM(OFFSET('2019预算营业费用'!$H34,0,0,1,MONTH(封面!$G$13)))</f>
        <v>0</v>
      </c>
      <c r="H34" s="115"/>
      <c r="I34" s="115"/>
      <c r="J34" s="125"/>
      <c r="K34" s="125"/>
      <c r="L34" s="115"/>
      <c r="M34" s="115"/>
      <c r="N34" s="115"/>
      <c r="O34" s="125"/>
      <c r="P34" s="115"/>
      <c r="Q34" s="115"/>
      <c r="R34" s="125"/>
      <c r="S34" s="125"/>
      <c r="T34" s="116">
        <f t="shared" si="0"/>
        <v>0</v>
      </c>
      <c r="U34" s="88"/>
    </row>
    <row r="35" spans="1:21" s="15" customFormat="1">
      <c r="A35" s="152"/>
      <c r="B35" s="146"/>
      <c r="C35" s="45" t="s">
        <v>39</v>
      </c>
      <c r="D35" s="125">
        <f ca="1">OFFSET($H35,0,MONTH(封面!$G$13)-1,)-OFFSET('2019营业费用'!$H35,0,MONTH(封面!$G$13)-1,)</f>
        <v>0</v>
      </c>
      <c r="E35" s="125">
        <f ca="1">OFFSET($H35,0,MONTH(封面!$G$13)-1,)-OFFSET('2019预算营业费用'!$H35,0,MONTH(封面!$G$13)-1,)</f>
        <v>0</v>
      </c>
      <c r="F35" s="125">
        <f ca="1">SUM(OFFSET($H35,0,0,1,MONTH(封面!$G$13)))-SUM(OFFSET('2019营业费用'!$H35,0,0,1,MONTH(封面!$G$13)))</f>
        <v>0</v>
      </c>
      <c r="G35" s="115">
        <f ca="1">SUM(OFFSET($H35,0,0,1,MONTH(封面!$G$13)))-SUM(OFFSET('2019预算营业费用'!$H35,0,0,1,MONTH(封面!$G$13)))</f>
        <v>0</v>
      </c>
      <c r="H35" s="115"/>
      <c r="I35" s="115"/>
      <c r="J35" s="125"/>
      <c r="K35" s="125"/>
      <c r="L35" s="115"/>
      <c r="M35" s="115"/>
      <c r="N35" s="115"/>
      <c r="O35" s="125"/>
      <c r="P35" s="115"/>
      <c r="Q35" s="115"/>
      <c r="R35" s="125"/>
      <c r="S35" s="125"/>
      <c r="T35" s="116">
        <f t="shared" si="0"/>
        <v>0</v>
      </c>
      <c r="U35" s="88"/>
    </row>
    <row r="36" spans="1:21" s="15" customFormat="1" ht="17.25" customHeight="1">
      <c r="A36" s="152"/>
      <c r="B36" s="46" t="s">
        <v>157</v>
      </c>
      <c r="C36" s="45" t="s">
        <v>40</v>
      </c>
      <c r="D36" s="125">
        <f ca="1">OFFSET($H36,0,MONTH(封面!$G$13)-1,)-OFFSET('2019营业费用'!$H36,0,MONTH(封面!$G$13)-1,)</f>
        <v>0</v>
      </c>
      <c r="E36" s="125">
        <f ca="1">OFFSET($H36,0,MONTH(封面!$G$13)-1,)-OFFSET('2019预算营业费用'!$H36,0,MONTH(封面!$G$13)-1,)</f>
        <v>0</v>
      </c>
      <c r="F36" s="125">
        <f ca="1">SUM(OFFSET($H36,0,0,1,MONTH(封面!$G$13)))-SUM(OFFSET('2019营业费用'!$H36,0,0,1,MONTH(封面!$G$13)))</f>
        <v>0</v>
      </c>
      <c r="G36" s="115">
        <f ca="1">SUM(OFFSET($H36,0,0,1,MONTH(封面!$G$13)))-SUM(OFFSET('2019预算营业费用'!$H36,0,0,1,MONTH(封面!$G$13)))</f>
        <v>0</v>
      </c>
      <c r="H36" s="115"/>
      <c r="I36" s="115"/>
      <c r="J36" s="125"/>
      <c r="K36" s="125"/>
      <c r="L36" s="115"/>
      <c r="M36" s="115"/>
      <c r="N36" s="115"/>
      <c r="O36" s="125"/>
      <c r="P36" s="115"/>
      <c r="Q36" s="115"/>
      <c r="R36" s="125"/>
      <c r="S36" s="125"/>
      <c r="T36" s="116">
        <f t="shared" si="0"/>
        <v>0</v>
      </c>
      <c r="U36" s="88"/>
    </row>
    <row r="37" spans="1:21" s="15" customFormat="1" ht="17.25" customHeight="1">
      <c r="A37" s="152"/>
      <c r="B37" s="46" t="s">
        <v>41</v>
      </c>
      <c r="C37" s="45" t="s">
        <v>42</v>
      </c>
      <c r="D37" s="125">
        <f ca="1">OFFSET($H37,0,MONTH(封面!$G$13)-1,)-OFFSET('2019营业费用'!$H37,0,MONTH(封面!$G$13)-1,)</f>
        <v>15790</v>
      </c>
      <c r="E37" s="125">
        <f ca="1">OFFSET($H37,0,MONTH(封面!$G$13)-1,)-OFFSET('2019预算营业费用'!$H37,0,MONTH(封面!$G$13)-1,)</f>
        <v>15790</v>
      </c>
      <c r="F37" s="125">
        <f ca="1">SUM(OFFSET($H37,0,0,1,MONTH(封面!$G$13)))-SUM(OFFSET('2019营业费用'!$H37,0,0,1,MONTH(封面!$G$13)))</f>
        <v>22980</v>
      </c>
      <c r="G37" s="115">
        <f ca="1">SUM(OFFSET($H37,0,0,1,MONTH(封面!$G$13)))-SUM(OFFSET('2019预算营业费用'!$H37,0,0,1,MONTH(封面!$G$13)))</f>
        <v>22980</v>
      </c>
      <c r="H37" s="115"/>
      <c r="I37" s="115"/>
      <c r="J37" s="125">
        <v>7190</v>
      </c>
      <c r="K37" s="125">
        <v>15790</v>
      </c>
      <c r="L37" s="115"/>
      <c r="M37" s="115"/>
      <c r="N37" s="115"/>
      <c r="O37" s="125"/>
      <c r="P37" s="125"/>
      <c r="Q37" s="125"/>
      <c r="R37" s="125"/>
      <c r="S37" s="125"/>
      <c r="T37" s="116">
        <f t="shared" si="0"/>
        <v>22980</v>
      </c>
      <c r="U37" s="88"/>
    </row>
    <row r="38" spans="1:21" s="15" customFormat="1" ht="17.25" customHeight="1">
      <c r="A38" s="152"/>
      <c r="B38" s="146" t="s">
        <v>158</v>
      </c>
      <c r="C38" s="45" t="s">
        <v>43</v>
      </c>
      <c r="D38" s="125">
        <f ca="1">OFFSET($H38,0,MONTH(封面!$G$13)-1,)-OFFSET('2019营业费用'!$H38,0,MONTH(封面!$G$13)-1,)</f>
        <v>0</v>
      </c>
      <c r="E38" s="125">
        <f ca="1">OFFSET($H38,0,MONTH(封面!$G$13)-1,)-OFFSET('2019预算营业费用'!$H38,0,MONTH(封面!$G$13)-1,)</f>
        <v>0</v>
      </c>
      <c r="F38" s="125">
        <f ca="1">SUM(OFFSET($H38,0,0,1,MONTH(封面!$G$13)))-SUM(OFFSET('2019营业费用'!$H38,0,0,1,MONTH(封面!$G$13)))</f>
        <v>0</v>
      </c>
      <c r="G38" s="115">
        <f ca="1">SUM(OFFSET($H38,0,0,1,MONTH(封面!$G$13)))-SUM(OFFSET('2019预算营业费用'!$H38,0,0,1,MONTH(封面!$G$13)))</f>
        <v>0</v>
      </c>
      <c r="H38" s="115"/>
      <c r="I38" s="115"/>
      <c r="J38" s="125"/>
      <c r="K38" s="125"/>
      <c r="L38" s="115"/>
      <c r="M38" s="115"/>
      <c r="N38" s="115"/>
      <c r="O38" s="125"/>
      <c r="P38" s="115"/>
      <c r="Q38" s="115"/>
      <c r="R38" s="125"/>
      <c r="S38" s="125"/>
      <c r="T38" s="116">
        <f t="shared" si="0"/>
        <v>0</v>
      </c>
      <c r="U38" s="88"/>
    </row>
    <row r="39" spans="1:21" s="15" customFormat="1" ht="17.25" customHeight="1">
      <c r="A39" s="152"/>
      <c r="B39" s="146"/>
      <c r="C39" s="45" t="s">
        <v>44</v>
      </c>
      <c r="D39" s="125">
        <f ca="1">OFFSET($H39,0,MONTH(封面!$G$13)-1,)-OFFSET('2019营业费用'!$H39,0,MONTH(封面!$G$13)-1,)</f>
        <v>0</v>
      </c>
      <c r="E39" s="125">
        <f ca="1">OFFSET($H39,0,MONTH(封面!$G$13)-1,)-OFFSET('2019预算营业费用'!$H39,0,MONTH(封面!$G$13)-1,)</f>
        <v>0</v>
      </c>
      <c r="F39" s="125">
        <f ca="1">SUM(OFFSET($H39,0,0,1,MONTH(封面!$G$13)))-SUM(OFFSET('2019营业费用'!$H39,0,0,1,MONTH(封面!$G$13)))</f>
        <v>0</v>
      </c>
      <c r="G39" s="115">
        <f ca="1">SUM(OFFSET($H39,0,0,1,MONTH(封面!$G$13)))-SUM(OFFSET('2019预算营业费用'!$H39,0,0,1,MONTH(封面!$G$13)))</f>
        <v>0</v>
      </c>
      <c r="H39" s="115"/>
      <c r="I39" s="115"/>
      <c r="J39" s="125"/>
      <c r="K39" s="125"/>
      <c r="L39" s="115"/>
      <c r="M39" s="115"/>
      <c r="N39" s="115"/>
      <c r="O39" s="125"/>
      <c r="P39" s="115"/>
      <c r="Q39" s="115"/>
      <c r="R39" s="125"/>
      <c r="S39" s="125"/>
      <c r="T39" s="116">
        <f t="shared" si="0"/>
        <v>0</v>
      </c>
      <c r="U39" s="88"/>
    </row>
    <row r="40" spans="1:21" s="15" customFormat="1" ht="17.25" customHeight="1">
      <c r="A40" s="152"/>
      <c r="B40" s="46" t="s">
        <v>45</v>
      </c>
      <c r="C40" s="45" t="s">
        <v>46</v>
      </c>
      <c r="D40" s="125">
        <f ca="1">OFFSET($H40,0,MONTH(封面!$G$13)-1,)-OFFSET('2019营业费用'!$H40,0,MONTH(封面!$G$13)-1,)</f>
        <v>0</v>
      </c>
      <c r="E40" s="125">
        <f ca="1">OFFSET($H40,0,MONTH(封面!$G$13)-1,)-OFFSET('2019预算营业费用'!$H40,0,MONTH(封面!$G$13)-1,)</f>
        <v>0</v>
      </c>
      <c r="F40" s="125">
        <f ca="1">SUM(OFFSET($H40,0,0,1,MONTH(封面!$G$13)))-SUM(OFFSET('2019营业费用'!$H40,0,0,1,MONTH(封面!$G$13)))</f>
        <v>0</v>
      </c>
      <c r="G40" s="115">
        <f ca="1">SUM(OFFSET($H40,0,0,1,MONTH(封面!$G$13)))-SUM(OFFSET('2019预算营业费用'!$H40,0,0,1,MONTH(封面!$G$13)))</f>
        <v>0</v>
      </c>
      <c r="H40" s="115"/>
      <c r="I40" s="115"/>
      <c r="J40" s="125"/>
      <c r="K40" s="125"/>
      <c r="L40" s="115"/>
      <c r="M40" s="115"/>
      <c r="N40" s="115"/>
      <c r="O40" s="125"/>
      <c r="P40" s="115"/>
      <c r="Q40" s="115"/>
      <c r="R40" s="125"/>
      <c r="S40" s="125"/>
      <c r="T40" s="116">
        <f t="shared" si="0"/>
        <v>0</v>
      </c>
      <c r="U40" s="88"/>
    </row>
    <row r="41" spans="1:21" s="15" customFormat="1" ht="17.25" customHeight="1">
      <c r="A41" s="153" t="s">
        <v>47</v>
      </c>
      <c r="B41" s="47" t="s">
        <v>159</v>
      </c>
      <c r="C41" s="45" t="s">
        <v>435</v>
      </c>
      <c r="D41" s="125">
        <f ca="1">OFFSET($H41,0,MONTH(封面!$G$13)-1,)-OFFSET('2019营业费用'!$H41,0,MONTH(封面!$G$13)-1,)</f>
        <v>0</v>
      </c>
      <c r="E41" s="125">
        <f ca="1">OFFSET($H41,0,MONTH(封面!$G$13)-1,)-OFFSET('2019预算营业费用'!$H41,0,MONTH(封面!$G$13)-1,)</f>
        <v>0</v>
      </c>
      <c r="F41" s="125">
        <f ca="1">SUM(OFFSET($H41,0,0,1,MONTH(封面!$G$13)))-SUM(OFFSET('2019营业费用'!$H41,0,0,1,MONTH(封面!$G$13)))</f>
        <v>0</v>
      </c>
      <c r="G41" s="115">
        <f ca="1">SUM(OFFSET($H41,0,0,1,MONTH(封面!$G$13)))-SUM(OFFSET('2019预算营业费用'!$H41,0,0,1,MONTH(封面!$G$13)))</f>
        <v>0</v>
      </c>
      <c r="H41" s="115"/>
      <c r="I41" s="115"/>
      <c r="J41" s="125"/>
      <c r="K41" s="125"/>
      <c r="L41" s="115"/>
      <c r="M41" s="115"/>
      <c r="N41" s="115"/>
      <c r="O41" s="125"/>
      <c r="P41" s="115"/>
      <c r="Q41" s="115"/>
      <c r="R41" s="125"/>
      <c r="S41" s="125"/>
      <c r="T41" s="116">
        <f t="shared" si="0"/>
        <v>0</v>
      </c>
      <c r="U41" s="88"/>
    </row>
    <row r="42" spans="1:21" s="15" customFormat="1" ht="17.25" customHeight="1">
      <c r="A42" s="153"/>
      <c r="B42" s="46" t="s">
        <v>160</v>
      </c>
      <c r="C42" s="48" t="s">
        <v>436</v>
      </c>
      <c r="D42" s="125">
        <f ca="1">OFFSET($H42,0,MONTH(封面!$G$13)-1,)-OFFSET('2019营业费用'!$H42,0,MONTH(封面!$G$13)-1,)</f>
        <v>0</v>
      </c>
      <c r="E42" s="125">
        <f ca="1">OFFSET($H42,0,MONTH(封面!$G$13)-1,)-OFFSET('2019预算营业费用'!$H42,0,MONTH(封面!$G$13)-1,)</f>
        <v>0</v>
      </c>
      <c r="F42" s="125">
        <f ca="1">SUM(OFFSET($H42,0,0,1,MONTH(封面!$G$13)))-SUM(OFFSET('2019营业费用'!$H42,0,0,1,MONTH(封面!$G$13)))</f>
        <v>0</v>
      </c>
      <c r="G42" s="115">
        <f ca="1">SUM(OFFSET($H42,0,0,1,MONTH(封面!$G$13)))-SUM(OFFSET('2019预算营业费用'!$H42,0,0,1,MONTH(封面!$G$13)))</f>
        <v>0</v>
      </c>
      <c r="H42" s="115"/>
      <c r="I42" s="115"/>
      <c r="J42" s="125"/>
      <c r="K42" s="125"/>
      <c r="L42" s="115"/>
      <c r="M42" s="115"/>
      <c r="N42" s="115"/>
      <c r="O42" s="125"/>
      <c r="P42" s="115"/>
      <c r="Q42" s="115"/>
      <c r="R42" s="125"/>
      <c r="S42" s="125"/>
      <c r="T42" s="116">
        <f t="shared" si="0"/>
        <v>0</v>
      </c>
      <c r="U42" s="88"/>
    </row>
    <row r="43" spans="1:21" s="15" customFormat="1" ht="17.25" customHeight="1">
      <c r="A43" s="153"/>
      <c r="B43" s="46" t="s">
        <v>161</v>
      </c>
      <c r="C43" s="48" t="s">
        <v>48</v>
      </c>
      <c r="D43" s="125">
        <f ca="1">OFFSET($H43,0,MONTH(封面!$G$13)-1,)-OFFSET('2019营业费用'!$H43,0,MONTH(封面!$G$13)-1,)</f>
        <v>0</v>
      </c>
      <c r="E43" s="125">
        <f ca="1">OFFSET($H43,0,MONTH(封面!$G$13)-1,)-OFFSET('2019预算营业费用'!$H43,0,MONTH(封面!$G$13)-1,)</f>
        <v>0</v>
      </c>
      <c r="F43" s="125">
        <f ca="1">SUM(OFFSET($H43,0,0,1,MONTH(封面!$G$13)))-SUM(OFFSET('2019营业费用'!$H43,0,0,1,MONTH(封面!$G$13)))</f>
        <v>0</v>
      </c>
      <c r="G43" s="115">
        <f ca="1">SUM(OFFSET($H43,0,0,1,MONTH(封面!$G$13)))-SUM(OFFSET('2019预算营业费用'!$H43,0,0,1,MONTH(封面!$G$13)))</f>
        <v>0</v>
      </c>
      <c r="H43" s="115"/>
      <c r="I43" s="115"/>
      <c r="J43" s="125"/>
      <c r="K43" s="125"/>
      <c r="L43" s="115"/>
      <c r="M43" s="115"/>
      <c r="N43" s="115"/>
      <c r="O43" s="125"/>
      <c r="P43" s="115"/>
      <c r="Q43" s="115"/>
      <c r="R43" s="125"/>
      <c r="S43" s="125"/>
      <c r="T43" s="116">
        <f t="shared" si="0"/>
        <v>0</v>
      </c>
      <c r="U43" s="88"/>
    </row>
    <row r="44" spans="1:21" s="15" customFormat="1" ht="17.25" customHeight="1">
      <c r="A44" s="153"/>
      <c r="B44" s="146" t="s">
        <v>49</v>
      </c>
      <c r="C44" s="48" t="s">
        <v>50</v>
      </c>
      <c r="D44" s="125">
        <f ca="1">OFFSET($H44,0,MONTH(封面!$G$13)-1,)-OFFSET('2019营业费用'!$H44,0,MONTH(封面!$G$13)-1,)</f>
        <v>0</v>
      </c>
      <c r="E44" s="125">
        <f ca="1">OFFSET($H44,0,MONTH(封面!$G$13)-1,)-OFFSET('2019预算营业费用'!$H44,0,MONTH(封面!$G$13)-1,)</f>
        <v>0</v>
      </c>
      <c r="F44" s="125">
        <f ca="1">SUM(OFFSET($H44,0,0,1,MONTH(封面!$G$13)))-SUM(OFFSET('2019营业费用'!$H44,0,0,1,MONTH(封面!$G$13)))</f>
        <v>0</v>
      </c>
      <c r="G44" s="115">
        <f ca="1">SUM(OFFSET($H44,0,0,1,MONTH(封面!$G$13)))-SUM(OFFSET('2019预算营业费用'!$H44,0,0,1,MONTH(封面!$G$13)))</f>
        <v>0</v>
      </c>
      <c r="H44" s="115"/>
      <c r="I44" s="115"/>
      <c r="J44" s="125"/>
      <c r="K44" s="125"/>
      <c r="L44" s="115"/>
      <c r="M44" s="115"/>
      <c r="N44" s="115"/>
      <c r="O44" s="125"/>
      <c r="P44" s="115"/>
      <c r="Q44" s="115"/>
      <c r="R44" s="125"/>
      <c r="S44" s="125"/>
      <c r="T44" s="116">
        <f t="shared" si="0"/>
        <v>0</v>
      </c>
      <c r="U44" s="88"/>
    </row>
    <row r="45" spans="1:21" s="15" customFormat="1" ht="17.25" customHeight="1">
      <c r="A45" s="153"/>
      <c r="B45" s="146"/>
      <c r="C45" s="48" t="s">
        <v>437</v>
      </c>
      <c r="D45" s="125">
        <f ca="1">OFFSET($H45,0,MONTH(封面!$G$13)-1,)-OFFSET('2019营业费用'!$H45,0,MONTH(封面!$G$13)-1,)</f>
        <v>0</v>
      </c>
      <c r="E45" s="125">
        <f ca="1">OFFSET($H45,0,MONTH(封面!$G$13)-1,)-OFFSET('2019预算营业费用'!$H45,0,MONTH(封面!$G$13)-1,)</f>
        <v>0</v>
      </c>
      <c r="F45" s="125">
        <f ca="1">SUM(OFFSET($H45,0,0,1,MONTH(封面!$G$13)))-SUM(OFFSET('2019营业费用'!$H45,0,0,1,MONTH(封面!$G$13)))</f>
        <v>0</v>
      </c>
      <c r="G45" s="115">
        <f ca="1">SUM(OFFSET($H45,0,0,1,MONTH(封面!$G$13)))-SUM(OFFSET('2019预算营业费用'!$H45,0,0,1,MONTH(封面!$G$13)))</f>
        <v>0</v>
      </c>
      <c r="H45" s="115"/>
      <c r="I45" s="115"/>
      <c r="J45" s="125"/>
      <c r="K45" s="125"/>
      <c r="L45" s="115"/>
      <c r="M45" s="115"/>
      <c r="N45" s="115"/>
      <c r="O45" s="125"/>
      <c r="P45" s="115"/>
      <c r="Q45" s="115"/>
      <c r="R45" s="125"/>
      <c r="S45" s="125"/>
      <c r="T45" s="116">
        <f t="shared" si="0"/>
        <v>0</v>
      </c>
      <c r="U45" s="88"/>
    </row>
    <row r="46" spans="1:21" s="15" customFormat="1" ht="17.25" customHeight="1">
      <c r="A46" s="153"/>
      <c r="B46" s="46" t="s">
        <v>51</v>
      </c>
      <c r="C46" s="48" t="s">
        <v>52</v>
      </c>
      <c r="D46" s="125">
        <f ca="1">OFFSET($H46,0,MONTH(封面!$G$13)-1,)-OFFSET('2019营业费用'!$H46,0,MONTH(封面!$G$13)-1,)</f>
        <v>0</v>
      </c>
      <c r="E46" s="125">
        <f ca="1">OFFSET($H46,0,MONTH(封面!$G$13)-1,)-OFFSET('2019预算营业费用'!$H46,0,MONTH(封面!$G$13)-1,)</f>
        <v>0</v>
      </c>
      <c r="F46" s="125">
        <f ca="1">SUM(OFFSET($H46,0,0,1,MONTH(封面!$G$13)))-SUM(OFFSET('2019营业费用'!$H46,0,0,1,MONTH(封面!$G$13)))</f>
        <v>0</v>
      </c>
      <c r="G46" s="115">
        <f ca="1">SUM(OFFSET($H46,0,0,1,MONTH(封面!$G$13)))-SUM(OFFSET('2019预算营业费用'!$H46,0,0,1,MONTH(封面!$G$13)))</f>
        <v>0</v>
      </c>
      <c r="H46" s="115"/>
      <c r="I46" s="115"/>
      <c r="J46" s="125"/>
      <c r="K46" s="125"/>
      <c r="L46" s="115"/>
      <c r="M46" s="115"/>
      <c r="N46" s="115"/>
      <c r="O46" s="125"/>
      <c r="P46" s="115"/>
      <c r="Q46" s="115"/>
      <c r="R46" s="125"/>
      <c r="S46" s="125"/>
      <c r="T46" s="116">
        <f t="shared" si="0"/>
        <v>0</v>
      </c>
      <c r="U46" s="88"/>
    </row>
    <row r="47" spans="1:21" s="15" customFormat="1" ht="17.25" customHeight="1">
      <c r="A47" s="153"/>
      <c r="B47" s="46" t="s">
        <v>211</v>
      </c>
      <c r="C47" s="48" t="s">
        <v>53</v>
      </c>
      <c r="D47" s="125">
        <f ca="1">OFFSET($H47,0,MONTH(封面!$G$13)-1,)-OFFSET('2019营业费用'!$H47,0,MONTH(封面!$G$13)-1,)</f>
        <v>0</v>
      </c>
      <c r="E47" s="125">
        <f ca="1">OFFSET($H47,0,MONTH(封面!$G$13)-1,)-OFFSET('2019预算营业费用'!$H47,0,MONTH(封面!$G$13)-1,)</f>
        <v>0</v>
      </c>
      <c r="F47" s="125">
        <f ca="1">SUM(OFFSET($H47,0,0,1,MONTH(封面!$G$13)))-SUM(OFFSET('2019营业费用'!$H47,0,0,1,MONTH(封面!$G$13)))</f>
        <v>0</v>
      </c>
      <c r="G47" s="115">
        <f ca="1">SUM(OFFSET($H47,0,0,1,MONTH(封面!$G$13)))-SUM(OFFSET('2019预算营业费用'!$H47,0,0,1,MONTH(封面!$G$13)))</f>
        <v>0</v>
      </c>
      <c r="H47" s="115"/>
      <c r="I47" s="115"/>
      <c r="J47" s="125"/>
      <c r="K47" s="125"/>
      <c r="L47" s="115"/>
      <c r="M47" s="115"/>
      <c r="N47" s="115"/>
      <c r="O47" s="125"/>
      <c r="P47" s="115"/>
      <c r="Q47" s="115"/>
      <c r="R47" s="125"/>
      <c r="S47" s="125"/>
      <c r="T47" s="116">
        <f t="shared" si="0"/>
        <v>0</v>
      </c>
      <c r="U47" s="88"/>
    </row>
    <row r="48" spans="1:21" s="15" customFormat="1" ht="17.25" customHeight="1">
      <c r="A48" s="153"/>
      <c r="B48" s="46" t="s">
        <v>54</v>
      </c>
      <c r="C48" s="48" t="s">
        <v>55</v>
      </c>
      <c r="D48" s="125">
        <f ca="1">OFFSET($H48,0,MONTH(封面!$G$13)-1,)-OFFSET('2019营业费用'!$H48,0,MONTH(封面!$G$13)-1,)</f>
        <v>0</v>
      </c>
      <c r="E48" s="125">
        <f ca="1">OFFSET($H48,0,MONTH(封面!$G$13)-1,)-OFFSET('2019预算营业费用'!$H48,0,MONTH(封面!$G$13)-1,)</f>
        <v>0</v>
      </c>
      <c r="F48" s="125">
        <f ca="1">SUM(OFFSET($H48,0,0,1,MONTH(封面!$G$13)))-SUM(OFFSET('2019营业费用'!$H48,0,0,1,MONTH(封面!$G$13)))</f>
        <v>0</v>
      </c>
      <c r="G48" s="115">
        <f ca="1">SUM(OFFSET($H48,0,0,1,MONTH(封面!$G$13)))-SUM(OFFSET('2019预算营业费用'!$H48,0,0,1,MONTH(封面!$G$13)))</f>
        <v>0</v>
      </c>
      <c r="H48" s="115"/>
      <c r="I48" s="115"/>
      <c r="J48" s="125"/>
      <c r="K48" s="125"/>
      <c r="L48" s="115"/>
      <c r="M48" s="115"/>
      <c r="N48" s="115"/>
      <c r="O48" s="125"/>
      <c r="P48" s="115"/>
      <c r="Q48" s="115"/>
      <c r="R48" s="125"/>
      <c r="S48" s="125"/>
      <c r="T48" s="116">
        <f t="shared" si="0"/>
        <v>0</v>
      </c>
      <c r="U48" s="88"/>
    </row>
    <row r="49" spans="1:21" s="15" customFormat="1" ht="17.25" customHeight="1">
      <c r="A49" s="154" t="s">
        <v>212</v>
      </c>
      <c r="B49" s="151" t="s">
        <v>213</v>
      </c>
      <c r="C49" s="48" t="s">
        <v>56</v>
      </c>
      <c r="D49" s="125">
        <f ca="1">OFFSET($H49,0,MONTH(封面!$G$13)-1,)-OFFSET('2019营业费用'!$H49,0,MONTH(封面!$G$13)-1,)</f>
        <v>0</v>
      </c>
      <c r="E49" s="125">
        <f ca="1">OFFSET($H49,0,MONTH(封面!$G$13)-1,)-OFFSET('2019预算营业费用'!$H49,0,MONTH(封面!$G$13)-1,)</f>
        <v>0</v>
      </c>
      <c r="F49" s="125">
        <f ca="1">SUM(OFFSET($H49,0,0,1,MONTH(封面!$G$13)))-SUM(OFFSET('2019营业费用'!$H49,0,0,1,MONTH(封面!$G$13)))</f>
        <v>0</v>
      </c>
      <c r="G49" s="115">
        <f ca="1">SUM(OFFSET($H49,0,0,1,MONTH(封面!$G$13)))-SUM(OFFSET('2019预算营业费用'!$H49,0,0,1,MONTH(封面!$G$13)))</f>
        <v>0</v>
      </c>
      <c r="H49" s="115"/>
      <c r="I49" s="115"/>
      <c r="J49" s="125"/>
      <c r="K49" s="125"/>
      <c r="L49" s="115"/>
      <c r="M49" s="115"/>
      <c r="N49" s="115"/>
      <c r="O49" s="125"/>
      <c r="P49" s="115"/>
      <c r="Q49" s="115"/>
      <c r="R49" s="125"/>
      <c r="S49" s="125"/>
      <c r="T49" s="116">
        <f t="shared" si="0"/>
        <v>0</v>
      </c>
      <c r="U49" s="88"/>
    </row>
    <row r="50" spans="1:21" s="15" customFormat="1" ht="17.25" customHeight="1">
      <c r="A50" s="154"/>
      <c r="B50" s="151"/>
      <c r="C50" s="48" t="s">
        <v>57</v>
      </c>
      <c r="D50" s="125">
        <f ca="1">OFFSET($H50,0,MONTH(封面!$G$13)-1,)-OFFSET('2019营业费用'!$H50,0,MONTH(封面!$G$13)-1,)</f>
        <v>0</v>
      </c>
      <c r="E50" s="125">
        <f ca="1">OFFSET($H50,0,MONTH(封面!$G$13)-1,)-OFFSET('2019预算营业费用'!$H50,0,MONTH(封面!$G$13)-1,)</f>
        <v>0</v>
      </c>
      <c r="F50" s="125">
        <f ca="1">SUM(OFFSET($H50,0,0,1,MONTH(封面!$G$13)))-SUM(OFFSET('2019营业费用'!$H50,0,0,1,MONTH(封面!$G$13)))</f>
        <v>0</v>
      </c>
      <c r="G50" s="115">
        <f ca="1">SUM(OFFSET($H50,0,0,1,MONTH(封面!$G$13)))-SUM(OFFSET('2019预算营业费用'!$H50,0,0,1,MONTH(封面!$G$13)))</f>
        <v>0</v>
      </c>
      <c r="H50" s="115"/>
      <c r="I50" s="115"/>
      <c r="J50" s="125"/>
      <c r="K50" s="125"/>
      <c r="L50" s="115"/>
      <c r="M50" s="115"/>
      <c r="N50" s="115"/>
      <c r="O50" s="125"/>
      <c r="P50" s="115"/>
      <c r="Q50" s="115"/>
      <c r="R50" s="125"/>
      <c r="S50" s="125"/>
      <c r="T50" s="116">
        <f t="shared" si="0"/>
        <v>0</v>
      </c>
      <c r="U50" s="88"/>
    </row>
    <row r="51" spans="1:21" s="15" customFormat="1" ht="17.25" customHeight="1">
      <c r="A51" s="154"/>
      <c r="B51" s="151"/>
      <c r="C51" s="48" t="s">
        <v>438</v>
      </c>
      <c r="D51" s="125">
        <f ca="1">OFFSET($H51,0,MONTH(封面!$G$13)-1,)-OFFSET('2019营业费用'!$H51,0,MONTH(封面!$G$13)-1,)</f>
        <v>0</v>
      </c>
      <c r="E51" s="125">
        <f ca="1">OFFSET($H51,0,MONTH(封面!$G$13)-1,)-OFFSET('2019预算营业费用'!$H51,0,MONTH(封面!$G$13)-1,)</f>
        <v>0</v>
      </c>
      <c r="F51" s="125">
        <f ca="1">SUM(OFFSET($H51,0,0,1,MONTH(封面!$G$13)))-SUM(OFFSET('2019营业费用'!$H51,0,0,1,MONTH(封面!$G$13)))</f>
        <v>0</v>
      </c>
      <c r="G51" s="115">
        <f ca="1">SUM(OFFSET($H51,0,0,1,MONTH(封面!$G$13)))-SUM(OFFSET('2019预算营业费用'!$H51,0,0,1,MONTH(封面!$G$13)))</f>
        <v>0</v>
      </c>
      <c r="H51" s="115"/>
      <c r="I51" s="115"/>
      <c r="J51" s="125"/>
      <c r="K51" s="125"/>
      <c r="L51" s="115"/>
      <c r="M51" s="115"/>
      <c r="N51" s="115"/>
      <c r="O51" s="125"/>
      <c r="P51" s="115"/>
      <c r="Q51" s="115"/>
      <c r="R51" s="125"/>
      <c r="S51" s="125"/>
      <c r="T51" s="116">
        <f t="shared" si="0"/>
        <v>0</v>
      </c>
      <c r="U51" s="88"/>
    </row>
    <row r="52" spans="1:21" s="15" customFormat="1" ht="17.25" customHeight="1">
      <c r="A52" s="154"/>
      <c r="B52" s="146" t="s">
        <v>58</v>
      </c>
      <c r="C52" s="48" t="s">
        <v>59</v>
      </c>
      <c r="D52" s="125">
        <f ca="1">OFFSET($H52,0,MONTH(封面!$G$13)-1,)-OFFSET('2019营业费用'!$H52,0,MONTH(封面!$G$13)-1,)</f>
        <v>0</v>
      </c>
      <c r="E52" s="125">
        <f ca="1">OFFSET($H52,0,MONTH(封面!$G$13)-1,)-OFFSET('2019预算营业费用'!$H52,0,MONTH(封面!$G$13)-1,)</f>
        <v>0</v>
      </c>
      <c r="F52" s="125">
        <f ca="1">SUM(OFFSET($H52,0,0,1,MONTH(封面!$G$13)))-SUM(OFFSET('2019营业费用'!$H52,0,0,1,MONTH(封面!$G$13)))</f>
        <v>0</v>
      </c>
      <c r="G52" s="115">
        <f ca="1">SUM(OFFSET($H52,0,0,1,MONTH(封面!$G$13)))-SUM(OFFSET('2019预算营业费用'!$H52,0,0,1,MONTH(封面!$G$13)))</f>
        <v>0</v>
      </c>
      <c r="H52" s="115"/>
      <c r="I52" s="115"/>
      <c r="J52" s="125"/>
      <c r="K52" s="125"/>
      <c r="L52" s="115"/>
      <c r="M52" s="115"/>
      <c r="N52" s="115"/>
      <c r="O52" s="125"/>
      <c r="P52" s="115"/>
      <c r="Q52" s="115"/>
      <c r="R52" s="125"/>
      <c r="S52" s="125"/>
      <c r="T52" s="116">
        <f t="shared" si="0"/>
        <v>0</v>
      </c>
      <c r="U52" s="88"/>
    </row>
    <row r="53" spans="1:21" s="15" customFormat="1" ht="17.25" customHeight="1">
      <c r="A53" s="154"/>
      <c r="B53" s="146"/>
      <c r="C53" s="48" t="s">
        <v>60</v>
      </c>
      <c r="D53" s="125">
        <f ca="1">OFFSET($H53,0,MONTH(封面!$G$13)-1,)-OFFSET('2019营业费用'!$H53,0,MONTH(封面!$G$13)-1,)</f>
        <v>0</v>
      </c>
      <c r="E53" s="125">
        <f ca="1">OFFSET($H53,0,MONTH(封面!$G$13)-1,)-OFFSET('2019预算营业费用'!$H53,0,MONTH(封面!$G$13)-1,)</f>
        <v>0</v>
      </c>
      <c r="F53" s="125">
        <f ca="1">SUM(OFFSET($H53,0,0,1,MONTH(封面!$G$13)))-SUM(OFFSET('2019营业费用'!$H53,0,0,1,MONTH(封面!$G$13)))</f>
        <v>0</v>
      </c>
      <c r="G53" s="115">
        <f ca="1">SUM(OFFSET($H53,0,0,1,MONTH(封面!$G$13)))-SUM(OFFSET('2019预算营业费用'!$H53,0,0,1,MONTH(封面!$G$13)))</f>
        <v>0</v>
      </c>
      <c r="H53" s="115"/>
      <c r="I53" s="115"/>
      <c r="J53" s="125"/>
      <c r="K53" s="125"/>
      <c r="L53" s="115"/>
      <c r="M53" s="115"/>
      <c r="N53" s="115"/>
      <c r="O53" s="125"/>
      <c r="P53" s="115"/>
      <c r="Q53" s="115"/>
      <c r="R53" s="125"/>
      <c r="S53" s="125"/>
      <c r="T53" s="116">
        <f t="shared" si="0"/>
        <v>0</v>
      </c>
      <c r="U53" s="88"/>
    </row>
    <row r="54" spans="1:21" s="15" customFormat="1" ht="17.25" customHeight="1">
      <c r="A54" s="154"/>
      <c r="B54" s="146"/>
      <c r="C54" s="48" t="s">
        <v>439</v>
      </c>
      <c r="D54" s="125">
        <f ca="1">OFFSET($H54,0,MONTH(封面!$G$13)-1,)-OFFSET('2019营业费用'!$H54,0,MONTH(封面!$G$13)-1,)</f>
        <v>0</v>
      </c>
      <c r="E54" s="125">
        <f ca="1">OFFSET($H54,0,MONTH(封面!$G$13)-1,)-OFFSET('2019预算营业费用'!$H54,0,MONTH(封面!$G$13)-1,)</f>
        <v>0</v>
      </c>
      <c r="F54" s="125">
        <f ca="1">SUM(OFFSET($H54,0,0,1,MONTH(封面!$G$13)))-SUM(OFFSET('2019营业费用'!$H54,0,0,1,MONTH(封面!$G$13)))</f>
        <v>0</v>
      </c>
      <c r="G54" s="115">
        <f ca="1">SUM(OFFSET($H54,0,0,1,MONTH(封面!$G$13)))-SUM(OFFSET('2019预算营业费用'!$H54,0,0,1,MONTH(封面!$G$13)))</f>
        <v>0</v>
      </c>
      <c r="H54" s="115"/>
      <c r="I54" s="115"/>
      <c r="J54" s="125"/>
      <c r="K54" s="125"/>
      <c r="L54" s="115"/>
      <c r="M54" s="115"/>
      <c r="N54" s="115"/>
      <c r="O54" s="125"/>
      <c r="P54" s="115"/>
      <c r="Q54" s="115"/>
      <c r="R54" s="125"/>
      <c r="S54" s="125"/>
      <c r="T54" s="116">
        <f t="shared" si="0"/>
        <v>0</v>
      </c>
      <c r="U54" s="88"/>
    </row>
    <row r="55" spans="1:21" s="15" customFormat="1" ht="17.25" customHeight="1">
      <c r="A55" s="154"/>
      <c r="B55" s="49" t="s">
        <v>61</v>
      </c>
      <c r="C55" s="48" t="s">
        <v>62</v>
      </c>
      <c r="D55" s="125">
        <f ca="1">OFFSET($H55,0,MONTH(封面!$G$13)-1,)-OFFSET('2019营业费用'!$H55,0,MONTH(封面!$G$13)-1,)</f>
        <v>0</v>
      </c>
      <c r="E55" s="125">
        <f ca="1">OFFSET($H55,0,MONTH(封面!$G$13)-1,)-OFFSET('2019预算营业费用'!$H55,0,MONTH(封面!$G$13)-1,)</f>
        <v>0</v>
      </c>
      <c r="F55" s="125">
        <f ca="1">SUM(OFFSET($H55,0,0,1,MONTH(封面!$G$13)))-SUM(OFFSET('2019营业费用'!$H55,0,0,1,MONTH(封面!$G$13)))</f>
        <v>0</v>
      </c>
      <c r="G55" s="115">
        <f ca="1">SUM(OFFSET($H55,0,0,1,MONTH(封面!$G$13)))-SUM(OFFSET('2019预算营业费用'!$H55,0,0,1,MONTH(封面!$G$13)))</f>
        <v>0</v>
      </c>
      <c r="H55" s="115"/>
      <c r="I55" s="115"/>
      <c r="J55" s="125"/>
      <c r="K55" s="125"/>
      <c r="L55" s="115"/>
      <c r="M55" s="115"/>
      <c r="N55" s="115"/>
      <c r="O55" s="125"/>
      <c r="P55" s="115"/>
      <c r="Q55" s="115"/>
      <c r="R55" s="125"/>
      <c r="S55" s="125"/>
      <c r="T55" s="116">
        <f t="shared" si="0"/>
        <v>0</v>
      </c>
      <c r="U55" s="88"/>
    </row>
    <row r="56" spans="1:21" s="15" customFormat="1" ht="17.25" customHeight="1">
      <c r="A56" s="154"/>
      <c r="B56" s="49" t="s">
        <v>214</v>
      </c>
      <c r="C56" s="48" t="s">
        <v>63</v>
      </c>
      <c r="D56" s="125">
        <f ca="1">OFFSET($H56,0,MONTH(封面!$G$13)-1,)-OFFSET('2019营业费用'!$H56,0,MONTH(封面!$G$13)-1,)</f>
        <v>0</v>
      </c>
      <c r="E56" s="125">
        <f ca="1">OFFSET($H56,0,MONTH(封面!$G$13)-1,)-OFFSET('2019预算营业费用'!$H56,0,MONTH(封面!$G$13)-1,)</f>
        <v>0</v>
      </c>
      <c r="F56" s="125">
        <f ca="1">SUM(OFFSET($H56,0,0,1,MONTH(封面!$G$13)))-SUM(OFFSET('2019营业费用'!$H56,0,0,1,MONTH(封面!$G$13)))</f>
        <v>0</v>
      </c>
      <c r="G56" s="115">
        <f ca="1">SUM(OFFSET($H56,0,0,1,MONTH(封面!$G$13)))-SUM(OFFSET('2019预算营业费用'!$H56,0,0,1,MONTH(封面!$G$13)))</f>
        <v>0</v>
      </c>
      <c r="H56" s="115"/>
      <c r="I56" s="115"/>
      <c r="J56" s="125"/>
      <c r="K56" s="125"/>
      <c r="L56" s="115"/>
      <c r="M56" s="115"/>
      <c r="N56" s="115"/>
      <c r="O56" s="125"/>
      <c r="P56" s="115"/>
      <c r="Q56" s="115"/>
      <c r="R56" s="125"/>
      <c r="S56" s="125"/>
      <c r="T56" s="116">
        <f t="shared" si="0"/>
        <v>0</v>
      </c>
      <c r="U56" s="88"/>
    </row>
    <row r="57" spans="1:21" s="15" customFormat="1" ht="17.25" customHeight="1">
      <c r="A57" s="155" t="s">
        <v>64</v>
      </c>
      <c r="B57" s="46" t="s">
        <v>65</v>
      </c>
      <c r="C57" s="48" t="s">
        <v>66</v>
      </c>
      <c r="D57" s="125">
        <f ca="1">OFFSET($H57,0,MONTH(封面!$G$13)-1,)-OFFSET('2019营业费用'!$H57,0,MONTH(封面!$G$13)-1,)</f>
        <v>0</v>
      </c>
      <c r="E57" s="125">
        <f ca="1">OFFSET($H57,0,MONTH(封面!$G$13)-1,)-OFFSET('2019预算营业费用'!$H57,0,MONTH(封面!$G$13)-1,)</f>
        <v>0</v>
      </c>
      <c r="F57" s="125">
        <f ca="1">SUM(OFFSET($H57,0,0,1,MONTH(封面!$G$13)))-SUM(OFFSET('2019营业费用'!$H57,0,0,1,MONTH(封面!$G$13)))</f>
        <v>0</v>
      </c>
      <c r="G57" s="115">
        <f ca="1">SUM(OFFSET($H57,0,0,1,MONTH(封面!$G$13)))-SUM(OFFSET('2019预算营业费用'!$H57,0,0,1,MONTH(封面!$G$13)))</f>
        <v>0</v>
      </c>
      <c r="H57" s="115"/>
      <c r="I57" s="115"/>
      <c r="J57" s="125"/>
      <c r="K57" s="125"/>
      <c r="L57" s="115"/>
      <c r="M57" s="115"/>
      <c r="N57" s="115"/>
      <c r="O57" s="125"/>
      <c r="P57" s="115"/>
      <c r="Q57" s="115"/>
      <c r="R57" s="125"/>
      <c r="S57" s="125"/>
      <c r="T57" s="116">
        <f t="shared" si="0"/>
        <v>0</v>
      </c>
      <c r="U57" s="88"/>
    </row>
    <row r="58" spans="1:21" s="15" customFormat="1" ht="17.25" customHeight="1">
      <c r="A58" s="155"/>
      <c r="B58" s="49" t="s">
        <v>215</v>
      </c>
      <c r="C58" s="48" t="s">
        <v>67</v>
      </c>
      <c r="D58" s="125">
        <f ca="1">OFFSET($H58,0,MONTH(封面!$G$13)-1,)-OFFSET('2019营业费用'!$H58,0,MONTH(封面!$G$13)-1,)</f>
        <v>1611434.24</v>
      </c>
      <c r="E58" s="125">
        <f ca="1">OFFSET($H58,0,MONTH(封面!$G$13)-1,)-OFFSET('2019预算营业费用'!$H58,0,MONTH(封面!$G$13)-1,)</f>
        <v>1611434.24</v>
      </c>
      <c r="F58" s="125">
        <f ca="1">SUM(OFFSET($H58,0,0,1,MONTH(封面!$G$13)))-SUM(OFFSET('2019营业费用'!$H58,0,0,1,MONTH(封面!$G$13)))</f>
        <v>4354163.1399999997</v>
      </c>
      <c r="G58" s="115">
        <f ca="1">SUM(OFFSET($H58,0,0,1,MONTH(封面!$G$13)))-SUM(OFFSET('2019预算营业费用'!$H58,0,0,1,MONTH(封面!$G$13)))</f>
        <v>4354163.1399999997</v>
      </c>
      <c r="H58" s="115"/>
      <c r="I58" s="125">
        <v>1086324.6299999999</v>
      </c>
      <c r="J58" s="125">
        <v>1656404.27</v>
      </c>
      <c r="K58" s="125">
        <v>1611434.24</v>
      </c>
      <c r="L58" s="115"/>
      <c r="M58" s="115"/>
      <c r="N58" s="115"/>
      <c r="O58" s="125"/>
      <c r="P58" s="115"/>
      <c r="Q58" s="125"/>
      <c r="R58" s="125"/>
      <c r="S58" s="125"/>
      <c r="T58" s="116">
        <f t="shared" si="0"/>
        <v>4354163.1399999997</v>
      </c>
      <c r="U58" s="88"/>
    </row>
    <row r="59" spans="1:21" s="15" customFormat="1" ht="17.25" customHeight="1">
      <c r="A59" s="155"/>
      <c r="B59" s="151" t="s">
        <v>216</v>
      </c>
      <c r="C59" s="48" t="s">
        <v>68</v>
      </c>
      <c r="D59" s="125">
        <f ca="1">OFFSET($H59,0,MONTH(封面!$G$13)-1,)-OFFSET('2019营业费用'!$H59,0,MONTH(封面!$G$13)-1,)</f>
        <v>0</v>
      </c>
      <c r="E59" s="125">
        <f ca="1">OFFSET($H59,0,MONTH(封面!$G$13)-1,)-OFFSET('2019预算营业费用'!$H59,0,MONTH(封面!$G$13)-1,)</f>
        <v>0</v>
      </c>
      <c r="F59" s="125">
        <f ca="1">SUM(OFFSET($H59,0,0,1,MONTH(封面!$G$13)))-SUM(OFFSET('2019营业费用'!$H59,0,0,1,MONTH(封面!$G$13)))</f>
        <v>0</v>
      </c>
      <c r="G59" s="115">
        <f ca="1">SUM(OFFSET($H59,0,0,1,MONTH(封面!$G$13)))-SUM(OFFSET('2019预算营业费用'!$H59,0,0,1,MONTH(封面!$G$13)))</f>
        <v>0</v>
      </c>
      <c r="H59" s="115"/>
      <c r="I59" s="115"/>
      <c r="J59" s="125"/>
      <c r="K59" s="125"/>
      <c r="L59" s="115"/>
      <c r="M59" s="115"/>
      <c r="N59" s="115"/>
      <c r="O59" s="125"/>
      <c r="P59" s="115"/>
      <c r="Q59" s="115"/>
      <c r="R59" s="125"/>
      <c r="S59" s="125"/>
      <c r="T59" s="116">
        <f t="shared" si="0"/>
        <v>0</v>
      </c>
      <c r="U59" s="88"/>
    </row>
    <row r="60" spans="1:21" s="15" customFormat="1">
      <c r="A60" s="155"/>
      <c r="B60" s="151"/>
      <c r="C60" s="48" t="s">
        <v>440</v>
      </c>
      <c r="D60" s="125">
        <f ca="1">OFFSET($H60,0,MONTH(封面!$G$13)-1,)-OFFSET('2019营业费用'!$H60,0,MONTH(封面!$G$13)-1,)</f>
        <v>0</v>
      </c>
      <c r="E60" s="125">
        <f ca="1">OFFSET($H60,0,MONTH(封面!$G$13)-1,)-OFFSET('2019预算营业费用'!$H60,0,MONTH(封面!$G$13)-1,)</f>
        <v>0</v>
      </c>
      <c r="F60" s="125">
        <f ca="1">SUM(OFFSET($H60,0,0,1,MONTH(封面!$G$13)))-SUM(OFFSET('2019营业费用'!$H60,0,0,1,MONTH(封面!$G$13)))</f>
        <v>0</v>
      </c>
      <c r="G60" s="115">
        <f ca="1">SUM(OFFSET($H60,0,0,1,MONTH(封面!$G$13)))-SUM(OFFSET('2019预算营业费用'!$H60,0,0,1,MONTH(封面!$G$13)))</f>
        <v>0</v>
      </c>
      <c r="H60" s="115"/>
      <c r="I60" s="115"/>
      <c r="J60" s="125"/>
      <c r="K60" s="125"/>
      <c r="L60" s="115"/>
      <c r="M60" s="115"/>
      <c r="N60" s="115"/>
      <c r="O60" s="125"/>
      <c r="P60" s="115"/>
      <c r="Q60" s="115"/>
      <c r="R60" s="125"/>
      <c r="S60" s="125"/>
      <c r="T60" s="116">
        <f t="shared" si="0"/>
        <v>0</v>
      </c>
      <c r="U60" s="88"/>
    </row>
    <row r="61" spans="1:21" s="15" customFormat="1" ht="17.25" customHeight="1">
      <c r="A61" s="155"/>
      <c r="B61" s="49" t="s">
        <v>217</v>
      </c>
      <c r="C61" s="48" t="s">
        <v>69</v>
      </c>
      <c r="D61" s="125">
        <f ca="1">OFFSET($H61,0,MONTH(封面!$G$13)-1,)-OFFSET('2019营业费用'!$H61,0,MONTH(封面!$G$13)-1,)</f>
        <v>0</v>
      </c>
      <c r="E61" s="125">
        <f ca="1">OFFSET($H61,0,MONTH(封面!$G$13)-1,)-OFFSET('2019预算营业费用'!$H61,0,MONTH(封面!$G$13)-1,)</f>
        <v>0</v>
      </c>
      <c r="F61" s="125">
        <f ca="1">SUM(OFFSET($H61,0,0,1,MONTH(封面!$G$13)))-SUM(OFFSET('2019营业费用'!$H61,0,0,1,MONTH(封面!$G$13)))</f>
        <v>0</v>
      </c>
      <c r="G61" s="115">
        <f ca="1">SUM(OFFSET($H61,0,0,1,MONTH(封面!$G$13)))-SUM(OFFSET('2019预算营业费用'!$H61,0,0,1,MONTH(封面!$G$13)))</f>
        <v>0</v>
      </c>
      <c r="H61" s="115"/>
      <c r="I61" s="115"/>
      <c r="J61" s="125"/>
      <c r="K61" s="125"/>
      <c r="L61" s="115"/>
      <c r="M61" s="115"/>
      <c r="N61" s="115"/>
      <c r="O61" s="125"/>
      <c r="P61" s="115"/>
      <c r="Q61" s="115"/>
      <c r="R61" s="125"/>
      <c r="S61" s="125"/>
      <c r="T61" s="116">
        <f t="shared" si="0"/>
        <v>0</v>
      </c>
      <c r="U61" s="88"/>
    </row>
    <row r="62" spans="1:21" s="15" customFormat="1" ht="17.25" customHeight="1">
      <c r="A62" s="155"/>
      <c r="B62" s="46" t="s">
        <v>70</v>
      </c>
      <c r="C62" s="48" t="s">
        <v>71</v>
      </c>
      <c r="D62" s="125">
        <f ca="1">OFFSET($H62,0,MONTH(封面!$G$13)-1,)-OFFSET('2019营业费用'!$H62,0,MONTH(封面!$G$13)-1,)</f>
        <v>0</v>
      </c>
      <c r="E62" s="125">
        <f ca="1">OFFSET($H62,0,MONTH(封面!$G$13)-1,)-OFFSET('2019预算营业费用'!$H62,0,MONTH(封面!$G$13)-1,)</f>
        <v>0</v>
      </c>
      <c r="F62" s="125">
        <f ca="1">SUM(OFFSET($H62,0,0,1,MONTH(封面!$G$13)))-SUM(OFFSET('2019营业费用'!$H62,0,0,1,MONTH(封面!$G$13)))</f>
        <v>0</v>
      </c>
      <c r="G62" s="115">
        <f ca="1">SUM(OFFSET($H62,0,0,1,MONTH(封面!$G$13)))-SUM(OFFSET('2019预算营业费用'!$H62,0,0,1,MONTH(封面!$G$13)))</f>
        <v>0</v>
      </c>
      <c r="H62" s="115"/>
      <c r="I62" s="115"/>
      <c r="J62" s="125"/>
      <c r="K62" s="125"/>
      <c r="L62" s="115"/>
      <c r="M62" s="115"/>
      <c r="N62" s="115"/>
      <c r="O62" s="125"/>
      <c r="P62" s="115"/>
      <c r="Q62" s="115"/>
      <c r="R62" s="125"/>
      <c r="S62" s="125"/>
      <c r="T62" s="116">
        <f t="shared" si="0"/>
        <v>0</v>
      </c>
      <c r="U62" s="88"/>
    </row>
    <row r="63" spans="1:21" s="15" customFormat="1" ht="17.25" customHeight="1">
      <c r="A63" s="150" t="s">
        <v>72</v>
      </c>
      <c r="B63" s="47" t="s">
        <v>73</v>
      </c>
      <c r="C63" s="48" t="s">
        <v>74</v>
      </c>
      <c r="D63" s="125">
        <f ca="1">OFFSET($H63,0,MONTH(封面!$G$13)-1,)-OFFSET('2019营业费用'!$H63,0,MONTH(封面!$G$13)-1,)</f>
        <v>0</v>
      </c>
      <c r="E63" s="125">
        <f ca="1">OFFSET($H63,0,MONTH(封面!$G$13)-1,)-OFFSET('2019预算营业费用'!$H63,0,MONTH(封面!$G$13)-1,)</f>
        <v>0</v>
      </c>
      <c r="F63" s="125">
        <f ca="1">SUM(OFFSET($H63,0,0,1,MONTH(封面!$G$13)))-SUM(OFFSET('2019营业费用'!$H63,0,0,1,MONTH(封面!$G$13)))</f>
        <v>0</v>
      </c>
      <c r="G63" s="115">
        <f ca="1">SUM(OFFSET($H63,0,0,1,MONTH(封面!$G$13)))-SUM(OFFSET('2019预算营业费用'!$H63,0,0,1,MONTH(封面!$G$13)))</f>
        <v>0</v>
      </c>
      <c r="H63" s="115"/>
      <c r="I63" s="115"/>
      <c r="J63" s="125"/>
      <c r="K63" s="125"/>
      <c r="L63" s="115"/>
      <c r="M63" s="115"/>
      <c r="N63" s="115"/>
      <c r="O63" s="125"/>
      <c r="P63" s="115"/>
      <c r="Q63" s="115"/>
      <c r="R63" s="125"/>
      <c r="S63" s="125"/>
      <c r="T63" s="116">
        <f t="shared" si="0"/>
        <v>0</v>
      </c>
      <c r="U63" s="88"/>
    </row>
    <row r="64" spans="1:21" s="15" customFormat="1" ht="17.25" customHeight="1">
      <c r="A64" s="150"/>
      <c r="B64" s="47" t="s">
        <v>218</v>
      </c>
      <c r="C64" s="48" t="s">
        <v>75</v>
      </c>
      <c r="D64" s="125">
        <f ca="1">OFFSET($H64,0,MONTH(封面!$G$13)-1,)-OFFSET('2019营业费用'!$H64,0,MONTH(封面!$G$13)-1,)</f>
        <v>0</v>
      </c>
      <c r="E64" s="125">
        <f ca="1">OFFSET($H64,0,MONTH(封面!$G$13)-1,)-OFFSET('2019预算营业费用'!$H64,0,MONTH(封面!$G$13)-1,)</f>
        <v>0</v>
      </c>
      <c r="F64" s="125">
        <f ca="1">SUM(OFFSET($H64,0,0,1,MONTH(封面!$G$13)))-SUM(OFFSET('2019营业费用'!$H64,0,0,1,MONTH(封面!$G$13)))</f>
        <v>0</v>
      </c>
      <c r="G64" s="115">
        <f ca="1">SUM(OFFSET($H64,0,0,1,MONTH(封面!$G$13)))-SUM(OFFSET('2019预算营业费用'!$H64,0,0,1,MONTH(封面!$G$13)))</f>
        <v>0</v>
      </c>
      <c r="H64" s="115"/>
      <c r="I64" s="115"/>
      <c r="J64" s="125"/>
      <c r="K64" s="125"/>
      <c r="L64" s="115"/>
      <c r="M64" s="115"/>
      <c r="N64" s="115"/>
      <c r="O64" s="125"/>
      <c r="P64" s="115"/>
      <c r="Q64" s="115"/>
      <c r="R64" s="125"/>
      <c r="S64" s="125"/>
      <c r="T64" s="116">
        <f t="shared" si="0"/>
        <v>0</v>
      </c>
      <c r="U64" s="88"/>
    </row>
    <row r="65" spans="1:21" s="15" customFormat="1" ht="17.25" customHeight="1">
      <c r="A65" s="150"/>
      <c r="B65" s="47" t="s">
        <v>219</v>
      </c>
      <c r="C65" s="48" t="s">
        <v>76</v>
      </c>
      <c r="D65" s="125">
        <f ca="1">OFFSET($H65,0,MONTH(封面!$G$13)-1,)-OFFSET('2019营业费用'!$H65,0,MONTH(封面!$G$13)-1,)</f>
        <v>0</v>
      </c>
      <c r="E65" s="125">
        <f ca="1">OFFSET($H65,0,MONTH(封面!$G$13)-1,)-OFFSET('2019预算营业费用'!$H65,0,MONTH(封面!$G$13)-1,)</f>
        <v>0</v>
      </c>
      <c r="F65" s="125">
        <f ca="1">SUM(OFFSET($H65,0,0,1,MONTH(封面!$G$13)))-SUM(OFFSET('2019营业费用'!$H65,0,0,1,MONTH(封面!$G$13)))</f>
        <v>0</v>
      </c>
      <c r="G65" s="115">
        <f ca="1">SUM(OFFSET($H65,0,0,1,MONTH(封面!$G$13)))-SUM(OFFSET('2019预算营业费用'!$H65,0,0,1,MONTH(封面!$G$13)))</f>
        <v>0</v>
      </c>
      <c r="H65" s="115"/>
      <c r="I65" s="115"/>
      <c r="J65" s="125"/>
      <c r="K65" s="125"/>
      <c r="L65" s="115"/>
      <c r="M65" s="115"/>
      <c r="N65" s="115"/>
      <c r="O65" s="125"/>
      <c r="P65" s="115"/>
      <c r="Q65" s="115"/>
      <c r="R65" s="125"/>
      <c r="S65" s="125"/>
      <c r="T65" s="116">
        <f t="shared" si="0"/>
        <v>0</v>
      </c>
      <c r="U65" s="88"/>
    </row>
    <row r="66" spans="1:21" s="15" customFormat="1" ht="17.25" customHeight="1">
      <c r="A66" s="150"/>
      <c r="B66" s="47" t="s">
        <v>77</v>
      </c>
      <c r="C66" s="48" t="s">
        <v>78</v>
      </c>
      <c r="D66" s="125">
        <f ca="1">OFFSET($H66,0,MONTH(封面!$G$13)-1,)-OFFSET('2019营业费用'!$H66,0,MONTH(封面!$G$13)-1,)</f>
        <v>0</v>
      </c>
      <c r="E66" s="125">
        <f ca="1">OFFSET($H66,0,MONTH(封面!$G$13)-1,)-OFFSET('2019预算营业费用'!$H66,0,MONTH(封面!$G$13)-1,)</f>
        <v>0</v>
      </c>
      <c r="F66" s="125">
        <f ca="1">SUM(OFFSET($H66,0,0,1,MONTH(封面!$G$13)))-SUM(OFFSET('2019营业费用'!$H66,0,0,1,MONTH(封面!$G$13)))</f>
        <v>0</v>
      </c>
      <c r="G66" s="115">
        <f ca="1">SUM(OFFSET($H66,0,0,1,MONTH(封面!$G$13)))-SUM(OFFSET('2019预算营业费用'!$H66,0,0,1,MONTH(封面!$G$13)))</f>
        <v>0</v>
      </c>
      <c r="H66" s="115"/>
      <c r="I66" s="115"/>
      <c r="J66" s="125"/>
      <c r="K66" s="125"/>
      <c r="L66" s="115"/>
      <c r="M66" s="115"/>
      <c r="N66" s="115"/>
      <c r="O66" s="125"/>
      <c r="P66" s="115"/>
      <c r="Q66" s="115"/>
      <c r="R66" s="125"/>
      <c r="S66" s="125"/>
      <c r="T66" s="116">
        <f t="shared" si="0"/>
        <v>0</v>
      </c>
      <c r="U66" s="88"/>
    </row>
    <row r="67" spans="1:21" s="15" customFormat="1" ht="17.25" customHeight="1">
      <c r="A67" s="150"/>
      <c r="B67" s="47" t="s">
        <v>220</v>
      </c>
      <c r="C67" s="48" t="s">
        <v>79</v>
      </c>
      <c r="D67" s="125">
        <f ca="1">OFFSET($H67,0,MONTH(封面!$G$13)-1,)-OFFSET('2019营业费用'!$H67,0,MONTH(封面!$G$13)-1,)</f>
        <v>0</v>
      </c>
      <c r="E67" s="125">
        <f ca="1">OFFSET($H67,0,MONTH(封面!$G$13)-1,)-OFFSET('2019预算营业费用'!$H67,0,MONTH(封面!$G$13)-1,)</f>
        <v>0</v>
      </c>
      <c r="F67" s="125">
        <f ca="1">SUM(OFFSET($H67,0,0,1,MONTH(封面!$G$13)))-SUM(OFFSET('2019营业费用'!$H67,0,0,1,MONTH(封面!$G$13)))</f>
        <v>0</v>
      </c>
      <c r="G67" s="115">
        <f ca="1">SUM(OFFSET($H67,0,0,1,MONTH(封面!$G$13)))-SUM(OFFSET('2019预算营业费用'!$H67,0,0,1,MONTH(封面!$G$13)))</f>
        <v>0</v>
      </c>
      <c r="H67" s="115"/>
      <c r="I67" s="115"/>
      <c r="J67" s="125"/>
      <c r="K67" s="125"/>
      <c r="L67" s="115"/>
      <c r="M67" s="115"/>
      <c r="N67" s="115"/>
      <c r="O67" s="125"/>
      <c r="P67" s="115"/>
      <c r="Q67" s="115"/>
      <c r="R67" s="125"/>
      <c r="S67" s="125"/>
      <c r="T67" s="116">
        <f t="shared" si="0"/>
        <v>0</v>
      </c>
      <c r="U67" s="88"/>
    </row>
    <row r="68" spans="1:21" s="15" customFormat="1">
      <c r="A68" s="150"/>
      <c r="B68" s="151" t="s">
        <v>80</v>
      </c>
      <c r="C68" s="48" t="s">
        <v>81</v>
      </c>
      <c r="D68" s="125">
        <f ca="1">OFFSET($H68,0,MONTH(封面!$G$13)-1,)-OFFSET('2019营业费用'!$H68,0,MONTH(封面!$G$13)-1,)</f>
        <v>0</v>
      </c>
      <c r="E68" s="125">
        <f ca="1">OFFSET($H68,0,MONTH(封面!$G$13)-1,)-OFFSET('2019预算营业费用'!$H68,0,MONTH(封面!$G$13)-1,)</f>
        <v>0</v>
      </c>
      <c r="F68" s="125">
        <f ca="1">SUM(OFFSET($H68,0,0,1,MONTH(封面!$G$13)))-SUM(OFFSET('2019营业费用'!$H68,0,0,1,MONTH(封面!$G$13)))</f>
        <v>0</v>
      </c>
      <c r="G68" s="115">
        <f ca="1">SUM(OFFSET($H68,0,0,1,MONTH(封面!$G$13)))-SUM(OFFSET('2019预算营业费用'!$H68,0,0,1,MONTH(封面!$G$13)))</f>
        <v>0</v>
      </c>
      <c r="H68" s="115"/>
      <c r="I68" s="115"/>
      <c r="J68" s="125"/>
      <c r="K68" s="125"/>
      <c r="L68" s="115"/>
      <c r="M68" s="115"/>
      <c r="N68" s="115"/>
      <c r="O68" s="125"/>
      <c r="P68" s="115"/>
      <c r="Q68" s="115"/>
      <c r="R68" s="125"/>
      <c r="S68" s="125"/>
      <c r="T68" s="116">
        <f t="shared" si="0"/>
        <v>0</v>
      </c>
      <c r="U68" s="88"/>
    </row>
    <row r="69" spans="1:21" s="15" customFormat="1" ht="17.25" customHeight="1">
      <c r="A69" s="150"/>
      <c r="B69" s="151"/>
      <c r="C69" s="48" t="s">
        <v>82</v>
      </c>
      <c r="D69" s="125">
        <f ca="1">OFFSET($H69,0,MONTH(封面!$G$13)-1,)-OFFSET('2019营业费用'!$H69,0,MONTH(封面!$G$13)-1,)</f>
        <v>119441.94999999995</v>
      </c>
      <c r="E69" s="125">
        <f ca="1">OFFSET($H69,0,MONTH(封面!$G$13)-1,)-OFFSET('2019预算营业费用'!$H69,0,MONTH(封面!$G$13)-1,)</f>
        <v>1460673.48</v>
      </c>
      <c r="F69" s="125">
        <f ca="1">SUM(OFFSET($H69,0,0,1,MONTH(封面!$G$13)))-SUM(OFFSET('2019营业费用'!$H69,0,0,1,MONTH(封面!$G$13)))</f>
        <v>1333265.4299999988</v>
      </c>
      <c r="G69" s="115">
        <f ca="1">SUM(OFFSET($H69,0,0,1,MONTH(封面!$G$13)))-SUM(OFFSET('2019预算营业费用'!$H69,0,0,1,MONTH(封面!$G$13)))</f>
        <v>4739543.6199999992</v>
      </c>
      <c r="H69" s="125">
        <v>783569.48</v>
      </c>
      <c r="I69" s="125">
        <v>805378.63</v>
      </c>
      <c r="J69" s="125">
        <v>1689922.03</v>
      </c>
      <c r="K69" s="125">
        <v>1460673.48</v>
      </c>
      <c r="L69" s="125"/>
      <c r="M69" s="125"/>
      <c r="N69" s="125"/>
      <c r="O69" s="125"/>
      <c r="P69" s="125"/>
      <c r="Q69" s="125"/>
      <c r="R69" s="125"/>
      <c r="S69" s="125"/>
      <c r="T69" s="116">
        <f t="shared" si="0"/>
        <v>4739543.6199999992</v>
      </c>
      <c r="U69" s="88"/>
    </row>
    <row r="70" spans="1:21" s="15" customFormat="1" ht="17.25" customHeight="1">
      <c r="A70" s="150"/>
      <c r="B70" s="49" t="s">
        <v>83</v>
      </c>
      <c r="C70" s="48" t="s">
        <v>84</v>
      </c>
      <c r="D70" s="125">
        <f ca="1">OFFSET($H70,0,MONTH(封面!$G$13)-1,)-OFFSET('2019营业费用'!$H70,0,MONTH(封面!$G$13)-1,)</f>
        <v>0</v>
      </c>
      <c r="E70" s="125">
        <f ca="1">OFFSET($H70,0,MONTH(封面!$G$13)-1,)-OFFSET('2019预算营业费用'!$H70,0,MONTH(封面!$G$13)-1,)</f>
        <v>0</v>
      </c>
      <c r="F70" s="125">
        <f ca="1">SUM(OFFSET($H70,0,0,1,MONTH(封面!$G$13)))-SUM(OFFSET('2019营业费用'!$H70,0,0,1,MONTH(封面!$G$13)))</f>
        <v>0</v>
      </c>
      <c r="G70" s="115">
        <f ca="1">SUM(OFFSET($H70,0,0,1,MONTH(封面!$G$13)))-SUM(OFFSET('2019预算营业费用'!$H70,0,0,1,MONTH(封面!$G$13)))</f>
        <v>0</v>
      </c>
      <c r="H70" s="115"/>
      <c r="I70" s="115"/>
      <c r="J70" s="125"/>
      <c r="K70" s="125"/>
      <c r="L70" s="125"/>
      <c r="M70" s="115"/>
      <c r="N70" s="125"/>
      <c r="O70" s="125"/>
      <c r="P70" s="115"/>
      <c r="Q70" s="115"/>
      <c r="R70" s="125"/>
      <c r="S70" s="125"/>
      <c r="T70" s="116">
        <f t="shared" si="0"/>
        <v>0</v>
      </c>
      <c r="U70" s="88"/>
    </row>
    <row r="71" spans="1:21" s="15" customFormat="1" ht="17.25" customHeight="1">
      <c r="A71" s="150"/>
      <c r="B71" s="49" t="s">
        <v>221</v>
      </c>
      <c r="C71" s="48" t="s">
        <v>85</v>
      </c>
      <c r="D71" s="125">
        <f ca="1">OFFSET($H71,0,MONTH(封面!$G$13)-1,)-OFFSET('2019营业费用'!$H71,0,MONTH(封面!$G$13)-1,)</f>
        <v>0</v>
      </c>
      <c r="E71" s="125">
        <f ca="1">OFFSET($H71,0,MONTH(封面!$G$13)-1,)-OFFSET('2019预算营业费用'!$H71,0,MONTH(封面!$G$13)-1,)</f>
        <v>0</v>
      </c>
      <c r="F71" s="125">
        <f ca="1">SUM(OFFSET($H71,0,0,1,MONTH(封面!$G$13)))-SUM(OFFSET('2019营业费用'!$H71,0,0,1,MONTH(封面!$G$13)))</f>
        <v>0</v>
      </c>
      <c r="G71" s="115">
        <f ca="1">SUM(OFFSET($H71,0,0,1,MONTH(封面!$G$13)))-SUM(OFFSET('2019预算营业费用'!$H71,0,0,1,MONTH(封面!$G$13)))</f>
        <v>0</v>
      </c>
      <c r="H71" s="115"/>
      <c r="I71" s="115"/>
      <c r="J71" s="125"/>
      <c r="K71" s="125"/>
      <c r="L71" s="115"/>
      <c r="M71" s="115"/>
      <c r="N71" s="115"/>
      <c r="O71" s="125"/>
      <c r="P71" s="115"/>
      <c r="Q71" s="115"/>
      <c r="R71" s="125"/>
      <c r="S71" s="125"/>
      <c r="T71" s="116">
        <f t="shared" ref="T71:T103" si="1">SUM(H71:S71)</f>
        <v>0</v>
      </c>
      <c r="U71" s="88"/>
    </row>
    <row r="72" spans="1:21" s="15" customFormat="1" ht="17.25" customHeight="1">
      <c r="A72" s="150"/>
      <c r="B72" s="49" t="s">
        <v>222</v>
      </c>
      <c r="C72" s="48" t="s">
        <v>86</v>
      </c>
      <c r="D72" s="125">
        <f ca="1">OFFSET($H72,0,MONTH(封面!$G$13)-1,)-OFFSET('2019营业费用'!$H72,0,MONTH(封面!$G$13)-1,)</f>
        <v>0</v>
      </c>
      <c r="E72" s="125">
        <f ca="1">OFFSET($H72,0,MONTH(封面!$G$13)-1,)-OFFSET('2019预算营业费用'!$H72,0,MONTH(封面!$G$13)-1,)</f>
        <v>0</v>
      </c>
      <c r="F72" s="125">
        <f ca="1">SUM(OFFSET($H72,0,0,1,MONTH(封面!$G$13)))-SUM(OFFSET('2019营业费用'!$H72,0,0,1,MONTH(封面!$G$13)))</f>
        <v>0</v>
      </c>
      <c r="G72" s="115">
        <f ca="1">SUM(OFFSET($H72,0,0,1,MONTH(封面!$G$13)))-SUM(OFFSET('2019预算营业费用'!$H72,0,0,1,MONTH(封面!$G$13)))</f>
        <v>0</v>
      </c>
      <c r="H72" s="115"/>
      <c r="I72" s="115"/>
      <c r="J72" s="125"/>
      <c r="K72" s="125"/>
      <c r="L72" s="115"/>
      <c r="M72" s="115"/>
      <c r="N72" s="115"/>
      <c r="O72" s="125"/>
      <c r="P72" s="115"/>
      <c r="Q72" s="115"/>
      <c r="R72" s="125"/>
      <c r="S72" s="125"/>
      <c r="T72" s="116">
        <f t="shared" si="1"/>
        <v>0</v>
      </c>
      <c r="U72" s="88"/>
    </row>
    <row r="73" spans="1:21" s="15" customFormat="1" ht="17.25" customHeight="1">
      <c r="A73" s="150"/>
      <c r="B73" s="151" t="s">
        <v>87</v>
      </c>
      <c r="C73" s="48" t="s">
        <v>88</v>
      </c>
      <c r="D73" s="125">
        <f ca="1">OFFSET($H73,0,MONTH(封面!$G$13)-1,)-OFFSET('2019营业费用'!$H73,0,MONTH(封面!$G$13)-1,)</f>
        <v>0</v>
      </c>
      <c r="E73" s="125">
        <f ca="1">OFFSET($H73,0,MONTH(封面!$G$13)-1,)-OFFSET('2019预算营业费用'!$H73,0,MONTH(封面!$G$13)-1,)</f>
        <v>0</v>
      </c>
      <c r="F73" s="125">
        <f ca="1">SUM(OFFSET($H73,0,0,1,MONTH(封面!$G$13)))-SUM(OFFSET('2019营业费用'!$H73,0,0,1,MONTH(封面!$G$13)))</f>
        <v>0</v>
      </c>
      <c r="G73" s="115">
        <f ca="1">SUM(OFFSET($H73,0,0,1,MONTH(封面!$G$13)))-SUM(OFFSET('2019预算营业费用'!$H73,0,0,1,MONTH(封面!$G$13)))</f>
        <v>0</v>
      </c>
      <c r="H73" s="115"/>
      <c r="I73" s="115"/>
      <c r="J73" s="125"/>
      <c r="K73" s="125"/>
      <c r="L73" s="115"/>
      <c r="M73" s="115"/>
      <c r="N73" s="115"/>
      <c r="O73" s="125"/>
      <c r="P73" s="115"/>
      <c r="Q73" s="115"/>
      <c r="R73" s="125"/>
      <c r="S73" s="125"/>
      <c r="T73" s="116">
        <f t="shared" si="1"/>
        <v>0</v>
      </c>
      <c r="U73" s="88"/>
    </row>
    <row r="74" spans="1:21" s="15" customFormat="1" ht="17.25" customHeight="1">
      <c r="A74" s="150"/>
      <c r="B74" s="151"/>
      <c r="C74" s="50" t="s">
        <v>89</v>
      </c>
      <c r="D74" s="125">
        <f ca="1">OFFSET($H74,0,MONTH(封面!$G$13)-1,)-OFFSET('2019营业费用'!$H74,0,MONTH(封面!$G$13)-1,)</f>
        <v>0</v>
      </c>
      <c r="E74" s="125">
        <f ca="1">OFFSET($H74,0,MONTH(封面!$G$13)-1,)-OFFSET('2019预算营业费用'!$H74,0,MONTH(封面!$G$13)-1,)</f>
        <v>0</v>
      </c>
      <c r="F74" s="125">
        <f ca="1">SUM(OFFSET($H74,0,0,1,MONTH(封面!$G$13)))-SUM(OFFSET('2019营业费用'!$H74,0,0,1,MONTH(封面!$G$13)))</f>
        <v>0</v>
      </c>
      <c r="G74" s="115">
        <f ca="1">SUM(OFFSET($H74,0,0,1,MONTH(封面!$G$13)))-SUM(OFFSET('2019预算营业费用'!$H74,0,0,1,MONTH(封面!$G$13)))</f>
        <v>0</v>
      </c>
      <c r="H74" s="115"/>
      <c r="I74" s="115"/>
      <c r="J74" s="125"/>
      <c r="K74" s="125"/>
      <c r="L74" s="115"/>
      <c r="M74" s="115"/>
      <c r="N74" s="115"/>
      <c r="O74" s="125"/>
      <c r="P74" s="115"/>
      <c r="Q74" s="115"/>
      <c r="R74" s="125"/>
      <c r="S74" s="125"/>
      <c r="T74" s="116">
        <f t="shared" si="1"/>
        <v>0</v>
      </c>
      <c r="U74" s="88"/>
    </row>
    <row r="75" spans="1:21" s="15" customFormat="1" ht="17.25" customHeight="1">
      <c r="A75" s="150"/>
      <c r="B75" s="49" t="s">
        <v>90</v>
      </c>
      <c r="C75" s="48" t="s">
        <v>91</v>
      </c>
      <c r="D75" s="125">
        <f ca="1">OFFSET($H75,0,MONTH(封面!$G$13)-1,)-OFFSET('2019营业费用'!$H75,0,MONTH(封面!$G$13)-1,)</f>
        <v>0</v>
      </c>
      <c r="E75" s="125">
        <f ca="1">OFFSET($H75,0,MONTH(封面!$G$13)-1,)-OFFSET('2019预算营业费用'!$H75,0,MONTH(封面!$G$13)-1,)</f>
        <v>0</v>
      </c>
      <c r="F75" s="125">
        <f ca="1">SUM(OFFSET($H75,0,0,1,MONTH(封面!$G$13)))-SUM(OFFSET('2019营业费用'!$H75,0,0,1,MONTH(封面!$G$13)))</f>
        <v>0</v>
      </c>
      <c r="G75" s="115">
        <f ca="1">SUM(OFFSET($H75,0,0,1,MONTH(封面!$G$13)))-SUM(OFFSET('2019预算营业费用'!$H75,0,0,1,MONTH(封面!$G$13)))</f>
        <v>0</v>
      </c>
      <c r="H75" s="115"/>
      <c r="I75" s="115"/>
      <c r="J75" s="125"/>
      <c r="K75" s="125"/>
      <c r="L75" s="115"/>
      <c r="M75" s="115"/>
      <c r="N75" s="115"/>
      <c r="O75" s="125"/>
      <c r="P75" s="115"/>
      <c r="Q75" s="115"/>
      <c r="R75" s="125"/>
      <c r="S75" s="125"/>
      <c r="T75" s="116">
        <f t="shared" si="1"/>
        <v>0</v>
      </c>
      <c r="U75" s="88"/>
    </row>
    <row r="76" spans="1:21" s="15" customFormat="1" ht="17.25" customHeight="1">
      <c r="A76" s="145" t="s">
        <v>92</v>
      </c>
      <c r="B76" s="46" t="s">
        <v>223</v>
      </c>
      <c r="C76" s="48" t="s">
        <v>93</v>
      </c>
      <c r="D76" s="125">
        <f ca="1">OFFSET($H76,0,MONTH(封面!$G$13)-1,)-OFFSET('2019营业费用'!$H76,0,MONTH(封面!$G$13)-1,)</f>
        <v>0</v>
      </c>
      <c r="E76" s="125">
        <f ca="1">OFFSET($H76,0,MONTH(封面!$G$13)-1,)-OFFSET('2019预算营业费用'!$H76,0,MONTH(封面!$G$13)-1,)</f>
        <v>0</v>
      </c>
      <c r="F76" s="125">
        <f ca="1">SUM(OFFSET($H76,0,0,1,MONTH(封面!$G$13)))-SUM(OFFSET('2019营业费用'!$H76,0,0,1,MONTH(封面!$G$13)))</f>
        <v>0</v>
      </c>
      <c r="G76" s="115">
        <f ca="1">SUM(OFFSET($H76,0,0,1,MONTH(封面!$G$13)))-SUM(OFFSET('2019预算营业费用'!$H76,0,0,1,MONTH(封面!$G$13)))</f>
        <v>0</v>
      </c>
      <c r="H76" s="115"/>
      <c r="I76" s="115"/>
      <c r="J76" s="125"/>
      <c r="K76" s="125"/>
      <c r="L76" s="115"/>
      <c r="M76" s="115"/>
      <c r="N76" s="115"/>
      <c r="O76" s="125"/>
      <c r="P76" s="115"/>
      <c r="Q76" s="115"/>
      <c r="R76" s="125"/>
      <c r="S76" s="125"/>
      <c r="T76" s="116">
        <f t="shared" si="1"/>
        <v>0</v>
      </c>
      <c r="U76" s="88"/>
    </row>
    <row r="77" spans="1:21" s="15" customFormat="1" ht="17.25" customHeight="1">
      <c r="A77" s="145"/>
      <c r="B77" s="146" t="s">
        <v>94</v>
      </c>
      <c r="C77" s="48" t="s">
        <v>95</v>
      </c>
      <c r="D77" s="125">
        <f ca="1">OFFSET($H77,0,MONTH(封面!$G$13)-1,)-OFFSET('2019营业费用'!$H77,0,MONTH(封面!$G$13)-1,)</f>
        <v>0</v>
      </c>
      <c r="E77" s="125">
        <f ca="1">OFFSET($H77,0,MONTH(封面!$G$13)-1,)-OFFSET('2019预算营业费用'!$H77,0,MONTH(封面!$G$13)-1,)</f>
        <v>0</v>
      </c>
      <c r="F77" s="125">
        <f ca="1">SUM(OFFSET($H77,0,0,1,MONTH(封面!$G$13)))-SUM(OFFSET('2019营业费用'!$H77,0,0,1,MONTH(封面!$G$13)))</f>
        <v>0</v>
      </c>
      <c r="G77" s="115">
        <f ca="1">SUM(OFFSET($H77,0,0,1,MONTH(封面!$G$13)))-SUM(OFFSET('2019预算营业费用'!$H77,0,0,1,MONTH(封面!$G$13)))</f>
        <v>0</v>
      </c>
      <c r="H77" s="115"/>
      <c r="I77" s="115"/>
      <c r="J77" s="125"/>
      <c r="K77" s="125"/>
      <c r="L77" s="115"/>
      <c r="M77" s="115"/>
      <c r="N77" s="115"/>
      <c r="O77" s="125"/>
      <c r="P77" s="115"/>
      <c r="Q77" s="115"/>
      <c r="R77" s="125"/>
      <c r="S77" s="125"/>
      <c r="T77" s="116">
        <f t="shared" si="1"/>
        <v>0</v>
      </c>
      <c r="U77" s="88"/>
    </row>
    <row r="78" spans="1:21" s="15" customFormat="1" ht="17.25" customHeight="1">
      <c r="A78" s="145"/>
      <c r="B78" s="146"/>
      <c r="C78" s="50" t="s">
        <v>96</v>
      </c>
      <c r="D78" s="125">
        <f ca="1">OFFSET($H78,0,MONTH(封面!$G$13)-1,)-OFFSET('2019营业费用'!$H78,0,MONTH(封面!$G$13)-1,)</f>
        <v>0</v>
      </c>
      <c r="E78" s="125">
        <f ca="1">OFFSET($H78,0,MONTH(封面!$G$13)-1,)-OFFSET('2019预算营业费用'!$H78,0,MONTH(封面!$G$13)-1,)</f>
        <v>0</v>
      </c>
      <c r="F78" s="125">
        <f ca="1">SUM(OFFSET($H78,0,0,1,MONTH(封面!$G$13)))-SUM(OFFSET('2019营业费用'!$H78,0,0,1,MONTH(封面!$G$13)))</f>
        <v>0</v>
      </c>
      <c r="G78" s="115">
        <f ca="1">SUM(OFFSET($H78,0,0,1,MONTH(封面!$G$13)))-SUM(OFFSET('2019预算营业费用'!$H78,0,0,1,MONTH(封面!$G$13)))</f>
        <v>0</v>
      </c>
      <c r="H78" s="115"/>
      <c r="I78" s="115"/>
      <c r="J78" s="125"/>
      <c r="K78" s="125"/>
      <c r="L78" s="115"/>
      <c r="M78" s="115"/>
      <c r="N78" s="115"/>
      <c r="O78" s="125"/>
      <c r="P78" s="115"/>
      <c r="Q78" s="115"/>
      <c r="R78" s="125"/>
      <c r="S78" s="125"/>
      <c r="T78" s="116">
        <f t="shared" si="1"/>
        <v>0</v>
      </c>
      <c r="U78" s="88"/>
    </row>
    <row r="79" spans="1:21" s="15" customFormat="1" ht="17.25" customHeight="1">
      <c r="A79" s="145"/>
      <c r="B79" s="46" t="s">
        <v>224</v>
      </c>
      <c r="C79" s="48" t="s">
        <v>97</v>
      </c>
      <c r="D79" s="125">
        <f ca="1">OFFSET($H79,0,MONTH(封面!$G$13)-1,)-OFFSET('2019营业费用'!$H79,0,MONTH(封面!$G$13)-1,)</f>
        <v>0</v>
      </c>
      <c r="E79" s="125">
        <f ca="1">OFFSET($H79,0,MONTH(封面!$G$13)-1,)-OFFSET('2019预算营业费用'!$H79,0,MONTH(封面!$G$13)-1,)</f>
        <v>0</v>
      </c>
      <c r="F79" s="125">
        <f ca="1">SUM(OFFSET($H79,0,0,1,MONTH(封面!$G$13)))-SUM(OFFSET('2019营业费用'!$H79,0,0,1,MONTH(封面!$G$13)))</f>
        <v>0</v>
      </c>
      <c r="G79" s="115">
        <f ca="1">SUM(OFFSET($H79,0,0,1,MONTH(封面!$G$13)))-SUM(OFFSET('2019预算营业费用'!$H79,0,0,1,MONTH(封面!$G$13)))</f>
        <v>0</v>
      </c>
      <c r="H79" s="115"/>
      <c r="I79" s="115"/>
      <c r="J79" s="125"/>
      <c r="K79" s="125"/>
      <c r="L79" s="115"/>
      <c r="M79" s="115"/>
      <c r="N79" s="115"/>
      <c r="O79" s="125"/>
      <c r="P79" s="115"/>
      <c r="Q79" s="115"/>
      <c r="R79" s="125"/>
      <c r="S79" s="125"/>
      <c r="T79" s="116">
        <f t="shared" si="1"/>
        <v>0</v>
      </c>
      <c r="U79" s="88"/>
    </row>
    <row r="80" spans="1:21" s="15" customFormat="1" ht="17.25" customHeight="1">
      <c r="A80" s="147" t="s">
        <v>98</v>
      </c>
      <c r="B80" s="46" t="s">
        <v>99</v>
      </c>
      <c r="C80" s="48" t="s">
        <v>100</v>
      </c>
      <c r="D80" s="125">
        <f ca="1">OFFSET($H80,0,MONTH(封面!$G$13)-1,)-OFFSET('2019营业费用'!$H80,0,MONTH(封面!$G$13)-1,)</f>
        <v>0</v>
      </c>
      <c r="E80" s="125">
        <f ca="1">OFFSET($H80,0,MONTH(封面!$G$13)-1,)-OFFSET('2019预算营业费用'!$H80,0,MONTH(封面!$G$13)-1,)</f>
        <v>0</v>
      </c>
      <c r="F80" s="125">
        <f ca="1">SUM(OFFSET($H80,0,0,1,MONTH(封面!$G$13)))-SUM(OFFSET('2019营业费用'!$H80,0,0,1,MONTH(封面!$G$13)))</f>
        <v>0</v>
      </c>
      <c r="G80" s="115">
        <f ca="1">SUM(OFFSET($H80,0,0,1,MONTH(封面!$G$13)))-SUM(OFFSET('2019预算营业费用'!$H80,0,0,1,MONTH(封面!$G$13)))</f>
        <v>0</v>
      </c>
      <c r="H80" s="115"/>
      <c r="I80" s="115"/>
      <c r="J80" s="125"/>
      <c r="K80" s="125"/>
      <c r="L80" s="115"/>
      <c r="M80" s="115"/>
      <c r="N80" s="115"/>
      <c r="O80" s="125"/>
      <c r="P80" s="115"/>
      <c r="Q80" s="115"/>
      <c r="R80" s="125"/>
      <c r="S80" s="125"/>
      <c r="T80" s="116">
        <f t="shared" si="1"/>
        <v>0</v>
      </c>
      <c r="U80" s="88"/>
    </row>
    <row r="81" spans="1:29" s="15" customFormat="1" ht="17.25" customHeight="1">
      <c r="A81" s="147"/>
      <c r="B81" s="46" t="s">
        <v>225</v>
      </c>
      <c r="C81" s="45" t="s">
        <v>101</v>
      </c>
      <c r="D81" s="125">
        <f ca="1">OFFSET($H81,0,MONTH(封面!$G$13)-1,)-OFFSET('2019营业费用'!$H81,0,MONTH(封面!$G$13)-1,)</f>
        <v>0</v>
      </c>
      <c r="E81" s="125">
        <f ca="1">OFFSET($H81,0,MONTH(封面!$G$13)-1,)-OFFSET('2019预算营业费用'!$H81,0,MONTH(封面!$G$13)-1,)</f>
        <v>0</v>
      </c>
      <c r="F81" s="125">
        <f ca="1">SUM(OFFSET($H81,0,0,1,MONTH(封面!$G$13)))-SUM(OFFSET('2019营业费用'!$H81,0,0,1,MONTH(封面!$G$13)))</f>
        <v>0</v>
      </c>
      <c r="G81" s="115">
        <f ca="1">SUM(OFFSET($H81,0,0,1,MONTH(封面!$G$13)))-SUM(OFFSET('2019预算营业费用'!$H81,0,0,1,MONTH(封面!$G$13)))</f>
        <v>0</v>
      </c>
      <c r="H81" s="115"/>
      <c r="I81" s="115"/>
      <c r="J81" s="125"/>
      <c r="K81" s="125"/>
      <c r="L81" s="115"/>
      <c r="M81" s="115"/>
      <c r="N81" s="115"/>
      <c r="O81" s="125"/>
      <c r="P81" s="115"/>
      <c r="Q81" s="115"/>
      <c r="R81" s="125"/>
      <c r="S81" s="125"/>
      <c r="T81" s="116">
        <f t="shared" si="1"/>
        <v>0</v>
      </c>
      <c r="U81" s="88"/>
    </row>
    <row r="82" spans="1:29" s="15" customFormat="1" ht="17.25" customHeight="1">
      <c r="A82" s="147"/>
      <c r="B82" s="146" t="s">
        <v>102</v>
      </c>
      <c r="C82" s="45" t="s">
        <v>103</v>
      </c>
      <c r="D82" s="125">
        <f ca="1">OFFSET($H82,0,MONTH(封面!$G$13)-1,)-OFFSET('2019营业费用'!$H82,0,MONTH(封面!$G$13)-1,)</f>
        <v>0</v>
      </c>
      <c r="E82" s="125">
        <f ca="1">OFFSET($H82,0,MONTH(封面!$G$13)-1,)-OFFSET('2019预算营业费用'!$H82,0,MONTH(封面!$G$13)-1,)</f>
        <v>0</v>
      </c>
      <c r="F82" s="125">
        <f ca="1">SUM(OFFSET($H82,0,0,1,MONTH(封面!$G$13)))-SUM(OFFSET('2019营业费用'!$H82,0,0,1,MONTH(封面!$G$13)))</f>
        <v>0</v>
      </c>
      <c r="G82" s="115">
        <f ca="1">SUM(OFFSET($H82,0,0,1,MONTH(封面!$G$13)))-SUM(OFFSET('2019预算营业费用'!$H82,0,0,1,MONTH(封面!$G$13)))</f>
        <v>0</v>
      </c>
      <c r="H82" s="115"/>
      <c r="I82" s="115"/>
      <c r="J82" s="125"/>
      <c r="K82" s="125"/>
      <c r="L82" s="115"/>
      <c r="M82" s="115"/>
      <c r="N82" s="115"/>
      <c r="O82" s="125"/>
      <c r="P82" s="115"/>
      <c r="Q82" s="115"/>
      <c r="R82" s="125"/>
      <c r="S82" s="125"/>
      <c r="T82" s="116">
        <f t="shared" si="1"/>
        <v>0</v>
      </c>
      <c r="U82" s="88"/>
    </row>
    <row r="83" spans="1:29" s="15" customFormat="1" ht="17.25" customHeight="1">
      <c r="A83" s="147"/>
      <c r="B83" s="146"/>
      <c r="C83" s="45" t="s">
        <v>104</v>
      </c>
      <c r="D83" s="125">
        <f ca="1">OFFSET($H83,0,MONTH(封面!$G$13)-1,)-OFFSET('2019营业费用'!$H83,0,MONTH(封面!$G$13)-1,)</f>
        <v>0</v>
      </c>
      <c r="E83" s="125">
        <f ca="1">OFFSET($H83,0,MONTH(封面!$G$13)-1,)-OFFSET('2019预算营业费用'!$H83,0,MONTH(封面!$G$13)-1,)</f>
        <v>0</v>
      </c>
      <c r="F83" s="125">
        <f ca="1">SUM(OFFSET($H83,0,0,1,MONTH(封面!$G$13)))-SUM(OFFSET('2019营业费用'!$H83,0,0,1,MONTH(封面!$G$13)))</f>
        <v>0</v>
      </c>
      <c r="G83" s="115">
        <f ca="1">SUM(OFFSET($H83,0,0,1,MONTH(封面!$G$13)))-SUM(OFFSET('2019预算营业费用'!$H83,0,0,1,MONTH(封面!$G$13)))</f>
        <v>0</v>
      </c>
      <c r="H83" s="115"/>
      <c r="I83" s="115"/>
      <c r="J83" s="125"/>
      <c r="K83" s="125"/>
      <c r="L83" s="115"/>
      <c r="M83" s="115"/>
      <c r="N83" s="115"/>
      <c r="O83" s="125"/>
      <c r="P83" s="115"/>
      <c r="Q83" s="115"/>
      <c r="R83" s="125"/>
      <c r="S83" s="125"/>
      <c r="T83" s="116">
        <f t="shared" si="1"/>
        <v>0</v>
      </c>
      <c r="U83" s="88"/>
    </row>
    <row r="84" spans="1:29" s="15" customFormat="1" ht="17.25" customHeight="1">
      <c r="A84" s="147"/>
      <c r="B84" s="146"/>
      <c r="C84" s="45" t="s">
        <v>105</v>
      </c>
      <c r="D84" s="125">
        <f ca="1">OFFSET($H84,0,MONTH(封面!$G$13)-1,)-OFFSET('2019营业费用'!$H84,0,MONTH(封面!$G$13)-1,)</f>
        <v>0</v>
      </c>
      <c r="E84" s="125">
        <f ca="1">OFFSET($H84,0,MONTH(封面!$G$13)-1,)-OFFSET('2019预算营业费用'!$H84,0,MONTH(封面!$G$13)-1,)</f>
        <v>0</v>
      </c>
      <c r="F84" s="125">
        <f ca="1">SUM(OFFSET($H84,0,0,1,MONTH(封面!$G$13)))-SUM(OFFSET('2019营业费用'!$H84,0,0,1,MONTH(封面!$G$13)))</f>
        <v>0</v>
      </c>
      <c r="G84" s="115">
        <f ca="1">SUM(OFFSET($H84,0,0,1,MONTH(封面!$G$13)))-SUM(OFFSET('2019预算营业费用'!$H84,0,0,1,MONTH(封面!$G$13)))</f>
        <v>0</v>
      </c>
      <c r="H84" s="115"/>
      <c r="I84" s="115"/>
      <c r="J84" s="125"/>
      <c r="K84" s="125"/>
      <c r="L84" s="115"/>
      <c r="M84" s="115"/>
      <c r="N84" s="115"/>
      <c r="O84" s="125"/>
      <c r="P84" s="115"/>
      <c r="Q84" s="115"/>
      <c r="R84" s="125"/>
      <c r="S84" s="125"/>
      <c r="T84" s="116">
        <f t="shared" si="1"/>
        <v>0</v>
      </c>
      <c r="U84" s="88"/>
    </row>
    <row r="85" spans="1:29" s="15" customFormat="1" ht="17.25" customHeight="1">
      <c r="A85" s="147"/>
      <c r="B85" s="46" t="s">
        <v>106</v>
      </c>
      <c r="C85" s="48" t="s">
        <v>107</v>
      </c>
      <c r="D85" s="125">
        <f ca="1">OFFSET($H85,0,MONTH(封面!$G$13)-1,)-OFFSET('2019营业费用'!$H85,0,MONTH(封面!$G$13)-1,)</f>
        <v>0</v>
      </c>
      <c r="E85" s="125">
        <f ca="1">OFFSET($H85,0,MONTH(封面!$G$13)-1,)-OFFSET('2019预算营业费用'!$H85,0,MONTH(封面!$G$13)-1,)</f>
        <v>0</v>
      </c>
      <c r="F85" s="125">
        <f ca="1">SUM(OFFSET($H85,0,0,1,MONTH(封面!$G$13)))-SUM(OFFSET('2019营业费用'!$H85,0,0,1,MONTH(封面!$G$13)))</f>
        <v>0</v>
      </c>
      <c r="G85" s="115">
        <f ca="1">SUM(OFFSET($H85,0,0,1,MONTH(封面!$G$13)))-SUM(OFFSET('2019预算营业费用'!$H85,0,0,1,MONTH(封面!$G$13)))</f>
        <v>0</v>
      </c>
      <c r="H85" s="115"/>
      <c r="I85" s="115"/>
      <c r="J85" s="125"/>
      <c r="K85" s="125"/>
      <c r="L85" s="115"/>
      <c r="M85" s="115"/>
      <c r="N85" s="115"/>
      <c r="O85" s="125"/>
      <c r="P85" s="115"/>
      <c r="Q85" s="115"/>
      <c r="R85" s="125"/>
      <c r="S85" s="125"/>
      <c r="T85" s="116">
        <f t="shared" si="1"/>
        <v>0</v>
      </c>
      <c r="U85" s="88"/>
    </row>
    <row r="86" spans="1:29" s="15" customFormat="1" ht="17.25" customHeight="1">
      <c r="A86" s="148" t="s">
        <v>108</v>
      </c>
      <c r="B86" s="46" t="s">
        <v>109</v>
      </c>
      <c r="C86" s="48" t="s">
        <v>110</v>
      </c>
      <c r="D86" s="125">
        <f ca="1">OFFSET($H86,0,MONTH(封面!$G$13)-1,)-OFFSET('2019营业费用'!$H86,0,MONTH(封面!$G$13)-1,)</f>
        <v>0</v>
      </c>
      <c r="E86" s="125">
        <f ca="1">OFFSET($H86,0,MONTH(封面!$G$13)-1,)-OFFSET('2019预算营业费用'!$H86,0,MONTH(封面!$G$13)-1,)</f>
        <v>0</v>
      </c>
      <c r="F86" s="125">
        <f ca="1">SUM(OFFSET($H86,0,0,1,MONTH(封面!$G$13)))-SUM(OFFSET('2019营业费用'!$H86,0,0,1,MONTH(封面!$G$13)))</f>
        <v>0</v>
      </c>
      <c r="G86" s="115">
        <f ca="1">SUM(OFFSET($H86,0,0,1,MONTH(封面!$G$13)))-SUM(OFFSET('2019预算营业费用'!$H86,0,0,1,MONTH(封面!$G$13)))</f>
        <v>0</v>
      </c>
      <c r="H86" s="115"/>
      <c r="I86" s="115"/>
      <c r="J86" s="125"/>
      <c r="K86" s="125"/>
      <c r="L86" s="115"/>
      <c r="M86" s="115"/>
      <c r="N86" s="115"/>
      <c r="O86" s="125"/>
      <c r="P86" s="115"/>
      <c r="Q86" s="115"/>
      <c r="R86" s="125"/>
      <c r="S86" s="125"/>
      <c r="T86" s="116">
        <f t="shared" si="1"/>
        <v>0</v>
      </c>
      <c r="U86" s="88"/>
    </row>
    <row r="87" spans="1:29" s="15" customFormat="1" ht="17.25" customHeight="1">
      <c r="A87" s="148"/>
      <c r="B87" s="46" t="s">
        <v>111</v>
      </c>
      <c r="C87" s="48" t="s">
        <v>112</v>
      </c>
      <c r="D87" s="125">
        <f ca="1">OFFSET($H87,0,MONTH(封面!$G$13)-1,)-OFFSET('2019营业费用'!$H87,0,MONTH(封面!$G$13)-1,)</f>
        <v>0</v>
      </c>
      <c r="E87" s="125">
        <f ca="1">OFFSET($H87,0,MONTH(封面!$G$13)-1,)-OFFSET('2019预算营业费用'!$H87,0,MONTH(封面!$G$13)-1,)</f>
        <v>0</v>
      </c>
      <c r="F87" s="125">
        <f ca="1">SUM(OFFSET($H87,0,0,1,MONTH(封面!$G$13)))-SUM(OFFSET('2019营业费用'!$H87,0,0,1,MONTH(封面!$G$13)))</f>
        <v>0</v>
      </c>
      <c r="G87" s="115">
        <f ca="1">SUM(OFFSET($H87,0,0,1,MONTH(封面!$G$13)))-SUM(OFFSET('2019预算营业费用'!$H87,0,0,1,MONTH(封面!$G$13)))</f>
        <v>0</v>
      </c>
      <c r="H87" s="115"/>
      <c r="I87" s="115"/>
      <c r="J87" s="125"/>
      <c r="K87" s="125"/>
      <c r="L87" s="115"/>
      <c r="M87" s="115"/>
      <c r="N87" s="115"/>
      <c r="O87" s="125"/>
      <c r="P87" s="115"/>
      <c r="Q87" s="115"/>
      <c r="R87" s="125"/>
      <c r="S87" s="125"/>
      <c r="T87" s="116">
        <f t="shared" si="1"/>
        <v>0</v>
      </c>
      <c r="U87" s="88"/>
    </row>
    <row r="88" spans="1:29" s="15" customFormat="1" ht="17.25" customHeight="1">
      <c r="A88" s="148"/>
      <c r="B88" s="46" t="s">
        <v>113</v>
      </c>
      <c r="C88" s="48" t="s">
        <v>114</v>
      </c>
      <c r="D88" s="125">
        <f ca="1">OFFSET($H88,0,MONTH(封面!$G$13)-1,)-OFFSET('2019营业费用'!$H88,0,MONTH(封面!$G$13)-1,)</f>
        <v>0</v>
      </c>
      <c r="E88" s="125">
        <f ca="1">OFFSET($H88,0,MONTH(封面!$G$13)-1,)-OFFSET('2019预算营业费用'!$H88,0,MONTH(封面!$G$13)-1,)</f>
        <v>0</v>
      </c>
      <c r="F88" s="125">
        <f ca="1">SUM(OFFSET($H88,0,0,1,MONTH(封面!$G$13)))-SUM(OFFSET('2019营业费用'!$H88,0,0,1,MONTH(封面!$G$13)))</f>
        <v>0</v>
      </c>
      <c r="G88" s="115">
        <f ca="1">SUM(OFFSET($H88,0,0,1,MONTH(封面!$G$13)))-SUM(OFFSET('2019预算营业费用'!$H88,0,0,1,MONTH(封面!$G$13)))</f>
        <v>0</v>
      </c>
      <c r="H88" s="115"/>
      <c r="I88" s="115"/>
      <c r="J88" s="125"/>
      <c r="K88" s="125"/>
      <c r="L88" s="115"/>
      <c r="M88" s="115"/>
      <c r="N88" s="115"/>
      <c r="O88" s="125"/>
      <c r="P88" s="115"/>
      <c r="Q88" s="115"/>
      <c r="R88" s="125"/>
      <c r="S88" s="125"/>
      <c r="T88" s="116">
        <f t="shared" si="1"/>
        <v>0</v>
      </c>
      <c r="U88" s="88"/>
    </row>
    <row r="89" spans="1:29" s="15" customFormat="1" ht="17.25" customHeight="1">
      <c r="A89" s="148"/>
      <c r="B89" s="46" t="s">
        <v>226</v>
      </c>
      <c r="C89" s="48" t="s">
        <v>115</v>
      </c>
      <c r="D89" s="125">
        <f ca="1">OFFSET($H89,0,MONTH(封面!$G$13)-1,)-OFFSET('2019营业费用'!$H89,0,MONTH(封面!$G$13)-1,)</f>
        <v>0</v>
      </c>
      <c r="E89" s="125">
        <f ca="1">OFFSET($H89,0,MONTH(封面!$G$13)-1,)-OFFSET('2019预算营业费用'!$H89,0,MONTH(封面!$G$13)-1,)</f>
        <v>0</v>
      </c>
      <c r="F89" s="125">
        <f ca="1">SUM(OFFSET($H89,0,0,1,MONTH(封面!$G$13)))-SUM(OFFSET('2019营业费用'!$H89,0,0,1,MONTH(封面!$G$13)))</f>
        <v>0</v>
      </c>
      <c r="G89" s="115">
        <f ca="1">SUM(OFFSET($H89,0,0,1,MONTH(封面!$G$13)))-SUM(OFFSET('2019预算营业费用'!$H89,0,0,1,MONTH(封面!$G$13)))</f>
        <v>0</v>
      </c>
      <c r="H89" s="115"/>
      <c r="I89" s="115"/>
      <c r="J89" s="125"/>
      <c r="K89" s="125"/>
      <c r="L89" s="115"/>
      <c r="M89" s="115"/>
      <c r="N89" s="115"/>
      <c r="O89" s="125"/>
      <c r="P89" s="115"/>
      <c r="Q89" s="115"/>
      <c r="R89" s="125"/>
      <c r="S89" s="125"/>
      <c r="T89" s="116">
        <f t="shared" si="1"/>
        <v>0</v>
      </c>
      <c r="U89" s="88"/>
    </row>
    <row r="90" spans="1:29" s="15" customFormat="1" ht="17.25" customHeight="1">
      <c r="A90" s="149" t="s">
        <v>116</v>
      </c>
      <c r="B90" s="46" t="s">
        <v>227</v>
      </c>
      <c r="C90" s="48" t="s">
        <v>117</v>
      </c>
      <c r="D90" s="125">
        <f ca="1">OFFSET($H90,0,MONTH(封面!$G$13)-1,)-OFFSET('2019营业费用'!$H90,0,MONTH(封面!$G$13)-1,)</f>
        <v>0</v>
      </c>
      <c r="E90" s="125">
        <f ca="1">OFFSET($H90,0,MONTH(封面!$G$13)-1,)-OFFSET('2019预算营业费用'!$H90,0,MONTH(封面!$G$13)-1,)</f>
        <v>0</v>
      </c>
      <c r="F90" s="125">
        <f ca="1">SUM(OFFSET($H90,0,0,1,MONTH(封面!$G$13)))-SUM(OFFSET('2019营业费用'!$H90,0,0,1,MONTH(封面!$G$13)))</f>
        <v>0</v>
      </c>
      <c r="G90" s="115">
        <f ca="1">SUM(OFFSET($H90,0,0,1,MONTH(封面!$G$13)))-SUM(OFFSET('2019预算营业费用'!$H90,0,0,1,MONTH(封面!$G$13)))</f>
        <v>0</v>
      </c>
      <c r="H90" s="115"/>
      <c r="I90" s="115"/>
      <c r="J90" s="125"/>
      <c r="K90" s="125"/>
      <c r="L90" s="115"/>
      <c r="M90" s="115"/>
      <c r="N90" s="115"/>
      <c r="O90" s="125"/>
      <c r="P90" s="115"/>
      <c r="Q90" s="115"/>
      <c r="R90" s="125"/>
      <c r="S90" s="125"/>
      <c r="T90" s="116">
        <f t="shared" si="1"/>
        <v>0</v>
      </c>
      <c r="U90" s="88"/>
    </row>
    <row r="91" spans="1:29" s="15" customFormat="1" ht="17.25" customHeight="1">
      <c r="A91" s="149"/>
      <c r="B91" s="46" t="s">
        <v>228</v>
      </c>
      <c r="C91" s="48" t="s">
        <v>441</v>
      </c>
      <c r="D91" s="125">
        <f ca="1">OFFSET($H91,0,MONTH(封面!$G$13)-1,)-OFFSET('2019营业费用'!$H91,0,MONTH(封面!$G$13)-1,)</f>
        <v>0</v>
      </c>
      <c r="E91" s="125">
        <f ca="1">OFFSET($H91,0,MONTH(封面!$G$13)-1,)-OFFSET('2019预算营业费用'!$H91,0,MONTH(封面!$G$13)-1,)</f>
        <v>0</v>
      </c>
      <c r="F91" s="125">
        <f ca="1">SUM(OFFSET($H91,0,0,1,MONTH(封面!$G$13)))-SUM(OFFSET('2019营业费用'!$H91,0,0,1,MONTH(封面!$G$13)))</f>
        <v>0</v>
      </c>
      <c r="G91" s="115">
        <f ca="1">SUM(OFFSET($H91,0,0,1,MONTH(封面!$G$13)))-SUM(OFFSET('2019预算营业费用'!$H91,0,0,1,MONTH(封面!$G$13)))</f>
        <v>0</v>
      </c>
      <c r="H91" s="115"/>
      <c r="I91" s="115"/>
      <c r="J91" s="125"/>
      <c r="K91" s="125"/>
      <c r="L91" s="115"/>
      <c r="M91" s="115"/>
      <c r="N91" s="115"/>
      <c r="O91" s="125"/>
      <c r="P91" s="115"/>
      <c r="Q91" s="115"/>
      <c r="R91" s="125"/>
      <c r="S91" s="125"/>
      <c r="T91" s="116">
        <f t="shared" si="1"/>
        <v>0</v>
      </c>
      <c r="U91" s="88"/>
    </row>
    <row r="92" spans="1:29" s="15" customFormat="1" ht="17.25" customHeight="1">
      <c r="A92" s="149"/>
      <c r="B92" s="46" t="s">
        <v>118</v>
      </c>
      <c r="C92" s="48" t="s">
        <v>16</v>
      </c>
      <c r="D92" s="125">
        <f ca="1">OFFSET($H92,0,MONTH(封面!$G$13)-1,)-OFFSET('2019营业费用'!$H92,0,MONTH(封面!$G$13)-1,)</f>
        <v>0</v>
      </c>
      <c r="E92" s="125">
        <f ca="1">OFFSET($H92,0,MONTH(封面!$G$13)-1,)-OFFSET('2019预算营业费用'!$H92,0,MONTH(封面!$G$13)-1,)</f>
        <v>0</v>
      </c>
      <c r="F92" s="125">
        <f ca="1">SUM(OFFSET($H92,0,0,1,MONTH(封面!$G$13)))-SUM(OFFSET('2019营业费用'!$H92,0,0,1,MONTH(封面!$G$13)))</f>
        <v>0</v>
      </c>
      <c r="G92" s="115">
        <f ca="1">SUM(OFFSET($H92,0,0,1,MONTH(封面!$G$13)))-SUM(OFFSET('2019预算营业费用'!$H92,0,0,1,MONTH(封面!$G$13)))</f>
        <v>0</v>
      </c>
      <c r="H92" s="115"/>
      <c r="I92" s="115"/>
      <c r="J92" s="125"/>
      <c r="K92" s="125"/>
      <c r="L92" s="115"/>
      <c r="M92" s="115"/>
      <c r="N92" s="115"/>
      <c r="O92" s="125"/>
      <c r="P92" s="115"/>
      <c r="Q92" s="115"/>
      <c r="R92" s="125"/>
      <c r="S92" s="125"/>
      <c r="T92" s="116">
        <f t="shared" si="1"/>
        <v>0</v>
      </c>
      <c r="U92" s="88"/>
    </row>
    <row r="93" spans="1:29" s="34" customFormat="1" ht="15" customHeight="1">
      <c r="A93" s="144" t="s">
        <v>119</v>
      </c>
      <c r="B93" s="144"/>
      <c r="C93" s="144"/>
      <c r="D93" s="116">
        <f ca="1">SUM(D6:D92)</f>
        <v>1746666.19</v>
      </c>
      <c r="E93" s="116">
        <f ca="1">SUM(E6:E92)</f>
        <v>3087897.7199999997</v>
      </c>
      <c r="F93" s="116">
        <f ca="1">SUM(F6:F92)</f>
        <v>5710408.5699999984</v>
      </c>
      <c r="G93" s="116">
        <f ca="1">SUM(G6:G92)</f>
        <v>9116686.7599999979</v>
      </c>
      <c r="H93" s="116">
        <f>SUM(H6:H92)</f>
        <v>783569.48</v>
      </c>
      <c r="I93" s="116">
        <f>SUM(I6:I92)</f>
        <v>1891703.2599999998</v>
      </c>
      <c r="J93" s="116">
        <f>SUM(J6:J92)</f>
        <v>3353516.3</v>
      </c>
      <c r="K93" s="116">
        <f>SUM(K6:K92)</f>
        <v>3087897.7199999997</v>
      </c>
      <c r="L93" s="116">
        <f>SUM(L6:L92)</f>
        <v>0</v>
      </c>
      <c r="M93" s="116">
        <f>SUM(M6:M92)</f>
        <v>0</v>
      </c>
      <c r="N93" s="116">
        <f>SUM(N6:N92)</f>
        <v>0</v>
      </c>
      <c r="O93" s="116">
        <f>SUM(O6:O92)</f>
        <v>0</v>
      </c>
      <c r="P93" s="116">
        <f>SUM(P6:P92)</f>
        <v>0</v>
      </c>
      <c r="Q93" s="116">
        <f>SUM(Q6:Q92)</f>
        <v>0</v>
      </c>
      <c r="R93" s="116">
        <f>SUM(R6:R92)</f>
        <v>0</v>
      </c>
      <c r="S93" s="116">
        <f>SUM(S6:S92)</f>
        <v>0</v>
      </c>
      <c r="T93" s="116">
        <f>SUM(T6:T92)</f>
        <v>9116686.7599999979</v>
      </c>
      <c r="U93" s="88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02" t="s">
        <v>135</v>
      </c>
      <c r="B94" s="203"/>
      <c r="C94" s="204"/>
      <c r="D94" s="115">
        <f ca="1">OFFSET($H94,0,MONTH(封面!$G$13)-1,)-OFFSET('2019营业费用'!$H94,0,MONTH(封面!$G$13)-1,)</f>
        <v>0</v>
      </c>
      <c r="E94" s="115"/>
      <c r="F94" s="115">
        <f ca="1">SUM(OFFSET($H94,0,0,1,MONTH(封面!$G$13)))-SUM(OFFSET('2019营业费用'!$H94,0,0,1,MONTH(封面!$G$13)))</f>
        <v>0</v>
      </c>
      <c r="G94" s="115"/>
      <c r="H94" s="115"/>
      <c r="I94" s="115"/>
      <c r="J94" s="115"/>
      <c r="K94" s="115"/>
      <c r="L94" s="115"/>
      <c r="M94" s="125"/>
      <c r="N94" s="115"/>
      <c r="O94" s="125"/>
      <c r="P94" s="115"/>
      <c r="Q94" s="115"/>
      <c r="R94" s="115"/>
      <c r="S94" s="115"/>
      <c r="T94" s="116">
        <f t="shared" si="1"/>
        <v>0</v>
      </c>
      <c r="U94" s="88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51"/>
      <c r="B95" s="86" t="s">
        <v>256</v>
      </c>
      <c r="C95" s="52"/>
      <c r="D95" s="125">
        <f ca="1">OFFSET($H95,0,MONTH(封面!$G$13)-1,)-OFFSET('2019营业费用'!$H95,0,MONTH(封面!$G$13)-1,)</f>
        <v>0</v>
      </c>
      <c r="E95" s="115"/>
      <c r="F95" s="125">
        <f ca="1">SUM(OFFSET($H95,0,0,1,MONTH(封面!$G$13)))-SUM(OFFSET('2019营业费用'!$H95,0,0,1,MONTH(封面!$G$13)))</f>
        <v>0</v>
      </c>
      <c r="G95" s="115"/>
      <c r="H95" s="115"/>
      <c r="I95" s="115"/>
      <c r="J95" s="115"/>
      <c r="K95" s="115"/>
      <c r="L95" s="115"/>
      <c r="M95" s="125"/>
      <c r="N95" s="115"/>
      <c r="O95" s="125"/>
      <c r="P95" s="115"/>
      <c r="Q95" s="115"/>
      <c r="R95" s="115"/>
      <c r="S95" s="115"/>
      <c r="T95" s="116">
        <f t="shared" si="1"/>
        <v>0</v>
      </c>
      <c r="U95" s="88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02" t="s">
        <v>136</v>
      </c>
      <c r="B96" s="203"/>
      <c r="C96" s="204"/>
      <c r="D96" s="125">
        <f ca="1">OFFSET($H96,0,MONTH(封面!$G$13)-1,)-OFFSET('2019营业费用'!$H96,0,MONTH(封面!$G$13)-1,)</f>
        <v>0</v>
      </c>
      <c r="E96" s="115"/>
      <c r="F96" s="125">
        <f ca="1">SUM(OFFSET($H96,0,0,1,MONTH(封面!$G$13)))-SUM(OFFSET('2019营业费用'!$H96,0,0,1,MONTH(封面!$G$13)))</f>
        <v>0</v>
      </c>
      <c r="G96" s="115"/>
      <c r="H96" s="115"/>
      <c r="I96" s="115"/>
      <c r="J96" s="115"/>
      <c r="K96" s="115"/>
      <c r="L96" s="115"/>
      <c r="M96" s="125"/>
      <c r="N96" s="115"/>
      <c r="O96" s="125"/>
      <c r="P96" s="115"/>
      <c r="Q96" s="115"/>
      <c r="R96" s="115"/>
      <c r="S96" s="115"/>
      <c r="T96" s="116">
        <f t="shared" si="1"/>
        <v>0</v>
      </c>
      <c r="U96" s="88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5" customHeight="1">
      <c r="A97" s="51"/>
      <c r="B97" s="86" t="s">
        <v>256</v>
      </c>
      <c r="C97" s="52"/>
      <c r="D97" s="125">
        <f ca="1">OFFSET($H97,0,MONTH(封面!$G$13)-1,)-OFFSET('2019营业费用'!$H97,0,MONTH(封面!$G$13)-1,)</f>
        <v>0</v>
      </c>
      <c r="E97" s="115"/>
      <c r="F97" s="125">
        <f ca="1">SUM(OFFSET($H97,0,0,1,MONTH(封面!$G$13)))-SUM(OFFSET('2019营业费用'!$H97,0,0,1,MONTH(封面!$G$13)))</f>
        <v>0</v>
      </c>
      <c r="G97" s="115"/>
      <c r="H97" s="115"/>
      <c r="I97" s="115"/>
      <c r="J97" s="115"/>
      <c r="K97" s="115"/>
      <c r="L97" s="115"/>
      <c r="M97" s="125"/>
      <c r="N97" s="115"/>
      <c r="O97" s="125"/>
      <c r="P97" s="125"/>
      <c r="Q97" s="125"/>
      <c r="R97" s="125"/>
      <c r="S97" s="125"/>
      <c r="T97" s="116">
        <f t="shared" si="1"/>
        <v>0</v>
      </c>
      <c r="U97" s="38"/>
    </row>
    <row r="98" spans="1:21" s="32" customFormat="1" ht="15" customHeight="1">
      <c r="A98" s="202" t="s">
        <v>444</v>
      </c>
      <c r="B98" s="203"/>
      <c r="C98" s="204"/>
      <c r="D98" s="125">
        <f ca="1">OFFSET($H98,0,MONTH(封面!$G$13)-1,)-OFFSET('2019营业费用'!$H98,0,MONTH(封面!$G$13)-1,)</f>
        <v>1746666.1899999997</v>
      </c>
      <c r="E98" s="115"/>
      <c r="F98" s="125">
        <f ca="1">SUM(OFFSET($H98,0,0,1,MONTH(封面!$G$13)))-SUM(OFFSET('2019营业费用'!$H98,0,0,1,MONTH(封面!$G$13)))</f>
        <v>5710408.5699999994</v>
      </c>
      <c r="G98" s="115"/>
      <c r="H98" s="115">
        <f>H93</f>
        <v>783569.48</v>
      </c>
      <c r="I98" s="125">
        <v>1891703.26</v>
      </c>
      <c r="J98" s="125">
        <v>3353516.3</v>
      </c>
      <c r="K98" s="125">
        <v>3087897.7199999997</v>
      </c>
      <c r="L98" s="125"/>
      <c r="M98" s="125"/>
      <c r="N98" s="125"/>
      <c r="O98" s="125"/>
      <c r="P98" s="125"/>
      <c r="Q98" s="115"/>
      <c r="R98" s="125"/>
      <c r="S98" s="115"/>
      <c r="T98" s="116">
        <f t="shared" si="1"/>
        <v>9116686.7599999998</v>
      </c>
      <c r="U98" s="88"/>
    </row>
    <row r="99" spans="1:21" s="32" customFormat="1" ht="15" customHeight="1">
      <c r="A99" s="128"/>
      <c r="B99" s="86" t="s">
        <v>256</v>
      </c>
      <c r="C99" s="129"/>
      <c r="D99" s="125">
        <f ca="1">OFFSET($H99,0,MONTH(封面!$G$13)-1,)-OFFSET('2019营业费用'!$H99,0,MONTH(封面!$G$13)-1,)</f>
        <v>119441.94999999995</v>
      </c>
      <c r="E99" s="115"/>
      <c r="F99" s="125">
        <f ca="1">SUM(OFFSET($H99,0,0,1,MONTH(封面!$G$13)))-SUM(OFFSET('2019营业费用'!$H99,0,0,1,MONTH(封面!$G$13)))</f>
        <v>1333265.4299999988</v>
      </c>
      <c r="G99" s="115"/>
      <c r="H99" s="115">
        <f>H98</f>
        <v>783569.48</v>
      </c>
      <c r="I99" s="125">
        <v>805378.63</v>
      </c>
      <c r="J99" s="125">
        <v>1689922.03</v>
      </c>
      <c r="K99" s="125">
        <v>1460673.48</v>
      </c>
      <c r="L99" s="125"/>
      <c r="M99" s="125"/>
      <c r="N99" s="125"/>
      <c r="O99" s="125"/>
      <c r="P99" s="125"/>
      <c r="Q99" s="125"/>
      <c r="R99" s="125"/>
      <c r="S99" s="125"/>
      <c r="T99" s="116">
        <f t="shared" si="1"/>
        <v>4739543.6199999992</v>
      </c>
      <c r="U99" s="38"/>
    </row>
    <row r="100" spans="1:21" s="32" customFormat="1" ht="15" customHeight="1">
      <c r="A100" s="202" t="s">
        <v>445</v>
      </c>
      <c r="B100" s="203"/>
      <c r="C100" s="204"/>
      <c r="D100" s="125">
        <f ca="1">OFFSET($H100,0,MONTH(封面!$G$13)-1,)-OFFSET('2019营业费用'!$H100,0,MONTH(封面!$G$13)-1,)</f>
        <v>0</v>
      </c>
      <c r="E100" s="125"/>
      <c r="F100" s="125">
        <f ca="1">SUM(OFFSET($H100,0,0,1,MONTH(封面!$G$13)))-SUM(OFFSET('2019营业费用'!$H100,0,0,1,MONTH(封面!$G$13)))</f>
        <v>0</v>
      </c>
      <c r="G100" s="125"/>
      <c r="H100" s="125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16">
        <f t="shared" ref="T100:T101" si="2">SUM(H100:S100)</f>
        <v>0</v>
      </c>
      <c r="U100" s="88"/>
    </row>
    <row r="101" spans="1:21" s="32" customFormat="1" ht="15" customHeight="1">
      <c r="A101" s="128"/>
      <c r="B101" s="86" t="s">
        <v>256</v>
      </c>
      <c r="C101" s="129"/>
      <c r="D101" s="125">
        <f ca="1">OFFSET($H101,0,MONTH(封面!$G$13)-1,)-OFFSET('2019营业费用'!$H101,0,MONTH(封面!$G$13)-1,)</f>
        <v>0</v>
      </c>
      <c r="E101" s="125"/>
      <c r="F101" s="125">
        <f ca="1">SUM(OFFSET($H101,0,0,1,MONTH(封面!$G$13)))-SUM(OFFSET('2019营业费用'!$H101,0,0,1,MONTH(封面!$G$13)))</f>
        <v>0</v>
      </c>
      <c r="G101" s="125"/>
      <c r="H101" s="125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16">
        <f t="shared" si="2"/>
        <v>0</v>
      </c>
      <c r="U101" s="38"/>
    </row>
    <row r="102" spans="1:21" s="32" customFormat="1" ht="15" customHeight="1">
      <c r="A102" s="202" t="s">
        <v>120</v>
      </c>
      <c r="B102" s="203"/>
      <c r="C102" s="204"/>
      <c r="D102" s="125">
        <f ca="1">OFFSET($H102,0,MONTH(封面!$G$13)-1,)-OFFSET('2019营业费用'!$H102,0,MONTH(封面!$G$13)-1,)</f>
        <v>0</v>
      </c>
      <c r="E102" s="115"/>
      <c r="F102" s="125">
        <f ca="1">SUM(OFFSET($H102,0,0,1,MONTH(封面!$G$13)))-SUM(OFFSET('2019营业费用'!$H102,0,0,1,MONTH(封面!$G$13)))</f>
        <v>0</v>
      </c>
      <c r="G102" s="125"/>
      <c r="H102" s="38"/>
      <c r="I102" s="125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116">
        <f t="shared" si="1"/>
        <v>0</v>
      </c>
      <c r="U102" s="88"/>
    </row>
    <row r="103" spans="1:21" s="32" customFormat="1" ht="15" customHeight="1">
      <c r="A103" s="51"/>
      <c r="B103" s="86" t="s">
        <v>256</v>
      </c>
      <c r="C103" s="52"/>
      <c r="D103" s="125">
        <f ca="1">OFFSET($H103,0,MONTH(封面!$G$13)-1,)-OFFSET('2019营业费用'!$H103,0,MONTH(封面!$G$13)-1,)</f>
        <v>0</v>
      </c>
      <c r="E103" s="115"/>
      <c r="F103" s="125">
        <f ca="1">SUM(OFFSET($H103,0,0,1,MONTH(封面!$G$13)))-SUM(OFFSET('2019营业费用'!$H103,0,0,1,MONTH(封面!$G$13)))</f>
        <v>0</v>
      </c>
      <c r="G103" s="115"/>
      <c r="H103" s="115"/>
      <c r="I103" s="115"/>
      <c r="J103" s="115"/>
      <c r="K103" s="115"/>
      <c r="L103" s="115"/>
      <c r="M103" s="125"/>
      <c r="N103" s="118"/>
      <c r="O103" s="120"/>
      <c r="P103" s="120"/>
      <c r="Q103" s="120"/>
      <c r="R103" s="120"/>
      <c r="S103" s="120"/>
      <c r="T103" s="116">
        <f t="shared" si="1"/>
        <v>0</v>
      </c>
      <c r="U103" s="38"/>
    </row>
    <row r="104" spans="1:21" s="32" customFormat="1" ht="15" customHeight="1">
      <c r="A104" s="202" t="s">
        <v>257</v>
      </c>
      <c r="B104" s="203"/>
      <c r="C104" s="204"/>
      <c r="D104" s="125">
        <f ca="1">OFFSET($H104,0,MONTH(封面!$G$13)-1,)-OFFSET('2019营业费用'!$H104,0,MONTH(封面!$G$13)-1,)</f>
        <v>0</v>
      </c>
      <c r="E104" s="115"/>
      <c r="F104" s="125">
        <f ca="1">SUM(OFFSET($H104,0,0,1,MONTH(封面!$G$13)))-SUM(OFFSET('2019营业费用'!$H104,0,0,1,MONTH(封面!$G$13)))</f>
        <v>0</v>
      </c>
      <c r="G104" s="115"/>
      <c r="H104" s="115"/>
      <c r="I104" s="115"/>
      <c r="J104" s="115"/>
      <c r="K104" s="125"/>
      <c r="L104" s="125"/>
      <c r="M104" s="125"/>
      <c r="N104" s="115"/>
      <c r="O104" s="125"/>
      <c r="P104" s="115"/>
      <c r="Q104" s="115"/>
      <c r="R104" s="125"/>
      <c r="S104" s="115"/>
      <c r="T104" s="116">
        <f>SUM(H104:S104)</f>
        <v>0</v>
      </c>
      <c r="U104" s="88"/>
    </row>
    <row r="105" spans="1:21" s="32" customFormat="1" ht="15" customHeight="1">
      <c r="A105" s="122"/>
      <c r="B105" s="86" t="s">
        <v>256</v>
      </c>
      <c r="C105" s="123"/>
      <c r="D105" s="125">
        <f ca="1">OFFSET($H105,0,MONTH(封面!$G$13)-1,)-OFFSET('2019营业费用'!$H105,0,MONTH(封面!$G$13)-1,)</f>
        <v>0</v>
      </c>
      <c r="E105" s="115"/>
      <c r="F105" s="125">
        <f ca="1">SUM(OFFSET($H105,0,0,1,MONTH(封面!$G$13)))-SUM(OFFSET('2019营业费用'!$H105,0,0,1,MONTH(封面!$G$13)))</f>
        <v>0</v>
      </c>
      <c r="G105" s="115"/>
      <c r="H105" s="115"/>
      <c r="I105" s="115"/>
      <c r="J105" s="115"/>
      <c r="K105" s="115"/>
      <c r="L105" s="115"/>
      <c r="M105" s="125"/>
      <c r="N105" s="118"/>
      <c r="O105" s="120"/>
      <c r="P105" s="120"/>
      <c r="Q105" s="120"/>
      <c r="R105" s="120"/>
      <c r="S105" s="120"/>
      <c r="T105" s="116">
        <f t="shared" ref="T105" si="3">SUM(H105:S105)</f>
        <v>0</v>
      </c>
      <c r="U105" s="38"/>
    </row>
    <row r="106" spans="1:21" s="31" customFormat="1" ht="12">
      <c r="C106" s="53" t="s">
        <v>122</v>
      </c>
      <c r="D106" s="90">
        <f ca="1">D93-SUM(D94,D96,D98,D100,D104,D102)</f>
        <v>0</v>
      </c>
      <c r="E106" s="90"/>
      <c r="F106" s="90">
        <f ca="1">F93-SUM(F94,F96,F98,F100,F104,F102)</f>
        <v>0</v>
      </c>
      <c r="G106" s="90"/>
      <c r="H106" s="90">
        <f>H93-SUM(H94,H96,H98,H100,H104,H102)</f>
        <v>0</v>
      </c>
      <c r="I106" s="90">
        <f>I93-SUM(I94,I96,I98,I100,I104,I102)</f>
        <v>0</v>
      </c>
      <c r="J106" s="90">
        <f t="shared" ref="J106:S106" si="4">J93-SUM(J94,J96,J98,J100,J104,J102)</f>
        <v>0</v>
      </c>
      <c r="K106" s="90">
        <f>K93-SUM(K94,K96,K98,K100,K104,K102)</f>
        <v>0</v>
      </c>
      <c r="L106" s="90">
        <f t="shared" si="4"/>
        <v>0</v>
      </c>
      <c r="M106" s="90">
        <f t="shared" si="4"/>
        <v>0</v>
      </c>
      <c r="N106" s="90">
        <f t="shared" si="4"/>
        <v>0</v>
      </c>
      <c r="O106" s="90">
        <f t="shared" si="4"/>
        <v>0</v>
      </c>
      <c r="P106" s="90">
        <f t="shared" si="4"/>
        <v>0</v>
      </c>
      <c r="Q106" s="90">
        <f t="shared" si="4"/>
        <v>0</v>
      </c>
      <c r="R106" s="90">
        <f t="shared" si="4"/>
        <v>0</v>
      </c>
      <c r="S106" s="90">
        <f t="shared" si="4"/>
        <v>0</v>
      </c>
      <c r="T106" s="90">
        <f t="shared" ref="T106" si="5">T93-SUM(T94,T96,T98,T100,T102,T104)</f>
        <v>0</v>
      </c>
    </row>
    <row r="107" spans="1:21">
      <c r="D107" s="33"/>
      <c r="F107" s="33"/>
      <c r="G107" s="35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</row>
    <row r="108" spans="1:21">
      <c r="A108" s="31" t="s">
        <v>123</v>
      </c>
      <c r="G108" s="35"/>
      <c r="L108" s="87"/>
      <c r="T108" s="133">
        <f>+T107-T106</f>
        <v>0</v>
      </c>
    </row>
    <row r="109" spans="1:21">
      <c r="A109" s="31" t="s">
        <v>140</v>
      </c>
      <c r="G109" s="35"/>
      <c r="L109" s="87"/>
    </row>
    <row r="110" spans="1:21">
      <c r="A110" s="31" t="s">
        <v>232</v>
      </c>
      <c r="G110" s="35"/>
      <c r="L110" s="87"/>
    </row>
    <row r="111" spans="1:21">
      <c r="A111" s="36"/>
      <c r="L111" s="87"/>
    </row>
    <row r="112" spans="1:21">
      <c r="L112" s="87"/>
    </row>
  </sheetData>
  <autoFilter ref="A5:AC106"/>
  <customSheetViews>
    <customSheetView guid="{8309B07A-FC01-4476-88AB-A9C1650B1DDA}">
      <pane xSplit="3" ySplit="5" topLeftCell="N88" activePane="bottomRight" state="frozen"/>
      <selection pane="bottomRight" activeCell="S7" sqref="S7"/>
      <pageMargins left="0.75" right="0.75" top="1" bottom="1" header="0.5" footer="0.5"/>
      <pageSetup paperSize="9" orientation="portrait" horizontalDpi="1200" verticalDpi="1200" r:id="rId1"/>
      <headerFooter alignWithMargins="0"/>
    </customSheetView>
    <customSheetView guid="{D4D59768-72E0-4FAB-974B-C4290D2FAC8F}">
      <pane xSplit="3" ySplit="5" topLeftCell="D6" activePane="bottomRight" state="frozen"/>
      <selection pane="bottomRight" activeCell="I6" sqref="I6:I102"/>
      <pageMargins left="0.75" right="0.75" top="1" bottom="1" header="0.5" footer="0.5"/>
      <pageSetup paperSize="9" orientation="portrait" horizontalDpi="1200" verticalDpi="1200" r:id="rId2"/>
      <headerFooter alignWithMargins="0"/>
    </customSheetView>
    <customSheetView guid="{A37983A8-BC51-4154-8FEA-C3D4561882CC}">
      <pane xSplit="3" ySplit="5" topLeftCell="F91" activePane="bottomRight" state="frozen"/>
      <selection pane="bottomRight" activeCell="H94" sqref="H94:H103"/>
      <pageMargins left="0.75" right="0.75" top="1" bottom="1" header="0.5" footer="0.5"/>
      <pageSetup paperSize="9" orientation="portrait" horizontalDpi="1200" verticalDpi="1200" r:id="rId3"/>
      <headerFooter alignWithMargins="0"/>
    </customSheetView>
    <customSheetView guid="{50C6B4FE-3059-4DA5-BCA6-E2B9EEC70A61}">
      <pane xSplit="3" ySplit="5" topLeftCell="I90" activePane="bottomRight" state="frozen"/>
      <selection pane="bottomRight" activeCell="N99" activeCellId="2" sqref="N95 N97 N99"/>
      <pageMargins left="0.75" right="0.75" top="1" bottom="1" header="0.5" footer="0.5"/>
      <pageSetup paperSize="9" orientation="portrait" horizontalDpi="1200" verticalDpi="1200" r:id="rId4"/>
      <headerFooter alignWithMargins="0"/>
    </customSheetView>
    <customSheetView guid="{4948553E-BE76-402B-BAA8-3966B343194D}">
      <pane xSplit="3" ySplit="5" topLeftCell="K89" activePane="bottomRight" state="frozen"/>
      <selection pane="bottomRight" activeCell="O102" sqref="O102"/>
      <pageMargins left="0.75" right="0.75" top="1" bottom="1" header="0.5" footer="0.5"/>
      <pageSetup paperSize="9" orientation="portrait" horizontalDpi="1200" verticalDpi="1200" r:id="rId5"/>
      <headerFooter alignWithMargins="0"/>
    </customSheetView>
    <customSheetView guid="{35971C6B-DC11-492B-B782-2EF173FCC689}">
      <pane xSplit="3" ySplit="5" topLeftCell="D84" activePane="bottomRight" state="frozen"/>
      <selection pane="bottomRight" activeCell="K103" sqref="K103"/>
      <pageMargins left="0.75" right="0.75" top="1" bottom="1" header="0.5" footer="0.5"/>
      <pageSetup paperSize="9" orientation="portrait" horizontalDpi="1200" verticalDpi="1200" r:id="rId6"/>
      <headerFooter alignWithMargins="0"/>
    </customSheetView>
    <customSheetView guid="{32F6004C-FCD8-4606-8BB7-0BE0BE0666BF}">
      <pane xSplit="3" ySplit="5" topLeftCell="I90" activePane="bottomRight" state="frozen"/>
      <selection pane="bottomRight" activeCell="N99" activeCellId="2" sqref="N95 N97 N99"/>
      <pageMargins left="0.75" right="0.75" top="1" bottom="1" header="0.5" footer="0.5"/>
      <pageSetup paperSize="9" orientation="portrait" horizontalDpi="1200" verticalDpi="1200" r:id="rId7"/>
      <headerFooter alignWithMargins="0"/>
    </customSheetView>
    <customSheetView guid="{5F046216-F62E-4A95-B8BD-6D2AB894BA3D}">
      <pane xSplit="3" ySplit="5" topLeftCell="N78" activePane="bottomRight" state="frozen"/>
      <selection pane="bottomRight" activeCell="P105" sqref="P105"/>
      <pageMargins left="0.75" right="0.75" top="1" bottom="1" header="0.5" footer="0.5"/>
      <pageSetup paperSize="9" orientation="portrait" horizontalDpi="1200" verticalDpi="1200" r:id="rId8"/>
      <headerFooter alignWithMargins="0"/>
    </customSheetView>
    <customSheetView guid="{20DEA1C3-F870-4325-A947-DF01307179C4}">
      <pane xSplit="3" ySplit="5" topLeftCell="F91" activePane="bottomRight" state="frozen"/>
      <selection pane="bottomRight" activeCell="H94" sqref="H94:H103"/>
      <pageMargins left="0.75" right="0.75" top="1" bottom="1" header="0.5" footer="0.5"/>
      <pageSetup paperSize="9" orientation="portrait" horizontalDpi="1200" verticalDpi="1200" r:id="rId9"/>
      <headerFooter alignWithMargins="0"/>
    </customSheetView>
    <customSheetView guid="{A27792F8-7640-416B-AC24-5F35457394E7}">
      <pane xSplit="3" ySplit="5" topLeftCell="D81" activePane="bottomRight" state="frozen"/>
      <selection pane="bottomRight" activeCell="I93" sqref="I93"/>
      <pageMargins left="0.75" right="0.75" top="1" bottom="1" header="0.5" footer="0.5"/>
      <pageSetup paperSize="9" orientation="portrait" horizontalDpi="1200" verticalDpi="1200" r:id="rId10"/>
      <headerFooter alignWithMargins="0"/>
    </customSheetView>
  </customSheetViews>
  <mergeCells count="41">
    <mergeCell ref="A1:N1"/>
    <mergeCell ref="A4:A5"/>
    <mergeCell ref="B4:B5"/>
    <mergeCell ref="C4:C5"/>
    <mergeCell ref="D4:E4"/>
    <mergeCell ref="F4:G4"/>
    <mergeCell ref="H4:S4"/>
    <mergeCell ref="T4:T5"/>
    <mergeCell ref="U4:U5"/>
    <mergeCell ref="A6:A27"/>
    <mergeCell ref="B6:B7"/>
    <mergeCell ref="B10:B18"/>
    <mergeCell ref="B22:B26"/>
    <mergeCell ref="A63:A75"/>
    <mergeCell ref="B68:B69"/>
    <mergeCell ref="B73:B74"/>
    <mergeCell ref="A28:A40"/>
    <mergeCell ref="B28:B29"/>
    <mergeCell ref="B31:B33"/>
    <mergeCell ref="B34:B35"/>
    <mergeCell ref="B38:B39"/>
    <mergeCell ref="A41:A48"/>
    <mergeCell ref="B44:B45"/>
    <mergeCell ref="A49:A56"/>
    <mergeCell ref="B49:B51"/>
    <mergeCell ref="B52:B54"/>
    <mergeCell ref="A57:A62"/>
    <mergeCell ref="B59:B60"/>
    <mergeCell ref="A104:C104"/>
    <mergeCell ref="A76:A79"/>
    <mergeCell ref="B77:B78"/>
    <mergeCell ref="A80:A85"/>
    <mergeCell ref="B82:B84"/>
    <mergeCell ref="A86:A89"/>
    <mergeCell ref="A90:A92"/>
    <mergeCell ref="A93:C93"/>
    <mergeCell ref="A94:C94"/>
    <mergeCell ref="A96:C96"/>
    <mergeCell ref="A98:C98"/>
    <mergeCell ref="A102:C102"/>
    <mergeCell ref="A100:C100"/>
  </mergeCells>
  <phoneticPr fontId="10" type="noConversion"/>
  <conditionalFormatting sqref="L41 A41:C41 O41:Q41 U41:XFD41">
    <cfRule type="cellIs" dxfId="7" priority="1" stopIfTrue="1" operator="equal">
      <formula>"no"</formula>
    </cfRule>
  </conditionalFormatting>
  <pageMargins left="0.75" right="0.75" top="1" bottom="1" header="0.5" footer="0.5"/>
  <pageSetup paperSize="9" orientation="portrait" horizontalDpi="1200" verticalDpi="1200" r:id="rId11"/>
  <headerFooter alignWithMargins="0"/>
  <legacyDrawing r:id="rId1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9"/>
  </sheetPr>
  <dimension ref="A1:AC111"/>
  <sheetViews>
    <sheetView workbookViewId="0">
      <pane xSplit="7" ySplit="5" topLeftCell="H36" activePane="bottomRight" state="frozen"/>
      <selection pane="topRight" activeCell="H1" sqref="H1"/>
      <selection pane="bottomLeft" activeCell="A6" sqref="A6"/>
      <selection pane="bottomRight" activeCell="K105" sqref="K105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7" width="10" style="55" hidden="1" customWidth="1"/>
    <col min="8" max="15" width="8.625" style="55" customWidth="1"/>
    <col min="16" max="19" width="8.625" style="7" customWidth="1"/>
    <col min="20" max="20" width="12.375" style="7" bestFit="1" customWidth="1"/>
    <col min="21" max="21" width="12" style="7" customWidth="1"/>
    <col min="22" max="16384" width="9" style="7"/>
  </cols>
  <sheetData>
    <row r="1" spans="1:21" s="2" customFormat="1" ht="25.5">
      <c r="A1" s="162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3"/>
      <c r="N2" s="83"/>
      <c r="O2" s="83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4"/>
      <c r="N3" s="85"/>
      <c r="O3" s="85"/>
    </row>
    <row r="4" spans="1:21" s="8" customFormat="1">
      <c r="A4" s="163" t="s">
        <v>276</v>
      </c>
      <c r="B4" s="163" t="s">
        <v>277</v>
      </c>
      <c r="C4" s="164" t="s">
        <v>278</v>
      </c>
      <c r="D4" s="165" t="s">
        <v>279</v>
      </c>
      <c r="E4" s="166"/>
      <c r="F4" s="167" t="s">
        <v>280</v>
      </c>
      <c r="G4" s="167"/>
      <c r="H4" s="156" t="s">
        <v>442</v>
      </c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 t="s">
        <v>281</v>
      </c>
      <c r="U4" s="157"/>
    </row>
    <row r="5" spans="1:21" s="15" customFormat="1">
      <c r="A5" s="163"/>
      <c r="B5" s="163"/>
      <c r="C5" s="164"/>
      <c r="D5" s="79" t="s">
        <v>409</v>
      </c>
      <c r="E5" s="79" t="s">
        <v>410</v>
      </c>
      <c r="F5" s="79" t="s">
        <v>409</v>
      </c>
      <c r="G5" s="79" t="s">
        <v>410</v>
      </c>
      <c r="H5" s="80" t="s">
        <v>284</v>
      </c>
      <c r="I5" s="80" t="s">
        <v>285</v>
      </c>
      <c r="J5" s="80" t="s">
        <v>242</v>
      </c>
      <c r="K5" s="80" t="s">
        <v>243</v>
      </c>
      <c r="L5" s="80" t="s">
        <v>244</v>
      </c>
      <c r="M5" s="80" t="s">
        <v>245</v>
      </c>
      <c r="N5" s="80" t="s">
        <v>246</v>
      </c>
      <c r="O5" s="80" t="s">
        <v>247</v>
      </c>
      <c r="P5" s="80" t="s">
        <v>248</v>
      </c>
      <c r="Q5" s="80" t="s">
        <v>249</v>
      </c>
      <c r="R5" s="80" t="s">
        <v>250</v>
      </c>
      <c r="S5" s="80" t="s">
        <v>251</v>
      </c>
      <c r="T5" s="156"/>
      <c r="U5" s="158"/>
    </row>
    <row r="6" spans="1:21" s="15" customFormat="1" ht="14.25" customHeight="1">
      <c r="A6" s="159" t="s">
        <v>286</v>
      </c>
      <c r="B6" s="146" t="s">
        <v>287</v>
      </c>
      <c r="C6" s="45" t="s">
        <v>287</v>
      </c>
      <c r="D6" s="81"/>
      <c r="E6" s="81"/>
      <c r="F6" s="81"/>
      <c r="G6" s="81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10">
        <f>SUM(H6:S6)</f>
        <v>0</v>
      </c>
      <c r="U6" s="88"/>
    </row>
    <row r="7" spans="1:21" s="15" customFormat="1">
      <c r="A7" s="159"/>
      <c r="B7" s="146"/>
      <c r="C7" s="45" t="s">
        <v>288</v>
      </c>
      <c r="D7" s="81"/>
      <c r="E7" s="81"/>
      <c r="F7" s="81"/>
      <c r="G7" s="81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10">
        <f t="shared" ref="T7:T70" si="0">SUM(H7:S7)</f>
        <v>0</v>
      </c>
      <c r="U7" s="88"/>
    </row>
    <row r="8" spans="1:21" s="15" customFormat="1">
      <c r="A8" s="159"/>
      <c r="B8" s="65" t="s">
        <v>289</v>
      </c>
      <c r="C8" s="45" t="s">
        <v>5</v>
      </c>
      <c r="D8" s="81"/>
      <c r="E8" s="81"/>
      <c r="F8" s="81"/>
      <c r="G8" s="81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10">
        <f t="shared" si="0"/>
        <v>0</v>
      </c>
      <c r="U8" s="88"/>
    </row>
    <row r="9" spans="1:21" s="15" customFormat="1">
      <c r="A9" s="159"/>
      <c r="B9" s="65" t="s">
        <v>290</v>
      </c>
      <c r="C9" s="45" t="s">
        <v>7</v>
      </c>
      <c r="D9" s="81"/>
      <c r="E9" s="81"/>
      <c r="F9" s="81"/>
      <c r="G9" s="81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10">
        <f t="shared" si="0"/>
        <v>0</v>
      </c>
      <c r="U9" s="88"/>
    </row>
    <row r="10" spans="1:21" s="15" customFormat="1">
      <c r="A10" s="159"/>
      <c r="B10" s="146" t="s">
        <v>291</v>
      </c>
      <c r="C10" s="45" t="s">
        <v>8</v>
      </c>
      <c r="D10" s="81"/>
      <c r="E10" s="81"/>
      <c r="F10" s="81"/>
      <c r="G10" s="81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10">
        <f t="shared" si="0"/>
        <v>0</v>
      </c>
      <c r="U10" s="88"/>
    </row>
    <row r="11" spans="1:21" s="15" customFormat="1">
      <c r="A11" s="159"/>
      <c r="B11" s="146"/>
      <c r="C11" s="45" t="s">
        <v>9</v>
      </c>
      <c r="D11" s="81"/>
      <c r="E11" s="81"/>
      <c r="F11" s="81"/>
      <c r="G11" s="81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10">
        <f t="shared" si="0"/>
        <v>0</v>
      </c>
      <c r="U11" s="88"/>
    </row>
    <row r="12" spans="1:21" s="15" customFormat="1">
      <c r="A12" s="159"/>
      <c r="B12" s="146"/>
      <c r="C12" s="45" t="s">
        <v>10</v>
      </c>
      <c r="D12" s="81"/>
      <c r="E12" s="81"/>
      <c r="F12" s="81"/>
      <c r="G12" s="81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10">
        <f t="shared" si="0"/>
        <v>0</v>
      </c>
      <c r="U12" s="88"/>
    </row>
    <row r="13" spans="1:21" s="15" customFormat="1">
      <c r="A13" s="159"/>
      <c r="B13" s="146"/>
      <c r="C13" s="45" t="s">
        <v>11</v>
      </c>
      <c r="D13" s="81"/>
      <c r="E13" s="81"/>
      <c r="F13" s="81"/>
      <c r="G13" s="81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10">
        <f t="shared" si="0"/>
        <v>0</v>
      </c>
      <c r="U13" s="88"/>
    </row>
    <row r="14" spans="1:21" s="15" customFormat="1">
      <c r="A14" s="159"/>
      <c r="B14" s="146"/>
      <c r="C14" s="45" t="s">
        <v>12</v>
      </c>
      <c r="D14" s="81"/>
      <c r="E14" s="81"/>
      <c r="F14" s="81"/>
      <c r="G14" s="81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10">
        <f t="shared" si="0"/>
        <v>0</v>
      </c>
      <c r="U14" s="88"/>
    </row>
    <row r="15" spans="1:21" s="15" customFormat="1">
      <c r="A15" s="159"/>
      <c r="B15" s="146"/>
      <c r="C15" s="45" t="s">
        <v>13</v>
      </c>
      <c r="D15" s="81"/>
      <c r="E15" s="81"/>
      <c r="F15" s="81"/>
      <c r="G15" s="81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10">
        <f t="shared" si="0"/>
        <v>0</v>
      </c>
      <c r="U15" s="88"/>
    </row>
    <row r="16" spans="1:21" s="15" customFormat="1">
      <c r="A16" s="159"/>
      <c r="B16" s="146"/>
      <c r="C16" s="45" t="s">
        <v>14</v>
      </c>
      <c r="D16" s="81"/>
      <c r="E16" s="81"/>
      <c r="F16" s="81"/>
      <c r="G16" s="81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10">
        <f t="shared" si="0"/>
        <v>0</v>
      </c>
      <c r="U16" s="88"/>
    </row>
    <row r="17" spans="1:21" s="15" customFormat="1">
      <c r="A17" s="159"/>
      <c r="B17" s="146"/>
      <c r="C17" s="45" t="s">
        <v>15</v>
      </c>
      <c r="D17" s="81"/>
      <c r="E17" s="81"/>
      <c r="F17" s="81"/>
      <c r="G17" s="81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10">
        <f t="shared" si="0"/>
        <v>0</v>
      </c>
      <c r="U17" s="88"/>
    </row>
    <row r="18" spans="1:21" s="15" customFormat="1">
      <c r="A18" s="159"/>
      <c r="B18" s="146"/>
      <c r="C18" s="45" t="s">
        <v>16</v>
      </c>
      <c r="D18" s="81"/>
      <c r="E18" s="81"/>
      <c r="F18" s="81"/>
      <c r="G18" s="81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10">
        <f t="shared" si="0"/>
        <v>0</v>
      </c>
      <c r="U18" s="88"/>
    </row>
    <row r="19" spans="1:21" s="15" customFormat="1">
      <c r="A19" s="159"/>
      <c r="B19" s="65" t="s">
        <v>292</v>
      </c>
      <c r="C19" s="45" t="s">
        <v>17</v>
      </c>
      <c r="D19" s="81"/>
      <c r="E19" s="81"/>
      <c r="F19" s="81"/>
      <c r="G19" s="81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10">
        <f t="shared" si="0"/>
        <v>0</v>
      </c>
      <c r="U19" s="88"/>
    </row>
    <row r="20" spans="1:21" s="15" customFormat="1">
      <c r="A20" s="159"/>
      <c r="B20" s="65" t="s">
        <v>293</v>
      </c>
      <c r="C20" s="45" t="s">
        <v>19</v>
      </c>
      <c r="D20" s="81"/>
      <c r="E20" s="81"/>
      <c r="F20" s="81"/>
      <c r="G20" s="81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10">
        <f t="shared" si="0"/>
        <v>0</v>
      </c>
      <c r="U20" s="88"/>
    </row>
    <row r="21" spans="1:21" s="15" customFormat="1">
      <c r="A21" s="159"/>
      <c r="B21" s="65" t="s">
        <v>294</v>
      </c>
      <c r="C21" s="45" t="s">
        <v>20</v>
      </c>
      <c r="D21" s="81"/>
      <c r="E21" s="81"/>
      <c r="F21" s="81"/>
      <c r="G21" s="81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10">
        <f t="shared" si="0"/>
        <v>0</v>
      </c>
      <c r="U21" s="88"/>
    </row>
    <row r="22" spans="1:21" s="15" customFormat="1">
      <c r="A22" s="159"/>
      <c r="B22" s="146" t="s">
        <v>295</v>
      </c>
      <c r="C22" s="45" t="s">
        <v>22</v>
      </c>
      <c r="D22" s="81"/>
      <c r="E22" s="81"/>
      <c r="F22" s="81"/>
      <c r="G22" s="81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10">
        <f t="shared" si="0"/>
        <v>0</v>
      </c>
      <c r="U22" s="88"/>
    </row>
    <row r="23" spans="1:21" s="15" customFormat="1">
      <c r="A23" s="159"/>
      <c r="B23" s="146"/>
      <c r="C23" s="45" t="s">
        <v>23</v>
      </c>
      <c r="D23" s="81"/>
      <c r="E23" s="81"/>
      <c r="F23" s="81"/>
      <c r="G23" s="81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10">
        <f t="shared" si="0"/>
        <v>0</v>
      </c>
      <c r="U23" s="88"/>
    </row>
    <row r="24" spans="1:21" s="15" customFormat="1">
      <c r="A24" s="159"/>
      <c r="B24" s="146"/>
      <c r="C24" s="45" t="s">
        <v>24</v>
      </c>
      <c r="D24" s="81"/>
      <c r="E24" s="81"/>
      <c r="F24" s="81"/>
      <c r="G24" s="81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10">
        <f t="shared" si="0"/>
        <v>0</v>
      </c>
      <c r="U24" s="88"/>
    </row>
    <row r="25" spans="1:21" s="15" customFormat="1">
      <c r="A25" s="159"/>
      <c r="B25" s="146"/>
      <c r="C25" s="45" t="s">
        <v>25</v>
      </c>
      <c r="D25" s="81"/>
      <c r="E25" s="81"/>
      <c r="F25" s="81"/>
      <c r="G25" s="81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10">
        <f t="shared" si="0"/>
        <v>0</v>
      </c>
      <c r="U25" s="88"/>
    </row>
    <row r="26" spans="1:21" s="15" customFormat="1">
      <c r="A26" s="159"/>
      <c r="B26" s="146"/>
      <c r="C26" s="45" t="s">
        <v>26</v>
      </c>
      <c r="D26" s="81"/>
      <c r="E26" s="81"/>
      <c r="F26" s="81"/>
      <c r="G26" s="81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10">
        <f t="shared" si="0"/>
        <v>0</v>
      </c>
      <c r="U26" s="88"/>
    </row>
    <row r="27" spans="1:21" s="15" customFormat="1">
      <c r="A27" s="159"/>
      <c r="B27" s="65" t="s">
        <v>296</v>
      </c>
      <c r="C27" s="45" t="s">
        <v>28</v>
      </c>
      <c r="D27" s="81"/>
      <c r="E27" s="81"/>
      <c r="F27" s="81"/>
      <c r="G27" s="81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10">
        <f t="shared" si="0"/>
        <v>0</v>
      </c>
      <c r="U27" s="88"/>
    </row>
    <row r="28" spans="1:21" s="15" customFormat="1" ht="14.25" customHeight="1">
      <c r="A28" s="152" t="s">
        <v>297</v>
      </c>
      <c r="B28" s="146" t="s">
        <v>298</v>
      </c>
      <c r="C28" s="45" t="s">
        <v>30</v>
      </c>
      <c r="D28" s="81"/>
      <c r="E28" s="81"/>
      <c r="F28" s="81"/>
      <c r="G28" s="81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10">
        <f t="shared" si="0"/>
        <v>0</v>
      </c>
      <c r="U28" s="88"/>
    </row>
    <row r="29" spans="1:21" s="15" customFormat="1">
      <c r="A29" s="152"/>
      <c r="B29" s="146"/>
      <c r="C29" s="45" t="s">
        <v>31</v>
      </c>
      <c r="D29" s="81"/>
      <c r="E29" s="81"/>
      <c r="F29" s="81"/>
      <c r="G29" s="81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10">
        <f t="shared" si="0"/>
        <v>0</v>
      </c>
      <c r="U29" s="88"/>
    </row>
    <row r="30" spans="1:21" s="15" customFormat="1">
      <c r="A30" s="152"/>
      <c r="B30" s="65" t="s">
        <v>299</v>
      </c>
      <c r="C30" s="45" t="s">
        <v>33</v>
      </c>
      <c r="D30" s="81"/>
      <c r="E30" s="81"/>
      <c r="F30" s="81"/>
      <c r="G30" s="81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10">
        <f t="shared" si="0"/>
        <v>0</v>
      </c>
      <c r="U30" s="88"/>
    </row>
    <row r="31" spans="1:21" s="15" customFormat="1">
      <c r="A31" s="152"/>
      <c r="B31" s="146" t="s">
        <v>300</v>
      </c>
      <c r="C31" s="45" t="s">
        <v>34</v>
      </c>
      <c r="D31" s="81"/>
      <c r="E31" s="81"/>
      <c r="F31" s="81"/>
      <c r="G31" s="81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10">
        <f t="shared" si="0"/>
        <v>0</v>
      </c>
      <c r="U31" s="88"/>
    </row>
    <row r="32" spans="1:21" s="15" customFormat="1">
      <c r="A32" s="152"/>
      <c r="B32" s="146"/>
      <c r="C32" s="45" t="s">
        <v>35</v>
      </c>
      <c r="D32" s="81"/>
      <c r="E32" s="81"/>
      <c r="F32" s="81"/>
      <c r="G32" s="81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10">
        <f t="shared" si="0"/>
        <v>0</v>
      </c>
      <c r="U32" s="88"/>
    </row>
    <row r="33" spans="1:21" s="15" customFormat="1">
      <c r="A33" s="152"/>
      <c r="B33" s="146"/>
      <c r="C33" s="45" t="s">
        <v>36</v>
      </c>
      <c r="D33" s="81"/>
      <c r="E33" s="81"/>
      <c r="F33" s="81"/>
      <c r="G33" s="81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10">
        <f t="shared" si="0"/>
        <v>0</v>
      </c>
      <c r="U33" s="88"/>
    </row>
    <row r="34" spans="1:21" s="15" customFormat="1">
      <c r="A34" s="152"/>
      <c r="B34" s="146" t="s">
        <v>301</v>
      </c>
      <c r="C34" s="45" t="s">
        <v>38</v>
      </c>
      <c r="D34" s="81"/>
      <c r="E34" s="81"/>
      <c r="F34" s="81"/>
      <c r="G34" s="81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10">
        <f t="shared" si="0"/>
        <v>0</v>
      </c>
      <c r="U34" s="88"/>
    </row>
    <row r="35" spans="1:21" s="15" customFormat="1">
      <c r="A35" s="152"/>
      <c r="B35" s="146"/>
      <c r="C35" s="45" t="s">
        <v>39</v>
      </c>
      <c r="D35" s="81"/>
      <c r="E35" s="81"/>
      <c r="F35" s="81"/>
      <c r="G35" s="81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10">
        <f t="shared" si="0"/>
        <v>0</v>
      </c>
      <c r="U35" s="88"/>
    </row>
    <row r="36" spans="1:21" s="15" customFormat="1">
      <c r="A36" s="152"/>
      <c r="B36" s="65" t="s">
        <v>302</v>
      </c>
      <c r="C36" s="45" t="s">
        <v>40</v>
      </c>
      <c r="D36" s="81"/>
      <c r="E36" s="81"/>
      <c r="F36" s="81"/>
      <c r="G36" s="81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10">
        <f t="shared" si="0"/>
        <v>0</v>
      </c>
      <c r="U36" s="88"/>
    </row>
    <row r="37" spans="1:21" s="15" customFormat="1">
      <c r="A37" s="152"/>
      <c r="B37" s="65" t="s">
        <v>303</v>
      </c>
      <c r="C37" s="45" t="s">
        <v>42</v>
      </c>
      <c r="D37" s="81"/>
      <c r="E37" s="81"/>
      <c r="F37" s="81"/>
      <c r="G37" s="81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10">
        <f t="shared" si="0"/>
        <v>0</v>
      </c>
      <c r="U37" s="88"/>
    </row>
    <row r="38" spans="1:21" s="15" customFormat="1">
      <c r="A38" s="152"/>
      <c r="B38" s="146" t="s">
        <v>304</v>
      </c>
      <c r="C38" s="45" t="s">
        <v>43</v>
      </c>
      <c r="D38" s="81"/>
      <c r="E38" s="81"/>
      <c r="F38" s="81"/>
      <c r="G38" s="81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10">
        <f t="shared" si="0"/>
        <v>0</v>
      </c>
      <c r="U38" s="88"/>
    </row>
    <row r="39" spans="1:21" s="15" customFormat="1">
      <c r="A39" s="152"/>
      <c r="B39" s="146"/>
      <c r="C39" s="45" t="s">
        <v>44</v>
      </c>
      <c r="D39" s="81"/>
      <c r="E39" s="81"/>
      <c r="F39" s="81"/>
      <c r="G39" s="81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10">
        <f t="shared" si="0"/>
        <v>0</v>
      </c>
      <c r="U39" s="88"/>
    </row>
    <row r="40" spans="1:21" s="15" customFormat="1">
      <c r="A40" s="152"/>
      <c r="B40" s="65" t="s">
        <v>367</v>
      </c>
      <c r="C40" s="45" t="s">
        <v>46</v>
      </c>
      <c r="D40" s="81"/>
      <c r="E40" s="81"/>
      <c r="F40" s="81"/>
      <c r="G40" s="81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10">
        <f t="shared" si="0"/>
        <v>0</v>
      </c>
      <c r="U40" s="88"/>
    </row>
    <row r="41" spans="1:21" s="15" customFormat="1" ht="14.25" customHeight="1">
      <c r="A41" s="153" t="s">
        <v>368</v>
      </c>
      <c r="B41" s="47" t="s">
        <v>305</v>
      </c>
      <c r="C41" s="45" t="s">
        <v>305</v>
      </c>
      <c r="D41" s="81"/>
      <c r="E41" s="81"/>
      <c r="F41" s="81"/>
      <c r="G41" s="81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10">
        <f t="shared" si="0"/>
        <v>0</v>
      </c>
      <c r="U41" s="88"/>
    </row>
    <row r="42" spans="1:21" s="15" customFormat="1">
      <c r="A42" s="153"/>
      <c r="B42" s="65" t="s">
        <v>306</v>
      </c>
      <c r="C42" s="48" t="s">
        <v>306</v>
      </c>
      <c r="D42" s="81"/>
      <c r="E42" s="81"/>
      <c r="F42" s="81"/>
      <c r="G42" s="81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10">
        <f t="shared" si="0"/>
        <v>0</v>
      </c>
      <c r="U42" s="88"/>
    </row>
    <row r="43" spans="1:21" s="15" customFormat="1">
      <c r="A43" s="153"/>
      <c r="B43" s="65" t="s">
        <v>307</v>
      </c>
      <c r="C43" s="48" t="s">
        <v>48</v>
      </c>
      <c r="D43" s="81"/>
      <c r="E43" s="81"/>
      <c r="F43" s="81"/>
      <c r="G43" s="81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10">
        <f t="shared" si="0"/>
        <v>0</v>
      </c>
      <c r="U43" s="88"/>
    </row>
    <row r="44" spans="1:21" s="15" customFormat="1">
      <c r="A44" s="153"/>
      <c r="B44" s="146" t="s">
        <v>308</v>
      </c>
      <c r="C44" s="48" t="s">
        <v>50</v>
      </c>
      <c r="D44" s="81"/>
      <c r="E44" s="81"/>
      <c r="F44" s="81"/>
      <c r="G44" s="81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10">
        <f t="shared" si="0"/>
        <v>0</v>
      </c>
      <c r="U44" s="88"/>
    </row>
    <row r="45" spans="1:21" s="15" customFormat="1">
      <c r="A45" s="153"/>
      <c r="B45" s="146"/>
      <c r="C45" s="48" t="s">
        <v>309</v>
      </c>
      <c r="D45" s="81"/>
      <c r="E45" s="81"/>
      <c r="F45" s="81"/>
      <c r="G45" s="81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10">
        <f t="shared" si="0"/>
        <v>0</v>
      </c>
      <c r="U45" s="88"/>
    </row>
    <row r="46" spans="1:21" s="15" customFormat="1">
      <c r="A46" s="153"/>
      <c r="B46" s="65" t="s">
        <v>310</v>
      </c>
      <c r="C46" s="48" t="s">
        <v>52</v>
      </c>
      <c r="D46" s="81"/>
      <c r="E46" s="81"/>
      <c r="F46" s="81"/>
      <c r="G46" s="81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10">
        <f t="shared" si="0"/>
        <v>0</v>
      </c>
      <c r="U46" s="88"/>
    </row>
    <row r="47" spans="1:21" s="15" customFormat="1">
      <c r="A47" s="153"/>
      <c r="B47" s="65" t="s">
        <v>311</v>
      </c>
      <c r="C47" s="48" t="s">
        <v>53</v>
      </c>
      <c r="D47" s="81"/>
      <c r="E47" s="81"/>
      <c r="F47" s="81"/>
      <c r="G47" s="81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10">
        <f t="shared" si="0"/>
        <v>0</v>
      </c>
      <c r="U47" s="88"/>
    </row>
    <row r="48" spans="1:21" s="15" customFormat="1">
      <c r="A48" s="153"/>
      <c r="B48" s="65" t="s">
        <v>312</v>
      </c>
      <c r="C48" s="48" t="s">
        <v>55</v>
      </c>
      <c r="D48" s="81"/>
      <c r="E48" s="81"/>
      <c r="F48" s="81"/>
      <c r="G48" s="81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10">
        <f t="shared" si="0"/>
        <v>0</v>
      </c>
      <c r="U48" s="88"/>
    </row>
    <row r="49" spans="1:21" s="15" customFormat="1" ht="14.25" customHeight="1">
      <c r="A49" s="154" t="s">
        <v>313</v>
      </c>
      <c r="B49" s="151" t="s">
        <v>314</v>
      </c>
      <c r="C49" s="48" t="s">
        <v>56</v>
      </c>
      <c r="D49" s="81"/>
      <c r="E49" s="81"/>
      <c r="F49" s="81"/>
      <c r="G49" s="81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10">
        <f t="shared" si="0"/>
        <v>0</v>
      </c>
      <c r="U49" s="88"/>
    </row>
    <row r="50" spans="1:21" s="15" customFormat="1">
      <c r="A50" s="154"/>
      <c r="B50" s="151"/>
      <c r="C50" s="48" t="s">
        <v>57</v>
      </c>
      <c r="D50" s="81"/>
      <c r="E50" s="81"/>
      <c r="F50" s="81"/>
      <c r="G50" s="81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10">
        <f t="shared" si="0"/>
        <v>0</v>
      </c>
      <c r="U50" s="88"/>
    </row>
    <row r="51" spans="1:21" s="15" customFormat="1">
      <c r="A51" s="154"/>
      <c r="B51" s="151"/>
      <c r="C51" s="48" t="s">
        <v>16</v>
      </c>
      <c r="D51" s="81"/>
      <c r="E51" s="81"/>
      <c r="F51" s="81"/>
      <c r="G51" s="81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10">
        <f t="shared" si="0"/>
        <v>0</v>
      </c>
      <c r="U51" s="88"/>
    </row>
    <row r="52" spans="1:21" s="15" customFormat="1">
      <c r="A52" s="154"/>
      <c r="B52" s="146" t="s">
        <v>315</v>
      </c>
      <c r="C52" s="48" t="s">
        <v>59</v>
      </c>
      <c r="D52" s="81"/>
      <c r="E52" s="81"/>
      <c r="F52" s="81"/>
      <c r="G52" s="81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10">
        <f t="shared" si="0"/>
        <v>0</v>
      </c>
      <c r="U52" s="88"/>
    </row>
    <row r="53" spans="1:21" s="15" customFormat="1">
      <c r="A53" s="154"/>
      <c r="B53" s="146"/>
      <c r="C53" s="48" t="s">
        <v>60</v>
      </c>
      <c r="D53" s="81"/>
      <c r="E53" s="81"/>
      <c r="F53" s="81"/>
      <c r="G53" s="81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10">
        <f t="shared" si="0"/>
        <v>0</v>
      </c>
      <c r="U53" s="88"/>
    </row>
    <row r="54" spans="1:21" s="15" customFormat="1">
      <c r="A54" s="154"/>
      <c r="B54" s="146"/>
      <c r="C54" s="48" t="s">
        <v>16</v>
      </c>
      <c r="D54" s="81"/>
      <c r="E54" s="81"/>
      <c r="F54" s="81"/>
      <c r="G54" s="81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10">
        <f t="shared" si="0"/>
        <v>0</v>
      </c>
      <c r="U54" s="88"/>
    </row>
    <row r="55" spans="1:21" s="15" customFormat="1">
      <c r="A55" s="154"/>
      <c r="B55" s="64" t="s">
        <v>316</v>
      </c>
      <c r="C55" s="48" t="s">
        <v>62</v>
      </c>
      <c r="D55" s="81"/>
      <c r="E55" s="81"/>
      <c r="F55" s="81"/>
      <c r="G55" s="81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10">
        <f t="shared" si="0"/>
        <v>0</v>
      </c>
      <c r="U55" s="88"/>
    </row>
    <row r="56" spans="1:21" s="15" customFormat="1">
      <c r="A56" s="154"/>
      <c r="B56" s="64" t="s">
        <v>369</v>
      </c>
      <c r="C56" s="48" t="s">
        <v>63</v>
      </c>
      <c r="D56" s="81"/>
      <c r="E56" s="81"/>
      <c r="F56" s="81"/>
      <c r="G56" s="81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10">
        <f t="shared" si="0"/>
        <v>0</v>
      </c>
      <c r="U56" s="88"/>
    </row>
    <row r="57" spans="1:21" s="15" customFormat="1" ht="14.25" customHeight="1">
      <c r="A57" s="155" t="s">
        <v>370</v>
      </c>
      <c r="B57" s="65" t="s">
        <v>371</v>
      </c>
      <c r="C57" s="48" t="s">
        <v>66</v>
      </c>
      <c r="D57" s="81"/>
      <c r="E57" s="81"/>
      <c r="F57" s="81"/>
      <c r="G57" s="81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10">
        <f t="shared" si="0"/>
        <v>0</v>
      </c>
      <c r="U57" s="88"/>
    </row>
    <row r="58" spans="1:21" s="15" customFormat="1">
      <c r="A58" s="155"/>
      <c r="B58" s="64" t="s">
        <v>372</v>
      </c>
      <c r="C58" s="48" t="s">
        <v>67</v>
      </c>
      <c r="D58" s="81"/>
      <c r="E58" s="81"/>
      <c r="F58" s="81"/>
      <c r="G58" s="81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10">
        <f t="shared" si="0"/>
        <v>0</v>
      </c>
      <c r="U58" s="88"/>
    </row>
    <row r="59" spans="1:21" s="15" customFormat="1">
      <c r="A59" s="155"/>
      <c r="B59" s="151" t="s">
        <v>373</v>
      </c>
      <c r="C59" s="48" t="s">
        <v>68</v>
      </c>
      <c r="D59" s="81"/>
      <c r="E59" s="81"/>
      <c r="F59" s="81"/>
      <c r="G59" s="81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10">
        <f t="shared" si="0"/>
        <v>0</v>
      </c>
      <c r="U59" s="88"/>
    </row>
    <row r="60" spans="1:21" s="15" customFormat="1">
      <c r="A60" s="155"/>
      <c r="B60" s="151"/>
      <c r="C60" s="48" t="s">
        <v>16</v>
      </c>
      <c r="D60" s="81"/>
      <c r="E60" s="81"/>
      <c r="F60" s="81"/>
      <c r="G60" s="81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10">
        <f t="shared" si="0"/>
        <v>0</v>
      </c>
      <c r="U60" s="88"/>
    </row>
    <row r="61" spans="1:21" s="15" customFormat="1">
      <c r="A61" s="155"/>
      <c r="B61" s="64" t="s">
        <v>173</v>
      </c>
      <c r="C61" s="48" t="s">
        <v>69</v>
      </c>
      <c r="D61" s="81"/>
      <c r="E61" s="81"/>
      <c r="F61" s="81"/>
      <c r="G61" s="81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10">
        <f t="shared" si="0"/>
        <v>0</v>
      </c>
      <c r="U61" s="88"/>
    </row>
    <row r="62" spans="1:21" s="15" customFormat="1">
      <c r="A62" s="155"/>
      <c r="B62" s="65" t="s">
        <v>70</v>
      </c>
      <c r="C62" s="48" t="s">
        <v>71</v>
      </c>
      <c r="D62" s="81"/>
      <c r="E62" s="81"/>
      <c r="F62" s="81"/>
      <c r="G62" s="81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10">
        <f t="shared" si="0"/>
        <v>0</v>
      </c>
      <c r="U62" s="88"/>
    </row>
    <row r="63" spans="1:21" s="15" customFormat="1" ht="14.25" customHeight="1">
      <c r="A63" s="150" t="s">
        <v>376</v>
      </c>
      <c r="B63" s="47" t="s">
        <v>377</v>
      </c>
      <c r="C63" s="48" t="s">
        <v>74</v>
      </c>
      <c r="D63" s="81"/>
      <c r="E63" s="81"/>
      <c r="F63" s="81"/>
      <c r="G63" s="81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10">
        <f t="shared" si="0"/>
        <v>0</v>
      </c>
      <c r="U63" s="88"/>
    </row>
    <row r="64" spans="1:21" s="15" customFormat="1">
      <c r="A64" s="150"/>
      <c r="B64" s="47" t="s">
        <v>378</v>
      </c>
      <c r="C64" s="48" t="s">
        <v>75</v>
      </c>
      <c r="D64" s="81"/>
      <c r="E64" s="81"/>
      <c r="F64" s="81"/>
      <c r="G64" s="81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10">
        <f t="shared" si="0"/>
        <v>0</v>
      </c>
      <c r="U64" s="88"/>
    </row>
    <row r="65" spans="1:21" s="15" customFormat="1">
      <c r="A65" s="150"/>
      <c r="B65" s="47" t="s">
        <v>379</v>
      </c>
      <c r="C65" s="48" t="s">
        <v>76</v>
      </c>
      <c r="D65" s="81"/>
      <c r="E65" s="81"/>
      <c r="F65" s="81"/>
      <c r="G65" s="81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10">
        <f t="shared" si="0"/>
        <v>0</v>
      </c>
      <c r="U65" s="88"/>
    </row>
    <row r="66" spans="1:21" s="15" customFormat="1">
      <c r="A66" s="150"/>
      <c r="B66" s="47" t="s">
        <v>380</v>
      </c>
      <c r="C66" s="48" t="s">
        <v>78</v>
      </c>
      <c r="D66" s="81"/>
      <c r="E66" s="81"/>
      <c r="F66" s="81"/>
      <c r="G66" s="81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10">
        <f t="shared" si="0"/>
        <v>0</v>
      </c>
      <c r="U66" s="88"/>
    </row>
    <row r="67" spans="1:21" s="15" customFormat="1">
      <c r="A67" s="150"/>
      <c r="B67" s="47" t="s">
        <v>381</v>
      </c>
      <c r="C67" s="48" t="s">
        <v>79</v>
      </c>
      <c r="D67" s="81"/>
      <c r="E67" s="81"/>
      <c r="F67" s="81"/>
      <c r="G67" s="81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10">
        <f t="shared" si="0"/>
        <v>0</v>
      </c>
      <c r="U67" s="88"/>
    </row>
    <row r="68" spans="1:21" s="15" customFormat="1">
      <c r="A68" s="150"/>
      <c r="B68" s="151" t="s">
        <v>382</v>
      </c>
      <c r="C68" s="48" t="s">
        <v>81</v>
      </c>
      <c r="D68" s="81"/>
      <c r="E68" s="81"/>
      <c r="F68" s="81"/>
      <c r="G68" s="81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10">
        <f t="shared" si="0"/>
        <v>0</v>
      </c>
      <c r="U68" s="88"/>
    </row>
    <row r="69" spans="1:21" s="15" customFormat="1">
      <c r="A69" s="150"/>
      <c r="B69" s="151"/>
      <c r="C69" s="48" t="s">
        <v>82</v>
      </c>
      <c r="D69" s="81"/>
      <c r="E69" s="81"/>
      <c r="F69" s="81"/>
      <c r="G69" s="81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10">
        <f t="shared" si="0"/>
        <v>0</v>
      </c>
      <c r="U69" s="88"/>
    </row>
    <row r="70" spans="1:21" s="15" customFormat="1">
      <c r="A70" s="150"/>
      <c r="B70" s="64" t="s">
        <v>383</v>
      </c>
      <c r="C70" s="48" t="s">
        <v>84</v>
      </c>
      <c r="D70" s="81"/>
      <c r="E70" s="81"/>
      <c r="F70" s="81"/>
      <c r="G70" s="81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10">
        <f t="shared" si="0"/>
        <v>0</v>
      </c>
      <c r="U70" s="88"/>
    </row>
    <row r="71" spans="1:21" s="15" customFormat="1">
      <c r="A71" s="150"/>
      <c r="B71" s="64" t="s">
        <v>384</v>
      </c>
      <c r="C71" s="48" t="s">
        <v>85</v>
      </c>
      <c r="D71" s="81"/>
      <c r="E71" s="81"/>
      <c r="F71" s="81"/>
      <c r="G71" s="81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10">
        <f t="shared" ref="T71:T93" si="1">SUM(H71:S71)</f>
        <v>0</v>
      </c>
      <c r="U71" s="88"/>
    </row>
    <row r="72" spans="1:21" s="15" customFormat="1">
      <c r="A72" s="150"/>
      <c r="B72" s="64" t="s">
        <v>385</v>
      </c>
      <c r="C72" s="48" t="s">
        <v>86</v>
      </c>
      <c r="D72" s="81"/>
      <c r="E72" s="81"/>
      <c r="F72" s="81"/>
      <c r="G72" s="81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10">
        <f t="shared" si="1"/>
        <v>0</v>
      </c>
      <c r="U72" s="88"/>
    </row>
    <row r="73" spans="1:21" s="15" customFormat="1">
      <c r="A73" s="150"/>
      <c r="B73" s="151" t="s">
        <v>386</v>
      </c>
      <c r="C73" s="48" t="s">
        <v>88</v>
      </c>
      <c r="D73" s="81"/>
      <c r="E73" s="81"/>
      <c r="F73" s="81"/>
      <c r="G73" s="81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10">
        <f t="shared" si="1"/>
        <v>0</v>
      </c>
      <c r="U73" s="88"/>
    </row>
    <row r="74" spans="1:21" s="15" customFormat="1">
      <c r="A74" s="150"/>
      <c r="B74" s="151"/>
      <c r="C74" s="50" t="s">
        <v>89</v>
      </c>
      <c r="D74" s="81"/>
      <c r="E74" s="81"/>
      <c r="F74" s="81"/>
      <c r="G74" s="81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10">
        <f t="shared" si="1"/>
        <v>0</v>
      </c>
      <c r="U74" s="88"/>
    </row>
    <row r="75" spans="1:21" s="15" customFormat="1">
      <c r="A75" s="150"/>
      <c r="B75" s="64" t="s">
        <v>387</v>
      </c>
      <c r="C75" s="48" t="s">
        <v>91</v>
      </c>
      <c r="D75" s="81"/>
      <c r="E75" s="81"/>
      <c r="F75" s="81"/>
      <c r="G75" s="81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10">
        <f t="shared" si="1"/>
        <v>0</v>
      </c>
      <c r="U75" s="88"/>
    </row>
    <row r="76" spans="1:21" s="15" customFormat="1" ht="14.25" customHeight="1">
      <c r="A76" s="145" t="s">
        <v>388</v>
      </c>
      <c r="B76" s="65" t="s">
        <v>389</v>
      </c>
      <c r="C76" s="48" t="s">
        <v>93</v>
      </c>
      <c r="D76" s="81"/>
      <c r="E76" s="81"/>
      <c r="F76" s="81"/>
      <c r="G76" s="81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10">
        <f t="shared" si="1"/>
        <v>0</v>
      </c>
      <c r="U76" s="88"/>
    </row>
    <row r="77" spans="1:21" s="15" customFormat="1">
      <c r="A77" s="145"/>
      <c r="B77" s="146" t="s">
        <v>390</v>
      </c>
      <c r="C77" s="48" t="s">
        <v>95</v>
      </c>
      <c r="D77" s="81"/>
      <c r="E77" s="81"/>
      <c r="F77" s="81"/>
      <c r="G77" s="81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10">
        <f t="shared" si="1"/>
        <v>0</v>
      </c>
      <c r="U77" s="88"/>
    </row>
    <row r="78" spans="1:21" s="15" customFormat="1">
      <c r="A78" s="145"/>
      <c r="B78" s="146"/>
      <c r="C78" s="50" t="s">
        <v>96</v>
      </c>
      <c r="D78" s="81"/>
      <c r="E78" s="81"/>
      <c r="F78" s="81"/>
      <c r="G78" s="81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10">
        <f t="shared" si="1"/>
        <v>0</v>
      </c>
      <c r="U78" s="88"/>
    </row>
    <row r="79" spans="1:21" s="15" customFormat="1">
      <c r="A79" s="145"/>
      <c r="B79" s="65" t="s">
        <v>391</v>
      </c>
      <c r="C79" s="48" t="s">
        <v>97</v>
      </c>
      <c r="D79" s="81"/>
      <c r="E79" s="81"/>
      <c r="F79" s="81"/>
      <c r="G79" s="81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10">
        <f t="shared" si="1"/>
        <v>0</v>
      </c>
      <c r="U79" s="88"/>
    </row>
    <row r="80" spans="1:21" s="15" customFormat="1" ht="14.25" customHeight="1">
      <c r="A80" s="147" t="s">
        <v>392</v>
      </c>
      <c r="B80" s="65" t="s">
        <v>393</v>
      </c>
      <c r="C80" s="48" t="s">
        <v>100</v>
      </c>
      <c r="D80" s="81"/>
      <c r="E80" s="81"/>
      <c r="F80" s="81"/>
      <c r="G80" s="81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10">
        <f t="shared" si="1"/>
        <v>0</v>
      </c>
      <c r="U80" s="88"/>
    </row>
    <row r="81" spans="1:29" s="15" customFormat="1" ht="17.25" customHeight="1">
      <c r="A81" s="147"/>
      <c r="B81" s="65" t="s">
        <v>394</v>
      </c>
      <c r="C81" s="45" t="s">
        <v>101</v>
      </c>
      <c r="D81" s="81"/>
      <c r="E81" s="81"/>
      <c r="F81" s="81"/>
      <c r="G81" s="81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10">
        <f t="shared" si="1"/>
        <v>0</v>
      </c>
      <c r="U81" s="88"/>
    </row>
    <row r="82" spans="1:29" s="15" customFormat="1" ht="17.25" customHeight="1">
      <c r="A82" s="147"/>
      <c r="B82" s="146" t="s">
        <v>395</v>
      </c>
      <c r="C82" s="45" t="s">
        <v>103</v>
      </c>
      <c r="D82" s="81"/>
      <c r="E82" s="81"/>
      <c r="F82" s="81"/>
      <c r="G82" s="81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10">
        <f t="shared" si="1"/>
        <v>0</v>
      </c>
      <c r="U82" s="88"/>
    </row>
    <row r="83" spans="1:29" s="15" customFormat="1" ht="17.25" customHeight="1">
      <c r="A83" s="147"/>
      <c r="B83" s="146"/>
      <c r="C83" s="45" t="s">
        <v>104</v>
      </c>
      <c r="D83" s="81"/>
      <c r="E83" s="81"/>
      <c r="F83" s="81"/>
      <c r="G83" s="81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10">
        <f t="shared" si="1"/>
        <v>0</v>
      </c>
      <c r="U83" s="88"/>
    </row>
    <row r="84" spans="1:29" s="15" customFormat="1" ht="17.25" customHeight="1">
      <c r="A84" s="147"/>
      <c r="B84" s="146"/>
      <c r="C84" s="45" t="s">
        <v>105</v>
      </c>
      <c r="D84" s="81"/>
      <c r="E84" s="81"/>
      <c r="F84" s="81"/>
      <c r="G84" s="81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10">
        <f t="shared" si="1"/>
        <v>0</v>
      </c>
      <c r="U84" s="88"/>
    </row>
    <row r="85" spans="1:29" s="15" customFormat="1" ht="17.25" customHeight="1">
      <c r="A85" s="147"/>
      <c r="B85" s="65" t="s">
        <v>396</v>
      </c>
      <c r="C85" s="48" t="s">
        <v>107</v>
      </c>
      <c r="D85" s="81"/>
      <c r="E85" s="81"/>
      <c r="F85" s="81"/>
      <c r="G85" s="81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10">
        <f t="shared" si="1"/>
        <v>0</v>
      </c>
      <c r="U85" s="88"/>
    </row>
    <row r="86" spans="1:29" s="15" customFormat="1" ht="17.25" customHeight="1">
      <c r="A86" s="148" t="s">
        <v>397</v>
      </c>
      <c r="B86" s="65" t="s">
        <v>398</v>
      </c>
      <c r="C86" s="48" t="s">
        <v>110</v>
      </c>
      <c r="D86" s="81"/>
      <c r="E86" s="81"/>
      <c r="F86" s="81"/>
      <c r="G86" s="81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10">
        <f t="shared" si="1"/>
        <v>0</v>
      </c>
      <c r="U86" s="88"/>
    </row>
    <row r="87" spans="1:29" s="15" customFormat="1" ht="17.25" customHeight="1">
      <c r="A87" s="148"/>
      <c r="B87" s="65" t="s">
        <v>399</v>
      </c>
      <c r="C87" s="48" t="s">
        <v>112</v>
      </c>
      <c r="D87" s="81"/>
      <c r="E87" s="81"/>
      <c r="F87" s="81"/>
      <c r="G87" s="81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10">
        <f t="shared" si="1"/>
        <v>0</v>
      </c>
      <c r="U87" s="88"/>
    </row>
    <row r="88" spans="1:29" s="15" customFormat="1" ht="17.25" customHeight="1">
      <c r="A88" s="148"/>
      <c r="B88" s="65" t="s">
        <v>400</v>
      </c>
      <c r="C88" s="48" t="s">
        <v>114</v>
      </c>
      <c r="D88" s="81"/>
      <c r="E88" s="81"/>
      <c r="F88" s="81"/>
      <c r="G88" s="81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10">
        <f t="shared" si="1"/>
        <v>0</v>
      </c>
      <c r="U88" s="88"/>
    </row>
    <row r="89" spans="1:29" s="15" customFormat="1" ht="17.25" customHeight="1">
      <c r="A89" s="148"/>
      <c r="B89" s="65" t="s">
        <v>401</v>
      </c>
      <c r="C89" s="48" t="s">
        <v>115</v>
      </c>
      <c r="D89" s="81"/>
      <c r="E89" s="81"/>
      <c r="F89" s="81"/>
      <c r="G89" s="81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10">
        <f t="shared" si="1"/>
        <v>0</v>
      </c>
      <c r="U89" s="88"/>
    </row>
    <row r="90" spans="1:29" s="15" customFormat="1" ht="17.25" customHeight="1">
      <c r="A90" s="149" t="s">
        <v>275</v>
      </c>
      <c r="B90" s="65" t="s">
        <v>402</v>
      </c>
      <c r="C90" s="48" t="s">
        <v>117</v>
      </c>
      <c r="D90" s="81"/>
      <c r="E90" s="81"/>
      <c r="F90" s="81"/>
      <c r="G90" s="81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10">
        <f t="shared" si="1"/>
        <v>0</v>
      </c>
      <c r="U90" s="88"/>
    </row>
    <row r="91" spans="1:29" s="15" customFormat="1" ht="17.25" customHeight="1">
      <c r="A91" s="149"/>
      <c r="B91" s="65" t="s">
        <v>403</v>
      </c>
      <c r="C91" s="48" t="s">
        <v>403</v>
      </c>
      <c r="D91" s="81"/>
      <c r="E91" s="81"/>
      <c r="F91" s="81"/>
      <c r="G91" s="81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10">
        <f t="shared" si="1"/>
        <v>0</v>
      </c>
      <c r="U91" s="88"/>
    </row>
    <row r="92" spans="1:29" s="15" customFormat="1" ht="17.25" customHeight="1">
      <c r="A92" s="149"/>
      <c r="B92" s="65" t="s">
        <v>404</v>
      </c>
      <c r="C92" s="48" t="s">
        <v>16</v>
      </c>
      <c r="D92" s="81"/>
      <c r="E92" s="81"/>
      <c r="F92" s="81"/>
      <c r="G92" s="81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10">
        <f t="shared" si="1"/>
        <v>0</v>
      </c>
      <c r="U92" s="88"/>
    </row>
    <row r="93" spans="1:29" s="34" customFormat="1" ht="15" customHeight="1">
      <c r="A93" s="144" t="s">
        <v>405</v>
      </c>
      <c r="B93" s="144"/>
      <c r="C93" s="144"/>
      <c r="D93" s="89"/>
      <c r="E93" s="89"/>
      <c r="F93" s="89"/>
      <c r="G93" s="89"/>
      <c r="H93" s="110">
        <f>SUM(H6:H92)</f>
        <v>0</v>
      </c>
      <c r="I93" s="110">
        <f t="shared" ref="I93:S93" si="2">SUM(I6:I92)</f>
        <v>0</v>
      </c>
      <c r="J93" s="110">
        <f t="shared" si="2"/>
        <v>0</v>
      </c>
      <c r="K93" s="110">
        <f t="shared" si="2"/>
        <v>0</v>
      </c>
      <c r="L93" s="110">
        <f t="shared" si="2"/>
        <v>0</v>
      </c>
      <c r="M93" s="110">
        <f t="shared" si="2"/>
        <v>0</v>
      </c>
      <c r="N93" s="110">
        <f t="shared" si="2"/>
        <v>0</v>
      </c>
      <c r="O93" s="110">
        <f t="shared" si="2"/>
        <v>0</v>
      </c>
      <c r="P93" s="110">
        <f t="shared" si="2"/>
        <v>0</v>
      </c>
      <c r="Q93" s="110">
        <f t="shared" si="2"/>
        <v>0</v>
      </c>
      <c r="R93" s="110">
        <f t="shared" si="2"/>
        <v>0</v>
      </c>
      <c r="S93" s="110">
        <f t="shared" si="2"/>
        <v>0</v>
      </c>
      <c r="T93" s="110">
        <f t="shared" si="1"/>
        <v>0</v>
      </c>
      <c r="U93" s="88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02" t="s">
        <v>411</v>
      </c>
      <c r="B94" s="203"/>
      <c r="C94" s="204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9"/>
      <c r="U94" s="88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62"/>
      <c r="B95" s="86" t="s">
        <v>413</v>
      </c>
      <c r="C95" s="63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9"/>
      <c r="U95" s="88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02" t="s">
        <v>412</v>
      </c>
      <c r="B96" s="203"/>
      <c r="C96" s="204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9"/>
      <c r="U96" s="88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2.75">
      <c r="A97" s="62"/>
      <c r="B97" s="86" t="s">
        <v>413</v>
      </c>
      <c r="C97" s="63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91"/>
      <c r="O97" s="97"/>
      <c r="P97" s="97"/>
      <c r="Q97" s="97"/>
      <c r="R97" s="97"/>
      <c r="S97" s="97"/>
      <c r="T97" s="89"/>
      <c r="U97" s="38"/>
    </row>
    <row r="98" spans="1:21" s="32" customFormat="1">
      <c r="A98" s="202" t="s">
        <v>444</v>
      </c>
      <c r="B98" s="203"/>
      <c r="C98" s="204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9"/>
      <c r="U98" s="88"/>
    </row>
    <row r="99" spans="1:21" s="32" customFormat="1" ht="12.75">
      <c r="A99" s="128"/>
      <c r="B99" s="86" t="s">
        <v>256</v>
      </c>
      <c r="C99" s="129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91"/>
      <c r="O99" s="97"/>
      <c r="P99" s="97"/>
      <c r="Q99" s="97"/>
      <c r="R99" s="97"/>
      <c r="S99" s="97"/>
      <c r="T99" s="89"/>
      <c r="U99" s="38"/>
    </row>
    <row r="100" spans="1:21" s="32" customFormat="1">
      <c r="A100" s="202" t="s">
        <v>445</v>
      </c>
      <c r="B100" s="203"/>
      <c r="C100" s="204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9"/>
      <c r="U100" s="88"/>
    </row>
    <row r="101" spans="1:21" s="32" customFormat="1" ht="12.75">
      <c r="A101" s="128"/>
      <c r="B101" s="86" t="s">
        <v>413</v>
      </c>
      <c r="C101" s="129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91"/>
      <c r="O101" s="97"/>
      <c r="P101" s="97"/>
      <c r="Q101" s="97"/>
      <c r="R101" s="97"/>
      <c r="S101" s="97"/>
      <c r="T101" s="89"/>
      <c r="U101" s="38"/>
    </row>
    <row r="102" spans="1:21" s="32" customFormat="1">
      <c r="A102" s="202" t="s">
        <v>408</v>
      </c>
      <c r="B102" s="203"/>
      <c r="C102" s="204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9"/>
      <c r="U102" s="88"/>
    </row>
    <row r="103" spans="1:21" s="32" customFormat="1" ht="12.75">
      <c r="A103" s="62"/>
      <c r="B103" s="86" t="s">
        <v>413</v>
      </c>
      <c r="C103" s="63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91"/>
      <c r="O103" s="97"/>
      <c r="P103" s="97"/>
      <c r="Q103" s="97"/>
      <c r="R103" s="97"/>
      <c r="S103" s="97"/>
      <c r="T103" s="89"/>
      <c r="U103" s="38"/>
    </row>
    <row r="104" spans="1:21" s="32" customFormat="1">
      <c r="A104" s="202" t="s">
        <v>414</v>
      </c>
      <c r="B104" s="203"/>
      <c r="C104" s="204"/>
      <c r="D104" s="81"/>
      <c r="E104" s="81">
        <v>0</v>
      </c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9"/>
      <c r="U104" s="88"/>
    </row>
    <row r="105" spans="1:21" s="31" customFormat="1" ht="12">
      <c r="C105" s="53" t="s">
        <v>415</v>
      </c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</row>
    <row r="106" spans="1:21">
      <c r="G106" s="35"/>
      <c r="L106" s="87"/>
    </row>
    <row r="107" spans="1:21">
      <c r="A107" s="31" t="s">
        <v>416</v>
      </c>
      <c r="G107" s="35"/>
      <c r="L107" s="87"/>
    </row>
    <row r="108" spans="1:21">
      <c r="A108" s="31" t="s">
        <v>417</v>
      </c>
      <c r="G108" s="35"/>
      <c r="L108" s="87"/>
    </row>
    <row r="109" spans="1:21">
      <c r="A109" s="31" t="s">
        <v>418</v>
      </c>
      <c r="G109" s="35"/>
      <c r="L109" s="87"/>
    </row>
    <row r="110" spans="1:21">
      <c r="A110" s="36"/>
      <c r="L110" s="87"/>
    </row>
    <row r="111" spans="1:21">
      <c r="L111" s="87"/>
    </row>
  </sheetData>
  <customSheetViews>
    <customSheetView guid="{8309B07A-FC01-4476-88AB-A9C1650B1DDA}" hiddenColumns="1">
      <pane xSplit="6" ySplit="5" topLeftCell="H90" activePane="bottomRight" state="frozen"/>
      <selection pane="bottomRight" activeCell="S107" sqref="S107"/>
      <pageMargins left="0.7" right="0.7" top="0.75" bottom="0.75" header="0.3" footer="0.3"/>
    </customSheetView>
    <customSheetView guid="{D4D59768-72E0-4FAB-974B-C4290D2FAC8F}" hiddenColumns="1" state="hidden">
      <pane xSplit="6" ySplit="5" topLeftCell="H78" activePane="bottomRight" state="frozen"/>
      <selection pane="bottomRight" activeCell="H6" sqref="H6:S92"/>
      <pageMargins left="0.7" right="0.7" top="0.75" bottom="0.75" header="0.3" footer="0.3"/>
    </customSheetView>
    <customSheetView guid="{A37983A8-BC51-4154-8FEA-C3D4561882CC}" hiddenColumns="1">
      <pane xSplit="6" ySplit="5" topLeftCell="H84" activePane="bottomRight" state="frozen"/>
      <selection pane="bottomRight" activeCell="H104" sqref="H104"/>
      <pageMargins left="0.7" right="0.7" top="0.75" bottom="0.75" header="0.3" footer="0.3"/>
    </customSheetView>
    <customSheetView guid="{50C6B4FE-3059-4DA5-BCA6-E2B9EEC70A61}" hiddenColumns="1" state="hidden">
      <pane xSplit="6" ySplit="5" topLeftCell="H90" activePane="bottomRight" state="frozen"/>
      <selection pane="bottomRight" activeCell="S107" sqref="S107"/>
      <pageMargins left="0.7" right="0.7" top="0.75" bottom="0.75" header="0.3" footer="0.3"/>
    </customSheetView>
    <customSheetView guid="{4948553E-BE76-402B-BAA8-3966B343194D}" hiddenColumns="1" state="hidden">
      <pane xSplit="6" ySplit="5" topLeftCell="H90" activePane="bottomRight" state="frozen"/>
      <selection pane="bottomRight" activeCell="S107" sqref="S107"/>
      <pageMargins left="0.7" right="0.7" top="0.75" bottom="0.75" header="0.3" footer="0.3"/>
    </customSheetView>
    <customSheetView guid="{35971C6B-DC11-492B-B782-2EF173FCC689}" hiddenColumns="1" state="hidden">
      <pane xSplit="6" ySplit="5" topLeftCell="H90" activePane="bottomRight" state="frozen"/>
      <selection pane="bottomRight" activeCell="S107" sqref="S107"/>
      <pageMargins left="0.7" right="0.7" top="0.75" bottom="0.75" header="0.3" footer="0.3"/>
    </customSheetView>
    <customSheetView guid="{32F6004C-FCD8-4606-8BB7-0BE0BE0666BF}" hiddenColumns="1" state="hidden">
      <pane xSplit="6" ySplit="5" topLeftCell="H90" activePane="bottomRight" state="frozen"/>
      <selection pane="bottomRight" activeCell="S107" sqref="S107"/>
      <pageMargins left="0.7" right="0.7" top="0.75" bottom="0.75" header="0.3" footer="0.3"/>
    </customSheetView>
    <customSheetView guid="{5F046216-F62E-4A95-B8BD-6D2AB894BA3D}" hiddenColumns="1" state="hidden">
      <pane xSplit="6" ySplit="5" topLeftCell="H90" activePane="bottomRight" state="frozen"/>
      <selection pane="bottomRight" activeCell="S107" sqref="S107"/>
      <pageMargins left="0.7" right="0.7" top="0.75" bottom="0.75" header="0.3" footer="0.3"/>
    </customSheetView>
    <customSheetView guid="{20DEA1C3-F870-4325-A947-DF01307179C4}" hiddenColumns="1" state="hidden">
      <pane xSplit="6" ySplit="5" topLeftCell="H90" activePane="bottomRight" state="frozen"/>
      <selection pane="bottomRight" activeCell="S107" sqref="S107"/>
      <pageMargins left="0.7" right="0.7" top="0.75" bottom="0.75" header="0.3" footer="0.3"/>
    </customSheetView>
    <customSheetView guid="{A27792F8-7640-416B-AC24-5F35457394E7}" hiddenColumns="1" state="hidden">
      <pane xSplit="6" ySplit="5" topLeftCell="H78" activePane="bottomRight" state="frozen"/>
      <selection pane="bottomRight" activeCell="H6" sqref="H6:S92"/>
      <pageMargins left="0.7" right="0.7" top="0.75" bottom="0.75" header="0.3" footer="0.3"/>
    </customSheetView>
  </customSheetViews>
  <mergeCells count="41">
    <mergeCell ref="A1:N1"/>
    <mergeCell ref="U4:U5"/>
    <mergeCell ref="C4:C5"/>
    <mergeCell ref="D4:E4"/>
    <mergeCell ref="F4:G4"/>
    <mergeCell ref="H4:S4"/>
    <mergeCell ref="T4:T5"/>
    <mergeCell ref="A4:A5"/>
    <mergeCell ref="B4:B5"/>
    <mergeCell ref="A6:A27"/>
    <mergeCell ref="B6:B7"/>
    <mergeCell ref="B10:B18"/>
    <mergeCell ref="B22:B26"/>
    <mergeCell ref="A98:C98"/>
    <mergeCell ref="A63:A75"/>
    <mergeCell ref="B68:B69"/>
    <mergeCell ref="B73:B74"/>
    <mergeCell ref="A28:A40"/>
    <mergeCell ref="B28:B29"/>
    <mergeCell ref="B31:B33"/>
    <mergeCell ref="A49:A56"/>
    <mergeCell ref="B49:B51"/>
    <mergeCell ref="B52:B54"/>
    <mergeCell ref="A57:A62"/>
    <mergeCell ref="B59:B60"/>
    <mergeCell ref="A104:C104"/>
    <mergeCell ref="A76:A79"/>
    <mergeCell ref="B77:B78"/>
    <mergeCell ref="A80:A85"/>
    <mergeCell ref="B82:B84"/>
    <mergeCell ref="A86:A89"/>
    <mergeCell ref="A90:A92"/>
    <mergeCell ref="A93:C93"/>
    <mergeCell ref="A94:C94"/>
    <mergeCell ref="A96:C96"/>
    <mergeCell ref="A100:C100"/>
    <mergeCell ref="B38:B39"/>
    <mergeCell ref="A41:A48"/>
    <mergeCell ref="B44:B45"/>
    <mergeCell ref="B34:B35"/>
    <mergeCell ref="A102:C102"/>
  </mergeCells>
  <phoneticPr fontId="6" type="noConversion"/>
  <conditionalFormatting sqref="A41:C41">
    <cfRule type="cellIs" dxfId="6" priority="2" stopIfTrue="1" operator="equal">
      <formula>"no"</formula>
    </cfRule>
  </conditionalFormatting>
  <conditionalFormatting sqref="K41:L41 A41:C41 O41:S41 U41:XFD41">
    <cfRule type="cellIs" dxfId="5" priority="1" stopIfTrue="1" operator="equal">
      <formula>"no"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tabColor rgb="FF00B0F0"/>
  </sheetPr>
  <dimension ref="A1:R103"/>
  <sheetViews>
    <sheetView workbookViewId="0">
      <pane xSplit="3" ySplit="5" topLeftCell="D84" activePane="bottomRight" state="frozen"/>
      <selection pane="topRight" activeCell="D1" sqref="D1"/>
      <selection pane="bottomLeft" activeCell="A6" sqref="A6"/>
      <selection pane="bottomRight" activeCell="L97" sqref="L97"/>
    </sheetView>
  </sheetViews>
  <sheetFormatPr defaultRowHeight="14.25"/>
  <cols>
    <col min="1" max="1" width="6.75" style="7" customWidth="1"/>
    <col min="2" max="2" width="13" style="7" customWidth="1"/>
    <col min="3" max="3" width="12.25" style="55" customWidth="1"/>
    <col min="4" max="7" width="10.625" style="55" customWidth="1"/>
    <col min="8" max="9" width="10.625" style="7" customWidth="1"/>
    <col min="10" max="14" width="10.625" style="55" customWidth="1"/>
    <col min="15" max="15" width="14" style="55" customWidth="1"/>
    <col min="16" max="16" width="6.75" style="55" bestFit="1" customWidth="1"/>
    <col min="17" max="18" width="5.875" style="7" bestFit="1" customWidth="1"/>
    <col min="19" max="16384" width="9" style="7"/>
  </cols>
  <sheetData>
    <row r="1" spans="1:18" s="2" customFormat="1" ht="28.5" customHeight="1">
      <c r="A1" s="208" t="s">
        <v>263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</row>
    <row r="2" spans="1:18" s="58" customFormat="1" ht="18" customHeight="1">
      <c r="A2" s="3" t="str">
        <f>"编制单位："&amp;封面!A8</f>
        <v>编制单位：宁德市凯欣电池材料有限公司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编制期间：2020年4月</v>
      </c>
      <c r="G3" s="68"/>
      <c r="I3" s="5"/>
      <c r="L3" s="5" t="str">
        <f>"编制日期："&amp;YEAR(封面!$G$14)&amp;"年"&amp;MONTH(封面!$G$14)&amp;"月10日"</f>
        <v>编制日期：2020年5月10日</v>
      </c>
      <c r="N3" s="5"/>
      <c r="O3" s="5"/>
    </row>
    <row r="4" spans="1:18" s="8" customFormat="1" ht="14.25" customHeight="1">
      <c r="A4" s="163" t="s">
        <v>143</v>
      </c>
      <c r="B4" s="163" t="s">
        <v>144</v>
      </c>
      <c r="C4" s="164" t="s">
        <v>145</v>
      </c>
      <c r="D4" s="191" t="s">
        <v>146</v>
      </c>
      <c r="E4" s="193" t="s">
        <v>147</v>
      </c>
      <c r="F4" s="194"/>
      <c r="G4" s="194"/>
      <c r="H4" s="194"/>
      <c r="I4" s="195"/>
      <c r="J4" s="196" t="s">
        <v>0</v>
      </c>
      <c r="K4" s="197"/>
      <c r="L4" s="197"/>
      <c r="M4" s="197"/>
      <c r="N4" s="198"/>
      <c r="O4" s="6" t="s">
        <v>148</v>
      </c>
      <c r="P4" s="7"/>
      <c r="Q4" s="7"/>
      <c r="R4" s="7"/>
    </row>
    <row r="5" spans="1:18" s="15" customFormat="1">
      <c r="A5" s="163"/>
      <c r="B5" s="163"/>
      <c r="C5" s="164"/>
      <c r="D5" s="192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  <c r="R5" s="14"/>
    </row>
    <row r="6" spans="1:18" s="15" customFormat="1" ht="17.25" customHeight="1">
      <c r="A6" s="159" t="s">
        <v>4</v>
      </c>
      <c r="B6" s="146" t="s">
        <v>150</v>
      </c>
      <c r="C6" s="45" t="s">
        <v>432</v>
      </c>
      <c r="D6" s="111">
        <f>'2019预算研发费用 '!T6</f>
        <v>0</v>
      </c>
      <c r="E6" s="111">
        <f ca="1">OFFSET('2019研发费用 '!$H6,0,MONTH(封面!$G$13)-1,)</f>
        <v>44403.92</v>
      </c>
      <c r="F6" s="109">
        <f ca="1">OFFSET('2019预算研发费用 '!$H6,0,MONTH(封面!$G$13)-1,)</f>
        <v>0</v>
      </c>
      <c r="G6" s="109">
        <f ca="1">OFFSET('2020实际研发费用 '!$H6,0,MONTH(封面!$G$13)-1,)</f>
        <v>61150.080000000002</v>
      </c>
      <c r="H6" s="111">
        <f t="shared" ref="H6" ca="1" si="0">G6-E6</f>
        <v>16746.160000000003</v>
      </c>
      <c r="I6" s="111">
        <f t="shared" ref="I6" ca="1" si="1">G6-F6</f>
        <v>61150.080000000002</v>
      </c>
      <c r="J6" s="111">
        <f ca="1">SUM(OFFSET('2019研发费用 '!$H6,0,0,1,MONTH(封面!$G$13)))</f>
        <v>114687.81</v>
      </c>
      <c r="K6" s="111">
        <f ca="1">SUM(OFFSET('2019预算研发费用 '!$H6,0,0,1,MONTH(封面!$G$13)))</f>
        <v>0</v>
      </c>
      <c r="L6" s="111">
        <f ca="1">SUM(OFFSET('2020实际研发费用 '!$H6,0,0,1,MONTH(封面!$G$13)))</f>
        <v>147684.95000000001</v>
      </c>
      <c r="M6" s="111">
        <f ca="1">L6-J6</f>
        <v>32997.140000000014</v>
      </c>
      <c r="N6" s="111">
        <f ca="1">L6-K6</f>
        <v>147684.95000000001</v>
      </c>
      <c r="O6" s="96" t="str">
        <f>IF('2020实际研发费用 '!U6="","",'2020实际研发费用 '!U6)</f>
        <v/>
      </c>
      <c r="P6" s="69"/>
      <c r="Q6" s="69"/>
      <c r="R6" s="69"/>
    </row>
    <row r="7" spans="1:18" s="15" customFormat="1" ht="17.25" customHeight="1">
      <c r="A7" s="159"/>
      <c r="B7" s="146"/>
      <c r="C7" s="45" t="s">
        <v>433</v>
      </c>
      <c r="D7" s="111">
        <f>'2019预算研发费用 '!T7</f>
        <v>0</v>
      </c>
      <c r="E7" s="111">
        <f ca="1">OFFSET('2019研发费用 '!$H7,0,MONTH(封面!$G$13)-1,)</f>
        <v>1481.44</v>
      </c>
      <c r="F7" s="109">
        <f ca="1">OFFSET('2019预算研发费用 '!$H7,0,MONTH(封面!$G$13)-1,)</f>
        <v>0</v>
      </c>
      <c r="G7" s="109">
        <f ca="1">OFFSET('2020实际研发费用 '!$H7,0,MONTH(封面!$G$13)-1,)</f>
        <v>2284</v>
      </c>
      <c r="H7" s="111">
        <f t="shared" ref="H7:H10" ca="1" si="2">G7-E7</f>
        <v>802.56</v>
      </c>
      <c r="I7" s="111">
        <f t="shared" ref="I7:I10" ca="1" si="3">G7-F7</f>
        <v>2284</v>
      </c>
      <c r="J7" s="111">
        <f ca="1">SUM(OFFSET('2019研发费用 '!$H7,0,0,1,MONTH(封面!$G$13)))</f>
        <v>-1480.9299999999994</v>
      </c>
      <c r="K7" s="111">
        <f ca="1">SUM(OFFSET('2019预算研发费用 '!$H7,0,0,1,MONTH(封面!$G$13)))</f>
        <v>0</v>
      </c>
      <c r="L7" s="111">
        <f ca="1">SUM(OFFSET('2020实际研发费用 '!$H7,0,0,1,MONTH(封面!$G$13)))</f>
        <v>4595.3999999999996</v>
      </c>
      <c r="M7" s="111">
        <f t="shared" ref="M7:M10" ca="1" si="4">L7-J7</f>
        <v>6076.329999999999</v>
      </c>
      <c r="N7" s="111">
        <f t="shared" ref="N7:N10" ca="1" si="5">L7-K7</f>
        <v>4595.3999999999996</v>
      </c>
      <c r="O7" s="96" t="str">
        <f>IF('2020实际研发费用 '!U7="","",'2020实际研发费用 '!U7)</f>
        <v/>
      </c>
      <c r="P7" s="69"/>
      <c r="Q7" s="69"/>
      <c r="R7" s="69"/>
    </row>
    <row r="8" spans="1:18" s="15" customFormat="1" ht="17.25" customHeight="1">
      <c r="A8" s="159"/>
      <c r="B8" s="65" t="s">
        <v>151</v>
      </c>
      <c r="C8" s="45" t="s">
        <v>5</v>
      </c>
      <c r="D8" s="111">
        <f>'2019预算研发费用 '!T8</f>
        <v>0</v>
      </c>
      <c r="E8" s="111">
        <f ca="1">OFFSET('2019研发费用 '!$H8,0,MONTH(封面!$G$13)-1,)</f>
        <v>0</v>
      </c>
      <c r="F8" s="109">
        <f ca="1">OFFSET('2019预算研发费用 '!$H8,0,MONTH(封面!$G$13)-1,)</f>
        <v>0</v>
      </c>
      <c r="G8" s="109">
        <f ca="1">OFFSET('2020实际研发费用 '!$H8,0,MONTH(封面!$G$13)-1,)</f>
        <v>0</v>
      </c>
      <c r="H8" s="111">
        <f t="shared" ca="1" si="2"/>
        <v>0</v>
      </c>
      <c r="I8" s="111">
        <f t="shared" ca="1" si="3"/>
        <v>0</v>
      </c>
      <c r="J8" s="111">
        <f ca="1">SUM(OFFSET('2019研发费用 '!$H8,0,0,1,MONTH(封面!$G$13)))</f>
        <v>0</v>
      </c>
      <c r="K8" s="111">
        <f ca="1">SUM(OFFSET('2019预算研发费用 '!$H8,0,0,1,MONTH(封面!$G$13)))</f>
        <v>0</v>
      </c>
      <c r="L8" s="111">
        <f ca="1">SUM(OFFSET('2020实际研发费用 '!$H8,0,0,1,MONTH(封面!$G$13)))</f>
        <v>0</v>
      </c>
      <c r="M8" s="111">
        <f t="shared" ca="1" si="4"/>
        <v>0</v>
      </c>
      <c r="N8" s="111">
        <f t="shared" ca="1" si="5"/>
        <v>0</v>
      </c>
      <c r="O8" s="96" t="str">
        <f>IF('2020实际研发费用 '!U8="","",'2020实际研发费用 '!U8)</f>
        <v/>
      </c>
      <c r="P8" s="69"/>
      <c r="Q8" s="69"/>
      <c r="R8" s="69"/>
    </row>
    <row r="9" spans="1:18" s="15" customFormat="1" ht="17.25" customHeight="1">
      <c r="A9" s="159"/>
      <c r="B9" s="65" t="s">
        <v>6</v>
      </c>
      <c r="C9" s="45" t="s">
        <v>7</v>
      </c>
      <c r="D9" s="111">
        <f>'2019预算研发费用 '!T9</f>
        <v>0</v>
      </c>
      <c r="E9" s="111">
        <f ca="1">OFFSET('2019研发费用 '!$H9,0,MONTH(封面!$G$13)-1,)</f>
        <v>0</v>
      </c>
      <c r="F9" s="109">
        <f ca="1">OFFSET('2019预算研发费用 '!$H9,0,MONTH(封面!$G$13)-1,)</f>
        <v>0</v>
      </c>
      <c r="G9" s="109">
        <f ca="1">OFFSET('2020实际研发费用 '!$H9,0,MONTH(封面!$G$13)-1,)</f>
        <v>0</v>
      </c>
      <c r="H9" s="111">
        <f t="shared" ca="1" si="2"/>
        <v>0</v>
      </c>
      <c r="I9" s="111">
        <f t="shared" ca="1" si="3"/>
        <v>0</v>
      </c>
      <c r="J9" s="111">
        <f ca="1">SUM(OFFSET('2019研发费用 '!$H9,0,0,1,MONTH(封面!$G$13)))</f>
        <v>0</v>
      </c>
      <c r="K9" s="111">
        <f ca="1">SUM(OFFSET('2019预算研发费用 '!$H9,0,0,1,MONTH(封面!$G$13)))</f>
        <v>0</v>
      </c>
      <c r="L9" s="111">
        <f ca="1">SUM(OFFSET('2020实际研发费用 '!$H9,0,0,1,MONTH(封面!$G$13)))</f>
        <v>0</v>
      </c>
      <c r="M9" s="111">
        <f t="shared" ca="1" si="4"/>
        <v>0</v>
      </c>
      <c r="N9" s="111">
        <f t="shared" ca="1" si="5"/>
        <v>0</v>
      </c>
      <c r="O9" s="96" t="str">
        <f>IF('2020实际研发费用 '!U9="","",'2020实际研发费用 '!U9)</f>
        <v/>
      </c>
      <c r="P9" s="69"/>
      <c r="Q9" s="69"/>
      <c r="R9" s="69"/>
    </row>
    <row r="10" spans="1:18" s="15" customFormat="1" ht="17.25" customHeight="1">
      <c r="A10" s="159"/>
      <c r="B10" s="146" t="s">
        <v>152</v>
      </c>
      <c r="C10" s="45" t="s">
        <v>8</v>
      </c>
      <c r="D10" s="111">
        <f>'2019预算研发费用 '!T10</f>
        <v>0</v>
      </c>
      <c r="E10" s="111">
        <f ca="1">OFFSET('2019研发费用 '!$H10,0,MONTH(封面!$G$13)-1,)</f>
        <v>0</v>
      </c>
      <c r="F10" s="109">
        <f ca="1">OFFSET('2019预算研发费用 '!$H10,0,MONTH(封面!$G$13)-1,)</f>
        <v>0</v>
      </c>
      <c r="G10" s="109">
        <f ca="1">OFFSET('2020实际研发费用 '!$H10,0,MONTH(封面!$G$13)-1,)</f>
        <v>0</v>
      </c>
      <c r="H10" s="111">
        <f t="shared" ca="1" si="2"/>
        <v>0</v>
      </c>
      <c r="I10" s="111">
        <f t="shared" ca="1" si="3"/>
        <v>0</v>
      </c>
      <c r="J10" s="111">
        <f ca="1">SUM(OFFSET('2019研发费用 '!$H10,0,0,1,MONTH(封面!$G$13)))</f>
        <v>0</v>
      </c>
      <c r="K10" s="111">
        <f ca="1">SUM(OFFSET('2019预算研发费用 '!$H10,0,0,1,MONTH(封面!$G$13)))</f>
        <v>0</v>
      </c>
      <c r="L10" s="111">
        <f ca="1">SUM(OFFSET('2020实际研发费用 '!$H10,0,0,1,MONTH(封面!$G$13)))</f>
        <v>0</v>
      </c>
      <c r="M10" s="111">
        <f t="shared" ca="1" si="4"/>
        <v>0</v>
      </c>
      <c r="N10" s="111">
        <f t="shared" ca="1" si="5"/>
        <v>0</v>
      </c>
      <c r="O10" s="96" t="str">
        <f>IF('2020实际研发费用 '!U10="","",'2020实际研发费用 '!U10)</f>
        <v/>
      </c>
      <c r="P10" s="69"/>
      <c r="Q10" s="69"/>
      <c r="R10" s="69"/>
    </row>
    <row r="11" spans="1:18" s="15" customFormat="1" ht="17.25" customHeight="1">
      <c r="A11" s="159"/>
      <c r="B11" s="146"/>
      <c r="C11" s="45" t="s">
        <v>9</v>
      </c>
      <c r="D11" s="111">
        <f>'2019预算研发费用 '!T11</f>
        <v>0</v>
      </c>
      <c r="E11" s="111">
        <f ca="1">OFFSET('2019研发费用 '!$H11,0,MONTH(封面!$G$13)-1,)</f>
        <v>0</v>
      </c>
      <c r="F11" s="109">
        <f ca="1">OFFSET('2019预算研发费用 '!$H11,0,MONTH(封面!$G$13)-1,)</f>
        <v>0</v>
      </c>
      <c r="G11" s="109">
        <f ca="1">OFFSET('2020实际研发费用 '!$H11,0,MONTH(封面!$G$13)-1,)</f>
        <v>0</v>
      </c>
      <c r="H11" s="111">
        <f t="shared" ref="H11:H74" ca="1" si="6">G11-E11</f>
        <v>0</v>
      </c>
      <c r="I11" s="111">
        <f t="shared" ref="I11:I74" ca="1" si="7">G11-F11</f>
        <v>0</v>
      </c>
      <c r="J11" s="111">
        <f ca="1">SUM(OFFSET('2019研发费用 '!$H11,0,0,1,MONTH(封面!$G$13)))</f>
        <v>0</v>
      </c>
      <c r="K11" s="111">
        <f ca="1">SUM(OFFSET('2019预算研发费用 '!$H11,0,0,1,MONTH(封面!$G$13)))</f>
        <v>0</v>
      </c>
      <c r="L11" s="111">
        <f ca="1">SUM(OFFSET('2020实际研发费用 '!$H11,0,0,1,MONTH(封面!$G$13)))</f>
        <v>0</v>
      </c>
      <c r="M11" s="111">
        <f t="shared" ref="M11:M74" ca="1" si="8">L11-J11</f>
        <v>0</v>
      </c>
      <c r="N11" s="111">
        <f t="shared" ref="N11:N74" ca="1" si="9">L11-K11</f>
        <v>0</v>
      </c>
      <c r="O11" s="96" t="str">
        <f>IF('2020实际研发费用 '!U11="","",'2020实际研发费用 '!U11)</f>
        <v/>
      </c>
      <c r="P11" s="69"/>
      <c r="Q11" s="69"/>
      <c r="R11" s="69"/>
    </row>
    <row r="12" spans="1:18" s="15" customFormat="1" ht="17.25" customHeight="1">
      <c r="A12" s="159"/>
      <c r="B12" s="146"/>
      <c r="C12" s="45" t="s">
        <v>10</v>
      </c>
      <c r="D12" s="111">
        <f>'2019预算研发费用 '!T12</f>
        <v>0</v>
      </c>
      <c r="E12" s="111">
        <f ca="1">OFFSET('2019研发费用 '!$H12,0,MONTH(封面!$G$13)-1,)</f>
        <v>0</v>
      </c>
      <c r="F12" s="109">
        <f ca="1">OFFSET('2019预算研发费用 '!$H12,0,MONTH(封面!$G$13)-1,)</f>
        <v>0</v>
      </c>
      <c r="G12" s="109">
        <f ca="1">OFFSET('2020实际研发费用 '!$H12,0,MONTH(封面!$G$13)-1,)</f>
        <v>925</v>
      </c>
      <c r="H12" s="111">
        <f t="shared" ca="1" si="6"/>
        <v>925</v>
      </c>
      <c r="I12" s="111">
        <f t="shared" ca="1" si="7"/>
        <v>925</v>
      </c>
      <c r="J12" s="111">
        <f ca="1">SUM(OFFSET('2019研发费用 '!$H12,0,0,1,MONTH(封面!$G$13)))</f>
        <v>0</v>
      </c>
      <c r="K12" s="111">
        <f ca="1">SUM(OFFSET('2019预算研发费用 '!$H12,0,0,1,MONTH(封面!$G$13)))</f>
        <v>0</v>
      </c>
      <c r="L12" s="111">
        <f ca="1">SUM(OFFSET('2020实际研发费用 '!$H12,0,0,1,MONTH(封面!$G$13)))</f>
        <v>1585</v>
      </c>
      <c r="M12" s="111">
        <f t="shared" ca="1" si="8"/>
        <v>1585</v>
      </c>
      <c r="N12" s="111">
        <f t="shared" ca="1" si="9"/>
        <v>1585</v>
      </c>
      <c r="O12" s="96" t="str">
        <f>IF('2020实际研发费用 '!U12="","",'2020实际研发费用 '!U12)</f>
        <v/>
      </c>
      <c r="P12" s="69"/>
      <c r="Q12" s="69"/>
      <c r="R12" s="69"/>
    </row>
    <row r="13" spans="1:18" s="15" customFormat="1" ht="17.25" customHeight="1">
      <c r="A13" s="159"/>
      <c r="B13" s="146"/>
      <c r="C13" s="45" t="s">
        <v>11</v>
      </c>
      <c r="D13" s="111">
        <f>'2019预算研发费用 '!T13</f>
        <v>0</v>
      </c>
      <c r="E13" s="111">
        <f ca="1">OFFSET('2019研发费用 '!$H13,0,MONTH(封面!$G$13)-1,)</f>
        <v>0</v>
      </c>
      <c r="F13" s="109">
        <f ca="1">OFFSET('2019预算研发费用 '!$H13,0,MONTH(封面!$G$13)-1,)</f>
        <v>0</v>
      </c>
      <c r="G13" s="109">
        <f ca="1">OFFSET('2020实际研发费用 '!$H13,0,MONTH(封面!$G$13)-1,)</f>
        <v>0</v>
      </c>
      <c r="H13" s="111">
        <f t="shared" ca="1" si="6"/>
        <v>0</v>
      </c>
      <c r="I13" s="111">
        <f t="shared" ca="1" si="7"/>
        <v>0</v>
      </c>
      <c r="J13" s="111">
        <f ca="1">SUM(OFFSET('2019研发费用 '!$H13,0,0,1,MONTH(封面!$G$13)))</f>
        <v>0</v>
      </c>
      <c r="K13" s="111">
        <f ca="1">SUM(OFFSET('2019预算研发费用 '!$H13,0,0,1,MONTH(封面!$G$13)))</f>
        <v>0</v>
      </c>
      <c r="L13" s="111">
        <f ca="1">SUM(OFFSET('2020实际研发费用 '!$H13,0,0,1,MONTH(封面!$G$13)))</f>
        <v>0</v>
      </c>
      <c r="M13" s="111">
        <f t="shared" ca="1" si="8"/>
        <v>0</v>
      </c>
      <c r="N13" s="111">
        <f t="shared" ca="1" si="9"/>
        <v>0</v>
      </c>
      <c r="O13" s="96" t="str">
        <f>IF('2020实际研发费用 '!U13="","",'2020实际研发费用 '!U13)</f>
        <v/>
      </c>
      <c r="P13" s="69"/>
      <c r="Q13" s="69"/>
      <c r="R13" s="69"/>
    </row>
    <row r="14" spans="1:18" s="15" customFormat="1" ht="17.25" customHeight="1">
      <c r="A14" s="159"/>
      <c r="B14" s="146"/>
      <c r="C14" s="45" t="s">
        <v>12</v>
      </c>
      <c r="D14" s="111">
        <f>'2019预算研发费用 '!T14</f>
        <v>0</v>
      </c>
      <c r="E14" s="111">
        <f ca="1">OFFSET('2019研发费用 '!$H14,0,MONTH(封面!$G$13)-1,)</f>
        <v>0</v>
      </c>
      <c r="F14" s="109">
        <f ca="1">OFFSET('2019预算研发费用 '!$H14,0,MONTH(封面!$G$13)-1,)</f>
        <v>0</v>
      </c>
      <c r="G14" s="109">
        <f ca="1">OFFSET('2020实际研发费用 '!$H14,0,MONTH(封面!$G$13)-1,)</f>
        <v>200</v>
      </c>
      <c r="H14" s="111">
        <f t="shared" ca="1" si="6"/>
        <v>200</v>
      </c>
      <c r="I14" s="111">
        <f t="shared" ca="1" si="7"/>
        <v>200</v>
      </c>
      <c r="J14" s="111">
        <f ca="1">SUM(OFFSET('2019研发费用 '!$H14,0,0,1,MONTH(封面!$G$13)))</f>
        <v>0</v>
      </c>
      <c r="K14" s="111">
        <f ca="1">SUM(OFFSET('2019预算研发费用 '!$H14,0,0,1,MONTH(封面!$G$13)))</f>
        <v>0</v>
      </c>
      <c r="L14" s="111">
        <f ca="1">SUM(OFFSET('2020实际研发费用 '!$H14,0,0,1,MONTH(封面!$G$13)))</f>
        <v>200</v>
      </c>
      <c r="M14" s="111">
        <f t="shared" ca="1" si="8"/>
        <v>200</v>
      </c>
      <c r="N14" s="111">
        <f t="shared" ca="1" si="9"/>
        <v>200</v>
      </c>
      <c r="O14" s="96" t="str">
        <f>IF('2020实际研发费用 '!U14="","",'2020实际研发费用 '!U14)</f>
        <v/>
      </c>
      <c r="P14" s="69"/>
      <c r="Q14" s="69"/>
      <c r="R14" s="69"/>
    </row>
    <row r="15" spans="1:18" s="15" customFormat="1" ht="17.25" customHeight="1">
      <c r="A15" s="159"/>
      <c r="B15" s="146"/>
      <c r="C15" s="45" t="s">
        <v>13</v>
      </c>
      <c r="D15" s="111">
        <f>'2019预算研发费用 '!T15</f>
        <v>0</v>
      </c>
      <c r="E15" s="111">
        <f ca="1">OFFSET('2019研发费用 '!$H15,0,MONTH(封面!$G$13)-1,)</f>
        <v>0</v>
      </c>
      <c r="F15" s="109">
        <f ca="1">OFFSET('2019预算研发费用 '!$H15,0,MONTH(封面!$G$13)-1,)</f>
        <v>0</v>
      </c>
      <c r="G15" s="109">
        <f ca="1">OFFSET('2020实际研发费用 '!$H15,0,MONTH(封面!$G$13)-1,)</f>
        <v>0</v>
      </c>
      <c r="H15" s="111">
        <f t="shared" ca="1" si="6"/>
        <v>0</v>
      </c>
      <c r="I15" s="111">
        <f t="shared" ca="1" si="7"/>
        <v>0</v>
      </c>
      <c r="J15" s="111">
        <f ca="1">SUM(OFFSET('2019研发费用 '!$H15,0,0,1,MONTH(封面!$G$13)))</f>
        <v>0</v>
      </c>
      <c r="K15" s="111">
        <f ca="1">SUM(OFFSET('2019预算研发费用 '!$H15,0,0,1,MONTH(封面!$G$13)))</f>
        <v>0</v>
      </c>
      <c r="L15" s="111">
        <f ca="1">SUM(OFFSET('2020实际研发费用 '!$H15,0,0,1,MONTH(封面!$G$13)))</f>
        <v>0</v>
      </c>
      <c r="M15" s="111">
        <f t="shared" ca="1" si="8"/>
        <v>0</v>
      </c>
      <c r="N15" s="111">
        <f t="shared" ca="1" si="9"/>
        <v>0</v>
      </c>
      <c r="O15" s="96" t="str">
        <f>IF('2020实际研发费用 '!U15="","",'2020实际研发费用 '!U15)</f>
        <v/>
      </c>
      <c r="P15" s="69"/>
      <c r="Q15" s="69"/>
      <c r="R15" s="69"/>
    </row>
    <row r="16" spans="1:18" s="15" customFormat="1" ht="17.25" customHeight="1">
      <c r="A16" s="159"/>
      <c r="B16" s="146"/>
      <c r="C16" s="45" t="s">
        <v>14</v>
      </c>
      <c r="D16" s="111">
        <f>'2019预算研发费用 '!T16</f>
        <v>0</v>
      </c>
      <c r="E16" s="111">
        <f ca="1">OFFSET('2019研发费用 '!$H16,0,MONTH(封面!$G$13)-1,)</f>
        <v>0</v>
      </c>
      <c r="F16" s="109">
        <f ca="1">OFFSET('2019预算研发费用 '!$H16,0,MONTH(封面!$G$13)-1,)</f>
        <v>0</v>
      </c>
      <c r="G16" s="109">
        <f ca="1">OFFSET('2020实际研发费用 '!$H16,0,MONTH(封面!$G$13)-1,)</f>
        <v>0</v>
      </c>
      <c r="H16" s="111">
        <f t="shared" ca="1" si="6"/>
        <v>0</v>
      </c>
      <c r="I16" s="111">
        <f t="shared" ca="1" si="7"/>
        <v>0</v>
      </c>
      <c r="J16" s="111">
        <f ca="1">SUM(OFFSET('2019研发费用 '!$H16,0,0,1,MONTH(封面!$G$13)))</f>
        <v>0</v>
      </c>
      <c r="K16" s="111">
        <f ca="1">SUM(OFFSET('2019预算研发费用 '!$H16,0,0,1,MONTH(封面!$G$13)))</f>
        <v>0</v>
      </c>
      <c r="L16" s="111">
        <f ca="1">SUM(OFFSET('2020实际研发费用 '!$H16,0,0,1,MONTH(封面!$G$13)))</f>
        <v>0</v>
      </c>
      <c r="M16" s="111">
        <f t="shared" ca="1" si="8"/>
        <v>0</v>
      </c>
      <c r="N16" s="111">
        <f t="shared" ca="1" si="9"/>
        <v>0</v>
      </c>
      <c r="O16" s="96" t="str">
        <f>IF('2020实际研发费用 '!U16="","",'2020实际研发费用 '!U16)</f>
        <v/>
      </c>
      <c r="P16" s="69"/>
      <c r="Q16" s="69"/>
      <c r="R16" s="69"/>
    </row>
    <row r="17" spans="1:18" s="15" customFormat="1" ht="17.25" customHeight="1">
      <c r="A17" s="159"/>
      <c r="B17" s="146"/>
      <c r="C17" s="45" t="s">
        <v>15</v>
      </c>
      <c r="D17" s="111">
        <f>'2019预算研发费用 '!T17</f>
        <v>0</v>
      </c>
      <c r="E17" s="111">
        <f ca="1">OFFSET('2019研发费用 '!$H17,0,MONTH(封面!$G$13)-1,)</f>
        <v>0</v>
      </c>
      <c r="F17" s="109">
        <f ca="1">OFFSET('2019预算研发费用 '!$H17,0,MONTH(封面!$G$13)-1,)</f>
        <v>0</v>
      </c>
      <c r="G17" s="109">
        <f ca="1">OFFSET('2020实际研发费用 '!$H17,0,MONTH(封面!$G$13)-1,)</f>
        <v>0</v>
      </c>
      <c r="H17" s="111">
        <f t="shared" ca="1" si="6"/>
        <v>0</v>
      </c>
      <c r="I17" s="111">
        <f t="shared" ca="1" si="7"/>
        <v>0</v>
      </c>
      <c r="J17" s="111">
        <f ca="1">SUM(OFFSET('2019研发费用 '!$H17,0,0,1,MONTH(封面!$G$13)))</f>
        <v>0</v>
      </c>
      <c r="K17" s="111">
        <f ca="1">SUM(OFFSET('2019预算研发费用 '!$H17,0,0,1,MONTH(封面!$G$13)))</f>
        <v>0</v>
      </c>
      <c r="L17" s="111">
        <f ca="1">SUM(OFFSET('2020实际研发费用 '!$H17,0,0,1,MONTH(封面!$G$13)))</f>
        <v>0</v>
      </c>
      <c r="M17" s="111">
        <f t="shared" ca="1" si="8"/>
        <v>0</v>
      </c>
      <c r="N17" s="111">
        <f t="shared" ca="1" si="9"/>
        <v>0</v>
      </c>
      <c r="O17" s="96" t="str">
        <f>IF('2020实际研发费用 '!U17="","",'2020实际研发费用 '!U17)</f>
        <v/>
      </c>
      <c r="P17" s="69"/>
      <c r="Q17" s="69"/>
      <c r="R17" s="69"/>
    </row>
    <row r="18" spans="1:18" s="15" customFormat="1" ht="17.25" customHeight="1">
      <c r="A18" s="159"/>
      <c r="B18" s="146"/>
      <c r="C18" s="45" t="s">
        <v>434</v>
      </c>
      <c r="D18" s="111">
        <f>'2019预算研发费用 '!T18</f>
        <v>0</v>
      </c>
      <c r="E18" s="111">
        <f ca="1">OFFSET('2019研发费用 '!$H18,0,MONTH(封面!$G$13)-1,)</f>
        <v>0</v>
      </c>
      <c r="F18" s="109">
        <f ca="1">OFFSET('2019预算研发费用 '!$H18,0,MONTH(封面!$G$13)-1,)</f>
        <v>0</v>
      </c>
      <c r="G18" s="109">
        <f ca="1">OFFSET('2020实际研发费用 '!$H18,0,MONTH(封面!$G$13)-1,)</f>
        <v>0</v>
      </c>
      <c r="H18" s="111">
        <f t="shared" ca="1" si="6"/>
        <v>0</v>
      </c>
      <c r="I18" s="111">
        <f t="shared" ca="1" si="7"/>
        <v>0</v>
      </c>
      <c r="J18" s="111">
        <f ca="1">SUM(OFFSET('2019研发费用 '!$H18,0,0,1,MONTH(封面!$G$13)))</f>
        <v>0</v>
      </c>
      <c r="K18" s="111">
        <f ca="1">SUM(OFFSET('2019预算研发费用 '!$H18,0,0,1,MONTH(封面!$G$13)))</f>
        <v>0</v>
      </c>
      <c r="L18" s="111">
        <f ca="1">SUM(OFFSET('2020实际研发费用 '!$H18,0,0,1,MONTH(封面!$G$13)))</f>
        <v>0</v>
      </c>
      <c r="M18" s="111">
        <f t="shared" ca="1" si="8"/>
        <v>0</v>
      </c>
      <c r="N18" s="111">
        <f t="shared" ca="1" si="9"/>
        <v>0</v>
      </c>
      <c r="O18" s="96" t="str">
        <f>IF('2020实际研发费用 '!U18="","",'2020实际研发费用 '!U18)</f>
        <v/>
      </c>
      <c r="P18" s="69"/>
      <c r="Q18" s="69"/>
      <c r="R18" s="69"/>
    </row>
    <row r="19" spans="1:18" s="15" customFormat="1" ht="17.25" customHeight="1">
      <c r="A19" s="159"/>
      <c r="B19" s="65" t="s">
        <v>153</v>
      </c>
      <c r="C19" s="45" t="s">
        <v>17</v>
      </c>
      <c r="D19" s="111">
        <f>'2019预算研发费用 '!T19</f>
        <v>0</v>
      </c>
      <c r="E19" s="111">
        <f ca="1">OFFSET('2019研发费用 '!$H19,0,MONTH(封面!$G$13)-1,)</f>
        <v>672</v>
      </c>
      <c r="F19" s="109">
        <f ca="1">OFFSET('2019预算研发费用 '!$H19,0,MONTH(封面!$G$13)-1,)</f>
        <v>0</v>
      </c>
      <c r="G19" s="109">
        <f ca="1">OFFSET('2020实际研发费用 '!$H19,0,MONTH(封面!$G$13)-1,)</f>
        <v>672</v>
      </c>
      <c r="H19" s="111">
        <f t="shared" ca="1" si="6"/>
        <v>0</v>
      </c>
      <c r="I19" s="111">
        <f t="shared" ca="1" si="7"/>
        <v>672</v>
      </c>
      <c r="J19" s="111">
        <f ca="1">SUM(OFFSET('2019研发费用 '!$H19,0,0,1,MONTH(封面!$G$13)))</f>
        <v>2688</v>
      </c>
      <c r="K19" s="111">
        <f ca="1">SUM(OFFSET('2019预算研发费用 '!$H19,0,0,1,MONTH(封面!$G$13)))</f>
        <v>0</v>
      </c>
      <c r="L19" s="111">
        <f ca="1">SUM(OFFSET('2020实际研发费用 '!$H19,0,0,1,MONTH(封面!$G$13)))</f>
        <v>2688</v>
      </c>
      <c r="M19" s="111">
        <f t="shared" ca="1" si="8"/>
        <v>0</v>
      </c>
      <c r="N19" s="111">
        <f t="shared" ca="1" si="9"/>
        <v>2688</v>
      </c>
      <c r="O19" s="96" t="str">
        <f>IF('2020实际研发费用 '!U19="","",'2020实际研发费用 '!U19)</f>
        <v/>
      </c>
      <c r="P19" s="69"/>
      <c r="Q19" s="69"/>
      <c r="R19" s="69"/>
    </row>
    <row r="20" spans="1:18" s="15" customFormat="1" ht="17.25" customHeight="1">
      <c r="A20" s="159"/>
      <c r="B20" s="65" t="s">
        <v>18</v>
      </c>
      <c r="C20" s="45" t="s">
        <v>19</v>
      </c>
      <c r="D20" s="111">
        <f>'2019预算研发费用 '!T20</f>
        <v>0</v>
      </c>
      <c r="E20" s="111">
        <f ca="1">OFFSET('2019研发费用 '!$H20,0,MONTH(封面!$G$13)-1,)</f>
        <v>0</v>
      </c>
      <c r="F20" s="109">
        <f ca="1">OFFSET('2019预算研发费用 '!$H20,0,MONTH(封面!$G$13)-1,)</f>
        <v>0</v>
      </c>
      <c r="G20" s="109">
        <f ca="1">OFFSET('2020实际研发费用 '!$H20,0,MONTH(封面!$G$13)-1,)</f>
        <v>0</v>
      </c>
      <c r="H20" s="111">
        <f t="shared" ca="1" si="6"/>
        <v>0</v>
      </c>
      <c r="I20" s="111">
        <f t="shared" ca="1" si="7"/>
        <v>0</v>
      </c>
      <c r="J20" s="111">
        <f ca="1">SUM(OFFSET('2019研发费用 '!$H20,0,0,1,MONTH(封面!$G$13)))</f>
        <v>0</v>
      </c>
      <c r="K20" s="111">
        <f ca="1">SUM(OFFSET('2019预算研发费用 '!$H20,0,0,1,MONTH(封面!$G$13)))</f>
        <v>0</v>
      </c>
      <c r="L20" s="111">
        <f ca="1">SUM(OFFSET('2020实际研发费用 '!$H20,0,0,1,MONTH(封面!$G$13)))</f>
        <v>0</v>
      </c>
      <c r="M20" s="111">
        <f t="shared" ca="1" si="8"/>
        <v>0</v>
      </c>
      <c r="N20" s="111">
        <f t="shared" ca="1" si="9"/>
        <v>0</v>
      </c>
      <c r="O20" s="96" t="str">
        <f>IF('2020实际研发费用 '!U20="","",'2020实际研发费用 '!U20)</f>
        <v/>
      </c>
      <c r="P20" s="69"/>
      <c r="Q20" s="69"/>
      <c r="R20" s="69"/>
    </row>
    <row r="21" spans="1:18" s="15" customFormat="1" ht="17.25" customHeight="1">
      <c r="A21" s="159"/>
      <c r="B21" s="65" t="s">
        <v>154</v>
      </c>
      <c r="C21" s="45" t="s">
        <v>20</v>
      </c>
      <c r="D21" s="111">
        <f>'2019预算研发费用 '!T21</f>
        <v>0</v>
      </c>
      <c r="E21" s="111">
        <f ca="1">OFFSET('2019研发费用 '!$H21,0,MONTH(封面!$G$13)-1,)</f>
        <v>0</v>
      </c>
      <c r="F21" s="109">
        <f ca="1">OFFSET('2019预算研发费用 '!$H21,0,MONTH(封面!$G$13)-1,)</f>
        <v>0</v>
      </c>
      <c r="G21" s="109">
        <f ca="1">OFFSET('2020实际研发费用 '!$H21,0,MONTH(封面!$G$13)-1,)</f>
        <v>0</v>
      </c>
      <c r="H21" s="111">
        <f t="shared" ca="1" si="6"/>
        <v>0</v>
      </c>
      <c r="I21" s="111">
        <f t="shared" ca="1" si="7"/>
        <v>0</v>
      </c>
      <c r="J21" s="111">
        <f ca="1">SUM(OFFSET('2019研发费用 '!$H21,0,0,1,MONTH(封面!$G$13)))</f>
        <v>0</v>
      </c>
      <c r="K21" s="111">
        <f ca="1">SUM(OFFSET('2019预算研发费用 '!$H21,0,0,1,MONTH(封面!$G$13)))</f>
        <v>0</v>
      </c>
      <c r="L21" s="111">
        <f ca="1">SUM(OFFSET('2020实际研发费用 '!$H21,0,0,1,MONTH(封面!$G$13)))</f>
        <v>0</v>
      </c>
      <c r="M21" s="111">
        <f t="shared" ca="1" si="8"/>
        <v>0</v>
      </c>
      <c r="N21" s="111">
        <f t="shared" ca="1" si="9"/>
        <v>0</v>
      </c>
      <c r="O21" s="96" t="str">
        <f>IF('2020实际研发费用 '!U21="","",'2020实际研发费用 '!U21)</f>
        <v/>
      </c>
      <c r="P21" s="69"/>
      <c r="Q21" s="69"/>
      <c r="R21" s="69"/>
    </row>
    <row r="22" spans="1:18" s="15" customFormat="1" ht="17.25" customHeight="1">
      <c r="A22" s="159"/>
      <c r="B22" s="146" t="s">
        <v>21</v>
      </c>
      <c r="C22" s="45" t="s">
        <v>22</v>
      </c>
      <c r="D22" s="111">
        <f>'2019预算研发费用 '!T22</f>
        <v>0</v>
      </c>
      <c r="E22" s="111">
        <f ca="1">OFFSET('2019研发费用 '!$H22,0,MONTH(封面!$G$13)-1,)</f>
        <v>1080.72</v>
      </c>
      <c r="F22" s="109">
        <f ca="1">OFFSET('2019预算研发费用 '!$H22,0,MONTH(封面!$G$13)-1,)</f>
        <v>0</v>
      </c>
      <c r="G22" s="109">
        <f ca="1">OFFSET('2020实际研发费用 '!$H22,0,MONTH(封面!$G$13)-1,)</f>
        <v>0</v>
      </c>
      <c r="H22" s="111">
        <f t="shared" ca="1" si="6"/>
        <v>-1080.72</v>
      </c>
      <c r="I22" s="111">
        <f t="shared" ca="1" si="7"/>
        <v>0</v>
      </c>
      <c r="J22" s="111">
        <f ca="1">SUM(OFFSET('2019研发费用 '!$H22,0,0,1,MONTH(封面!$G$13)))</f>
        <v>4322.88</v>
      </c>
      <c r="K22" s="111">
        <f ca="1">SUM(OFFSET('2019预算研发费用 '!$H22,0,0,1,MONTH(封面!$G$13)))</f>
        <v>0</v>
      </c>
      <c r="L22" s="111">
        <f ca="1">SUM(OFFSET('2020实际研发费用 '!$H22,0,0,1,MONTH(封面!$G$13)))</f>
        <v>1005.44</v>
      </c>
      <c r="M22" s="111">
        <f t="shared" ca="1" si="8"/>
        <v>-3317.44</v>
      </c>
      <c r="N22" s="111">
        <f t="shared" ca="1" si="9"/>
        <v>1005.44</v>
      </c>
      <c r="O22" s="96" t="str">
        <f>IF('2020实际研发费用 '!U22="","",'2020实际研发费用 '!U22)</f>
        <v/>
      </c>
      <c r="P22" s="69"/>
      <c r="Q22" s="69"/>
      <c r="R22" s="69"/>
    </row>
    <row r="23" spans="1:18" s="15" customFormat="1" ht="17.25" customHeight="1">
      <c r="A23" s="159"/>
      <c r="B23" s="146"/>
      <c r="C23" s="45" t="s">
        <v>23</v>
      </c>
      <c r="D23" s="111">
        <f>'2019预算研发费用 '!T23</f>
        <v>0</v>
      </c>
      <c r="E23" s="111">
        <f ca="1">OFFSET('2019研发费用 '!$H23,0,MONTH(封面!$G$13)-1,)</f>
        <v>30.02</v>
      </c>
      <c r="F23" s="109">
        <f ca="1">OFFSET('2019预算研发费用 '!$H23,0,MONTH(封面!$G$13)-1,)</f>
        <v>0</v>
      </c>
      <c r="G23" s="109">
        <f ca="1">OFFSET('2020实际研发费用 '!$H23,0,MONTH(封面!$G$13)-1,)</f>
        <v>0</v>
      </c>
      <c r="H23" s="111">
        <f t="shared" ca="1" si="6"/>
        <v>-30.02</v>
      </c>
      <c r="I23" s="111">
        <f t="shared" ca="1" si="7"/>
        <v>0</v>
      </c>
      <c r="J23" s="111">
        <f ca="1">SUM(OFFSET('2019研发费用 '!$H23,0,0,1,MONTH(封面!$G$13)))</f>
        <v>120.08</v>
      </c>
      <c r="K23" s="111">
        <f ca="1">SUM(OFFSET('2019预算研发费用 '!$H23,0,0,1,MONTH(封面!$G$13)))</f>
        <v>0</v>
      </c>
      <c r="L23" s="111">
        <f ca="1">SUM(OFFSET('2020实际研发费用 '!$H23,0,0,1,MONTH(封面!$G$13)))</f>
        <v>31.44</v>
      </c>
      <c r="M23" s="111">
        <f t="shared" ca="1" si="8"/>
        <v>-88.64</v>
      </c>
      <c r="N23" s="111">
        <f t="shared" ca="1" si="9"/>
        <v>31.44</v>
      </c>
      <c r="O23" s="96" t="str">
        <f>IF('2020实际研发费用 '!U23="","",'2020实际研发费用 '!U23)</f>
        <v/>
      </c>
      <c r="P23" s="69"/>
      <c r="Q23" s="69"/>
      <c r="R23" s="69"/>
    </row>
    <row r="24" spans="1:18" s="15" customFormat="1" ht="17.25" customHeight="1">
      <c r="A24" s="159"/>
      <c r="B24" s="146"/>
      <c r="C24" s="45" t="s">
        <v>24</v>
      </c>
      <c r="D24" s="111">
        <f>'2019预算研发费用 '!T24</f>
        <v>0</v>
      </c>
      <c r="E24" s="111">
        <f ca="1">OFFSET('2019研发费用 '!$H24,0,MONTH(封面!$G$13)-1,)</f>
        <v>123.64</v>
      </c>
      <c r="F24" s="109">
        <f ca="1">OFFSET('2019预算研发费用 '!$H24,0,MONTH(封面!$G$13)-1,)</f>
        <v>0</v>
      </c>
      <c r="G24" s="109">
        <f ca="1">OFFSET('2020实际研发费用 '!$H24,0,MONTH(封面!$G$13)-1,)</f>
        <v>0</v>
      </c>
      <c r="H24" s="111">
        <f t="shared" ca="1" si="6"/>
        <v>-123.64</v>
      </c>
      <c r="I24" s="111">
        <f t="shared" ca="1" si="7"/>
        <v>0</v>
      </c>
      <c r="J24" s="111">
        <f ca="1">SUM(OFFSET('2019研发费用 '!$H24,0,0,1,MONTH(封面!$G$13)))</f>
        <v>370.92</v>
      </c>
      <c r="K24" s="111">
        <f ca="1">SUM(OFFSET('2019预算研发费用 '!$H24,0,0,1,MONTH(封面!$G$13)))</f>
        <v>0</v>
      </c>
      <c r="L24" s="111">
        <f ca="1">SUM(OFFSET('2020实际研发费用 '!$H24,0,0,1,MONTH(封面!$G$13)))</f>
        <v>98.88</v>
      </c>
      <c r="M24" s="111">
        <f t="shared" ca="1" si="8"/>
        <v>-272.04000000000002</v>
      </c>
      <c r="N24" s="111">
        <f t="shared" ca="1" si="9"/>
        <v>98.88</v>
      </c>
      <c r="O24" s="96" t="str">
        <f>IF('2020实际研发费用 '!U24="","",'2020实际研发费用 '!U24)</f>
        <v/>
      </c>
      <c r="P24" s="69"/>
      <c r="Q24" s="69"/>
      <c r="R24" s="69"/>
    </row>
    <row r="25" spans="1:18" s="15" customFormat="1" ht="17.25" customHeight="1">
      <c r="A25" s="159"/>
      <c r="B25" s="146"/>
      <c r="C25" s="45" t="s">
        <v>25</v>
      </c>
      <c r="D25" s="111">
        <f>'2019预算研发费用 '!T25</f>
        <v>0</v>
      </c>
      <c r="E25" s="111">
        <f ca="1">OFFSET('2019研发费用 '!$H25,0,MONTH(封面!$G$13)-1,)</f>
        <v>1098.56</v>
      </c>
      <c r="F25" s="109">
        <f ca="1">OFFSET('2019预算研发费用 '!$H25,0,MONTH(封面!$G$13)-1,)</f>
        <v>0</v>
      </c>
      <c r="G25" s="109">
        <f ca="1">OFFSET('2020实际研发费用 '!$H25,0,MONTH(封面!$G$13)-1,)</f>
        <v>541.28</v>
      </c>
      <c r="H25" s="111">
        <f t="shared" ca="1" si="6"/>
        <v>-557.28</v>
      </c>
      <c r="I25" s="111">
        <f t="shared" ca="1" si="7"/>
        <v>541.28</v>
      </c>
      <c r="J25" s="111">
        <f ca="1">SUM(OFFSET('2019研发费用 '!$H25,0,0,1,MONTH(封面!$G$13)))</f>
        <v>4394.24</v>
      </c>
      <c r="K25" s="111">
        <f ca="1">SUM(OFFSET('2019预算研发费用 '!$H25,0,0,1,MONTH(封面!$G$13)))</f>
        <v>0</v>
      </c>
      <c r="L25" s="111">
        <f ca="1">SUM(OFFSET('2020实际研发费用 '!$H25,0,0,1,MONTH(封面!$G$13)))</f>
        <v>2706.3999999999996</v>
      </c>
      <c r="M25" s="111">
        <f t="shared" ca="1" si="8"/>
        <v>-1687.8400000000001</v>
      </c>
      <c r="N25" s="111">
        <f t="shared" ca="1" si="9"/>
        <v>2706.3999999999996</v>
      </c>
      <c r="O25" s="96" t="str">
        <f>IF('2020实际研发费用 '!U25="","",'2020实际研发费用 '!U25)</f>
        <v/>
      </c>
      <c r="P25" s="69"/>
      <c r="Q25" s="69"/>
      <c r="R25" s="69"/>
    </row>
    <row r="26" spans="1:18" s="15" customFormat="1" ht="17.25" customHeight="1">
      <c r="A26" s="159"/>
      <c r="B26" s="146"/>
      <c r="C26" s="45" t="s">
        <v>26</v>
      </c>
      <c r="D26" s="111">
        <f>'2019预算研发费用 '!T26</f>
        <v>0</v>
      </c>
      <c r="E26" s="111">
        <f ca="1">OFFSET('2019研发费用 '!$H26,0,MONTH(封面!$G$13)-1,)</f>
        <v>68.680000000000007</v>
      </c>
      <c r="F26" s="109">
        <f ca="1">OFFSET('2019预算研发费用 '!$H26,0,MONTH(封面!$G$13)-1,)</f>
        <v>0</v>
      </c>
      <c r="G26" s="109">
        <f ca="1">OFFSET('2020实际研发费用 '!$H26,0,MONTH(封面!$G$13)-1,)</f>
        <v>47.38</v>
      </c>
      <c r="H26" s="111">
        <f t="shared" ca="1" si="6"/>
        <v>-21.300000000000004</v>
      </c>
      <c r="I26" s="111">
        <f t="shared" ca="1" si="7"/>
        <v>47.38</v>
      </c>
      <c r="J26" s="111">
        <f ca="1">SUM(OFFSET('2019研发费用 '!$H26,0,0,1,MONTH(封面!$G$13)))</f>
        <v>274.72000000000003</v>
      </c>
      <c r="K26" s="111">
        <f ca="1">SUM(OFFSET('2019预算研发费用 '!$H26,0,0,1,MONTH(封面!$G$13)))</f>
        <v>0</v>
      </c>
      <c r="L26" s="111">
        <f ca="1">SUM(OFFSET('2020实际研发费用 '!$H26,0,0,1,MONTH(封面!$G$13)))</f>
        <v>209.82</v>
      </c>
      <c r="M26" s="111">
        <f t="shared" ca="1" si="8"/>
        <v>-64.900000000000034</v>
      </c>
      <c r="N26" s="111">
        <f t="shared" ca="1" si="9"/>
        <v>209.82</v>
      </c>
      <c r="O26" s="96" t="str">
        <f>IF('2020实际研发费用 '!U26="","",'2020实际研发费用 '!U26)</f>
        <v/>
      </c>
      <c r="P26" s="69"/>
      <c r="Q26" s="69"/>
      <c r="R26" s="69"/>
    </row>
    <row r="27" spans="1:18" s="15" customFormat="1" ht="17.25" customHeight="1">
      <c r="A27" s="159"/>
      <c r="B27" s="65" t="s">
        <v>27</v>
      </c>
      <c r="C27" s="45" t="s">
        <v>28</v>
      </c>
      <c r="D27" s="111">
        <f>'2019预算研发费用 '!T27</f>
        <v>0</v>
      </c>
      <c r="E27" s="111">
        <f ca="1">OFFSET('2019研发费用 '!$H27,0,MONTH(封面!$G$13)-1,)</f>
        <v>0</v>
      </c>
      <c r="F27" s="109">
        <f ca="1">OFFSET('2019预算研发费用 '!$H27,0,MONTH(封面!$G$13)-1,)</f>
        <v>0</v>
      </c>
      <c r="G27" s="109">
        <f ca="1">OFFSET('2020实际研发费用 '!$H27,0,MONTH(封面!$G$13)-1,)</f>
        <v>0</v>
      </c>
      <c r="H27" s="111">
        <f t="shared" ca="1" si="6"/>
        <v>0</v>
      </c>
      <c r="I27" s="111">
        <f t="shared" ca="1" si="7"/>
        <v>0</v>
      </c>
      <c r="J27" s="111">
        <f ca="1">SUM(OFFSET('2019研发费用 '!$H27,0,0,1,MONTH(封面!$G$13)))</f>
        <v>0</v>
      </c>
      <c r="K27" s="111">
        <f ca="1">SUM(OFFSET('2019预算研发费用 '!$H27,0,0,1,MONTH(封面!$G$13)))</f>
        <v>0</v>
      </c>
      <c r="L27" s="111">
        <f ca="1">SUM(OFFSET('2020实际研发费用 '!$H27,0,0,1,MONTH(封面!$G$13)))</f>
        <v>0</v>
      </c>
      <c r="M27" s="111">
        <f t="shared" ca="1" si="8"/>
        <v>0</v>
      </c>
      <c r="N27" s="111">
        <f t="shared" ca="1" si="9"/>
        <v>0</v>
      </c>
      <c r="O27" s="96" t="str">
        <f>IF('2020实际研发费用 '!U27="","",'2020实际研发费用 '!U27)</f>
        <v/>
      </c>
      <c r="P27" s="69"/>
      <c r="Q27" s="69"/>
      <c r="R27" s="69"/>
    </row>
    <row r="28" spans="1:18" s="15" customFormat="1" ht="17.25" customHeight="1">
      <c r="A28" s="152" t="s">
        <v>155</v>
      </c>
      <c r="B28" s="146" t="s">
        <v>29</v>
      </c>
      <c r="C28" s="45" t="s">
        <v>30</v>
      </c>
      <c r="D28" s="111">
        <f>'2019预算研发费用 '!T28</f>
        <v>0</v>
      </c>
      <c r="E28" s="111">
        <f ca="1">OFFSET('2019研发费用 '!$H28,0,MONTH(封面!$G$13)-1,)</f>
        <v>0</v>
      </c>
      <c r="F28" s="109">
        <f ca="1">OFFSET('2019预算研发费用 '!$H28,0,MONTH(封面!$G$13)-1,)</f>
        <v>0</v>
      </c>
      <c r="G28" s="109">
        <f ca="1">OFFSET('2020实际研发费用 '!$H28,0,MONTH(封面!$G$13)-1,)</f>
        <v>0</v>
      </c>
      <c r="H28" s="111">
        <f t="shared" ca="1" si="6"/>
        <v>0</v>
      </c>
      <c r="I28" s="111">
        <f t="shared" ca="1" si="7"/>
        <v>0</v>
      </c>
      <c r="J28" s="111">
        <f ca="1">SUM(OFFSET('2019研发费用 '!$H28,0,0,1,MONTH(封面!$G$13)))</f>
        <v>0</v>
      </c>
      <c r="K28" s="111">
        <f ca="1">SUM(OFFSET('2019预算研发费用 '!$H28,0,0,1,MONTH(封面!$G$13)))</f>
        <v>0</v>
      </c>
      <c r="L28" s="111">
        <f ca="1">SUM(OFFSET('2020实际研发费用 '!$H28,0,0,1,MONTH(封面!$G$13)))</f>
        <v>0</v>
      </c>
      <c r="M28" s="111">
        <f t="shared" ca="1" si="8"/>
        <v>0</v>
      </c>
      <c r="N28" s="111">
        <f t="shared" ca="1" si="9"/>
        <v>0</v>
      </c>
      <c r="O28" s="96" t="str">
        <f>IF('2020实际研发费用 '!U28="","",'2020实际研发费用 '!U28)</f>
        <v/>
      </c>
      <c r="P28" s="69"/>
      <c r="Q28" s="69"/>
      <c r="R28" s="69"/>
    </row>
    <row r="29" spans="1:18" s="15" customFormat="1" ht="17.25" customHeight="1">
      <c r="A29" s="152"/>
      <c r="B29" s="146"/>
      <c r="C29" s="45" t="s">
        <v>31</v>
      </c>
      <c r="D29" s="111">
        <f>'2019预算研发费用 '!T29</f>
        <v>0</v>
      </c>
      <c r="E29" s="111">
        <f ca="1">OFFSET('2019研发费用 '!$H29,0,MONTH(封面!$G$13)-1,)</f>
        <v>0</v>
      </c>
      <c r="F29" s="109">
        <f ca="1">OFFSET('2019预算研发费用 '!$H29,0,MONTH(封面!$G$13)-1,)</f>
        <v>0</v>
      </c>
      <c r="G29" s="109">
        <f ca="1">OFFSET('2020实际研发费用 '!$H29,0,MONTH(封面!$G$13)-1,)</f>
        <v>554</v>
      </c>
      <c r="H29" s="111">
        <f t="shared" ca="1" si="6"/>
        <v>554</v>
      </c>
      <c r="I29" s="111">
        <f t="shared" ca="1" si="7"/>
        <v>554</v>
      </c>
      <c r="J29" s="111">
        <f ca="1">SUM(OFFSET('2019研发费用 '!$H29,0,0,1,MONTH(封面!$G$13)))</f>
        <v>284.5</v>
      </c>
      <c r="K29" s="111">
        <f ca="1">SUM(OFFSET('2019预算研发费用 '!$H29,0,0,1,MONTH(封面!$G$13)))</f>
        <v>0</v>
      </c>
      <c r="L29" s="111">
        <f ca="1">SUM(OFFSET('2020实际研发费用 '!$H29,0,0,1,MONTH(封面!$G$13)))</f>
        <v>1022.14</v>
      </c>
      <c r="M29" s="111">
        <f t="shared" ca="1" si="8"/>
        <v>737.64</v>
      </c>
      <c r="N29" s="111">
        <f t="shared" ca="1" si="9"/>
        <v>1022.14</v>
      </c>
      <c r="O29" s="96" t="str">
        <f>IF('2020实际研发费用 '!U29="","",'2020实际研发费用 '!U29)</f>
        <v/>
      </c>
      <c r="P29" s="69"/>
      <c r="Q29" s="69"/>
      <c r="R29" s="69"/>
    </row>
    <row r="30" spans="1:18" s="15" customFormat="1" ht="17.25" customHeight="1">
      <c r="A30" s="152"/>
      <c r="B30" s="65" t="s">
        <v>32</v>
      </c>
      <c r="C30" s="45" t="s">
        <v>33</v>
      </c>
      <c r="D30" s="111">
        <f>'2019预算研发费用 '!T30</f>
        <v>0</v>
      </c>
      <c r="E30" s="111">
        <f ca="1">OFFSET('2019研发费用 '!$H30,0,MONTH(封面!$G$13)-1,)</f>
        <v>0</v>
      </c>
      <c r="F30" s="109">
        <f ca="1">OFFSET('2019预算研发费用 '!$H30,0,MONTH(封面!$G$13)-1,)</f>
        <v>0</v>
      </c>
      <c r="G30" s="109">
        <f ca="1">OFFSET('2020实际研发费用 '!$H30,0,MONTH(封面!$G$13)-1,)</f>
        <v>0</v>
      </c>
      <c r="H30" s="111">
        <f t="shared" ca="1" si="6"/>
        <v>0</v>
      </c>
      <c r="I30" s="111">
        <f t="shared" ca="1" si="7"/>
        <v>0</v>
      </c>
      <c r="J30" s="111">
        <f ca="1">SUM(OFFSET('2019研发费用 '!$H30,0,0,1,MONTH(封面!$G$13)))</f>
        <v>0</v>
      </c>
      <c r="K30" s="111">
        <f ca="1">SUM(OFFSET('2019预算研发费用 '!$H30,0,0,1,MONTH(封面!$G$13)))</f>
        <v>0</v>
      </c>
      <c r="L30" s="111">
        <f ca="1">SUM(OFFSET('2020实际研发费用 '!$H30,0,0,1,MONTH(封面!$G$13)))</f>
        <v>5600</v>
      </c>
      <c r="M30" s="111">
        <f t="shared" ca="1" si="8"/>
        <v>5600</v>
      </c>
      <c r="N30" s="111">
        <f t="shared" ca="1" si="9"/>
        <v>5600</v>
      </c>
      <c r="O30" s="96" t="str">
        <f>IF('2020实际研发费用 '!U30="","",'2020实际研发费用 '!U30)</f>
        <v/>
      </c>
      <c r="P30" s="69"/>
      <c r="Q30" s="69"/>
      <c r="R30" s="69"/>
    </row>
    <row r="31" spans="1:18" s="15" customFormat="1" ht="17.25" customHeight="1">
      <c r="A31" s="152"/>
      <c r="B31" s="146" t="s">
        <v>156</v>
      </c>
      <c r="C31" s="45" t="s">
        <v>34</v>
      </c>
      <c r="D31" s="111">
        <f>'2019预算研发费用 '!T31</f>
        <v>0</v>
      </c>
      <c r="E31" s="111">
        <f ca="1">OFFSET('2019研发费用 '!$H31,0,MONTH(封面!$G$13)-1,)</f>
        <v>0</v>
      </c>
      <c r="F31" s="109">
        <f ca="1">OFFSET('2019预算研发费用 '!$H31,0,MONTH(封面!$G$13)-1,)</f>
        <v>0</v>
      </c>
      <c r="G31" s="109">
        <f ca="1">OFFSET('2020实际研发费用 '!$H31,0,MONTH(封面!$G$13)-1,)</f>
        <v>0</v>
      </c>
      <c r="H31" s="111">
        <f t="shared" ca="1" si="6"/>
        <v>0</v>
      </c>
      <c r="I31" s="111">
        <f t="shared" ca="1" si="7"/>
        <v>0</v>
      </c>
      <c r="J31" s="111">
        <f ca="1">SUM(OFFSET('2019研发费用 '!$H31,0,0,1,MONTH(封面!$G$13)))</f>
        <v>0</v>
      </c>
      <c r="K31" s="111">
        <f ca="1">SUM(OFFSET('2019预算研发费用 '!$H31,0,0,1,MONTH(封面!$G$13)))</f>
        <v>0</v>
      </c>
      <c r="L31" s="111">
        <f ca="1">SUM(OFFSET('2020实际研发费用 '!$H31,0,0,1,MONTH(封面!$G$13)))</f>
        <v>0</v>
      </c>
      <c r="M31" s="111">
        <f t="shared" ca="1" si="8"/>
        <v>0</v>
      </c>
      <c r="N31" s="111">
        <f t="shared" ca="1" si="9"/>
        <v>0</v>
      </c>
      <c r="O31" s="96" t="str">
        <f>IF('2020实际研发费用 '!U31="","",'2020实际研发费用 '!U31)</f>
        <v/>
      </c>
      <c r="P31" s="69"/>
      <c r="Q31" s="69"/>
      <c r="R31" s="69"/>
    </row>
    <row r="32" spans="1:18" s="15" customFormat="1" ht="17.25" customHeight="1">
      <c r="A32" s="152"/>
      <c r="B32" s="146"/>
      <c r="C32" s="45" t="s">
        <v>35</v>
      </c>
      <c r="D32" s="111">
        <f>'2019预算研发费用 '!T32</f>
        <v>0</v>
      </c>
      <c r="E32" s="111">
        <f ca="1">OFFSET('2019研发费用 '!$H32,0,MONTH(封面!$G$13)-1,)</f>
        <v>0</v>
      </c>
      <c r="F32" s="109">
        <f ca="1">OFFSET('2019预算研发费用 '!$H32,0,MONTH(封面!$G$13)-1,)</f>
        <v>0</v>
      </c>
      <c r="G32" s="109">
        <f ca="1">OFFSET('2020实际研发费用 '!$H32,0,MONTH(封面!$G$13)-1,)</f>
        <v>0</v>
      </c>
      <c r="H32" s="111">
        <f t="shared" ca="1" si="6"/>
        <v>0</v>
      </c>
      <c r="I32" s="111">
        <f t="shared" ca="1" si="7"/>
        <v>0</v>
      </c>
      <c r="J32" s="111">
        <f ca="1">SUM(OFFSET('2019研发费用 '!$H32,0,0,1,MONTH(封面!$G$13)))</f>
        <v>0</v>
      </c>
      <c r="K32" s="111">
        <f ca="1">SUM(OFFSET('2019预算研发费用 '!$H32,0,0,1,MONTH(封面!$G$13)))</f>
        <v>0</v>
      </c>
      <c r="L32" s="111">
        <f ca="1">SUM(OFFSET('2020实际研发费用 '!$H32,0,0,1,MONTH(封面!$G$13)))</f>
        <v>0</v>
      </c>
      <c r="M32" s="111">
        <f t="shared" ca="1" si="8"/>
        <v>0</v>
      </c>
      <c r="N32" s="111">
        <f t="shared" ca="1" si="9"/>
        <v>0</v>
      </c>
      <c r="O32" s="96" t="str">
        <f>IF('2020实际研发费用 '!U32="","",'2020实际研发费用 '!U32)</f>
        <v/>
      </c>
      <c r="P32" s="69"/>
      <c r="Q32" s="69"/>
      <c r="R32" s="69"/>
    </row>
    <row r="33" spans="1:18" s="15" customFormat="1" ht="17.25" customHeight="1">
      <c r="A33" s="152"/>
      <c r="B33" s="146"/>
      <c r="C33" s="45" t="s">
        <v>36</v>
      </c>
      <c r="D33" s="111">
        <f>'2019预算研发费用 '!T33</f>
        <v>0</v>
      </c>
      <c r="E33" s="111">
        <f ca="1">OFFSET('2019研发费用 '!$H33,0,MONTH(封面!$G$13)-1,)</f>
        <v>0</v>
      </c>
      <c r="F33" s="109">
        <f ca="1">OFFSET('2019预算研发费用 '!$H33,0,MONTH(封面!$G$13)-1,)</f>
        <v>0</v>
      </c>
      <c r="G33" s="109">
        <f ca="1">OFFSET('2020实际研发费用 '!$H33,0,MONTH(封面!$G$13)-1,)</f>
        <v>0</v>
      </c>
      <c r="H33" s="111">
        <f t="shared" ca="1" si="6"/>
        <v>0</v>
      </c>
      <c r="I33" s="111">
        <f t="shared" ca="1" si="7"/>
        <v>0</v>
      </c>
      <c r="J33" s="111">
        <f ca="1">SUM(OFFSET('2019研发费用 '!$H33,0,0,1,MONTH(封面!$G$13)))</f>
        <v>0</v>
      </c>
      <c r="K33" s="111">
        <f ca="1">SUM(OFFSET('2019预算研发费用 '!$H33,0,0,1,MONTH(封面!$G$13)))</f>
        <v>0</v>
      </c>
      <c r="L33" s="111">
        <f ca="1">SUM(OFFSET('2020实际研发费用 '!$H33,0,0,1,MONTH(封面!$G$13)))</f>
        <v>0</v>
      </c>
      <c r="M33" s="111">
        <f t="shared" ca="1" si="8"/>
        <v>0</v>
      </c>
      <c r="N33" s="111">
        <f t="shared" ca="1" si="9"/>
        <v>0</v>
      </c>
      <c r="O33" s="96" t="str">
        <f>IF('2020实际研发费用 '!U33="","",'2020实际研发费用 '!U33)</f>
        <v/>
      </c>
      <c r="P33" s="69"/>
      <c r="Q33" s="69"/>
      <c r="R33" s="69"/>
    </row>
    <row r="34" spans="1:18" s="15" customFormat="1" ht="17.25" customHeight="1">
      <c r="A34" s="152"/>
      <c r="B34" s="146" t="s">
        <v>37</v>
      </c>
      <c r="C34" s="45" t="s">
        <v>38</v>
      </c>
      <c r="D34" s="111">
        <f>'2019预算研发费用 '!T34</f>
        <v>0</v>
      </c>
      <c r="E34" s="111">
        <f ca="1">OFFSET('2019研发费用 '!$H34,0,MONTH(封面!$G$13)-1,)</f>
        <v>0</v>
      </c>
      <c r="F34" s="109">
        <f ca="1">OFFSET('2019预算研发费用 '!$H34,0,MONTH(封面!$G$13)-1,)</f>
        <v>0</v>
      </c>
      <c r="G34" s="109">
        <f ca="1">OFFSET('2020实际研发费用 '!$H34,0,MONTH(封面!$G$13)-1,)</f>
        <v>0</v>
      </c>
      <c r="H34" s="111">
        <f t="shared" ca="1" si="6"/>
        <v>0</v>
      </c>
      <c r="I34" s="111">
        <f t="shared" ca="1" si="7"/>
        <v>0</v>
      </c>
      <c r="J34" s="111">
        <f ca="1">SUM(OFFSET('2019研发费用 '!$H34,0,0,1,MONTH(封面!$G$13)))</f>
        <v>0</v>
      </c>
      <c r="K34" s="111">
        <f ca="1">SUM(OFFSET('2019预算研发费用 '!$H34,0,0,1,MONTH(封面!$G$13)))</f>
        <v>0</v>
      </c>
      <c r="L34" s="111">
        <f ca="1">SUM(OFFSET('2020实际研发费用 '!$H34,0,0,1,MONTH(封面!$G$13)))</f>
        <v>0</v>
      </c>
      <c r="M34" s="111">
        <f t="shared" ca="1" si="8"/>
        <v>0</v>
      </c>
      <c r="N34" s="111">
        <f t="shared" ca="1" si="9"/>
        <v>0</v>
      </c>
      <c r="O34" s="96" t="str">
        <f>IF('2020实际研发费用 '!U34="","",'2020实际研发费用 '!U34)</f>
        <v/>
      </c>
      <c r="P34" s="69"/>
      <c r="Q34" s="69"/>
      <c r="R34" s="69"/>
    </row>
    <row r="35" spans="1:18" s="15" customFormat="1" ht="17.25" customHeight="1">
      <c r="A35" s="152"/>
      <c r="B35" s="146"/>
      <c r="C35" s="45" t="s">
        <v>39</v>
      </c>
      <c r="D35" s="111">
        <f>'2019预算研发费用 '!T35</f>
        <v>0</v>
      </c>
      <c r="E35" s="111">
        <f ca="1">OFFSET('2019研发费用 '!$H35,0,MONTH(封面!$G$13)-1,)</f>
        <v>0</v>
      </c>
      <c r="F35" s="109">
        <f ca="1">OFFSET('2019预算研发费用 '!$H35,0,MONTH(封面!$G$13)-1,)</f>
        <v>0</v>
      </c>
      <c r="G35" s="109">
        <f ca="1">OFFSET('2020实际研发费用 '!$H35,0,MONTH(封面!$G$13)-1,)</f>
        <v>0</v>
      </c>
      <c r="H35" s="111">
        <f t="shared" ca="1" si="6"/>
        <v>0</v>
      </c>
      <c r="I35" s="111">
        <f t="shared" ca="1" si="7"/>
        <v>0</v>
      </c>
      <c r="J35" s="111">
        <f ca="1">SUM(OFFSET('2019研发费用 '!$H35,0,0,1,MONTH(封面!$G$13)))</f>
        <v>0</v>
      </c>
      <c r="K35" s="111">
        <f ca="1">SUM(OFFSET('2019预算研发费用 '!$H35,0,0,1,MONTH(封面!$G$13)))</f>
        <v>0</v>
      </c>
      <c r="L35" s="111">
        <f ca="1">SUM(OFFSET('2020实际研发费用 '!$H35,0,0,1,MONTH(封面!$G$13)))</f>
        <v>0</v>
      </c>
      <c r="M35" s="111">
        <f t="shared" ca="1" si="8"/>
        <v>0</v>
      </c>
      <c r="N35" s="111">
        <f t="shared" ca="1" si="9"/>
        <v>0</v>
      </c>
      <c r="O35" s="96" t="str">
        <f>IF('2020实际研发费用 '!U35="","",'2020实际研发费用 '!U35)</f>
        <v/>
      </c>
      <c r="P35" s="69"/>
      <c r="Q35" s="69"/>
      <c r="R35" s="69"/>
    </row>
    <row r="36" spans="1:18" s="15" customFormat="1" ht="17.25" customHeight="1">
      <c r="A36" s="152"/>
      <c r="B36" s="65" t="s">
        <v>157</v>
      </c>
      <c r="C36" s="45" t="s">
        <v>40</v>
      </c>
      <c r="D36" s="111">
        <f>'2019预算研发费用 '!T36</f>
        <v>0</v>
      </c>
      <c r="E36" s="111">
        <f ca="1">OFFSET('2019研发费用 '!$H36,0,MONTH(封面!$G$13)-1,)</f>
        <v>0</v>
      </c>
      <c r="F36" s="109">
        <f ca="1">OFFSET('2019预算研发费用 '!$H36,0,MONTH(封面!$G$13)-1,)</f>
        <v>0</v>
      </c>
      <c r="G36" s="109">
        <f ca="1">OFFSET('2020实际研发费用 '!$H36,0,MONTH(封面!$G$13)-1,)</f>
        <v>0</v>
      </c>
      <c r="H36" s="111">
        <f t="shared" ca="1" si="6"/>
        <v>0</v>
      </c>
      <c r="I36" s="111">
        <f t="shared" ca="1" si="7"/>
        <v>0</v>
      </c>
      <c r="J36" s="111">
        <f ca="1">SUM(OFFSET('2019研发费用 '!$H36,0,0,1,MONTH(封面!$G$13)))</f>
        <v>0</v>
      </c>
      <c r="K36" s="111">
        <f ca="1">SUM(OFFSET('2019预算研发费用 '!$H36,0,0,1,MONTH(封面!$G$13)))</f>
        <v>0</v>
      </c>
      <c r="L36" s="111">
        <f ca="1">SUM(OFFSET('2020实际研发费用 '!$H36,0,0,1,MONTH(封面!$G$13)))</f>
        <v>0</v>
      </c>
      <c r="M36" s="111">
        <f t="shared" ca="1" si="8"/>
        <v>0</v>
      </c>
      <c r="N36" s="111">
        <f t="shared" ca="1" si="9"/>
        <v>0</v>
      </c>
      <c r="O36" s="96" t="str">
        <f>IF('2020实际研发费用 '!U36="","",'2020实际研发费用 '!U36)</f>
        <v/>
      </c>
      <c r="P36" s="69"/>
      <c r="Q36" s="69"/>
      <c r="R36" s="69"/>
    </row>
    <row r="37" spans="1:18" s="15" customFormat="1" ht="17.25" customHeight="1">
      <c r="A37" s="152"/>
      <c r="B37" s="65" t="s">
        <v>41</v>
      </c>
      <c r="C37" s="45" t="s">
        <v>42</v>
      </c>
      <c r="D37" s="111">
        <f>'2019预算研发费用 '!T37</f>
        <v>0</v>
      </c>
      <c r="E37" s="111">
        <f ca="1">OFFSET('2019研发费用 '!$H37,0,MONTH(封面!$G$13)-1,)</f>
        <v>0</v>
      </c>
      <c r="F37" s="109">
        <f ca="1">OFFSET('2019预算研发费用 '!$H37,0,MONTH(封面!$G$13)-1,)</f>
        <v>0</v>
      </c>
      <c r="G37" s="109">
        <f ca="1">OFFSET('2020实际研发费用 '!$H37,0,MONTH(封面!$G$13)-1,)</f>
        <v>0</v>
      </c>
      <c r="H37" s="111">
        <f t="shared" ca="1" si="6"/>
        <v>0</v>
      </c>
      <c r="I37" s="111">
        <f t="shared" ca="1" si="7"/>
        <v>0</v>
      </c>
      <c r="J37" s="111">
        <f ca="1">SUM(OFFSET('2019研发费用 '!$H37,0,0,1,MONTH(封面!$G$13)))</f>
        <v>0</v>
      </c>
      <c r="K37" s="111">
        <f ca="1">SUM(OFFSET('2019预算研发费用 '!$H37,0,0,1,MONTH(封面!$G$13)))</f>
        <v>0</v>
      </c>
      <c r="L37" s="111">
        <f ca="1">SUM(OFFSET('2020实际研发费用 '!$H37,0,0,1,MONTH(封面!$G$13)))</f>
        <v>0</v>
      </c>
      <c r="M37" s="111">
        <f t="shared" ca="1" si="8"/>
        <v>0</v>
      </c>
      <c r="N37" s="111">
        <f t="shared" ca="1" si="9"/>
        <v>0</v>
      </c>
      <c r="O37" s="96" t="str">
        <f>IF('2020实际研发费用 '!U37="","",'2020实际研发费用 '!U37)</f>
        <v/>
      </c>
      <c r="P37" s="69"/>
      <c r="Q37" s="69"/>
      <c r="R37" s="69"/>
    </row>
    <row r="38" spans="1:18" s="15" customFormat="1" ht="17.25" customHeight="1">
      <c r="A38" s="152"/>
      <c r="B38" s="146" t="s">
        <v>158</v>
      </c>
      <c r="C38" s="45" t="s">
        <v>43</v>
      </c>
      <c r="D38" s="111">
        <f>'2019预算研发费用 '!T38</f>
        <v>0</v>
      </c>
      <c r="E38" s="111">
        <f ca="1">OFFSET('2019研发费用 '!$H38,0,MONTH(封面!$G$13)-1,)</f>
        <v>0</v>
      </c>
      <c r="F38" s="109">
        <f ca="1">OFFSET('2019预算研发费用 '!$H38,0,MONTH(封面!$G$13)-1,)</f>
        <v>0</v>
      </c>
      <c r="G38" s="109">
        <f ca="1">OFFSET('2020实际研发费用 '!$H38,0,MONTH(封面!$G$13)-1,)</f>
        <v>0</v>
      </c>
      <c r="H38" s="111">
        <f t="shared" ca="1" si="6"/>
        <v>0</v>
      </c>
      <c r="I38" s="111">
        <f t="shared" ca="1" si="7"/>
        <v>0</v>
      </c>
      <c r="J38" s="111">
        <f ca="1">SUM(OFFSET('2019研发费用 '!$H38,0,0,1,MONTH(封面!$G$13)))</f>
        <v>0</v>
      </c>
      <c r="K38" s="111">
        <f ca="1">SUM(OFFSET('2019预算研发费用 '!$H38,0,0,1,MONTH(封面!$G$13)))</f>
        <v>0</v>
      </c>
      <c r="L38" s="111">
        <f ca="1">SUM(OFFSET('2020实际研发费用 '!$H38,0,0,1,MONTH(封面!$G$13)))</f>
        <v>0</v>
      </c>
      <c r="M38" s="111">
        <f t="shared" ca="1" si="8"/>
        <v>0</v>
      </c>
      <c r="N38" s="111">
        <f t="shared" ca="1" si="9"/>
        <v>0</v>
      </c>
      <c r="O38" s="96" t="str">
        <f>IF('2020实际研发费用 '!U38="","",'2020实际研发费用 '!U38)</f>
        <v/>
      </c>
      <c r="P38" s="69"/>
      <c r="Q38" s="69"/>
      <c r="R38" s="69"/>
    </row>
    <row r="39" spans="1:18" s="15" customFormat="1" ht="17.25" customHeight="1">
      <c r="A39" s="152"/>
      <c r="B39" s="146"/>
      <c r="C39" s="45" t="s">
        <v>44</v>
      </c>
      <c r="D39" s="111">
        <f>'2019预算研发费用 '!T39</f>
        <v>0</v>
      </c>
      <c r="E39" s="111">
        <f ca="1">OFFSET('2019研发费用 '!$H39,0,MONTH(封面!$G$13)-1,)</f>
        <v>0</v>
      </c>
      <c r="F39" s="109">
        <f ca="1">OFFSET('2019预算研发费用 '!$H39,0,MONTH(封面!$G$13)-1,)</f>
        <v>0</v>
      </c>
      <c r="G39" s="109">
        <f ca="1">OFFSET('2020实际研发费用 '!$H39,0,MONTH(封面!$G$13)-1,)</f>
        <v>0</v>
      </c>
      <c r="H39" s="111">
        <f t="shared" ca="1" si="6"/>
        <v>0</v>
      </c>
      <c r="I39" s="111">
        <f t="shared" ca="1" si="7"/>
        <v>0</v>
      </c>
      <c r="J39" s="111">
        <f ca="1">SUM(OFFSET('2019研发费用 '!$H39,0,0,1,MONTH(封面!$G$13)))</f>
        <v>0</v>
      </c>
      <c r="K39" s="111">
        <f ca="1">SUM(OFFSET('2019预算研发费用 '!$H39,0,0,1,MONTH(封面!$G$13)))</f>
        <v>0</v>
      </c>
      <c r="L39" s="111">
        <f ca="1">SUM(OFFSET('2020实际研发费用 '!$H39,0,0,1,MONTH(封面!$G$13)))</f>
        <v>0</v>
      </c>
      <c r="M39" s="111">
        <f t="shared" ca="1" si="8"/>
        <v>0</v>
      </c>
      <c r="N39" s="111">
        <f t="shared" ca="1" si="9"/>
        <v>0</v>
      </c>
      <c r="O39" s="96" t="str">
        <f>IF('2020实际研发费用 '!U39="","",'2020实际研发费用 '!U39)</f>
        <v/>
      </c>
      <c r="P39" s="69"/>
      <c r="Q39" s="69"/>
      <c r="R39" s="69"/>
    </row>
    <row r="40" spans="1:18" s="15" customFormat="1" ht="17.25" customHeight="1">
      <c r="A40" s="152"/>
      <c r="B40" s="65" t="s">
        <v>45</v>
      </c>
      <c r="C40" s="45" t="s">
        <v>46</v>
      </c>
      <c r="D40" s="111">
        <f>'2019预算研发费用 '!T40</f>
        <v>0</v>
      </c>
      <c r="E40" s="111">
        <f ca="1">OFFSET('2019研发费用 '!$H40,0,MONTH(封面!$G$13)-1,)</f>
        <v>0</v>
      </c>
      <c r="F40" s="109">
        <f ca="1">OFFSET('2019预算研发费用 '!$H40,0,MONTH(封面!$G$13)-1,)</f>
        <v>0</v>
      </c>
      <c r="G40" s="109">
        <f ca="1">OFFSET('2020实际研发费用 '!$H40,0,MONTH(封面!$G$13)-1,)</f>
        <v>0</v>
      </c>
      <c r="H40" s="111">
        <f t="shared" ca="1" si="6"/>
        <v>0</v>
      </c>
      <c r="I40" s="111">
        <f t="shared" ca="1" si="7"/>
        <v>0</v>
      </c>
      <c r="J40" s="111">
        <f ca="1">SUM(OFFSET('2019研发费用 '!$H40,0,0,1,MONTH(封面!$G$13)))</f>
        <v>0</v>
      </c>
      <c r="K40" s="111">
        <f ca="1">SUM(OFFSET('2019预算研发费用 '!$H40,0,0,1,MONTH(封面!$G$13)))</f>
        <v>0</v>
      </c>
      <c r="L40" s="111">
        <f ca="1">SUM(OFFSET('2020实际研发费用 '!$H40,0,0,1,MONTH(封面!$G$13)))</f>
        <v>0</v>
      </c>
      <c r="M40" s="111">
        <f t="shared" ca="1" si="8"/>
        <v>0</v>
      </c>
      <c r="N40" s="111">
        <f t="shared" ca="1" si="9"/>
        <v>0</v>
      </c>
      <c r="O40" s="96" t="str">
        <f>IF('2020实际研发费用 '!U40="","",'2020实际研发费用 '!U40)</f>
        <v/>
      </c>
      <c r="P40" s="69"/>
      <c r="Q40" s="69"/>
      <c r="R40" s="69"/>
    </row>
    <row r="41" spans="1:18" s="15" customFormat="1" ht="17.25" customHeight="1">
      <c r="A41" s="153" t="s">
        <v>47</v>
      </c>
      <c r="B41" s="47" t="s">
        <v>159</v>
      </c>
      <c r="C41" s="45" t="s">
        <v>435</v>
      </c>
      <c r="D41" s="111">
        <f>'2019预算研发费用 '!T41</f>
        <v>0</v>
      </c>
      <c r="E41" s="111">
        <f ca="1">OFFSET('2019研发费用 '!$H41,0,MONTH(封面!$G$13)-1,)</f>
        <v>0</v>
      </c>
      <c r="F41" s="109">
        <f ca="1">OFFSET('2019预算研发费用 '!$H41,0,MONTH(封面!$G$13)-1,)</f>
        <v>0</v>
      </c>
      <c r="G41" s="109">
        <f ca="1">OFFSET('2020实际研发费用 '!$H41,0,MONTH(封面!$G$13)-1,)</f>
        <v>0</v>
      </c>
      <c r="H41" s="111">
        <f t="shared" ca="1" si="6"/>
        <v>0</v>
      </c>
      <c r="I41" s="111">
        <f t="shared" ca="1" si="7"/>
        <v>0</v>
      </c>
      <c r="J41" s="111">
        <f ca="1">SUM(OFFSET('2019研发费用 '!$H41,0,0,1,MONTH(封面!$G$13)))</f>
        <v>12384.48</v>
      </c>
      <c r="K41" s="111">
        <f ca="1">SUM(OFFSET('2019预算研发费用 '!$H41,0,0,1,MONTH(封面!$G$13)))</f>
        <v>0</v>
      </c>
      <c r="L41" s="111">
        <f ca="1">SUM(OFFSET('2020实际研发费用 '!$H41,0,0,1,MONTH(封面!$G$13)))</f>
        <v>0</v>
      </c>
      <c r="M41" s="111">
        <f t="shared" ca="1" si="8"/>
        <v>-12384.48</v>
      </c>
      <c r="N41" s="111">
        <f t="shared" ca="1" si="9"/>
        <v>0</v>
      </c>
      <c r="O41" s="96" t="str">
        <f>IF('2020实际研发费用 '!U41="","",'2020实际研发费用 '!U41)</f>
        <v/>
      </c>
      <c r="P41" s="69"/>
      <c r="Q41" s="69"/>
      <c r="R41" s="69"/>
    </row>
    <row r="42" spans="1:18" s="15" customFormat="1" ht="17.25" customHeight="1">
      <c r="A42" s="153"/>
      <c r="B42" s="65" t="s">
        <v>160</v>
      </c>
      <c r="C42" s="48" t="s">
        <v>436</v>
      </c>
      <c r="D42" s="111">
        <f>'2019预算研发费用 '!T42</f>
        <v>0</v>
      </c>
      <c r="E42" s="111">
        <f ca="1">OFFSET('2019研发费用 '!$H42,0,MONTH(封面!$G$13)-1,)</f>
        <v>1880.34</v>
      </c>
      <c r="F42" s="109">
        <f ca="1">OFFSET('2019预算研发费用 '!$H42,0,MONTH(封面!$G$13)-1,)</f>
        <v>0</v>
      </c>
      <c r="G42" s="109">
        <f ca="1">OFFSET('2020实际研发费用 '!$H42,0,MONTH(封面!$G$13)-1,)</f>
        <v>0</v>
      </c>
      <c r="H42" s="111">
        <f t="shared" ca="1" si="6"/>
        <v>-1880.34</v>
      </c>
      <c r="I42" s="111">
        <f t="shared" ca="1" si="7"/>
        <v>0</v>
      </c>
      <c r="J42" s="111">
        <f ca="1">SUM(OFFSET('2019研发费用 '!$H42,0,0,1,MONTH(封面!$G$13)))</f>
        <v>100239.4</v>
      </c>
      <c r="K42" s="111">
        <f ca="1">SUM(OFFSET('2019预算研发费用 '!$H42,0,0,1,MONTH(封面!$G$13)))</f>
        <v>0</v>
      </c>
      <c r="L42" s="111">
        <f ca="1">SUM(OFFSET('2020实际研发费用 '!$H42,0,0,1,MONTH(封面!$G$13)))</f>
        <v>4646.0200000000004</v>
      </c>
      <c r="M42" s="111">
        <f t="shared" ca="1" si="8"/>
        <v>-95593.37999999999</v>
      </c>
      <c r="N42" s="111">
        <f t="shared" ca="1" si="9"/>
        <v>4646.0200000000004</v>
      </c>
      <c r="O42" s="96" t="str">
        <f>IF('2020实际研发费用 '!U42="","",'2020实际研发费用 '!U42)</f>
        <v/>
      </c>
      <c r="P42" s="69"/>
      <c r="Q42" s="69"/>
      <c r="R42" s="69"/>
    </row>
    <row r="43" spans="1:18" s="15" customFormat="1" ht="17.25" customHeight="1">
      <c r="A43" s="153"/>
      <c r="B43" s="65" t="s">
        <v>161</v>
      </c>
      <c r="C43" s="48" t="s">
        <v>48</v>
      </c>
      <c r="D43" s="111">
        <f>'2019预算研发费用 '!T43</f>
        <v>0</v>
      </c>
      <c r="E43" s="111">
        <f ca="1">OFFSET('2019研发费用 '!$H43,0,MONTH(封面!$G$13)-1,)</f>
        <v>0</v>
      </c>
      <c r="F43" s="109">
        <f ca="1">OFFSET('2019预算研发费用 '!$H43,0,MONTH(封面!$G$13)-1,)</f>
        <v>0</v>
      </c>
      <c r="G43" s="109">
        <f ca="1">OFFSET('2020实际研发费用 '!$H43,0,MONTH(封面!$G$13)-1,)</f>
        <v>0</v>
      </c>
      <c r="H43" s="111">
        <f t="shared" ca="1" si="6"/>
        <v>0</v>
      </c>
      <c r="I43" s="111">
        <f t="shared" ca="1" si="7"/>
        <v>0</v>
      </c>
      <c r="J43" s="111">
        <f ca="1">SUM(OFFSET('2019研发费用 '!$H43,0,0,1,MONTH(封面!$G$13)))</f>
        <v>0</v>
      </c>
      <c r="K43" s="111">
        <f ca="1">SUM(OFFSET('2019预算研发费用 '!$H43,0,0,1,MONTH(封面!$G$13)))</f>
        <v>0</v>
      </c>
      <c r="L43" s="111">
        <f ca="1">SUM(OFFSET('2020实际研发费用 '!$H43,0,0,1,MONTH(封面!$G$13)))</f>
        <v>0</v>
      </c>
      <c r="M43" s="111">
        <f t="shared" ca="1" si="8"/>
        <v>0</v>
      </c>
      <c r="N43" s="111">
        <f t="shared" ca="1" si="9"/>
        <v>0</v>
      </c>
      <c r="O43" s="96" t="str">
        <f>IF('2020实际研发费用 '!U43="","",'2020实际研发费用 '!U43)</f>
        <v/>
      </c>
      <c r="P43" s="69"/>
      <c r="Q43" s="69"/>
      <c r="R43" s="69"/>
    </row>
    <row r="44" spans="1:18" s="15" customFormat="1" ht="17.25" customHeight="1">
      <c r="A44" s="153"/>
      <c r="B44" s="146" t="s">
        <v>49</v>
      </c>
      <c r="C44" s="48" t="s">
        <v>50</v>
      </c>
      <c r="D44" s="111">
        <f>'2019预算研发费用 '!T44</f>
        <v>0</v>
      </c>
      <c r="E44" s="111">
        <f ca="1">OFFSET('2019研发费用 '!$H44,0,MONTH(封面!$G$13)-1,)</f>
        <v>0</v>
      </c>
      <c r="F44" s="109">
        <f ca="1">OFFSET('2019预算研发费用 '!$H44,0,MONTH(封面!$G$13)-1,)</f>
        <v>0</v>
      </c>
      <c r="G44" s="109">
        <f ca="1">OFFSET('2020实际研发费用 '!$H44,0,MONTH(封面!$G$13)-1,)</f>
        <v>0</v>
      </c>
      <c r="H44" s="111">
        <f t="shared" ca="1" si="6"/>
        <v>0</v>
      </c>
      <c r="I44" s="111">
        <f t="shared" ca="1" si="7"/>
        <v>0</v>
      </c>
      <c r="J44" s="111">
        <f ca="1">SUM(OFFSET('2019研发费用 '!$H44,0,0,1,MONTH(封面!$G$13)))</f>
        <v>0</v>
      </c>
      <c r="K44" s="111">
        <f ca="1">SUM(OFFSET('2019预算研发费用 '!$H44,0,0,1,MONTH(封面!$G$13)))</f>
        <v>0</v>
      </c>
      <c r="L44" s="111">
        <f ca="1">SUM(OFFSET('2020实际研发费用 '!$H44,0,0,1,MONTH(封面!$G$13)))</f>
        <v>0</v>
      </c>
      <c r="M44" s="111">
        <f t="shared" ca="1" si="8"/>
        <v>0</v>
      </c>
      <c r="N44" s="111">
        <f t="shared" ca="1" si="9"/>
        <v>0</v>
      </c>
      <c r="O44" s="96" t="str">
        <f>IF('2020实际研发费用 '!U44="","",'2020实际研发费用 '!U44)</f>
        <v/>
      </c>
      <c r="P44" s="69"/>
      <c r="Q44" s="69"/>
      <c r="R44" s="69"/>
    </row>
    <row r="45" spans="1:18" s="15" customFormat="1" ht="17.25" customHeight="1">
      <c r="A45" s="153"/>
      <c r="B45" s="146"/>
      <c r="C45" s="48" t="s">
        <v>437</v>
      </c>
      <c r="D45" s="111">
        <f>'2019预算研发费用 '!T45</f>
        <v>0</v>
      </c>
      <c r="E45" s="111">
        <f ca="1">OFFSET('2019研发费用 '!$H45,0,MONTH(封面!$G$13)-1,)</f>
        <v>0</v>
      </c>
      <c r="F45" s="109">
        <f ca="1">OFFSET('2019预算研发费用 '!$H45,0,MONTH(封面!$G$13)-1,)</f>
        <v>0</v>
      </c>
      <c r="G45" s="109">
        <f ca="1">OFFSET('2020实际研发费用 '!$H45,0,MONTH(封面!$G$13)-1,)</f>
        <v>0</v>
      </c>
      <c r="H45" s="111">
        <f t="shared" ca="1" si="6"/>
        <v>0</v>
      </c>
      <c r="I45" s="111">
        <f t="shared" ca="1" si="7"/>
        <v>0</v>
      </c>
      <c r="J45" s="111">
        <f ca="1">SUM(OFFSET('2019研发费用 '!$H45,0,0,1,MONTH(封面!$G$13)))</f>
        <v>0</v>
      </c>
      <c r="K45" s="111">
        <f ca="1">SUM(OFFSET('2019预算研发费用 '!$H45,0,0,1,MONTH(封面!$G$13)))</f>
        <v>0</v>
      </c>
      <c r="L45" s="111">
        <f ca="1">SUM(OFFSET('2020实际研发费用 '!$H45,0,0,1,MONTH(封面!$G$13)))</f>
        <v>0</v>
      </c>
      <c r="M45" s="111">
        <f t="shared" ca="1" si="8"/>
        <v>0</v>
      </c>
      <c r="N45" s="111">
        <f t="shared" ca="1" si="9"/>
        <v>0</v>
      </c>
      <c r="O45" s="96" t="str">
        <f>IF('2020实际研发费用 '!U45="","",'2020实际研发费用 '!U45)</f>
        <v/>
      </c>
      <c r="P45" s="69"/>
      <c r="Q45" s="69"/>
      <c r="R45" s="69"/>
    </row>
    <row r="46" spans="1:18" s="15" customFormat="1" ht="17.25" customHeight="1">
      <c r="A46" s="153"/>
      <c r="B46" s="65" t="s">
        <v>51</v>
      </c>
      <c r="C46" s="48" t="s">
        <v>52</v>
      </c>
      <c r="D46" s="111">
        <f>'2019预算研发费用 '!T46</f>
        <v>0</v>
      </c>
      <c r="E46" s="111">
        <f ca="1">OFFSET('2019研发费用 '!$H46,0,MONTH(封面!$G$13)-1,)</f>
        <v>9242.0499999999993</v>
      </c>
      <c r="F46" s="109">
        <f ca="1">OFFSET('2019预算研发费用 '!$H46,0,MONTH(封面!$G$13)-1,)</f>
        <v>0</v>
      </c>
      <c r="G46" s="109">
        <f ca="1">OFFSET('2020实际研发费用 '!$H46,0,MONTH(封面!$G$13)-1,)</f>
        <v>9666.2099999999991</v>
      </c>
      <c r="H46" s="111">
        <f t="shared" ca="1" si="6"/>
        <v>424.15999999999985</v>
      </c>
      <c r="I46" s="111">
        <f t="shared" ca="1" si="7"/>
        <v>9666.2099999999991</v>
      </c>
      <c r="J46" s="111">
        <f ca="1">SUM(OFFSET('2019研发费用 '!$H46,0,0,1,MONTH(封面!$G$13)))</f>
        <v>36976.349999999991</v>
      </c>
      <c r="K46" s="111">
        <f ca="1">SUM(OFFSET('2019预算研发费用 '!$H46,0,0,1,MONTH(封面!$G$13)))</f>
        <v>0</v>
      </c>
      <c r="L46" s="111">
        <f ca="1">SUM(OFFSET('2020实际研发费用 '!$H46,0,0,1,MONTH(封面!$G$13)))</f>
        <v>38664.81</v>
      </c>
      <c r="M46" s="111">
        <f t="shared" ca="1" si="8"/>
        <v>1688.4600000000064</v>
      </c>
      <c r="N46" s="111">
        <f t="shared" ca="1" si="9"/>
        <v>38664.81</v>
      </c>
      <c r="O46" s="96" t="str">
        <f>IF('2020实际研发费用 '!U46="","",'2020实际研发费用 '!U46)</f>
        <v/>
      </c>
      <c r="P46" s="69"/>
      <c r="Q46" s="69"/>
      <c r="R46" s="69"/>
    </row>
    <row r="47" spans="1:18" s="15" customFormat="1" ht="17.25" customHeight="1">
      <c r="A47" s="153"/>
      <c r="B47" s="65" t="s">
        <v>162</v>
      </c>
      <c r="C47" s="48" t="s">
        <v>53</v>
      </c>
      <c r="D47" s="111">
        <f>'2019预算研发费用 '!T47</f>
        <v>0</v>
      </c>
      <c r="E47" s="111">
        <f ca="1">OFFSET('2019研发费用 '!$H47,0,MONTH(封面!$G$13)-1,)</f>
        <v>0</v>
      </c>
      <c r="F47" s="109">
        <f ca="1">OFFSET('2019预算研发费用 '!$H47,0,MONTH(封面!$G$13)-1,)</f>
        <v>0</v>
      </c>
      <c r="G47" s="109">
        <f ca="1">OFFSET('2020实际研发费用 '!$H47,0,MONTH(封面!$G$13)-1,)</f>
        <v>0</v>
      </c>
      <c r="H47" s="111">
        <f t="shared" ca="1" si="6"/>
        <v>0</v>
      </c>
      <c r="I47" s="111">
        <f t="shared" ca="1" si="7"/>
        <v>0</v>
      </c>
      <c r="J47" s="111">
        <f ca="1">SUM(OFFSET('2019研发费用 '!$H47,0,0,1,MONTH(封面!$G$13)))</f>
        <v>0</v>
      </c>
      <c r="K47" s="111">
        <f ca="1">SUM(OFFSET('2019预算研发费用 '!$H47,0,0,1,MONTH(封面!$G$13)))</f>
        <v>0</v>
      </c>
      <c r="L47" s="111">
        <f ca="1">SUM(OFFSET('2020实际研发费用 '!$H47,0,0,1,MONTH(封面!$G$13)))</f>
        <v>0</v>
      </c>
      <c r="M47" s="111">
        <f t="shared" ca="1" si="8"/>
        <v>0</v>
      </c>
      <c r="N47" s="111">
        <f t="shared" ca="1" si="9"/>
        <v>0</v>
      </c>
      <c r="O47" s="96" t="str">
        <f>IF('2020实际研发费用 '!U47="","",'2020实际研发费用 '!U47)</f>
        <v/>
      </c>
      <c r="P47" s="69"/>
      <c r="Q47" s="69"/>
      <c r="R47" s="69"/>
    </row>
    <row r="48" spans="1:18" s="15" customFormat="1" ht="17.25" customHeight="1">
      <c r="A48" s="153"/>
      <c r="B48" s="65" t="s">
        <v>54</v>
      </c>
      <c r="C48" s="48" t="s">
        <v>55</v>
      </c>
      <c r="D48" s="111">
        <f>'2019预算研发费用 '!T48</f>
        <v>0</v>
      </c>
      <c r="E48" s="111">
        <f ca="1">OFFSET('2019研发费用 '!$H48,0,MONTH(封面!$G$13)-1,)</f>
        <v>0</v>
      </c>
      <c r="F48" s="109">
        <f ca="1">OFFSET('2019预算研发费用 '!$H48,0,MONTH(封面!$G$13)-1,)</f>
        <v>0</v>
      </c>
      <c r="G48" s="109">
        <f ca="1">OFFSET('2020实际研发费用 '!$H48,0,MONTH(封面!$G$13)-1,)</f>
        <v>0</v>
      </c>
      <c r="H48" s="111">
        <f t="shared" ca="1" si="6"/>
        <v>0</v>
      </c>
      <c r="I48" s="111">
        <f t="shared" ca="1" si="7"/>
        <v>0</v>
      </c>
      <c r="J48" s="111">
        <f ca="1">SUM(OFFSET('2019研发费用 '!$H48,0,0,1,MONTH(封面!$G$13)))</f>
        <v>0</v>
      </c>
      <c r="K48" s="111">
        <f ca="1">SUM(OFFSET('2019预算研发费用 '!$H48,0,0,1,MONTH(封面!$G$13)))</f>
        <v>0</v>
      </c>
      <c r="L48" s="111">
        <f ca="1">SUM(OFFSET('2020实际研发费用 '!$H48,0,0,1,MONTH(封面!$G$13)))</f>
        <v>0</v>
      </c>
      <c r="M48" s="111">
        <f t="shared" ca="1" si="8"/>
        <v>0</v>
      </c>
      <c r="N48" s="111">
        <f t="shared" ca="1" si="9"/>
        <v>0</v>
      </c>
      <c r="O48" s="96" t="str">
        <f>IF('2020实际研发费用 '!U48="","",'2020实际研发费用 '!U48)</f>
        <v/>
      </c>
      <c r="P48" s="69"/>
      <c r="Q48" s="69"/>
      <c r="R48" s="69"/>
    </row>
    <row r="49" spans="1:18" s="15" customFormat="1" ht="17.25" customHeight="1">
      <c r="A49" s="154" t="s">
        <v>164</v>
      </c>
      <c r="B49" s="151" t="s">
        <v>165</v>
      </c>
      <c r="C49" s="48" t="s">
        <v>56</v>
      </c>
      <c r="D49" s="111">
        <f>'2019预算研发费用 '!T49</f>
        <v>0</v>
      </c>
      <c r="E49" s="111">
        <f ca="1">OFFSET('2019研发费用 '!$H49,0,MONTH(封面!$G$13)-1,)</f>
        <v>21402.68</v>
      </c>
      <c r="F49" s="109">
        <f ca="1">OFFSET('2019预算研发费用 '!$H49,0,MONTH(封面!$G$13)-1,)</f>
        <v>0</v>
      </c>
      <c r="G49" s="109">
        <f ca="1">OFFSET('2020实际研发费用 '!$H49,0,MONTH(封面!$G$13)-1,)</f>
        <v>38979.32</v>
      </c>
      <c r="H49" s="111">
        <f t="shared" ca="1" si="6"/>
        <v>17576.64</v>
      </c>
      <c r="I49" s="111">
        <f t="shared" ca="1" si="7"/>
        <v>38979.32</v>
      </c>
      <c r="J49" s="111">
        <f ca="1">SUM(OFFSET('2019研发费用 '!$H49,0,0,1,MONTH(封面!$G$13)))</f>
        <v>197458.96</v>
      </c>
      <c r="K49" s="111">
        <f ca="1">SUM(OFFSET('2019预算研发费用 '!$H49,0,0,1,MONTH(封面!$G$13)))</f>
        <v>0</v>
      </c>
      <c r="L49" s="111">
        <f ca="1">SUM(OFFSET('2020实际研发费用 '!$H49,0,0,1,MONTH(封面!$G$13)))</f>
        <v>173018.5</v>
      </c>
      <c r="M49" s="111">
        <f t="shared" ca="1" si="8"/>
        <v>-24440.459999999992</v>
      </c>
      <c r="N49" s="111">
        <f t="shared" ca="1" si="9"/>
        <v>173018.5</v>
      </c>
      <c r="O49" s="96" t="str">
        <f>IF('2020实际研发费用 '!U49="","",'2020实际研发费用 '!U49)</f>
        <v/>
      </c>
      <c r="P49" s="69"/>
      <c r="Q49" s="69"/>
      <c r="R49" s="69"/>
    </row>
    <row r="50" spans="1:18" s="15" customFormat="1" ht="17.25" customHeight="1">
      <c r="A50" s="154"/>
      <c r="B50" s="151"/>
      <c r="C50" s="48" t="s">
        <v>57</v>
      </c>
      <c r="D50" s="111">
        <f>'2019预算研发费用 '!T50</f>
        <v>0</v>
      </c>
      <c r="E50" s="111">
        <f ca="1">OFFSET('2019研发费用 '!$H50,0,MONTH(封面!$G$13)-1,)</f>
        <v>0</v>
      </c>
      <c r="F50" s="109">
        <f ca="1">OFFSET('2019预算研发费用 '!$H50,0,MONTH(封面!$G$13)-1,)</f>
        <v>0</v>
      </c>
      <c r="G50" s="109">
        <f ca="1">OFFSET('2020实际研发费用 '!$H50,0,MONTH(封面!$G$13)-1,)</f>
        <v>0</v>
      </c>
      <c r="H50" s="111">
        <f t="shared" ca="1" si="6"/>
        <v>0</v>
      </c>
      <c r="I50" s="111">
        <f t="shared" ca="1" si="7"/>
        <v>0</v>
      </c>
      <c r="J50" s="111">
        <f ca="1">SUM(OFFSET('2019研发费用 '!$H50,0,0,1,MONTH(封面!$G$13)))</f>
        <v>0</v>
      </c>
      <c r="K50" s="111">
        <f ca="1">SUM(OFFSET('2019预算研发费用 '!$H50,0,0,1,MONTH(封面!$G$13)))</f>
        <v>0</v>
      </c>
      <c r="L50" s="111">
        <f ca="1">SUM(OFFSET('2020实际研发费用 '!$H50,0,0,1,MONTH(封面!$G$13)))</f>
        <v>0</v>
      </c>
      <c r="M50" s="111">
        <f t="shared" ca="1" si="8"/>
        <v>0</v>
      </c>
      <c r="N50" s="111">
        <f t="shared" ca="1" si="9"/>
        <v>0</v>
      </c>
      <c r="O50" s="96" t="str">
        <f>IF('2020实际研发费用 '!U50="","",'2020实际研发费用 '!U50)</f>
        <v/>
      </c>
      <c r="P50" s="69"/>
      <c r="Q50" s="69"/>
      <c r="R50" s="69"/>
    </row>
    <row r="51" spans="1:18" s="15" customFormat="1" ht="17.25" customHeight="1">
      <c r="A51" s="154"/>
      <c r="B51" s="151"/>
      <c r="C51" s="48" t="s">
        <v>438</v>
      </c>
      <c r="D51" s="111">
        <f>'2019预算研发费用 '!T51</f>
        <v>0</v>
      </c>
      <c r="E51" s="111">
        <f ca="1">OFFSET('2019研发费用 '!$H51,0,MONTH(封面!$G$13)-1,)</f>
        <v>0</v>
      </c>
      <c r="F51" s="109">
        <f ca="1">OFFSET('2019预算研发费用 '!$H51,0,MONTH(封面!$G$13)-1,)</f>
        <v>0</v>
      </c>
      <c r="G51" s="109">
        <f ca="1">OFFSET('2020实际研发费用 '!$H51,0,MONTH(封面!$G$13)-1,)</f>
        <v>0</v>
      </c>
      <c r="H51" s="111">
        <f t="shared" ca="1" si="6"/>
        <v>0</v>
      </c>
      <c r="I51" s="111">
        <f t="shared" ca="1" si="7"/>
        <v>0</v>
      </c>
      <c r="J51" s="111">
        <f ca="1">SUM(OFFSET('2019研发费用 '!$H51,0,0,1,MONTH(封面!$G$13)))</f>
        <v>0</v>
      </c>
      <c r="K51" s="111">
        <f ca="1">SUM(OFFSET('2019预算研发费用 '!$H51,0,0,1,MONTH(封面!$G$13)))</f>
        <v>0</v>
      </c>
      <c r="L51" s="111">
        <f ca="1">SUM(OFFSET('2020实际研发费用 '!$H51,0,0,1,MONTH(封面!$G$13)))</f>
        <v>0</v>
      </c>
      <c r="M51" s="111">
        <f t="shared" ca="1" si="8"/>
        <v>0</v>
      </c>
      <c r="N51" s="111">
        <f t="shared" ca="1" si="9"/>
        <v>0</v>
      </c>
      <c r="O51" s="96" t="str">
        <f>IF('2020实际研发费用 '!U51="","",'2020实际研发费用 '!U51)</f>
        <v/>
      </c>
      <c r="P51" s="69"/>
      <c r="Q51" s="69"/>
      <c r="R51" s="69"/>
    </row>
    <row r="52" spans="1:18" s="15" customFormat="1" ht="17.25" customHeight="1">
      <c r="A52" s="154"/>
      <c r="B52" s="146" t="s">
        <v>58</v>
      </c>
      <c r="C52" s="48" t="s">
        <v>59</v>
      </c>
      <c r="D52" s="111">
        <f>'2019预算研发费用 '!T52</f>
        <v>0</v>
      </c>
      <c r="E52" s="111">
        <f ca="1">OFFSET('2019研发费用 '!$H52,0,MONTH(封面!$G$13)-1,)</f>
        <v>0</v>
      </c>
      <c r="F52" s="109">
        <f ca="1">OFFSET('2019预算研发费用 '!$H52,0,MONTH(封面!$G$13)-1,)</f>
        <v>0</v>
      </c>
      <c r="G52" s="109">
        <f ca="1">OFFSET('2020实际研发费用 '!$H52,0,MONTH(封面!$G$13)-1,)</f>
        <v>0</v>
      </c>
      <c r="H52" s="111">
        <f t="shared" ca="1" si="6"/>
        <v>0</v>
      </c>
      <c r="I52" s="111">
        <f t="shared" ca="1" si="7"/>
        <v>0</v>
      </c>
      <c r="J52" s="111">
        <f ca="1">SUM(OFFSET('2019研发费用 '!$H52,0,0,1,MONTH(封面!$G$13)))</f>
        <v>0</v>
      </c>
      <c r="K52" s="111">
        <f ca="1">SUM(OFFSET('2019预算研发费用 '!$H52,0,0,1,MONTH(封面!$G$13)))</f>
        <v>0</v>
      </c>
      <c r="L52" s="111">
        <f ca="1">SUM(OFFSET('2020实际研发费用 '!$H52,0,0,1,MONTH(封面!$G$13)))</f>
        <v>0</v>
      </c>
      <c r="M52" s="111">
        <f t="shared" ca="1" si="8"/>
        <v>0</v>
      </c>
      <c r="N52" s="111">
        <f t="shared" ca="1" si="9"/>
        <v>0</v>
      </c>
      <c r="O52" s="96" t="str">
        <f>IF('2020实际研发费用 '!U52="","",'2020实际研发费用 '!U52)</f>
        <v/>
      </c>
      <c r="P52" s="69"/>
      <c r="Q52" s="69"/>
      <c r="R52" s="69"/>
    </row>
    <row r="53" spans="1:18" s="15" customFormat="1" ht="17.25" customHeight="1">
      <c r="A53" s="154"/>
      <c r="B53" s="146"/>
      <c r="C53" s="48" t="s">
        <v>60</v>
      </c>
      <c r="D53" s="111">
        <f>'2019预算研发费用 '!T53</f>
        <v>0</v>
      </c>
      <c r="E53" s="111">
        <f ca="1">OFFSET('2019研发费用 '!$H53,0,MONTH(封面!$G$13)-1,)</f>
        <v>0</v>
      </c>
      <c r="F53" s="109">
        <f ca="1">OFFSET('2019预算研发费用 '!$H53,0,MONTH(封面!$G$13)-1,)</f>
        <v>0</v>
      </c>
      <c r="G53" s="109">
        <f ca="1">OFFSET('2020实际研发费用 '!$H53,0,MONTH(封面!$G$13)-1,)</f>
        <v>0</v>
      </c>
      <c r="H53" s="111">
        <f t="shared" ca="1" si="6"/>
        <v>0</v>
      </c>
      <c r="I53" s="111">
        <f t="shared" ca="1" si="7"/>
        <v>0</v>
      </c>
      <c r="J53" s="111">
        <f ca="1">SUM(OFFSET('2019研发费用 '!$H53,0,0,1,MONTH(封面!$G$13)))</f>
        <v>0</v>
      </c>
      <c r="K53" s="111">
        <f ca="1">SUM(OFFSET('2019预算研发费用 '!$H53,0,0,1,MONTH(封面!$G$13)))</f>
        <v>0</v>
      </c>
      <c r="L53" s="111">
        <f ca="1">SUM(OFFSET('2020实际研发费用 '!$H53,0,0,1,MONTH(封面!$G$13)))</f>
        <v>0</v>
      </c>
      <c r="M53" s="111">
        <f t="shared" ca="1" si="8"/>
        <v>0</v>
      </c>
      <c r="N53" s="111">
        <f t="shared" ca="1" si="9"/>
        <v>0</v>
      </c>
      <c r="O53" s="96" t="str">
        <f>IF('2020实际研发费用 '!U53="","",'2020实际研发费用 '!U53)</f>
        <v/>
      </c>
      <c r="P53" s="69"/>
      <c r="Q53" s="69"/>
      <c r="R53" s="69"/>
    </row>
    <row r="54" spans="1:18" s="15" customFormat="1" ht="17.25" customHeight="1">
      <c r="A54" s="154"/>
      <c r="B54" s="146"/>
      <c r="C54" s="48" t="s">
        <v>439</v>
      </c>
      <c r="D54" s="111">
        <f>'2019预算研发费用 '!T54</f>
        <v>0</v>
      </c>
      <c r="E54" s="111">
        <f ca="1">OFFSET('2019研发费用 '!$H54,0,MONTH(封面!$G$13)-1,)</f>
        <v>0</v>
      </c>
      <c r="F54" s="109">
        <f ca="1">OFFSET('2019预算研发费用 '!$H54,0,MONTH(封面!$G$13)-1,)</f>
        <v>0</v>
      </c>
      <c r="G54" s="109">
        <f ca="1">OFFSET('2020实际研发费用 '!$H54,0,MONTH(封面!$G$13)-1,)</f>
        <v>0</v>
      </c>
      <c r="H54" s="111">
        <f t="shared" ca="1" si="6"/>
        <v>0</v>
      </c>
      <c r="I54" s="111">
        <f t="shared" ca="1" si="7"/>
        <v>0</v>
      </c>
      <c r="J54" s="111">
        <f ca="1">SUM(OFFSET('2019研发费用 '!$H54,0,0,1,MONTH(封面!$G$13)))</f>
        <v>0</v>
      </c>
      <c r="K54" s="111">
        <f ca="1">SUM(OFFSET('2019预算研发费用 '!$H54,0,0,1,MONTH(封面!$G$13)))</f>
        <v>0</v>
      </c>
      <c r="L54" s="111">
        <f ca="1">SUM(OFFSET('2020实际研发费用 '!$H54,0,0,1,MONTH(封面!$G$13)))</f>
        <v>0</v>
      </c>
      <c r="M54" s="111">
        <f t="shared" ca="1" si="8"/>
        <v>0</v>
      </c>
      <c r="N54" s="111">
        <f t="shared" ca="1" si="9"/>
        <v>0</v>
      </c>
      <c r="O54" s="96" t="str">
        <f>IF('2020实际研发费用 '!U54="","",'2020实际研发费用 '!U54)</f>
        <v/>
      </c>
      <c r="P54" s="69"/>
      <c r="Q54" s="69"/>
      <c r="R54" s="69"/>
    </row>
    <row r="55" spans="1:18" s="15" customFormat="1" ht="17.25" customHeight="1">
      <c r="A55" s="154"/>
      <c r="B55" s="64" t="s">
        <v>61</v>
      </c>
      <c r="C55" s="48" t="s">
        <v>62</v>
      </c>
      <c r="D55" s="111">
        <f>'2019预算研发费用 '!T55</f>
        <v>0</v>
      </c>
      <c r="E55" s="111">
        <f ca="1">OFFSET('2019研发费用 '!$H55,0,MONTH(封面!$G$13)-1,)</f>
        <v>0</v>
      </c>
      <c r="F55" s="109">
        <f ca="1">OFFSET('2019预算研发费用 '!$H55,0,MONTH(封面!$G$13)-1,)</f>
        <v>0</v>
      </c>
      <c r="G55" s="109">
        <f ca="1">OFFSET('2020实际研发费用 '!$H55,0,MONTH(封面!$G$13)-1,)</f>
        <v>0</v>
      </c>
      <c r="H55" s="111">
        <f t="shared" ca="1" si="6"/>
        <v>0</v>
      </c>
      <c r="I55" s="111">
        <f t="shared" ca="1" si="7"/>
        <v>0</v>
      </c>
      <c r="J55" s="111">
        <f ca="1">SUM(OFFSET('2019研发费用 '!$H55,0,0,1,MONTH(封面!$G$13)))</f>
        <v>0</v>
      </c>
      <c r="K55" s="111">
        <f ca="1">SUM(OFFSET('2019预算研发费用 '!$H55,0,0,1,MONTH(封面!$G$13)))</f>
        <v>0</v>
      </c>
      <c r="L55" s="111">
        <f ca="1">SUM(OFFSET('2020实际研发费用 '!$H55,0,0,1,MONTH(封面!$G$13)))</f>
        <v>0</v>
      </c>
      <c r="M55" s="111">
        <f t="shared" ca="1" si="8"/>
        <v>0</v>
      </c>
      <c r="N55" s="111">
        <f t="shared" ca="1" si="9"/>
        <v>0</v>
      </c>
      <c r="O55" s="96" t="str">
        <f>IF('2020实际研发费用 '!U55="","",'2020实际研发费用 '!U55)</f>
        <v/>
      </c>
      <c r="P55" s="69"/>
      <c r="Q55" s="69"/>
      <c r="R55" s="69"/>
    </row>
    <row r="56" spans="1:18" s="15" customFormat="1" ht="17.25" customHeight="1">
      <c r="A56" s="154"/>
      <c r="B56" s="64" t="s">
        <v>168</v>
      </c>
      <c r="C56" s="48" t="s">
        <v>63</v>
      </c>
      <c r="D56" s="111">
        <f>'2019预算研发费用 '!T56</f>
        <v>0</v>
      </c>
      <c r="E56" s="111">
        <f ca="1">OFFSET('2019研发费用 '!$H56,0,MONTH(封面!$G$13)-1,)</f>
        <v>0</v>
      </c>
      <c r="F56" s="109">
        <f ca="1">OFFSET('2019预算研发费用 '!$H56,0,MONTH(封面!$G$13)-1,)</f>
        <v>0</v>
      </c>
      <c r="G56" s="109">
        <f ca="1">OFFSET('2020实际研发费用 '!$H56,0,MONTH(封面!$G$13)-1,)</f>
        <v>0</v>
      </c>
      <c r="H56" s="111">
        <f t="shared" ca="1" si="6"/>
        <v>0</v>
      </c>
      <c r="I56" s="111">
        <f t="shared" ca="1" si="7"/>
        <v>0</v>
      </c>
      <c r="J56" s="111">
        <f ca="1">SUM(OFFSET('2019研发费用 '!$H56,0,0,1,MONTH(封面!$G$13)))</f>
        <v>140</v>
      </c>
      <c r="K56" s="111">
        <f ca="1">SUM(OFFSET('2019预算研发费用 '!$H56,0,0,1,MONTH(封面!$G$13)))</f>
        <v>0</v>
      </c>
      <c r="L56" s="111">
        <f ca="1">SUM(OFFSET('2020实际研发费用 '!$H56,0,0,1,MONTH(封面!$G$13)))</f>
        <v>4948.3999999999996</v>
      </c>
      <c r="M56" s="111">
        <f t="shared" ca="1" si="8"/>
        <v>4808.3999999999996</v>
      </c>
      <c r="N56" s="111">
        <f t="shared" ca="1" si="9"/>
        <v>4948.3999999999996</v>
      </c>
      <c r="O56" s="96" t="str">
        <f>IF('2020实际研发费用 '!U56="","",'2020实际研发费用 '!U56)</f>
        <v/>
      </c>
      <c r="P56" s="69"/>
      <c r="Q56" s="69"/>
      <c r="R56" s="69"/>
    </row>
    <row r="57" spans="1:18" s="15" customFormat="1" ht="17.25" customHeight="1">
      <c r="A57" s="155" t="s">
        <v>64</v>
      </c>
      <c r="B57" s="65" t="s">
        <v>65</v>
      </c>
      <c r="C57" s="48" t="s">
        <v>66</v>
      </c>
      <c r="D57" s="111">
        <f>'2019预算研发费用 '!T57</f>
        <v>0</v>
      </c>
      <c r="E57" s="111">
        <f ca="1">OFFSET('2019研发费用 '!$H57,0,MONTH(封面!$G$13)-1,)</f>
        <v>0</v>
      </c>
      <c r="F57" s="109">
        <f ca="1">OFFSET('2019预算研发费用 '!$H57,0,MONTH(封面!$G$13)-1,)</f>
        <v>0</v>
      </c>
      <c r="G57" s="109">
        <f ca="1">OFFSET('2020实际研发费用 '!$H57,0,MONTH(封面!$G$13)-1,)</f>
        <v>0</v>
      </c>
      <c r="H57" s="111">
        <f t="shared" ca="1" si="6"/>
        <v>0</v>
      </c>
      <c r="I57" s="111">
        <f t="shared" ca="1" si="7"/>
        <v>0</v>
      </c>
      <c r="J57" s="111">
        <f ca="1">SUM(OFFSET('2019研发费用 '!$H57,0,0,1,MONTH(封面!$G$13)))</f>
        <v>0</v>
      </c>
      <c r="K57" s="111">
        <f ca="1">SUM(OFFSET('2019预算研发费用 '!$H57,0,0,1,MONTH(封面!$G$13)))</f>
        <v>0</v>
      </c>
      <c r="L57" s="111">
        <f ca="1">SUM(OFFSET('2020实际研发费用 '!$H57,0,0,1,MONTH(封面!$G$13)))</f>
        <v>0</v>
      </c>
      <c r="M57" s="111">
        <f t="shared" ca="1" si="8"/>
        <v>0</v>
      </c>
      <c r="N57" s="111">
        <f t="shared" ca="1" si="9"/>
        <v>0</v>
      </c>
      <c r="O57" s="96" t="str">
        <f>IF('2020实际研发费用 '!U57="","",'2020实际研发费用 '!U57)</f>
        <v/>
      </c>
      <c r="P57" s="69"/>
      <c r="Q57" s="69"/>
      <c r="R57" s="69"/>
    </row>
    <row r="58" spans="1:18" s="15" customFormat="1" ht="17.25" customHeight="1">
      <c r="A58" s="155"/>
      <c r="B58" s="64" t="s">
        <v>171</v>
      </c>
      <c r="C58" s="48" t="s">
        <v>67</v>
      </c>
      <c r="D58" s="111">
        <f>'2019预算研发费用 '!T58</f>
        <v>0</v>
      </c>
      <c r="E58" s="111">
        <f ca="1">OFFSET('2019研发费用 '!$H58,0,MONTH(封面!$G$13)-1,)</f>
        <v>0</v>
      </c>
      <c r="F58" s="109">
        <f ca="1">OFFSET('2019预算研发费用 '!$H58,0,MONTH(封面!$G$13)-1,)</f>
        <v>0</v>
      </c>
      <c r="G58" s="109">
        <f ca="1">OFFSET('2020实际研发费用 '!$H58,0,MONTH(封面!$G$13)-1,)</f>
        <v>0</v>
      </c>
      <c r="H58" s="111">
        <f t="shared" ca="1" si="6"/>
        <v>0</v>
      </c>
      <c r="I58" s="111">
        <f t="shared" ca="1" si="7"/>
        <v>0</v>
      </c>
      <c r="J58" s="111">
        <f ca="1">SUM(OFFSET('2019研发费用 '!$H58,0,0,1,MONTH(封面!$G$13)))</f>
        <v>0</v>
      </c>
      <c r="K58" s="111">
        <f ca="1">SUM(OFFSET('2019预算研发费用 '!$H58,0,0,1,MONTH(封面!$G$13)))</f>
        <v>0</v>
      </c>
      <c r="L58" s="111">
        <f ca="1">SUM(OFFSET('2020实际研发费用 '!$H58,0,0,1,MONTH(封面!$G$13)))</f>
        <v>0</v>
      </c>
      <c r="M58" s="111">
        <f t="shared" ca="1" si="8"/>
        <v>0</v>
      </c>
      <c r="N58" s="111">
        <f t="shared" ca="1" si="9"/>
        <v>0</v>
      </c>
      <c r="O58" s="96" t="str">
        <f>IF('2020实际研发费用 '!U58="","",'2020实际研发费用 '!U58)</f>
        <v/>
      </c>
      <c r="P58" s="69"/>
      <c r="Q58" s="69"/>
      <c r="R58" s="69"/>
    </row>
    <row r="59" spans="1:18" s="15" customFormat="1" ht="17.25" customHeight="1">
      <c r="A59" s="155"/>
      <c r="B59" s="151" t="s">
        <v>172</v>
      </c>
      <c r="C59" s="48" t="s">
        <v>68</v>
      </c>
      <c r="D59" s="111">
        <f>'2019预算研发费用 '!T59</f>
        <v>0</v>
      </c>
      <c r="E59" s="111">
        <f ca="1">OFFSET('2019研发费用 '!$H59,0,MONTH(封面!$G$13)-1,)</f>
        <v>0</v>
      </c>
      <c r="F59" s="109">
        <f ca="1">OFFSET('2019预算研发费用 '!$H59,0,MONTH(封面!$G$13)-1,)</f>
        <v>0</v>
      </c>
      <c r="G59" s="109">
        <f ca="1">OFFSET('2020实际研发费用 '!$H59,0,MONTH(封面!$G$13)-1,)</f>
        <v>0</v>
      </c>
      <c r="H59" s="111">
        <f t="shared" ca="1" si="6"/>
        <v>0</v>
      </c>
      <c r="I59" s="111">
        <f t="shared" ca="1" si="7"/>
        <v>0</v>
      </c>
      <c r="J59" s="111">
        <f ca="1">SUM(OFFSET('2019研发费用 '!$H59,0,0,1,MONTH(封面!$G$13)))</f>
        <v>0</v>
      </c>
      <c r="K59" s="111">
        <f ca="1">SUM(OFFSET('2019预算研发费用 '!$H59,0,0,1,MONTH(封面!$G$13)))</f>
        <v>0</v>
      </c>
      <c r="L59" s="111">
        <f ca="1">SUM(OFFSET('2020实际研发费用 '!$H59,0,0,1,MONTH(封面!$G$13)))</f>
        <v>0</v>
      </c>
      <c r="M59" s="111">
        <f t="shared" ca="1" si="8"/>
        <v>0</v>
      </c>
      <c r="N59" s="111">
        <f t="shared" ca="1" si="9"/>
        <v>0</v>
      </c>
      <c r="O59" s="96" t="str">
        <f>IF('2020实际研发费用 '!U59="","",'2020实际研发费用 '!U59)</f>
        <v/>
      </c>
      <c r="P59" s="69"/>
      <c r="Q59" s="69"/>
      <c r="R59" s="69"/>
    </row>
    <row r="60" spans="1:18" s="15" customFormat="1" ht="17.25" customHeight="1">
      <c r="A60" s="155"/>
      <c r="B60" s="151"/>
      <c r="C60" s="48" t="s">
        <v>440</v>
      </c>
      <c r="D60" s="111">
        <f>'2019预算研发费用 '!T60</f>
        <v>0</v>
      </c>
      <c r="E60" s="111">
        <f ca="1">OFFSET('2019研发费用 '!$H60,0,MONTH(封面!$G$13)-1,)</f>
        <v>0</v>
      </c>
      <c r="F60" s="109">
        <f ca="1">OFFSET('2019预算研发费用 '!$H60,0,MONTH(封面!$G$13)-1,)</f>
        <v>0</v>
      </c>
      <c r="G60" s="109">
        <f ca="1">OFFSET('2020实际研发费用 '!$H60,0,MONTH(封面!$G$13)-1,)</f>
        <v>0</v>
      </c>
      <c r="H60" s="111">
        <f t="shared" ca="1" si="6"/>
        <v>0</v>
      </c>
      <c r="I60" s="111">
        <f t="shared" ca="1" si="7"/>
        <v>0</v>
      </c>
      <c r="J60" s="111">
        <f ca="1">SUM(OFFSET('2019研发费用 '!$H60,0,0,1,MONTH(封面!$G$13)))</f>
        <v>0</v>
      </c>
      <c r="K60" s="111">
        <f ca="1">SUM(OFFSET('2019预算研发费用 '!$H60,0,0,1,MONTH(封面!$G$13)))</f>
        <v>0</v>
      </c>
      <c r="L60" s="111">
        <f ca="1">SUM(OFFSET('2020实际研发费用 '!$H60,0,0,1,MONTH(封面!$G$13)))</f>
        <v>0</v>
      </c>
      <c r="M60" s="111">
        <f t="shared" ca="1" si="8"/>
        <v>0</v>
      </c>
      <c r="N60" s="111">
        <f t="shared" ca="1" si="9"/>
        <v>0</v>
      </c>
      <c r="O60" s="96" t="str">
        <f>IF('2020实际研发费用 '!U60="","",'2020实际研发费用 '!U60)</f>
        <v/>
      </c>
      <c r="P60" s="69"/>
      <c r="Q60" s="69"/>
      <c r="R60" s="69"/>
    </row>
    <row r="61" spans="1:18" s="15" customFormat="1" ht="17.25" customHeight="1">
      <c r="A61" s="155"/>
      <c r="B61" s="64" t="s">
        <v>173</v>
      </c>
      <c r="C61" s="48" t="s">
        <v>69</v>
      </c>
      <c r="D61" s="111">
        <f>'2019预算研发费用 '!T61</f>
        <v>0</v>
      </c>
      <c r="E61" s="111">
        <f ca="1">OFFSET('2019研发费用 '!$H61,0,MONTH(封面!$G$13)-1,)</f>
        <v>0</v>
      </c>
      <c r="F61" s="109">
        <f ca="1">OFFSET('2019预算研发费用 '!$H61,0,MONTH(封面!$G$13)-1,)</f>
        <v>0</v>
      </c>
      <c r="G61" s="109">
        <f ca="1">OFFSET('2020实际研发费用 '!$H61,0,MONTH(封面!$G$13)-1,)</f>
        <v>0</v>
      </c>
      <c r="H61" s="111">
        <f t="shared" ca="1" si="6"/>
        <v>0</v>
      </c>
      <c r="I61" s="111">
        <f t="shared" ca="1" si="7"/>
        <v>0</v>
      </c>
      <c r="J61" s="111">
        <f ca="1">SUM(OFFSET('2019研发费用 '!$H61,0,0,1,MONTH(封面!$G$13)))</f>
        <v>0</v>
      </c>
      <c r="K61" s="111">
        <f ca="1">SUM(OFFSET('2019预算研发费用 '!$H61,0,0,1,MONTH(封面!$G$13)))</f>
        <v>0</v>
      </c>
      <c r="L61" s="111">
        <f ca="1">SUM(OFFSET('2020实际研发费用 '!$H61,0,0,1,MONTH(封面!$G$13)))</f>
        <v>0</v>
      </c>
      <c r="M61" s="111">
        <f t="shared" ca="1" si="8"/>
        <v>0</v>
      </c>
      <c r="N61" s="111">
        <f t="shared" ca="1" si="9"/>
        <v>0</v>
      </c>
      <c r="O61" s="96" t="str">
        <f>IF('2020实际研发费用 '!U61="","",'2020实际研发费用 '!U61)</f>
        <v/>
      </c>
      <c r="P61" s="69"/>
      <c r="Q61" s="69"/>
      <c r="R61" s="69"/>
    </row>
    <row r="62" spans="1:18" s="15" customFormat="1" ht="17.25" customHeight="1">
      <c r="A62" s="155"/>
      <c r="B62" s="65" t="s">
        <v>70</v>
      </c>
      <c r="C62" s="48" t="s">
        <v>71</v>
      </c>
      <c r="D62" s="111">
        <f>'2019预算研发费用 '!T62</f>
        <v>0</v>
      </c>
      <c r="E62" s="111">
        <f ca="1">OFFSET('2019研发费用 '!$H62,0,MONTH(封面!$G$13)-1,)</f>
        <v>0</v>
      </c>
      <c r="F62" s="109">
        <f ca="1">OFFSET('2019预算研发费用 '!$H62,0,MONTH(封面!$G$13)-1,)</f>
        <v>0</v>
      </c>
      <c r="G62" s="109">
        <f ca="1">OFFSET('2020实际研发费用 '!$H62,0,MONTH(封面!$G$13)-1,)</f>
        <v>0</v>
      </c>
      <c r="H62" s="111">
        <f t="shared" ca="1" si="6"/>
        <v>0</v>
      </c>
      <c r="I62" s="111">
        <f t="shared" ca="1" si="7"/>
        <v>0</v>
      </c>
      <c r="J62" s="111">
        <f ca="1">SUM(OFFSET('2019研发费用 '!$H62,0,0,1,MONTH(封面!$G$13)))</f>
        <v>0</v>
      </c>
      <c r="K62" s="111">
        <f ca="1">SUM(OFFSET('2019预算研发费用 '!$H62,0,0,1,MONTH(封面!$G$13)))</f>
        <v>0</v>
      </c>
      <c r="L62" s="111">
        <f ca="1">SUM(OFFSET('2020实际研发费用 '!$H62,0,0,1,MONTH(封面!$G$13)))</f>
        <v>0</v>
      </c>
      <c r="M62" s="111">
        <f t="shared" ca="1" si="8"/>
        <v>0</v>
      </c>
      <c r="N62" s="111">
        <f t="shared" ca="1" si="9"/>
        <v>0</v>
      </c>
      <c r="O62" s="96" t="str">
        <f>IF('2020实际研发费用 '!U62="","",'2020实际研发费用 '!U62)</f>
        <v/>
      </c>
      <c r="P62" s="69"/>
      <c r="Q62" s="69"/>
      <c r="R62" s="69"/>
    </row>
    <row r="63" spans="1:18" s="15" customFormat="1" ht="17.25" customHeight="1">
      <c r="A63" s="150" t="s">
        <v>72</v>
      </c>
      <c r="B63" s="47" t="s">
        <v>73</v>
      </c>
      <c r="C63" s="48" t="s">
        <v>74</v>
      </c>
      <c r="D63" s="111">
        <f>'2019预算研发费用 '!T63</f>
        <v>0</v>
      </c>
      <c r="E63" s="111">
        <f ca="1">OFFSET('2019研发费用 '!$H63,0,MONTH(封面!$G$13)-1,)</f>
        <v>0</v>
      </c>
      <c r="F63" s="109">
        <f ca="1">OFFSET('2019预算研发费用 '!$H63,0,MONTH(封面!$G$13)-1,)</f>
        <v>0</v>
      </c>
      <c r="G63" s="109">
        <f ca="1">OFFSET('2020实际研发费用 '!$H63,0,MONTH(封面!$G$13)-1,)</f>
        <v>0</v>
      </c>
      <c r="H63" s="111">
        <f t="shared" ca="1" si="6"/>
        <v>0</v>
      </c>
      <c r="I63" s="111">
        <f t="shared" ca="1" si="7"/>
        <v>0</v>
      </c>
      <c r="J63" s="111">
        <f ca="1">SUM(OFFSET('2019研发费用 '!$H63,0,0,1,MONTH(封面!$G$13)))</f>
        <v>0</v>
      </c>
      <c r="K63" s="111">
        <f ca="1">SUM(OFFSET('2019预算研发费用 '!$H63,0,0,1,MONTH(封面!$G$13)))</f>
        <v>0</v>
      </c>
      <c r="L63" s="111">
        <f ca="1">SUM(OFFSET('2020实际研发费用 '!$H63,0,0,1,MONTH(封面!$G$13)))</f>
        <v>0</v>
      </c>
      <c r="M63" s="111">
        <f t="shared" ca="1" si="8"/>
        <v>0</v>
      </c>
      <c r="N63" s="111">
        <f t="shared" ca="1" si="9"/>
        <v>0</v>
      </c>
      <c r="O63" s="96" t="str">
        <f>IF('2020实际研发费用 '!U63="","",'2020实际研发费用 '!U63)</f>
        <v/>
      </c>
      <c r="P63" s="69"/>
      <c r="Q63" s="69"/>
      <c r="R63" s="69"/>
    </row>
    <row r="64" spans="1:18" s="15" customFormat="1" ht="17.25" customHeight="1">
      <c r="A64" s="150"/>
      <c r="B64" s="47" t="s">
        <v>177</v>
      </c>
      <c r="C64" s="48" t="s">
        <v>75</v>
      </c>
      <c r="D64" s="111">
        <f>'2019预算研发费用 '!T64</f>
        <v>0</v>
      </c>
      <c r="E64" s="111">
        <f ca="1">OFFSET('2019研发费用 '!$H64,0,MONTH(封面!$G$13)-1,)</f>
        <v>0</v>
      </c>
      <c r="F64" s="109">
        <f ca="1">OFFSET('2019预算研发费用 '!$H64,0,MONTH(封面!$G$13)-1,)</f>
        <v>0</v>
      </c>
      <c r="G64" s="109">
        <f ca="1">OFFSET('2020实际研发费用 '!$H64,0,MONTH(封面!$G$13)-1,)</f>
        <v>0</v>
      </c>
      <c r="H64" s="111">
        <f t="shared" ca="1" si="6"/>
        <v>0</v>
      </c>
      <c r="I64" s="111">
        <f t="shared" ca="1" si="7"/>
        <v>0</v>
      </c>
      <c r="J64" s="111">
        <f ca="1">SUM(OFFSET('2019研发费用 '!$H64,0,0,1,MONTH(封面!$G$13)))</f>
        <v>0</v>
      </c>
      <c r="K64" s="111">
        <f ca="1">SUM(OFFSET('2019预算研发费用 '!$H64,0,0,1,MONTH(封面!$G$13)))</f>
        <v>0</v>
      </c>
      <c r="L64" s="111">
        <f ca="1">SUM(OFFSET('2020实际研发费用 '!$H64,0,0,1,MONTH(封面!$G$13)))</f>
        <v>0</v>
      </c>
      <c r="M64" s="111">
        <f t="shared" ca="1" si="8"/>
        <v>0</v>
      </c>
      <c r="N64" s="111">
        <f t="shared" ca="1" si="9"/>
        <v>0</v>
      </c>
      <c r="O64" s="96" t="str">
        <f>IF('2020实际研发费用 '!U64="","",'2020实际研发费用 '!U64)</f>
        <v/>
      </c>
      <c r="P64" s="69"/>
      <c r="Q64" s="69"/>
      <c r="R64" s="69"/>
    </row>
    <row r="65" spans="1:18" s="15" customFormat="1" ht="17.25" customHeight="1">
      <c r="A65" s="150"/>
      <c r="B65" s="47" t="s">
        <v>178</v>
      </c>
      <c r="C65" s="48" t="s">
        <v>76</v>
      </c>
      <c r="D65" s="111">
        <f>'2019预算研发费用 '!T65</f>
        <v>0</v>
      </c>
      <c r="E65" s="111">
        <f ca="1">OFFSET('2019研发费用 '!$H65,0,MONTH(封面!$G$13)-1,)</f>
        <v>1575.22</v>
      </c>
      <c r="F65" s="109">
        <f ca="1">OFFSET('2019预算研发费用 '!$H65,0,MONTH(封面!$G$13)-1,)</f>
        <v>0</v>
      </c>
      <c r="G65" s="109">
        <f ca="1">OFFSET('2020实际研发费用 '!$H65,0,MONTH(封面!$G$13)-1,)</f>
        <v>1956.15</v>
      </c>
      <c r="H65" s="111">
        <f t="shared" ca="1" si="6"/>
        <v>380.93000000000006</v>
      </c>
      <c r="I65" s="111">
        <f t="shared" ca="1" si="7"/>
        <v>1956.15</v>
      </c>
      <c r="J65" s="111">
        <f ca="1">SUM(OFFSET('2019研发费用 '!$H65,0,0,1,MONTH(封面!$G$13)))</f>
        <v>5369.43</v>
      </c>
      <c r="K65" s="111">
        <f ca="1">SUM(OFFSET('2019预算研发费用 '!$H65,0,0,1,MONTH(封面!$G$13)))</f>
        <v>0</v>
      </c>
      <c r="L65" s="111">
        <f ca="1">SUM(OFFSET('2020实际研发费用 '!$H65,0,0,1,MONTH(封面!$G$13)))</f>
        <v>5759.5300000000007</v>
      </c>
      <c r="M65" s="111">
        <f t="shared" ca="1" si="8"/>
        <v>390.10000000000036</v>
      </c>
      <c r="N65" s="111">
        <f t="shared" ca="1" si="9"/>
        <v>5759.5300000000007</v>
      </c>
      <c r="O65" s="96" t="str">
        <f>IF('2020实际研发费用 '!U65="","",'2020实际研发费用 '!U65)</f>
        <v/>
      </c>
      <c r="P65" s="69"/>
      <c r="Q65" s="69"/>
      <c r="R65" s="69"/>
    </row>
    <row r="66" spans="1:18" s="15" customFormat="1" ht="17.25" customHeight="1">
      <c r="A66" s="150"/>
      <c r="B66" s="47" t="s">
        <v>77</v>
      </c>
      <c r="C66" s="48" t="s">
        <v>78</v>
      </c>
      <c r="D66" s="111">
        <f>'2019预算研发费用 '!T66</f>
        <v>0</v>
      </c>
      <c r="E66" s="111">
        <f ca="1">OFFSET('2019研发费用 '!$H66,0,MONTH(封面!$G$13)-1,)</f>
        <v>0</v>
      </c>
      <c r="F66" s="109">
        <f ca="1">OFFSET('2019预算研发费用 '!$H66,0,MONTH(封面!$G$13)-1,)</f>
        <v>0</v>
      </c>
      <c r="G66" s="109">
        <f ca="1">OFFSET('2020实际研发费用 '!$H66,0,MONTH(封面!$G$13)-1,)</f>
        <v>0</v>
      </c>
      <c r="H66" s="111">
        <f t="shared" ca="1" si="6"/>
        <v>0</v>
      </c>
      <c r="I66" s="111">
        <f t="shared" ca="1" si="7"/>
        <v>0</v>
      </c>
      <c r="J66" s="111">
        <f ca="1">SUM(OFFSET('2019研发费用 '!$H66,0,0,1,MONTH(封面!$G$13)))</f>
        <v>0</v>
      </c>
      <c r="K66" s="111">
        <f ca="1">SUM(OFFSET('2019预算研发费用 '!$H66,0,0,1,MONTH(封面!$G$13)))</f>
        <v>0</v>
      </c>
      <c r="L66" s="111">
        <f ca="1">SUM(OFFSET('2020实际研发费用 '!$H66,0,0,1,MONTH(封面!$G$13)))</f>
        <v>0</v>
      </c>
      <c r="M66" s="111">
        <f t="shared" ca="1" si="8"/>
        <v>0</v>
      </c>
      <c r="N66" s="111">
        <f t="shared" ca="1" si="9"/>
        <v>0</v>
      </c>
      <c r="O66" s="96" t="str">
        <f>IF('2020实际研发费用 '!U66="","",'2020实际研发费用 '!U66)</f>
        <v/>
      </c>
      <c r="P66" s="69"/>
      <c r="Q66" s="69"/>
      <c r="R66" s="69"/>
    </row>
    <row r="67" spans="1:18" s="15" customFormat="1" ht="17.25" customHeight="1">
      <c r="A67" s="150"/>
      <c r="B67" s="47" t="s">
        <v>180</v>
      </c>
      <c r="C67" s="48" t="s">
        <v>79</v>
      </c>
      <c r="D67" s="111">
        <f>'2019预算研发费用 '!T67</f>
        <v>0</v>
      </c>
      <c r="E67" s="111">
        <f ca="1">OFFSET('2019研发费用 '!$H67,0,MONTH(封面!$G$13)-1,)</f>
        <v>0</v>
      </c>
      <c r="F67" s="109">
        <f ca="1">OFFSET('2019预算研发费用 '!$H67,0,MONTH(封面!$G$13)-1,)</f>
        <v>0</v>
      </c>
      <c r="G67" s="109">
        <f ca="1">OFFSET('2020实际研发费用 '!$H67,0,MONTH(封面!$G$13)-1,)</f>
        <v>0</v>
      </c>
      <c r="H67" s="111">
        <f t="shared" ca="1" si="6"/>
        <v>0</v>
      </c>
      <c r="I67" s="111">
        <f t="shared" ca="1" si="7"/>
        <v>0</v>
      </c>
      <c r="J67" s="111">
        <f ca="1">SUM(OFFSET('2019研发费用 '!$H67,0,0,1,MONTH(封面!$G$13)))</f>
        <v>0</v>
      </c>
      <c r="K67" s="111">
        <f ca="1">SUM(OFFSET('2019预算研发费用 '!$H67,0,0,1,MONTH(封面!$G$13)))</f>
        <v>0</v>
      </c>
      <c r="L67" s="111">
        <f ca="1">SUM(OFFSET('2020实际研发费用 '!$H67,0,0,1,MONTH(封面!$G$13)))</f>
        <v>0</v>
      </c>
      <c r="M67" s="111">
        <f t="shared" ca="1" si="8"/>
        <v>0</v>
      </c>
      <c r="N67" s="111">
        <f t="shared" ca="1" si="9"/>
        <v>0</v>
      </c>
      <c r="O67" s="96" t="str">
        <f>IF('2020实际研发费用 '!U67="","",'2020实际研发费用 '!U67)</f>
        <v/>
      </c>
      <c r="P67" s="69"/>
      <c r="Q67" s="69"/>
      <c r="R67" s="69"/>
    </row>
    <row r="68" spans="1:18" s="15" customFormat="1" ht="17.25" customHeight="1">
      <c r="A68" s="150"/>
      <c r="B68" s="151" t="s">
        <v>80</v>
      </c>
      <c r="C68" s="48" t="s">
        <v>81</v>
      </c>
      <c r="D68" s="111">
        <f>'2019预算研发费用 '!T68</f>
        <v>0</v>
      </c>
      <c r="E68" s="111">
        <f ca="1">OFFSET('2019研发费用 '!$H68,0,MONTH(封面!$G$13)-1,)</f>
        <v>0</v>
      </c>
      <c r="F68" s="109">
        <f ca="1">OFFSET('2019预算研发费用 '!$H68,0,MONTH(封面!$G$13)-1,)</f>
        <v>0</v>
      </c>
      <c r="G68" s="109">
        <f ca="1">OFFSET('2020实际研发费用 '!$H68,0,MONTH(封面!$G$13)-1,)</f>
        <v>0</v>
      </c>
      <c r="H68" s="111">
        <f t="shared" ca="1" si="6"/>
        <v>0</v>
      </c>
      <c r="I68" s="111">
        <f t="shared" ca="1" si="7"/>
        <v>0</v>
      </c>
      <c r="J68" s="111">
        <f ca="1">SUM(OFFSET('2019研发费用 '!$H68,0,0,1,MONTH(封面!$G$13)))</f>
        <v>0</v>
      </c>
      <c r="K68" s="111">
        <f ca="1">SUM(OFFSET('2019预算研发费用 '!$H68,0,0,1,MONTH(封面!$G$13)))</f>
        <v>0</v>
      </c>
      <c r="L68" s="111">
        <f ca="1">SUM(OFFSET('2020实际研发费用 '!$H68,0,0,1,MONTH(封面!$G$13)))</f>
        <v>0</v>
      </c>
      <c r="M68" s="111">
        <f t="shared" ca="1" si="8"/>
        <v>0</v>
      </c>
      <c r="N68" s="111">
        <f t="shared" ca="1" si="9"/>
        <v>0</v>
      </c>
      <c r="O68" s="96" t="str">
        <f>IF('2020实际研发费用 '!U68="","",'2020实际研发费用 '!U68)</f>
        <v/>
      </c>
      <c r="P68" s="69"/>
      <c r="Q68" s="69"/>
      <c r="R68" s="69"/>
    </row>
    <row r="69" spans="1:18" s="15" customFormat="1" ht="17.25" customHeight="1">
      <c r="A69" s="150"/>
      <c r="B69" s="151"/>
      <c r="C69" s="48" t="s">
        <v>82</v>
      </c>
      <c r="D69" s="111">
        <f>'2019预算研发费用 '!T69</f>
        <v>0</v>
      </c>
      <c r="E69" s="111">
        <f ca="1">OFFSET('2019研发费用 '!$H69,0,MONTH(封面!$G$13)-1,)</f>
        <v>0</v>
      </c>
      <c r="F69" s="109">
        <f ca="1">OFFSET('2019预算研发费用 '!$H69,0,MONTH(封面!$G$13)-1,)</f>
        <v>0</v>
      </c>
      <c r="G69" s="109">
        <f ca="1">OFFSET('2020实际研发费用 '!$H69,0,MONTH(封面!$G$13)-1,)</f>
        <v>0</v>
      </c>
      <c r="H69" s="111">
        <f t="shared" ca="1" si="6"/>
        <v>0</v>
      </c>
      <c r="I69" s="111">
        <f t="shared" ca="1" si="7"/>
        <v>0</v>
      </c>
      <c r="J69" s="111">
        <f ca="1">SUM(OFFSET('2019研发费用 '!$H69,0,0,1,MONTH(封面!$G$13)))</f>
        <v>0</v>
      </c>
      <c r="K69" s="111">
        <f ca="1">SUM(OFFSET('2019预算研发费用 '!$H69,0,0,1,MONTH(封面!$G$13)))</f>
        <v>0</v>
      </c>
      <c r="L69" s="111">
        <f ca="1">SUM(OFFSET('2020实际研发费用 '!$H69,0,0,1,MONTH(封面!$G$13)))</f>
        <v>0</v>
      </c>
      <c r="M69" s="111">
        <f t="shared" ca="1" si="8"/>
        <v>0</v>
      </c>
      <c r="N69" s="111">
        <f t="shared" ca="1" si="9"/>
        <v>0</v>
      </c>
      <c r="O69" s="96" t="str">
        <f>IF('2020实际研发费用 '!U69="","",'2020实际研发费用 '!U69)</f>
        <v/>
      </c>
      <c r="P69" s="69"/>
      <c r="Q69" s="69"/>
      <c r="R69" s="69"/>
    </row>
    <row r="70" spans="1:18" s="15" customFormat="1" ht="17.25" customHeight="1">
      <c r="A70" s="150"/>
      <c r="B70" s="64" t="s">
        <v>83</v>
      </c>
      <c r="C70" s="48" t="s">
        <v>84</v>
      </c>
      <c r="D70" s="111">
        <f>'2019预算研发费用 '!T70</f>
        <v>0</v>
      </c>
      <c r="E70" s="111">
        <f ca="1">OFFSET('2019研发费用 '!$H70,0,MONTH(封面!$G$13)-1,)</f>
        <v>0</v>
      </c>
      <c r="F70" s="109">
        <f ca="1">OFFSET('2019预算研发费用 '!$H70,0,MONTH(封面!$G$13)-1,)</f>
        <v>0</v>
      </c>
      <c r="G70" s="109">
        <f ca="1">OFFSET('2020实际研发费用 '!$H70,0,MONTH(封面!$G$13)-1,)</f>
        <v>492</v>
      </c>
      <c r="H70" s="111">
        <f t="shared" ca="1" si="6"/>
        <v>492</v>
      </c>
      <c r="I70" s="111">
        <f t="shared" ca="1" si="7"/>
        <v>492</v>
      </c>
      <c r="J70" s="111">
        <f ca="1">SUM(OFFSET('2019研发费用 '!$H70,0,0,1,MONTH(封面!$G$13)))</f>
        <v>0</v>
      </c>
      <c r="K70" s="111">
        <f ca="1">SUM(OFFSET('2019预算研发费用 '!$H70,0,0,1,MONTH(封面!$G$13)))</f>
        <v>0</v>
      </c>
      <c r="L70" s="111">
        <f ca="1">SUM(OFFSET('2020实际研发费用 '!$H70,0,0,1,MONTH(封面!$G$13)))</f>
        <v>492</v>
      </c>
      <c r="M70" s="111">
        <f t="shared" ca="1" si="8"/>
        <v>492</v>
      </c>
      <c r="N70" s="111">
        <f t="shared" ca="1" si="9"/>
        <v>492</v>
      </c>
      <c r="O70" s="96" t="str">
        <f>IF('2020实际研发费用 '!U70="","",'2020实际研发费用 '!U70)</f>
        <v/>
      </c>
      <c r="P70" s="69"/>
      <c r="Q70" s="69"/>
      <c r="R70" s="69"/>
    </row>
    <row r="71" spans="1:18" s="15" customFormat="1" ht="17.25" customHeight="1">
      <c r="A71" s="150"/>
      <c r="B71" s="64" t="s">
        <v>183</v>
      </c>
      <c r="C71" s="48" t="s">
        <v>85</v>
      </c>
      <c r="D71" s="111">
        <f>'2019预算研发费用 '!T71</f>
        <v>0</v>
      </c>
      <c r="E71" s="111">
        <f ca="1">OFFSET('2019研发费用 '!$H71,0,MONTH(封面!$G$13)-1,)</f>
        <v>0</v>
      </c>
      <c r="F71" s="109">
        <f ca="1">OFFSET('2019预算研发费用 '!$H71,0,MONTH(封面!$G$13)-1,)</f>
        <v>0</v>
      </c>
      <c r="G71" s="109">
        <f ca="1">OFFSET('2020实际研发费用 '!$H71,0,MONTH(封面!$G$13)-1,)</f>
        <v>0</v>
      </c>
      <c r="H71" s="111">
        <f t="shared" ca="1" si="6"/>
        <v>0</v>
      </c>
      <c r="I71" s="111">
        <f t="shared" ca="1" si="7"/>
        <v>0</v>
      </c>
      <c r="J71" s="111">
        <f ca="1">SUM(OFFSET('2019研发费用 '!$H71,0,0,1,MONTH(封面!$G$13)))</f>
        <v>0</v>
      </c>
      <c r="K71" s="111">
        <f ca="1">SUM(OFFSET('2019预算研发费用 '!$H71,0,0,1,MONTH(封面!$G$13)))</f>
        <v>0</v>
      </c>
      <c r="L71" s="111">
        <f ca="1">SUM(OFFSET('2020实际研发费用 '!$H71,0,0,1,MONTH(封面!$G$13)))</f>
        <v>0</v>
      </c>
      <c r="M71" s="111">
        <f t="shared" ca="1" si="8"/>
        <v>0</v>
      </c>
      <c r="N71" s="111">
        <f t="shared" ca="1" si="9"/>
        <v>0</v>
      </c>
      <c r="O71" s="96" t="str">
        <f>IF('2020实际研发费用 '!U71="","",'2020实际研发费用 '!U71)</f>
        <v/>
      </c>
      <c r="P71" s="69"/>
      <c r="Q71" s="69"/>
      <c r="R71" s="69"/>
    </row>
    <row r="72" spans="1:18" s="15" customFormat="1" ht="17.25" customHeight="1">
      <c r="A72" s="150"/>
      <c r="B72" s="64" t="s">
        <v>184</v>
      </c>
      <c r="C72" s="48" t="s">
        <v>86</v>
      </c>
      <c r="D72" s="111">
        <f>'2019预算研发费用 '!T72</f>
        <v>0</v>
      </c>
      <c r="E72" s="111">
        <f ca="1">OFFSET('2019研发费用 '!$H72,0,MONTH(封面!$G$13)-1,)</f>
        <v>0</v>
      </c>
      <c r="F72" s="109">
        <f ca="1">OFFSET('2019预算研发费用 '!$H72,0,MONTH(封面!$G$13)-1,)</f>
        <v>0</v>
      </c>
      <c r="G72" s="109">
        <f ca="1">OFFSET('2020实际研发费用 '!$H72,0,MONTH(封面!$G$13)-1,)</f>
        <v>0</v>
      </c>
      <c r="H72" s="111">
        <f t="shared" ca="1" si="6"/>
        <v>0</v>
      </c>
      <c r="I72" s="111">
        <f t="shared" ca="1" si="7"/>
        <v>0</v>
      </c>
      <c r="J72" s="111">
        <f ca="1">SUM(OFFSET('2019研发费用 '!$H72,0,0,1,MONTH(封面!$G$13)))</f>
        <v>0</v>
      </c>
      <c r="K72" s="111">
        <f ca="1">SUM(OFFSET('2019预算研发费用 '!$H72,0,0,1,MONTH(封面!$G$13)))</f>
        <v>0</v>
      </c>
      <c r="L72" s="111">
        <f ca="1">SUM(OFFSET('2020实际研发费用 '!$H72,0,0,1,MONTH(封面!$G$13)))</f>
        <v>0</v>
      </c>
      <c r="M72" s="111">
        <f t="shared" ca="1" si="8"/>
        <v>0</v>
      </c>
      <c r="N72" s="111">
        <f t="shared" ca="1" si="9"/>
        <v>0</v>
      </c>
      <c r="O72" s="96" t="str">
        <f>IF('2020实际研发费用 '!U72="","",'2020实际研发费用 '!U72)</f>
        <v/>
      </c>
      <c r="P72" s="69"/>
      <c r="Q72" s="69"/>
      <c r="R72" s="69"/>
    </row>
    <row r="73" spans="1:18" s="15" customFormat="1" ht="17.25" customHeight="1">
      <c r="A73" s="150"/>
      <c r="B73" s="151" t="s">
        <v>87</v>
      </c>
      <c r="C73" s="48" t="s">
        <v>88</v>
      </c>
      <c r="D73" s="111">
        <f>'2019预算研发费用 '!T73</f>
        <v>0</v>
      </c>
      <c r="E73" s="111">
        <f ca="1">OFFSET('2019研发费用 '!$H73,0,MONTH(封面!$G$13)-1,)</f>
        <v>0</v>
      </c>
      <c r="F73" s="109">
        <f ca="1">OFFSET('2019预算研发费用 '!$H73,0,MONTH(封面!$G$13)-1,)</f>
        <v>0</v>
      </c>
      <c r="G73" s="109">
        <f ca="1">OFFSET('2020实际研发费用 '!$H73,0,MONTH(封面!$G$13)-1,)</f>
        <v>0</v>
      </c>
      <c r="H73" s="111">
        <f t="shared" ca="1" si="6"/>
        <v>0</v>
      </c>
      <c r="I73" s="111">
        <f t="shared" ca="1" si="7"/>
        <v>0</v>
      </c>
      <c r="J73" s="111">
        <f ca="1">SUM(OFFSET('2019研发费用 '!$H73,0,0,1,MONTH(封面!$G$13)))</f>
        <v>0</v>
      </c>
      <c r="K73" s="111">
        <f ca="1">SUM(OFFSET('2019预算研发费用 '!$H73,0,0,1,MONTH(封面!$G$13)))</f>
        <v>0</v>
      </c>
      <c r="L73" s="111">
        <f ca="1">SUM(OFFSET('2020实际研发费用 '!$H73,0,0,1,MONTH(封面!$G$13)))</f>
        <v>0</v>
      </c>
      <c r="M73" s="111">
        <f t="shared" ca="1" si="8"/>
        <v>0</v>
      </c>
      <c r="N73" s="111">
        <f t="shared" ca="1" si="9"/>
        <v>0</v>
      </c>
      <c r="O73" s="96" t="str">
        <f>IF('2020实际研发费用 '!U73="","",'2020实际研发费用 '!U73)</f>
        <v/>
      </c>
      <c r="P73" s="69"/>
      <c r="Q73" s="69"/>
      <c r="R73" s="69"/>
    </row>
    <row r="74" spans="1:18" s="15" customFormat="1" ht="17.25" customHeight="1">
      <c r="A74" s="150"/>
      <c r="B74" s="151"/>
      <c r="C74" s="50" t="s">
        <v>89</v>
      </c>
      <c r="D74" s="111">
        <f>'2019预算研发费用 '!T74</f>
        <v>0</v>
      </c>
      <c r="E74" s="111">
        <f ca="1">OFFSET('2019研发费用 '!$H74,0,MONTH(封面!$G$13)-1,)</f>
        <v>0</v>
      </c>
      <c r="F74" s="109">
        <f ca="1">OFFSET('2019预算研发费用 '!$H74,0,MONTH(封面!$G$13)-1,)</f>
        <v>0</v>
      </c>
      <c r="G74" s="109">
        <f ca="1">OFFSET('2020实际研发费用 '!$H74,0,MONTH(封面!$G$13)-1,)</f>
        <v>0</v>
      </c>
      <c r="H74" s="111">
        <f t="shared" ca="1" si="6"/>
        <v>0</v>
      </c>
      <c r="I74" s="111">
        <f t="shared" ca="1" si="7"/>
        <v>0</v>
      </c>
      <c r="J74" s="111">
        <f ca="1">SUM(OFFSET('2019研发费用 '!$H74,0,0,1,MONTH(封面!$G$13)))</f>
        <v>0</v>
      </c>
      <c r="K74" s="111">
        <f ca="1">SUM(OFFSET('2019预算研发费用 '!$H74,0,0,1,MONTH(封面!$G$13)))</f>
        <v>0</v>
      </c>
      <c r="L74" s="111">
        <f ca="1">SUM(OFFSET('2020实际研发费用 '!$H74,0,0,1,MONTH(封面!$G$13)))</f>
        <v>0</v>
      </c>
      <c r="M74" s="111">
        <f t="shared" ca="1" si="8"/>
        <v>0</v>
      </c>
      <c r="N74" s="111">
        <f t="shared" ca="1" si="9"/>
        <v>0</v>
      </c>
      <c r="O74" s="96" t="str">
        <f>IF('2020实际研发费用 '!U74="","",'2020实际研发费用 '!U74)</f>
        <v/>
      </c>
      <c r="P74" s="69"/>
      <c r="Q74" s="69"/>
      <c r="R74" s="69"/>
    </row>
    <row r="75" spans="1:18" s="15" customFormat="1" ht="17.25" customHeight="1">
      <c r="A75" s="150"/>
      <c r="B75" s="64" t="s">
        <v>90</v>
      </c>
      <c r="C75" s="48" t="s">
        <v>91</v>
      </c>
      <c r="D75" s="111">
        <f>'2019预算研发费用 '!T75</f>
        <v>0</v>
      </c>
      <c r="E75" s="111">
        <f ca="1">OFFSET('2019研发费用 '!$H75,0,MONTH(封面!$G$13)-1,)</f>
        <v>0</v>
      </c>
      <c r="F75" s="109">
        <f ca="1">OFFSET('2019预算研发费用 '!$H75,0,MONTH(封面!$G$13)-1,)</f>
        <v>0</v>
      </c>
      <c r="G75" s="109">
        <f ca="1">OFFSET('2020实际研发费用 '!$H75,0,MONTH(封面!$G$13)-1,)</f>
        <v>0</v>
      </c>
      <c r="H75" s="111">
        <f t="shared" ref="H75:H92" ca="1" si="10">G75-E75</f>
        <v>0</v>
      </c>
      <c r="I75" s="111">
        <f t="shared" ref="I75:I92" ca="1" si="11">G75-F75</f>
        <v>0</v>
      </c>
      <c r="J75" s="111">
        <f ca="1">SUM(OFFSET('2019研发费用 '!$H75,0,0,1,MONTH(封面!$G$13)))</f>
        <v>0</v>
      </c>
      <c r="K75" s="111">
        <f ca="1">SUM(OFFSET('2019预算研发费用 '!$H75,0,0,1,MONTH(封面!$G$13)))</f>
        <v>0</v>
      </c>
      <c r="L75" s="111">
        <f ca="1">SUM(OFFSET('2020实际研发费用 '!$H75,0,0,1,MONTH(封面!$G$13)))</f>
        <v>0</v>
      </c>
      <c r="M75" s="111">
        <f t="shared" ref="M75:M92" ca="1" si="12">L75-J75</f>
        <v>0</v>
      </c>
      <c r="N75" s="111">
        <f t="shared" ref="N75:N92" ca="1" si="13">L75-K75</f>
        <v>0</v>
      </c>
      <c r="O75" s="96" t="str">
        <f>IF('2020实际研发费用 '!U75="","",'2020实际研发费用 '!U75)</f>
        <v/>
      </c>
      <c r="P75" s="69"/>
      <c r="Q75" s="69"/>
      <c r="R75" s="69"/>
    </row>
    <row r="76" spans="1:18" s="15" customFormat="1" ht="17.25" customHeight="1">
      <c r="A76" s="145" t="s">
        <v>92</v>
      </c>
      <c r="B76" s="65" t="s">
        <v>188</v>
      </c>
      <c r="C76" s="48" t="s">
        <v>93</v>
      </c>
      <c r="D76" s="111">
        <f>'2019预算研发费用 '!T76</f>
        <v>0</v>
      </c>
      <c r="E76" s="111">
        <f ca="1">OFFSET('2019研发费用 '!$H76,0,MONTH(封面!$G$13)-1,)</f>
        <v>0</v>
      </c>
      <c r="F76" s="109">
        <f ca="1">OFFSET('2019预算研发费用 '!$H76,0,MONTH(封面!$G$13)-1,)</f>
        <v>0</v>
      </c>
      <c r="G76" s="109">
        <f ca="1">OFFSET('2020实际研发费用 '!$H76,0,MONTH(封面!$G$13)-1,)</f>
        <v>0</v>
      </c>
      <c r="H76" s="111">
        <f t="shared" ca="1" si="10"/>
        <v>0</v>
      </c>
      <c r="I76" s="111">
        <f t="shared" ca="1" si="11"/>
        <v>0</v>
      </c>
      <c r="J76" s="111">
        <f ca="1">SUM(OFFSET('2019研发费用 '!$H76,0,0,1,MONTH(封面!$G$13)))</f>
        <v>0</v>
      </c>
      <c r="K76" s="111">
        <f ca="1">SUM(OFFSET('2019预算研发费用 '!$H76,0,0,1,MONTH(封面!$G$13)))</f>
        <v>0</v>
      </c>
      <c r="L76" s="111">
        <f ca="1">SUM(OFFSET('2020实际研发费用 '!$H76,0,0,1,MONTH(封面!$G$13)))</f>
        <v>0</v>
      </c>
      <c r="M76" s="111">
        <f t="shared" ca="1" si="12"/>
        <v>0</v>
      </c>
      <c r="N76" s="111">
        <f t="shared" ca="1" si="13"/>
        <v>0</v>
      </c>
      <c r="O76" s="96" t="str">
        <f>IF('2020实际研发费用 '!U76="","",'2020实际研发费用 '!U76)</f>
        <v/>
      </c>
      <c r="P76" s="69"/>
      <c r="Q76" s="69"/>
      <c r="R76" s="69"/>
    </row>
    <row r="77" spans="1:18" s="15" customFormat="1" ht="17.25" customHeight="1">
      <c r="A77" s="145"/>
      <c r="B77" s="146" t="s">
        <v>94</v>
      </c>
      <c r="C77" s="48" t="s">
        <v>95</v>
      </c>
      <c r="D77" s="111">
        <f>'2019预算研发费用 '!T77</f>
        <v>0</v>
      </c>
      <c r="E77" s="111">
        <f ca="1">OFFSET('2019研发费用 '!$H77,0,MONTH(封面!$G$13)-1,)</f>
        <v>0</v>
      </c>
      <c r="F77" s="109">
        <f ca="1">OFFSET('2019预算研发费用 '!$H77,0,MONTH(封面!$G$13)-1,)</f>
        <v>0</v>
      </c>
      <c r="G77" s="109">
        <f ca="1">OFFSET('2020实际研发费用 '!$H77,0,MONTH(封面!$G$13)-1,)</f>
        <v>0</v>
      </c>
      <c r="H77" s="111">
        <f t="shared" ca="1" si="10"/>
        <v>0</v>
      </c>
      <c r="I77" s="111">
        <f t="shared" ca="1" si="11"/>
        <v>0</v>
      </c>
      <c r="J77" s="111">
        <f ca="1">SUM(OFFSET('2019研发费用 '!$H77,0,0,1,MONTH(封面!$G$13)))</f>
        <v>0</v>
      </c>
      <c r="K77" s="111">
        <f ca="1">SUM(OFFSET('2019预算研发费用 '!$H77,0,0,1,MONTH(封面!$G$13)))</f>
        <v>0</v>
      </c>
      <c r="L77" s="111">
        <f ca="1">SUM(OFFSET('2020实际研发费用 '!$H77,0,0,1,MONTH(封面!$G$13)))</f>
        <v>0</v>
      </c>
      <c r="M77" s="111">
        <f t="shared" ca="1" si="12"/>
        <v>0</v>
      </c>
      <c r="N77" s="111">
        <f t="shared" ca="1" si="13"/>
        <v>0</v>
      </c>
      <c r="O77" s="96" t="str">
        <f>IF('2020实际研发费用 '!U77="","",'2020实际研发费用 '!U77)</f>
        <v/>
      </c>
      <c r="P77" s="69"/>
      <c r="Q77" s="69"/>
      <c r="R77" s="69"/>
    </row>
    <row r="78" spans="1:18" s="15" customFormat="1" ht="17.25" customHeight="1">
      <c r="A78" s="145"/>
      <c r="B78" s="146"/>
      <c r="C78" s="50" t="s">
        <v>96</v>
      </c>
      <c r="D78" s="111">
        <f>'2019预算研发费用 '!T78</f>
        <v>0</v>
      </c>
      <c r="E78" s="111">
        <f ca="1">OFFSET('2019研发费用 '!$H78,0,MONTH(封面!$G$13)-1,)</f>
        <v>0</v>
      </c>
      <c r="F78" s="109">
        <f ca="1">OFFSET('2019预算研发费用 '!$H78,0,MONTH(封面!$G$13)-1,)</f>
        <v>0</v>
      </c>
      <c r="G78" s="109">
        <f ca="1">OFFSET('2020实际研发费用 '!$H78,0,MONTH(封面!$G$13)-1,)</f>
        <v>0</v>
      </c>
      <c r="H78" s="111">
        <f t="shared" ca="1" si="10"/>
        <v>0</v>
      </c>
      <c r="I78" s="111">
        <f t="shared" ca="1" si="11"/>
        <v>0</v>
      </c>
      <c r="J78" s="111">
        <f ca="1">SUM(OFFSET('2019研发费用 '!$H78,0,0,1,MONTH(封面!$G$13)))</f>
        <v>0</v>
      </c>
      <c r="K78" s="111">
        <f ca="1">SUM(OFFSET('2019预算研发费用 '!$H78,0,0,1,MONTH(封面!$G$13)))</f>
        <v>0</v>
      </c>
      <c r="L78" s="111">
        <f ca="1">SUM(OFFSET('2020实际研发费用 '!$H78,0,0,1,MONTH(封面!$G$13)))</f>
        <v>0</v>
      </c>
      <c r="M78" s="111">
        <f t="shared" ca="1" si="12"/>
        <v>0</v>
      </c>
      <c r="N78" s="111">
        <f t="shared" ca="1" si="13"/>
        <v>0</v>
      </c>
      <c r="O78" s="96" t="str">
        <f>IF('2020实际研发费用 '!U78="","",'2020实际研发费用 '!U78)</f>
        <v/>
      </c>
      <c r="P78" s="69"/>
      <c r="Q78" s="69"/>
      <c r="R78" s="69"/>
    </row>
    <row r="79" spans="1:18" s="15" customFormat="1" ht="17.25" customHeight="1">
      <c r="A79" s="145"/>
      <c r="B79" s="65" t="s">
        <v>190</v>
      </c>
      <c r="C79" s="48" t="s">
        <v>97</v>
      </c>
      <c r="D79" s="111">
        <f>'2019预算研发费用 '!T79</f>
        <v>0</v>
      </c>
      <c r="E79" s="111">
        <f ca="1">OFFSET('2019研发费用 '!$H79,0,MONTH(封面!$G$13)-1,)</f>
        <v>0</v>
      </c>
      <c r="F79" s="109">
        <f ca="1">OFFSET('2019预算研发费用 '!$H79,0,MONTH(封面!$G$13)-1,)</f>
        <v>0</v>
      </c>
      <c r="G79" s="109">
        <f ca="1">OFFSET('2020实际研发费用 '!$H79,0,MONTH(封面!$G$13)-1,)</f>
        <v>0</v>
      </c>
      <c r="H79" s="111">
        <f t="shared" ca="1" si="10"/>
        <v>0</v>
      </c>
      <c r="I79" s="111">
        <f t="shared" ca="1" si="11"/>
        <v>0</v>
      </c>
      <c r="J79" s="111">
        <f ca="1">SUM(OFFSET('2019研发费用 '!$H79,0,0,1,MONTH(封面!$G$13)))</f>
        <v>0</v>
      </c>
      <c r="K79" s="111">
        <f ca="1">SUM(OFFSET('2019预算研发费用 '!$H79,0,0,1,MONTH(封面!$G$13)))</f>
        <v>0</v>
      </c>
      <c r="L79" s="111">
        <f ca="1">SUM(OFFSET('2020实际研发费用 '!$H79,0,0,1,MONTH(封面!$G$13)))</f>
        <v>0</v>
      </c>
      <c r="M79" s="111">
        <f t="shared" ca="1" si="12"/>
        <v>0</v>
      </c>
      <c r="N79" s="111">
        <f t="shared" ca="1" si="13"/>
        <v>0</v>
      </c>
      <c r="O79" s="96" t="str">
        <f>IF('2020实际研发费用 '!U79="","",'2020实际研发费用 '!U79)</f>
        <v/>
      </c>
      <c r="P79" s="69"/>
      <c r="Q79" s="69"/>
      <c r="R79" s="69"/>
    </row>
    <row r="80" spans="1:18" s="15" customFormat="1" ht="17.25" customHeight="1">
      <c r="A80" s="147" t="s">
        <v>98</v>
      </c>
      <c r="B80" s="65" t="s">
        <v>99</v>
      </c>
      <c r="C80" s="48" t="s">
        <v>100</v>
      </c>
      <c r="D80" s="111">
        <f>'2019预算研发费用 '!T80</f>
        <v>0</v>
      </c>
      <c r="E80" s="111">
        <f ca="1">OFFSET('2019研发费用 '!$H80,0,MONTH(封面!$G$13)-1,)</f>
        <v>0</v>
      </c>
      <c r="F80" s="109">
        <f ca="1">OFFSET('2019预算研发费用 '!$H80,0,MONTH(封面!$G$13)-1,)</f>
        <v>0</v>
      </c>
      <c r="G80" s="109">
        <f ca="1">OFFSET('2020实际研发费用 '!$H80,0,MONTH(封面!$G$13)-1,)</f>
        <v>0</v>
      </c>
      <c r="H80" s="111">
        <f t="shared" ca="1" si="10"/>
        <v>0</v>
      </c>
      <c r="I80" s="111">
        <f t="shared" ca="1" si="11"/>
        <v>0</v>
      </c>
      <c r="J80" s="111">
        <f ca="1">SUM(OFFSET('2019研发费用 '!$H80,0,0,1,MONTH(封面!$G$13)))</f>
        <v>137.93</v>
      </c>
      <c r="K80" s="111">
        <f ca="1">SUM(OFFSET('2019预算研发费用 '!$H80,0,0,1,MONTH(封面!$G$13)))</f>
        <v>0</v>
      </c>
      <c r="L80" s="111">
        <f ca="1">SUM(OFFSET('2020实际研发费用 '!$H80,0,0,1,MONTH(封面!$G$13)))</f>
        <v>0</v>
      </c>
      <c r="M80" s="111">
        <f t="shared" ca="1" si="12"/>
        <v>-137.93</v>
      </c>
      <c r="N80" s="111">
        <f t="shared" ca="1" si="13"/>
        <v>0</v>
      </c>
      <c r="O80" s="96" t="str">
        <f>IF('2020实际研发费用 '!U80="","",'2020实际研发费用 '!U80)</f>
        <v/>
      </c>
      <c r="P80" s="69"/>
      <c r="Q80" s="69"/>
      <c r="R80" s="69"/>
    </row>
    <row r="81" spans="1:18" s="15" customFormat="1" ht="17.25" customHeight="1">
      <c r="A81" s="147"/>
      <c r="B81" s="65" t="s">
        <v>193</v>
      </c>
      <c r="C81" s="45" t="s">
        <v>101</v>
      </c>
      <c r="D81" s="111">
        <f>'2019预算研发费用 '!T81</f>
        <v>0</v>
      </c>
      <c r="E81" s="111">
        <f ca="1">OFFSET('2019研发费用 '!$H81,0,MONTH(封面!$G$13)-1,)</f>
        <v>0</v>
      </c>
      <c r="F81" s="109">
        <f ca="1">OFFSET('2019预算研发费用 '!$H81,0,MONTH(封面!$G$13)-1,)</f>
        <v>0</v>
      </c>
      <c r="G81" s="109">
        <f ca="1">OFFSET('2020实际研发费用 '!$H81,0,MONTH(封面!$G$13)-1,)</f>
        <v>0</v>
      </c>
      <c r="H81" s="111">
        <f t="shared" ca="1" si="10"/>
        <v>0</v>
      </c>
      <c r="I81" s="111">
        <f t="shared" ca="1" si="11"/>
        <v>0</v>
      </c>
      <c r="J81" s="111">
        <f ca="1">SUM(OFFSET('2019研发费用 '!$H81,0,0,1,MONTH(封面!$G$13)))</f>
        <v>0</v>
      </c>
      <c r="K81" s="111">
        <f ca="1">SUM(OFFSET('2019预算研发费用 '!$H81,0,0,1,MONTH(封面!$G$13)))</f>
        <v>0</v>
      </c>
      <c r="L81" s="111">
        <f ca="1">SUM(OFFSET('2020实际研发费用 '!$H81,0,0,1,MONTH(封面!$G$13)))</f>
        <v>0</v>
      </c>
      <c r="M81" s="111">
        <f t="shared" ca="1" si="12"/>
        <v>0</v>
      </c>
      <c r="N81" s="111">
        <f t="shared" ca="1" si="13"/>
        <v>0</v>
      </c>
      <c r="O81" s="96" t="str">
        <f>IF('2020实际研发费用 '!U81="","",'2020实际研发费用 '!U81)</f>
        <v/>
      </c>
      <c r="P81" s="69"/>
      <c r="Q81" s="69"/>
      <c r="R81" s="69"/>
    </row>
    <row r="82" spans="1:18" s="15" customFormat="1" ht="17.25" customHeight="1">
      <c r="A82" s="147"/>
      <c r="B82" s="146" t="s">
        <v>102</v>
      </c>
      <c r="C82" s="45" t="s">
        <v>103</v>
      </c>
      <c r="D82" s="111">
        <f>'2019预算研发费用 '!T82</f>
        <v>0</v>
      </c>
      <c r="E82" s="111">
        <f ca="1">OFFSET('2019研发费用 '!$H82,0,MONTH(封面!$G$13)-1,)</f>
        <v>0</v>
      </c>
      <c r="F82" s="109">
        <f ca="1">OFFSET('2019预算研发费用 '!$H82,0,MONTH(封面!$G$13)-1,)</f>
        <v>0</v>
      </c>
      <c r="G82" s="109">
        <f ca="1">OFFSET('2020实际研发费用 '!$H82,0,MONTH(封面!$G$13)-1,)</f>
        <v>0</v>
      </c>
      <c r="H82" s="111">
        <f t="shared" ca="1" si="10"/>
        <v>0</v>
      </c>
      <c r="I82" s="111">
        <f t="shared" ca="1" si="11"/>
        <v>0</v>
      </c>
      <c r="J82" s="111">
        <f ca="1">SUM(OFFSET('2019研发费用 '!$H82,0,0,1,MONTH(封面!$G$13)))</f>
        <v>0</v>
      </c>
      <c r="K82" s="111">
        <f ca="1">SUM(OFFSET('2019预算研发费用 '!$H82,0,0,1,MONTH(封面!$G$13)))</f>
        <v>0</v>
      </c>
      <c r="L82" s="111">
        <f ca="1">SUM(OFFSET('2020实际研发费用 '!$H82,0,0,1,MONTH(封面!$G$13)))</f>
        <v>0</v>
      </c>
      <c r="M82" s="111">
        <f t="shared" ca="1" si="12"/>
        <v>0</v>
      </c>
      <c r="N82" s="111">
        <f t="shared" ca="1" si="13"/>
        <v>0</v>
      </c>
      <c r="O82" s="96" t="str">
        <f>IF('2020实际研发费用 '!U82="","",'2020实际研发费用 '!U82)</f>
        <v/>
      </c>
      <c r="P82" s="69"/>
      <c r="Q82" s="69"/>
      <c r="R82" s="69"/>
    </row>
    <row r="83" spans="1:18" s="15" customFormat="1" ht="17.25" customHeight="1">
      <c r="A83" s="147"/>
      <c r="B83" s="146"/>
      <c r="C83" s="45" t="s">
        <v>104</v>
      </c>
      <c r="D83" s="111">
        <f>'2019预算研发费用 '!T83</f>
        <v>0</v>
      </c>
      <c r="E83" s="111">
        <f ca="1">OFFSET('2019研发费用 '!$H83,0,MONTH(封面!$G$13)-1,)</f>
        <v>0</v>
      </c>
      <c r="F83" s="109">
        <f ca="1">OFFSET('2019预算研发费用 '!$H83,0,MONTH(封面!$G$13)-1,)</f>
        <v>0</v>
      </c>
      <c r="G83" s="109">
        <f ca="1">OFFSET('2020实际研发费用 '!$H83,0,MONTH(封面!$G$13)-1,)</f>
        <v>0</v>
      </c>
      <c r="H83" s="111">
        <f t="shared" ca="1" si="10"/>
        <v>0</v>
      </c>
      <c r="I83" s="111">
        <f t="shared" ca="1" si="11"/>
        <v>0</v>
      </c>
      <c r="J83" s="111">
        <f ca="1">SUM(OFFSET('2019研发费用 '!$H83,0,0,1,MONTH(封面!$G$13)))</f>
        <v>0</v>
      </c>
      <c r="K83" s="111">
        <f ca="1">SUM(OFFSET('2019预算研发费用 '!$H83,0,0,1,MONTH(封面!$G$13)))</f>
        <v>0</v>
      </c>
      <c r="L83" s="111">
        <f ca="1">SUM(OFFSET('2020实际研发费用 '!$H83,0,0,1,MONTH(封面!$G$13)))</f>
        <v>0</v>
      </c>
      <c r="M83" s="111">
        <f t="shared" ca="1" si="12"/>
        <v>0</v>
      </c>
      <c r="N83" s="111">
        <f t="shared" ca="1" si="13"/>
        <v>0</v>
      </c>
      <c r="O83" s="96" t="str">
        <f>IF('2020实际研发费用 '!U83="","",'2020实际研发费用 '!U83)</f>
        <v/>
      </c>
      <c r="P83" s="69"/>
      <c r="Q83" s="69"/>
      <c r="R83" s="69"/>
    </row>
    <row r="84" spans="1:18" s="15" customFormat="1" ht="17.25" customHeight="1">
      <c r="A84" s="147"/>
      <c r="B84" s="146"/>
      <c r="C84" s="45" t="s">
        <v>105</v>
      </c>
      <c r="D84" s="111">
        <f>'2019预算研发费用 '!T84</f>
        <v>0</v>
      </c>
      <c r="E84" s="111">
        <f ca="1">OFFSET('2019研发费用 '!$H84,0,MONTH(封面!$G$13)-1,)</f>
        <v>0</v>
      </c>
      <c r="F84" s="109">
        <f ca="1">OFFSET('2019预算研发费用 '!$H84,0,MONTH(封面!$G$13)-1,)</f>
        <v>0</v>
      </c>
      <c r="G84" s="109">
        <f ca="1">OFFSET('2020实际研发费用 '!$H84,0,MONTH(封面!$G$13)-1,)</f>
        <v>0</v>
      </c>
      <c r="H84" s="111">
        <f t="shared" ca="1" si="10"/>
        <v>0</v>
      </c>
      <c r="I84" s="111">
        <f t="shared" ca="1" si="11"/>
        <v>0</v>
      </c>
      <c r="J84" s="111">
        <f ca="1">SUM(OFFSET('2019研发费用 '!$H84,0,0,1,MONTH(封面!$G$13)))</f>
        <v>0</v>
      </c>
      <c r="K84" s="111">
        <f ca="1">SUM(OFFSET('2019预算研发费用 '!$H84,0,0,1,MONTH(封面!$G$13)))</f>
        <v>0</v>
      </c>
      <c r="L84" s="111">
        <f ca="1">SUM(OFFSET('2020实际研发费用 '!$H84,0,0,1,MONTH(封面!$G$13)))</f>
        <v>0</v>
      </c>
      <c r="M84" s="111">
        <f t="shared" ca="1" si="12"/>
        <v>0</v>
      </c>
      <c r="N84" s="111">
        <f t="shared" ca="1" si="13"/>
        <v>0</v>
      </c>
      <c r="O84" s="96" t="str">
        <f>IF('2020实际研发费用 '!U84="","",'2020实际研发费用 '!U84)</f>
        <v/>
      </c>
      <c r="P84" s="69"/>
      <c r="Q84" s="69"/>
      <c r="R84" s="69"/>
    </row>
    <row r="85" spans="1:18" s="15" customFormat="1" ht="17.25" customHeight="1">
      <c r="A85" s="147"/>
      <c r="B85" s="65" t="s">
        <v>106</v>
      </c>
      <c r="C85" s="48" t="s">
        <v>107</v>
      </c>
      <c r="D85" s="111">
        <f>'2019预算研发费用 '!T85</f>
        <v>0</v>
      </c>
      <c r="E85" s="111">
        <f ca="1">OFFSET('2019研发费用 '!$H85,0,MONTH(封面!$G$13)-1,)</f>
        <v>0</v>
      </c>
      <c r="F85" s="109">
        <f ca="1">OFFSET('2019预算研发费用 '!$H85,0,MONTH(封面!$G$13)-1,)</f>
        <v>0</v>
      </c>
      <c r="G85" s="109">
        <f ca="1">OFFSET('2020实际研发费用 '!$H85,0,MONTH(封面!$G$13)-1,)</f>
        <v>0</v>
      </c>
      <c r="H85" s="111">
        <f t="shared" ca="1" si="10"/>
        <v>0</v>
      </c>
      <c r="I85" s="111">
        <f t="shared" ca="1" si="11"/>
        <v>0</v>
      </c>
      <c r="J85" s="111">
        <f ca="1">SUM(OFFSET('2019研发费用 '!$H85,0,0,1,MONTH(封面!$G$13)))</f>
        <v>0</v>
      </c>
      <c r="K85" s="111">
        <f ca="1">SUM(OFFSET('2019预算研发费用 '!$H85,0,0,1,MONTH(封面!$G$13)))</f>
        <v>0</v>
      </c>
      <c r="L85" s="111">
        <f ca="1">SUM(OFFSET('2020实际研发费用 '!$H85,0,0,1,MONTH(封面!$G$13)))</f>
        <v>0</v>
      </c>
      <c r="M85" s="111">
        <f t="shared" ca="1" si="12"/>
        <v>0</v>
      </c>
      <c r="N85" s="111">
        <f t="shared" ca="1" si="13"/>
        <v>0</v>
      </c>
      <c r="O85" s="96" t="str">
        <f>IF('2020实际研发费用 '!U85="","",'2020实际研发费用 '!U85)</f>
        <v/>
      </c>
      <c r="P85" s="69"/>
      <c r="Q85" s="69"/>
      <c r="R85" s="69"/>
    </row>
    <row r="86" spans="1:18" s="15" customFormat="1" ht="17.25" customHeight="1">
      <c r="A86" s="148" t="s">
        <v>108</v>
      </c>
      <c r="B86" s="65" t="s">
        <v>109</v>
      </c>
      <c r="C86" s="48" t="s">
        <v>110</v>
      </c>
      <c r="D86" s="111">
        <f>'2019预算研发费用 '!T86</f>
        <v>0</v>
      </c>
      <c r="E86" s="111">
        <f ca="1">OFFSET('2019研发费用 '!$H86,0,MONTH(封面!$G$13)-1,)</f>
        <v>0</v>
      </c>
      <c r="F86" s="109">
        <f ca="1">OFFSET('2019预算研发费用 '!$H86,0,MONTH(封面!$G$13)-1,)</f>
        <v>0</v>
      </c>
      <c r="G86" s="109">
        <f ca="1">OFFSET('2020实际研发费用 '!$H86,0,MONTH(封面!$G$13)-1,)</f>
        <v>0</v>
      </c>
      <c r="H86" s="111">
        <f t="shared" ca="1" si="10"/>
        <v>0</v>
      </c>
      <c r="I86" s="111">
        <f t="shared" ca="1" si="11"/>
        <v>0</v>
      </c>
      <c r="J86" s="111">
        <f ca="1">SUM(OFFSET('2019研发费用 '!$H86,0,0,1,MONTH(封面!$G$13)))</f>
        <v>0</v>
      </c>
      <c r="K86" s="111">
        <f ca="1">SUM(OFFSET('2019预算研发费用 '!$H86,0,0,1,MONTH(封面!$G$13)))</f>
        <v>0</v>
      </c>
      <c r="L86" s="111">
        <f ca="1">SUM(OFFSET('2020实际研发费用 '!$H86,0,0,1,MONTH(封面!$G$13)))</f>
        <v>0</v>
      </c>
      <c r="M86" s="111">
        <f t="shared" ca="1" si="12"/>
        <v>0</v>
      </c>
      <c r="N86" s="111">
        <f t="shared" ca="1" si="13"/>
        <v>0</v>
      </c>
      <c r="O86" s="96" t="str">
        <f>IF('2020实际研发费用 '!U86="","",'2020实际研发费用 '!U86)</f>
        <v/>
      </c>
      <c r="P86" s="69"/>
      <c r="Q86" s="69"/>
      <c r="R86" s="69"/>
    </row>
    <row r="87" spans="1:18" s="15" customFormat="1" ht="17.25" customHeight="1">
      <c r="A87" s="148"/>
      <c r="B87" s="65" t="s">
        <v>111</v>
      </c>
      <c r="C87" s="48" t="s">
        <v>112</v>
      </c>
      <c r="D87" s="111">
        <f>'2019预算研发费用 '!T87</f>
        <v>0</v>
      </c>
      <c r="E87" s="111">
        <f ca="1">OFFSET('2019研发费用 '!$H87,0,MONTH(封面!$G$13)-1,)</f>
        <v>0</v>
      </c>
      <c r="F87" s="109">
        <f ca="1">OFFSET('2019预算研发费用 '!$H87,0,MONTH(封面!$G$13)-1,)</f>
        <v>0</v>
      </c>
      <c r="G87" s="109">
        <f ca="1">OFFSET('2020实际研发费用 '!$H87,0,MONTH(封面!$G$13)-1,)</f>
        <v>0</v>
      </c>
      <c r="H87" s="111">
        <f t="shared" ca="1" si="10"/>
        <v>0</v>
      </c>
      <c r="I87" s="111">
        <f t="shared" ca="1" si="11"/>
        <v>0</v>
      </c>
      <c r="J87" s="111">
        <f ca="1">SUM(OFFSET('2019研发费用 '!$H87,0,0,1,MONTH(封面!$G$13)))</f>
        <v>0</v>
      </c>
      <c r="K87" s="111">
        <f ca="1">SUM(OFFSET('2019预算研发费用 '!$H87,0,0,1,MONTH(封面!$G$13)))</f>
        <v>0</v>
      </c>
      <c r="L87" s="111">
        <f ca="1">SUM(OFFSET('2020实际研发费用 '!$H87,0,0,1,MONTH(封面!$G$13)))</f>
        <v>0</v>
      </c>
      <c r="M87" s="111">
        <f t="shared" ca="1" si="12"/>
        <v>0</v>
      </c>
      <c r="N87" s="111">
        <f t="shared" ca="1" si="13"/>
        <v>0</v>
      </c>
      <c r="O87" s="96" t="str">
        <f>IF('2020实际研发费用 '!U87="","",'2020实际研发费用 '!U87)</f>
        <v/>
      </c>
      <c r="P87" s="69"/>
      <c r="Q87" s="69"/>
      <c r="R87" s="69"/>
    </row>
    <row r="88" spans="1:18" s="15" customFormat="1" ht="17.25" customHeight="1">
      <c r="A88" s="148"/>
      <c r="B88" s="65" t="s">
        <v>113</v>
      </c>
      <c r="C88" s="48" t="s">
        <v>114</v>
      </c>
      <c r="D88" s="111">
        <f>'2019预算研发费用 '!T88</f>
        <v>0</v>
      </c>
      <c r="E88" s="111">
        <f ca="1">OFFSET('2019研发费用 '!$H88,0,MONTH(封面!$G$13)-1,)</f>
        <v>0</v>
      </c>
      <c r="F88" s="109">
        <f ca="1">OFFSET('2019预算研发费用 '!$H88,0,MONTH(封面!$G$13)-1,)</f>
        <v>0</v>
      </c>
      <c r="G88" s="109">
        <f ca="1">OFFSET('2020实际研发费用 '!$H88,0,MONTH(封面!$G$13)-1,)</f>
        <v>0</v>
      </c>
      <c r="H88" s="111">
        <f t="shared" ca="1" si="10"/>
        <v>0</v>
      </c>
      <c r="I88" s="111">
        <f t="shared" ca="1" si="11"/>
        <v>0</v>
      </c>
      <c r="J88" s="111">
        <f ca="1">SUM(OFFSET('2019研发费用 '!$H88,0,0,1,MONTH(封面!$G$13)))</f>
        <v>0</v>
      </c>
      <c r="K88" s="111">
        <f ca="1">SUM(OFFSET('2019预算研发费用 '!$H88,0,0,1,MONTH(封面!$G$13)))</f>
        <v>0</v>
      </c>
      <c r="L88" s="111">
        <f ca="1">SUM(OFFSET('2020实际研发费用 '!$H88,0,0,1,MONTH(封面!$G$13)))</f>
        <v>0</v>
      </c>
      <c r="M88" s="111">
        <f t="shared" ca="1" si="12"/>
        <v>0</v>
      </c>
      <c r="N88" s="111">
        <f t="shared" ca="1" si="13"/>
        <v>0</v>
      </c>
      <c r="O88" s="96" t="str">
        <f>IF('2020实际研发费用 '!U88="","",'2020实际研发费用 '!U88)</f>
        <v/>
      </c>
      <c r="P88" s="69"/>
      <c r="Q88" s="69"/>
      <c r="R88" s="69"/>
    </row>
    <row r="89" spans="1:18" s="15" customFormat="1" ht="17.25" customHeight="1">
      <c r="A89" s="148"/>
      <c r="B89" s="65" t="s">
        <v>200</v>
      </c>
      <c r="C89" s="48" t="s">
        <v>115</v>
      </c>
      <c r="D89" s="111">
        <f>'2019预算研发费用 '!T89</f>
        <v>0</v>
      </c>
      <c r="E89" s="111">
        <f ca="1">OFFSET('2019研发费用 '!$H89,0,MONTH(封面!$G$13)-1,)</f>
        <v>0</v>
      </c>
      <c r="F89" s="109">
        <f ca="1">OFFSET('2019预算研发费用 '!$H89,0,MONTH(封面!$G$13)-1,)</f>
        <v>0</v>
      </c>
      <c r="G89" s="109">
        <f ca="1">OFFSET('2020实际研发费用 '!$H89,0,MONTH(封面!$G$13)-1,)</f>
        <v>0</v>
      </c>
      <c r="H89" s="111">
        <f t="shared" ca="1" si="10"/>
        <v>0</v>
      </c>
      <c r="I89" s="111">
        <f t="shared" ca="1" si="11"/>
        <v>0</v>
      </c>
      <c r="J89" s="111">
        <f ca="1">SUM(OFFSET('2019研发费用 '!$H89,0,0,1,MONTH(封面!$G$13)))</f>
        <v>0</v>
      </c>
      <c r="K89" s="111">
        <f ca="1">SUM(OFFSET('2019预算研发费用 '!$H89,0,0,1,MONTH(封面!$G$13)))</f>
        <v>0</v>
      </c>
      <c r="L89" s="111">
        <f ca="1">SUM(OFFSET('2020实际研发费用 '!$H89,0,0,1,MONTH(封面!$G$13)))</f>
        <v>0</v>
      </c>
      <c r="M89" s="111">
        <f t="shared" ca="1" si="12"/>
        <v>0</v>
      </c>
      <c r="N89" s="111">
        <f t="shared" ca="1" si="13"/>
        <v>0</v>
      </c>
      <c r="O89" s="96" t="str">
        <f>IF('2020实际研发费用 '!U89="","",'2020实际研发费用 '!U89)</f>
        <v/>
      </c>
      <c r="P89" s="69"/>
      <c r="Q89" s="69"/>
      <c r="R89" s="69"/>
    </row>
    <row r="90" spans="1:18" s="15" customFormat="1" ht="17.25" customHeight="1">
      <c r="A90" s="149" t="s">
        <v>116</v>
      </c>
      <c r="B90" s="65" t="s">
        <v>202</v>
      </c>
      <c r="C90" s="48" t="s">
        <v>117</v>
      </c>
      <c r="D90" s="111">
        <f>'2019预算研发费用 '!T90</f>
        <v>0</v>
      </c>
      <c r="E90" s="111">
        <f ca="1">OFFSET('2019研发费用 '!$H90,0,MONTH(封面!$G$13)-1,)</f>
        <v>0</v>
      </c>
      <c r="F90" s="109">
        <f ca="1">OFFSET('2019预算研发费用 '!$H90,0,MONTH(封面!$G$13)-1,)</f>
        <v>0</v>
      </c>
      <c r="G90" s="109">
        <f ca="1">OFFSET('2020实际研发费用 '!$H90,0,MONTH(封面!$G$13)-1,)</f>
        <v>0</v>
      </c>
      <c r="H90" s="111">
        <f t="shared" ca="1" si="10"/>
        <v>0</v>
      </c>
      <c r="I90" s="111">
        <f t="shared" ca="1" si="11"/>
        <v>0</v>
      </c>
      <c r="J90" s="111">
        <f ca="1">SUM(OFFSET('2019研发费用 '!$H90,0,0,1,MONTH(封面!$G$13)))</f>
        <v>0</v>
      </c>
      <c r="K90" s="111">
        <f ca="1">SUM(OFFSET('2019预算研发费用 '!$H90,0,0,1,MONTH(封面!$G$13)))</f>
        <v>0</v>
      </c>
      <c r="L90" s="111">
        <f ca="1">SUM(OFFSET('2020实际研发费用 '!$H90,0,0,1,MONTH(封面!$G$13)))</f>
        <v>0</v>
      </c>
      <c r="M90" s="111">
        <f t="shared" ca="1" si="12"/>
        <v>0</v>
      </c>
      <c r="N90" s="111">
        <f t="shared" ca="1" si="13"/>
        <v>0</v>
      </c>
      <c r="O90" s="96" t="str">
        <f>IF('2020实际研发费用 '!U90="","",'2020实际研发费用 '!U90)</f>
        <v/>
      </c>
      <c r="P90" s="69"/>
      <c r="Q90" s="69"/>
      <c r="R90" s="69"/>
    </row>
    <row r="91" spans="1:18" s="15" customFormat="1" ht="17.25" customHeight="1">
      <c r="A91" s="149"/>
      <c r="B91" s="65" t="s">
        <v>203</v>
      </c>
      <c r="C91" s="48" t="s">
        <v>441</v>
      </c>
      <c r="D91" s="111">
        <f>'2019预算研发费用 '!T91</f>
        <v>0</v>
      </c>
      <c r="E91" s="111">
        <f ca="1">OFFSET('2019研发费用 '!$H91,0,MONTH(封面!$G$13)-1,)</f>
        <v>0</v>
      </c>
      <c r="F91" s="109">
        <f ca="1">OFFSET('2019预算研发费用 '!$H91,0,MONTH(封面!$G$13)-1,)</f>
        <v>0</v>
      </c>
      <c r="G91" s="109">
        <f ca="1">OFFSET('2020实际研发费用 '!$H91,0,MONTH(封面!$G$13)-1,)</f>
        <v>0</v>
      </c>
      <c r="H91" s="111">
        <f t="shared" ca="1" si="10"/>
        <v>0</v>
      </c>
      <c r="I91" s="111">
        <f t="shared" ca="1" si="11"/>
        <v>0</v>
      </c>
      <c r="J91" s="111">
        <f ca="1">SUM(OFFSET('2019研发费用 '!$H91,0,0,1,MONTH(封面!$G$13)))</f>
        <v>0</v>
      </c>
      <c r="K91" s="111">
        <f ca="1">SUM(OFFSET('2019预算研发费用 '!$H91,0,0,1,MONTH(封面!$G$13)))</f>
        <v>0</v>
      </c>
      <c r="L91" s="111">
        <f ca="1">SUM(OFFSET('2020实际研发费用 '!$H91,0,0,1,MONTH(封面!$G$13)))</f>
        <v>0</v>
      </c>
      <c r="M91" s="111">
        <f t="shared" ca="1" si="12"/>
        <v>0</v>
      </c>
      <c r="N91" s="111">
        <f t="shared" ca="1" si="13"/>
        <v>0</v>
      </c>
      <c r="O91" s="96" t="str">
        <f>IF('2020实际研发费用 '!U91="","",'2020实际研发费用 '!U91)</f>
        <v/>
      </c>
      <c r="P91" s="69"/>
      <c r="Q91" s="69"/>
      <c r="R91" s="69"/>
    </row>
    <row r="92" spans="1:18" s="15" customFormat="1" ht="17.25" customHeight="1">
      <c r="A92" s="149"/>
      <c r="B92" s="65" t="s">
        <v>118</v>
      </c>
      <c r="C92" s="48" t="s">
        <v>16</v>
      </c>
      <c r="D92" s="111">
        <f>'2019预算研发费用 '!T92</f>
        <v>0</v>
      </c>
      <c r="E92" s="111">
        <f ca="1">OFFSET('2019研发费用 '!$H92,0,MONTH(封面!$G$13)-1,)</f>
        <v>0</v>
      </c>
      <c r="F92" s="109">
        <f ca="1">OFFSET('2019预算研发费用 '!$H92,0,MONTH(封面!$G$13)-1,)</f>
        <v>0</v>
      </c>
      <c r="G92" s="109">
        <f ca="1">OFFSET('2020实际研发费用 '!$H92,0,MONTH(封面!$G$13)-1,)</f>
        <v>0</v>
      </c>
      <c r="H92" s="111">
        <f t="shared" ca="1" si="10"/>
        <v>0</v>
      </c>
      <c r="I92" s="111">
        <f t="shared" ca="1" si="11"/>
        <v>0</v>
      </c>
      <c r="J92" s="111">
        <f ca="1">SUM(OFFSET('2019研发费用 '!$H92,0,0,1,MONTH(封面!$G$13)))</f>
        <v>0</v>
      </c>
      <c r="K92" s="111">
        <f ca="1">SUM(OFFSET('2019预算研发费用 '!$H92,0,0,1,MONTH(封面!$G$13)))</f>
        <v>0</v>
      </c>
      <c r="L92" s="111">
        <f ca="1">SUM(OFFSET('2020实际研发费用 '!$H92,0,0,1,MONTH(封面!$G$13)))</f>
        <v>0</v>
      </c>
      <c r="M92" s="111">
        <f t="shared" ca="1" si="12"/>
        <v>0</v>
      </c>
      <c r="N92" s="111">
        <f t="shared" ca="1" si="13"/>
        <v>0</v>
      </c>
      <c r="O92" s="96" t="str">
        <f>IF('2020实际研发费用 '!U92="","",'2020实际研发费用 '!U92)</f>
        <v/>
      </c>
      <c r="P92" s="69"/>
      <c r="Q92" s="69"/>
      <c r="R92" s="69"/>
    </row>
    <row r="93" spans="1:18" s="31" customFormat="1" ht="15" customHeight="1">
      <c r="A93" s="205" t="s">
        <v>119</v>
      </c>
      <c r="B93" s="206"/>
      <c r="C93" s="207"/>
      <c r="D93" s="110">
        <f>SUM(D6:D92)</f>
        <v>0</v>
      </c>
      <c r="E93" s="110">
        <f ca="1">SUM(E6:E92)</f>
        <v>83059.26999999999</v>
      </c>
      <c r="F93" s="110">
        <f t="shared" ref="F93:N93" ca="1" si="14">SUM(F6:F92)</f>
        <v>0</v>
      </c>
      <c r="G93" s="110">
        <f t="shared" ca="1" si="14"/>
        <v>117467.42000000001</v>
      </c>
      <c r="H93" s="110">
        <f t="shared" ca="1" si="14"/>
        <v>34408.15</v>
      </c>
      <c r="I93" s="110">
        <f t="shared" ca="1" si="14"/>
        <v>117467.42000000001</v>
      </c>
      <c r="J93" s="110">
        <f t="shared" ca="1" si="14"/>
        <v>478368.77</v>
      </c>
      <c r="K93" s="110">
        <f t="shared" ca="1" si="14"/>
        <v>0</v>
      </c>
      <c r="L93" s="110">
        <f t="shared" ca="1" si="14"/>
        <v>394956.7300000001</v>
      </c>
      <c r="M93" s="110">
        <f t="shared" ca="1" si="14"/>
        <v>-83412.039999999964</v>
      </c>
      <c r="N93" s="110">
        <f t="shared" ca="1" si="14"/>
        <v>394956.7300000001</v>
      </c>
      <c r="O93" s="96" t="str">
        <f>IF('2020实际研发费用 '!U93="","",'2020实际研发费用 '!U93)</f>
        <v/>
      </c>
      <c r="P93" s="69"/>
      <c r="Q93" s="69"/>
      <c r="R93" s="69"/>
    </row>
    <row r="94" spans="1:18" s="32" customFormat="1" ht="15" customHeight="1">
      <c r="A94" s="202" t="s">
        <v>261</v>
      </c>
      <c r="B94" s="203"/>
      <c r="C94" s="204"/>
      <c r="D94" s="110"/>
      <c r="E94" s="111">
        <f ca="1">OFFSET('2019研发费用 '!$H94,0,MONTH(封面!$G$13)-1,)</f>
        <v>0</v>
      </c>
      <c r="F94" s="109"/>
      <c r="G94" s="109">
        <f ca="1">OFFSET('2020实际研发费用 '!$H94,0,MONTH(封面!$G$13)-1,)</f>
        <v>0</v>
      </c>
      <c r="H94" s="111">
        <f t="shared" ref="H94:H96" ca="1" si="15">G94-E94</f>
        <v>0</v>
      </c>
      <c r="I94" s="111"/>
      <c r="J94" s="111">
        <f ca="1">SUM(OFFSET('2019研发费用 '!$H94,0,0,1,MONTH(封面!$G$13)))</f>
        <v>0</v>
      </c>
      <c r="K94" s="111"/>
      <c r="L94" s="111">
        <f ca="1">SUM(OFFSET('2020实际研发费用 '!$H94,0,0,1,MONTH(封面!$G$13)))</f>
        <v>0</v>
      </c>
      <c r="M94" s="111">
        <f t="shared" ref="M94:M96" ca="1" si="16">L94-J94</f>
        <v>0</v>
      </c>
      <c r="N94" s="111"/>
      <c r="O94" s="96" t="str">
        <f>IF('2020实际研发费用 '!U94="","",'2020实际研发费用 '!U94)</f>
        <v/>
      </c>
      <c r="P94" s="69"/>
      <c r="Q94" s="69"/>
      <c r="R94" s="69"/>
    </row>
    <row r="95" spans="1:18" s="32" customFormat="1" ht="15" customHeight="1">
      <c r="A95" s="202" t="s">
        <v>262</v>
      </c>
      <c r="B95" s="203"/>
      <c r="C95" s="204"/>
      <c r="D95" s="110"/>
      <c r="E95" s="111">
        <f ca="1">OFFSET('2019研发费用 '!$H95,0,MONTH(封面!$G$13)-1,)</f>
        <v>83059.26999999999</v>
      </c>
      <c r="F95" s="109"/>
      <c r="G95" s="109">
        <f ca="1">OFFSET('2020实际研发费用 '!$H95,0,MONTH(封面!$G$13)-1,)</f>
        <v>117467.42000000001</v>
      </c>
      <c r="H95" s="111">
        <f t="shared" ca="1" si="15"/>
        <v>34408.150000000023</v>
      </c>
      <c r="I95" s="111"/>
      <c r="J95" s="111">
        <f ca="1">SUM(OFFSET('2019研发费用 '!$H95,0,0,1,MONTH(封面!$G$13)))</f>
        <v>478368.77</v>
      </c>
      <c r="K95" s="111"/>
      <c r="L95" s="111">
        <f ca="1">SUM(OFFSET('2020实际研发费用 '!$H95,0,0,1,MONTH(封面!$G$13)))</f>
        <v>394956.73</v>
      </c>
      <c r="M95" s="111">
        <f t="shared" ca="1" si="16"/>
        <v>-83412.040000000037</v>
      </c>
      <c r="N95" s="111"/>
      <c r="O95" s="96" t="str">
        <f>IF('2020实际研发费用 '!U95="","",'2020实际研发费用 '!U95)</f>
        <v/>
      </c>
      <c r="P95" s="69"/>
      <c r="Q95" s="69"/>
      <c r="R95" s="69"/>
    </row>
    <row r="96" spans="1:18" s="32" customFormat="1" ht="15" customHeight="1">
      <c r="A96" s="168" t="s">
        <v>431</v>
      </c>
      <c r="B96" s="168"/>
      <c r="C96" s="168"/>
      <c r="D96" s="110"/>
      <c r="E96" s="111">
        <f ca="1">OFFSET('2019研发费用 '!$H96,0,MONTH(封面!$G$13)-1,)</f>
        <v>0</v>
      </c>
      <c r="F96" s="109"/>
      <c r="G96" s="109">
        <f ca="1">OFFSET('2020实际研发费用 '!$H96,0,MONTH(封面!$G$13)-1,)</f>
        <v>0</v>
      </c>
      <c r="H96" s="111">
        <f t="shared" ca="1" si="15"/>
        <v>0</v>
      </c>
      <c r="I96" s="111"/>
      <c r="J96" s="111">
        <f ca="1">SUM(OFFSET('2019研发费用 '!$H96,0,0,1,MONTH(封面!$G$13)))</f>
        <v>0</v>
      </c>
      <c r="K96" s="111"/>
      <c r="L96" s="111">
        <f ca="1">SUM(OFFSET('2020实际研发费用 '!$H96,0,0,1,MONTH(封面!$G$13)))</f>
        <v>0</v>
      </c>
      <c r="M96" s="111">
        <f t="shared" ca="1" si="16"/>
        <v>0</v>
      </c>
      <c r="N96" s="111"/>
      <c r="O96" s="96" t="str">
        <f>IF('2020实际研发费用 '!U96="","",'2020实际研发费用 '!U96)</f>
        <v/>
      </c>
      <c r="P96" s="69"/>
      <c r="Q96" s="69"/>
      <c r="R96" s="69"/>
    </row>
    <row r="97" spans="3:16" s="31" customFormat="1" ht="12">
      <c r="C97" s="53"/>
      <c r="D97" s="53" t="s">
        <v>122</v>
      </c>
      <c r="E97" s="90">
        <f ca="1">E93-SUM(E94:E96)</f>
        <v>0</v>
      </c>
      <c r="F97" s="53"/>
      <c r="G97" s="90">
        <f ca="1">G93-SUM(G94:G96)</f>
        <v>0</v>
      </c>
      <c r="H97" s="90">
        <f ca="1">H93-SUM(H94:H96)</f>
        <v>0</v>
      </c>
      <c r="J97" s="90">
        <f ca="1">J93-SUM(J94:J96)</f>
        <v>0</v>
      </c>
      <c r="K97" s="90">
        <f t="shared" ref="K97:M97" ca="1" si="17">K93-SUM(K94:K96)</f>
        <v>0</v>
      </c>
      <c r="L97" s="90">
        <f ca="1">L93-SUM(L94:L96)</f>
        <v>0</v>
      </c>
      <c r="M97" s="90">
        <f t="shared" ca="1" si="17"/>
        <v>0</v>
      </c>
      <c r="N97" s="53"/>
      <c r="O97" s="53"/>
      <c r="P97" s="53"/>
    </row>
    <row r="98" spans="3:16">
      <c r="E98" s="56"/>
      <c r="F98" s="56"/>
      <c r="G98" s="56"/>
      <c r="H98" s="57"/>
      <c r="I98" s="57"/>
      <c r="J98" s="56"/>
      <c r="K98" s="56"/>
      <c r="L98" s="56"/>
    </row>
    <row r="99" spans="3:16" s="31" customFormat="1" ht="12">
      <c r="C99" s="53"/>
      <c r="D99" s="53"/>
      <c r="E99" s="53"/>
      <c r="F99" s="53"/>
      <c r="G99" s="53"/>
      <c r="J99" s="53"/>
      <c r="K99" s="53"/>
      <c r="L99" s="53"/>
      <c r="M99" s="53"/>
      <c r="N99" s="53"/>
      <c r="O99" s="53"/>
      <c r="P99" s="53"/>
    </row>
    <row r="100" spans="3:16" s="31" customFormat="1" ht="12">
      <c r="C100" s="53"/>
      <c r="D100" s="53"/>
      <c r="E100" s="53"/>
      <c r="F100" s="53"/>
      <c r="G100" s="39"/>
      <c r="J100" s="53"/>
      <c r="K100" s="53"/>
      <c r="L100" s="53"/>
      <c r="M100" s="53"/>
      <c r="N100" s="53"/>
      <c r="O100" s="53"/>
      <c r="P100" s="53"/>
    </row>
    <row r="101" spans="3:16" s="31" customFormat="1" ht="12">
      <c r="C101" s="53"/>
      <c r="D101" s="53"/>
      <c r="E101" s="53"/>
      <c r="F101" s="53"/>
      <c r="G101" s="53"/>
      <c r="J101" s="53"/>
      <c r="K101" s="53"/>
      <c r="L101" s="53"/>
      <c r="M101" s="53"/>
      <c r="N101" s="53"/>
      <c r="O101" s="53"/>
      <c r="P101" s="53"/>
    </row>
    <row r="102" spans="3:16" s="31" customFormat="1" ht="12">
      <c r="C102" s="53"/>
      <c r="D102" s="53"/>
      <c r="E102" s="53"/>
      <c r="F102" s="53"/>
      <c r="G102" s="53"/>
      <c r="J102" s="53"/>
      <c r="K102" s="53"/>
      <c r="L102" s="53"/>
      <c r="M102" s="53"/>
      <c r="N102" s="53"/>
      <c r="O102" s="53"/>
      <c r="P102" s="53"/>
    </row>
    <row r="103" spans="3:16" s="31" customFormat="1" ht="12">
      <c r="C103" s="53"/>
      <c r="D103" s="53"/>
      <c r="E103" s="53"/>
      <c r="F103" s="53"/>
      <c r="G103" s="53"/>
      <c r="J103" s="53"/>
      <c r="K103" s="53"/>
      <c r="L103" s="53"/>
      <c r="M103" s="53"/>
      <c r="N103" s="53"/>
      <c r="O103" s="53"/>
      <c r="P103" s="53"/>
    </row>
  </sheetData>
  <autoFilter ref="A5:Q97"/>
  <customSheetViews>
    <customSheetView guid="{8309B07A-FC01-4476-88AB-A9C1650B1DDA}" showAutoFilter="1">
      <pane xSplit="3" ySplit="5" topLeftCell="D15" activePane="bottomRight" state="frozen"/>
      <selection pane="bottomRight" activeCell="G89" sqref="G89"/>
      <pageMargins left="0.75" right="0.75" top="1" bottom="1" header="0.5" footer="0.5"/>
      <pageSetup paperSize="9" orientation="portrait" verticalDpi="1200" r:id="rId1"/>
      <headerFooter alignWithMargins="0"/>
      <autoFilter ref="A5:Q97"/>
    </customSheetView>
    <customSheetView guid="{D4D59768-72E0-4FAB-974B-C4290D2FAC8F}" showAutoFilter="1" state="hidden">
      <pane xSplit="3" ySplit="5" topLeftCell="D15" activePane="bottomRight" state="frozen"/>
      <selection pane="bottomRight" activeCell="G89" sqref="G89"/>
      <pageMargins left="0.75" right="0.75" top="1" bottom="1" header="0.5" footer="0.5"/>
      <pageSetup paperSize="9" orientation="portrait" verticalDpi="1200" r:id="rId2"/>
      <headerFooter alignWithMargins="0"/>
      <autoFilter ref="A5:Q97"/>
    </customSheetView>
    <customSheetView guid="{A37983A8-BC51-4154-8FEA-C3D4561882CC}" showAutoFilter="1">
      <pane xSplit="3" ySplit="5" topLeftCell="D86" activePane="bottomRight" state="frozen"/>
      <selection pane="bottomRight" activeCell="G89" sqref="G89"/>
      <pageMargins left="0.75" right="0.75" top="1" bottom="1" header="0.5" footer="0.5"/>
      <pageSetup paperSize="9" orientation="portrait" verticalDpi="1200" r:id="rId3"/>
      <headerFooter alignWithMargins="0"/>
      <autoFilter ref="A5:Q97"/>
    </customSheetView>
    <customSheetView guid="{50C6B4FE-3059-4DA5-BCA6-E2B9EEC70A61}" showAutoFilter="1">
      <pane xSplit="3" ySplit="5" topLeftCell="D6" activePane="bottomRight" state="frozen"/>
      <selection pane="bottomRight" activeCell="G90" sqref="G90"/>
      <pageMargins left="0.75" right="0.75" top="1" bottom="1" header="0.5" footer="0.5"/>
      <pageSetup paperSize="9" orientation="portrait" verticalDpi="1200" r:id="rId4"/>
      <headerFooter alignWithMargins="0"/>
      <autoFilter ref="A5:Q97"/>
    </customSheetView>
    <customSheetView guid="{4948553E-BE76-402B-BAA8-3966B343194D}" showAutoFilter="1">
      <pane xSplit="3" ySplit="5" topLeftCell="D86" activePane="bottomRight" state="frozen"/>
      <selection pane="bottomRight" activeCell="G89" sqref="G89"/>
      <pageMargins left="0.75" right="0.75" top="1" bottom="1" header="0.5" footer="0.5"/>
      <pageSetup paperSize="9" orientation="portrait" verticalDpi="1200" r:id="rId5"/>
      <headerFooter alignWithMargins="0"/>
      <autoFilter ref="A5:Q97"/>
    </customSheetView>
    <customSheetView guid="{35971C6B-DC11-492B-B782-2EF173FCC689}" showAutoFilter="1">
      <pane xSplit="3" ySplit="5" topLeftCell="D86" activePane="bottomRight" state="frozen"/>
      <selection pane="bottomRight" activeCell="I101" sqref="I101"/>
      <pageMargins left="0.75" right="0.75" top="1" bottom="1" header="0.5" footer="0.5"/>
      <pageSetup paperSize="9" orientation="portrait" verticalDpi="1200" r:id="rId6"/>
      <headerFooter alignWithMargins="0"/>
      <autoFilter ref="A5:Q97"/>
    </customSheetView>
    <customSheetView guid="{32F6004C-FCD8-4606-8BB7-0BE0BE0666BF}" showAutoFilter="1">
      <pane xSplit="3" ySplit="5" topLeftCell="D6" activePane="bottomRight" state="frozen"/>
      <selection pane="bottomRight" activeCell="G90" sqref="G90"/>
      <pageMargins left="0.75" right="0.75" top="1" bottom="1" header="0.5" footer="0.5"/>
      <pageSetup paperSize="9" orientation="portrait" verticalDpi="1200" r:id="rId7"/>
      <headerFooter alignWithMargins="0"/>
      <autoFilter ref="A5:Q97"/>
    </customSheetView>
    <customSheetView guid="{5F046216-F62E-4A95-B8BD-6D2AB894BA3D}" showAutoFilter="1">
      <pane xSplit="3" ySplit="5" topLeftCell="D15" activePane="bottomRight" state="frozen"/>
      <selection pane="bottomRight" activeCell="G89" sqref="G89"/>
      <pageMargins left="0.75" right="0.75" top="1" bottom="1" header="0.5" footer="0.5"/>
      <pageSetup paperSize="9" orientation="portrait" verticalDpi="1200" r:id="rId8"/>
      <headerFooter alignWithMargins="0"/>
      <autoFilter ref="A5:Q97"/>
    </customSheetView>
    <customSheetView guid="{20DEA1C3-F870-4325-A947-DF01307179C4}" showAutoFilter="1">
      <pane xSplit="3" ySplit="5" topLeftCell="D86" activePane="bottomRight" state="frozen"/>
      <selection pane="bottomRight" activeCell="G89" sqref="G89"/>
      <pageMargins left="0.75" right="0.75" top="1" bottom="1" header="0.5" footer="0.5"/>
      <pageSetup paperSize="9" orientation="portrait" verticalDpi="1200" r:id="rId9"/>
      <headerFooter alignWithMargins="0"/>
      <autoFilter ref="A5:Q97"/>
    </customSheetView>
    <customSheetView guid="{A27792F8-7640-416B-AC24-5F35457394E7}" showAutoFilter="1">
      <pane xSplit="3" ySplit="5" topLeftCell="D15" activePane="bottomRight" state="frozen"/>
      <selection pane="bottomRight" activeCell="G89" sqref="G89"/>
      <pageMargins left="0.75" right="0.75" top="1" bottom="1" header="0.5" footer="0.5"/>
      <pageSetup paperSize="9" orientation="portrait" verticalDpi="1200" r:id="rId10"/>
      <headerFooter alignWithMargins="0"/>
      <autoFilter ref="A5:Q97"/>
    </customSheetView>
  </customSheetViews>
  <mergeCells count="36">
    <mergeCell ref="A86:A89"/>
    <mergeCell ref="A90:A92"/>
    <mergeCell ref="A93:C93"/>
    <mergeCell ref="A94:C94"/>
    <mergeCell ref="A95:C95"/>
    <mergeCell ref="B38:B39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96:C96"/>
    <mergeCell ref="A1:P1"/>
    <mergeCell ref="A4:A5"/>
    <mergeCell ref="B4:B5"/>
    <mergeCell ref="C4:C5"/>
    <mergeCell ref="D4:D5"/>
    <mergeCell ref="E4:I4"/>
    <mergeCell ref="J4:N4"/>
    <mergeCell ref="A6:A27"/>
    <mergeCell ref="B6:B7"/>
    <mergeCell ref="B10:B18"/>
    <mergeCell ref="B22:B26"/>
    <mergeCell ref="A28:A40"/>
    <mergeCell ref="B28:B29"/>
    <mergeCell ref="B31:B33"/>
    <mergeCell ref="B34:B35"/>
  </mergeCells>
  <phoneticPr fontId="10" type="noConversion"/>
  <conditionalFormatting sqref="E98:L98">
    <cfRule type="cellIs" dxfId="4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1"/>
  <headerFooter alignWithMargins="0"/>
  <legacyDrawing r:id="rId1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00B0F0"/>
  </sheetPr>
  <dimension ref="A1:T18"/>
  <sheetViews>
    <sheetView workbookViewId="0">
      <pane xSplit="3" ySplit="5" topLeftCell="D6" activePane="bottomRight" state="frozen"/>
      <selection activeCell="N100" sqref="N100"/>
      <selection pane="topRight" activeCell="N100" sqref="N100"/>
      <selection pane="bottomLeft" activeCell="N100" sqref="N100"/>
      <selection pane="bottomRight" activeCell="J24" sqref="J24"/>
    </sheetView>
  </sheetViews>
  <sheetFormatPr defaultRowHeight="14.25"/>
  <cols>
    <col min="1" max="1" width="13.5" style="7" customWidth="1"/>
    <col min="2" max="2" width="11.125" style="7" customWidth="1"/>
    <col min="3" max="3" width="10" style="55" bestFit="1" customWidth="1"/>
    <col min="4" max="4" width="10.5" style="55" bestFit="1" customWidth="1"/>
    <col min="5" max="5" width="11.375" style="55" bestFit="1" customWidth="1"/>
    <col min="6" max="7" width="10.5" style="55" bestFit="1" customWidth="1"/>
    <col min="8" max="8" width="10.5" style="7" bestFit="1" customWidth="1"/>
    <col min="9" max="9" width="11.5" style="7" customWidth="1"/>
    <col min="10" max="10" width="10" style="55" bestFit="1" customWidth="1"/>
    <col min="11" max="11" width="15" style="55" customWidth="1"/>
    <col min="12" max="12" width="10.25" style="55" customWidth="1"/>
    <col min="13" max="13" width="13.375" style="55" customWidth="1"/>
    <col min="14" max="14" width="10.625" style="55" bestFit="1" customWidth="1"/>
    <col min="15" max="15" width="10.5" style="55" customWidth="1"/>
    <col min="16" max="16" width="9.5" style="55" bestFit="1" customWidth="1"/>
    <col min="17" max="17" width="11.875" style="7" customWidth="1"/>
    <col min="18" max="18" width="12.875" style="7" customWidth="1"/>
    <col min="19" max="19" width="11.375" style="7" bestFit="1" customWidth="1"/>
    <col min="20" max="20" width="11.625" style="7" bestFit="1" customWidth="1"/>
    <col min="21" max="21" width="9.625" style="7" customWidth="1"/>
    <col min="22" max="16384" width="9" style="7"/>
  </cols>
  <sheetData>
    <row r="1" spans="1:20" s="2" customFormat="1" ht="28.5" customHeight="1">
      <c r="A1" s="162" t="s">
        <v>264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40"/>
      <c r="P1" s="40"/>
    </row>
    <row r="2" spans="1:20" s="41" customFormat="1" ht="18" customHeight="1">
      <c r="A2" s="3" t="str">
        <f>"编制单位："&amp;封面!A8</f>
        <v>编制单位：宁德市凯欣电池材料有限公司</v>
      </c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3"/>
      <c r="N2" s="83"/>
      <c r="O2" s="83"/>
      <c r="P2" s="42"/>
    </row>
    <row r="3" spans="1:20" s="44" customFormat="1" ht="15" customHeight="1">
      <c r="A3" s="3" t="str">
        <f>"编制期间："&amp;YEAR(封面!$G$13)&amp;"年"&amp;MONTH(封面!$G$13)&amp;"月"</f>
        <v>编制期间：2020年4月</v>
      </c>
      <c r="B3" s="4"/>
      <c r="C3" s="4"/>
      <c r="D3" s="4"/>
      <c r="E3" s="4"/>
      <c r="F3" s="4"/>
      <c r="G3" s="68"/>
      <c r="H3" s="4"/>
      <c r="I3" s="5"/>
      <c r="J3" s="4"/>
      <c r="K3" s="4"/>
      <c r="L3" s="5" t="str">
        <f>"编制日期："&amp;YEAR(封面!$G$14)&amp;"年"&amp;MONTH(封面!$G$14)&amp;"月"&amp;DAY(封面!$G$14)&amp;"日"</f>
        <v>编制日期：2020年5月9日</v>
      </c>
      <c r="M3" s="84"/>
      <c r="N3" s="85"/>
      <c r="O3" s="85"/>
      <c r="P3" s="43"/>
    </row>
    <row r="4" spans="1:20" s="8" customFormat="1" ht="14.25" customHeight="1">
      <c r="A4" s="163" t="s">
        <v>144</v>
      </c>
      <c r="B4" s="164" t="s">
        <v>145</v>
      </c>
      <c r="C4" s="165" t="s">
        <v>253</v>
      </c>
      <c r="D4" s="166"/>
      <c r="E4" s="167" t="s">
        <v>254</v>
      </c>
      <c r="F4" s="167"/>
      <c r="G4" s="156" t="s">
        <v>453</v>
      </c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 t="s">
        <v>255</v>
      </c>
      <c r="T4" s="157" t="s">
        <v>148</v>
      </c>
    </row>
    <row r="5" spans="1:20" s="15" customFormat="1">
      <c r="A5" s="163"/>
      <c r="B5" s="164"/>
      <c r="C5" s="79" t="s">
        <v>233</v>
      </c>
      <c r="D5" s="79" t="s">
        <v>141</v>
      </c>
      <c r="E5" s="79" t="s">
        <v>233</v>
      </c>
      <c r="F5" s="79" t="s">
        <v>141</v>
      </c>
      <c r="G5" s="80" t="s">
        <v>240</v>
      </c>
      <c r="H5" s="80" t="s">
        <v>241</v>
      </c>
      <c r="I5" s="80" t="s">
        <v>124</v>
      </c>
      <c r="J5" s="80" t="s">
        <v>125</v>
      </c>
      <c r="K5" s="80" t="s">
        <v>126</v>
      </c>
      <c r="L5" s="80" t="s">
        <v>127</v>
      </c>
      <c r="M5" s="80" t="s">
        <v>128</v>
      </c>
      <c r="N5" s="80" t="s">
        <v>129</v>
      </c>
      <c r="O5" s="80" t="s">
        <v>130</v>
      </c>
      <c r="P5" s="80" t="s">
        <v>131</v>
      </c>
      <c r="Q5" s="80" t="s">
        <v>132</v>
      </c>
      <c r="R5" s="80" t="s">
        <v>133</v>
      </c>
      <c r="S5" s="156"/>
      <c r="T5" s="158"/>
    </row>
    <row r="6" spans="1:20" s="15" customFormat="1" ht="17.25" customHeight="1">
      <c r="A6" s="212" t="s">
        <v>267</v>
      </c>
      <c r="B6" s="94" t="s">
        <v>268</v>
      </c>
      <c r="C6" s="115">
        <f ca="1">OFFSET($H6,0,MONTH(封面!$G$13)-1,)-OFFSET('2019财务费用 '!$G6,0,MONTH(封面!$G$13)-1,)</f>
        <v>0</v>
      </c>
      <c r="D6" s="115">
        <f ca="1">OFFSET($H6,0,MONTH(封面!$G$13)-1,)-OFFSET('2019预算财务费用 '!$G6,0,MONTH(封面!$G$13)-1,)</f>
        <v>0</v>
      </c>
      <c r="E6" s="115">
        <f ca="1">SUM(OFFSET($H6,0,0,1,MONTH(封面!$G$13)))-SUM(OFFSET('2019财务费用 '!$G6,0,0,1,MONTH(封面!$G$13)))</f>
        <v>0</v>
      </c>
      <c r="F6" s="115">
        <f ca="1">SUM(OFFSET($H6,0,0,1,MONTH(封面!$G$13)))-SUM(OFFSET('2019预算财务费用 '!$G6,0,0,1,MONTH(封面!$G$13)))</f>
        <v>0</v>
      </c>
      <c r="G6" s="125"/>
      <c r="H6" s="125"/>
      <c r="I6" s="125"/>
      <c r="J6" s="125"/>
      <c r="K6" s="125"/>
      <c r="L6" s="125"/>
      <c r="M6" s="125"/>
      <c r="N6" s="115"/>
      <c r="O6" s="125"/>
      <c r="P6" s="115"/>
      <c r="Q6" s="115"/>
      <c r="R6" s="125"/>
      <c r="S6" s="116">
        <f>SUM(G6:R6)</f>
        <v>0</v>
      </c>
      <c r="T6" s="88"/>
    </row>
    <row r="7" spans="1:20" s="15" customFormat="1" ht="17.25" customHeight="1">
      <c r="A7" s="212"/>
      <c r="B7" s="94" t="s">
        <v>269</v>
      </c>
      <c r="C7" s="115">
        <f ca="1">OFFSET($H7,0,MONTH(封面!$G$13)-1,)-OFFSET('2019财务费用 '!$G7,0,MONTH(封面!$G$13)-1,)</f>
        <v>2625.01</v>
      </c>
      <c r="D7" s="115">
        <f ca="1">OFFSET($H7,0,MONTH(封面!$G$13)-1,)-OFFSET('2019预算财务费用 '!$G7,0,MONTH(封面!$G$13)-1,)</f>
        <v>0</v>
      </c>
      <c r="E7" s="115">
        <f ca="1">SUM(OFFSET($H7,0,0,1,MONTH(封面!$G$13)))-SUM(OFFSET('2019财务费用 '!$G7,0,0,1,MONTH(封面!$G$13)))</f>
        <v>5334.7300000000005</v>
      </c>
      <c r="F7" s="115">
        <f ca="1">SUM(OFFSET($H7,0,0,1,MONTH(封面!$G$13)))-SUM(OFFSET('2019预算财务费用 '!$G7,0,0,1,MONTH(封面!$G$13)))</f>
        <v>-2001.39</v>
      </c>
      <c r="G7" s="125"/>
      <c r="H7" s="125"/>
      <c r="I7" s="125">
        <v>-2001.39</v>
      </c>
      <c r="J7" s="125"/>
      <c r="K7" s="125"/>
      <c r="L7" s="125"/>
      <c r="M7" s="125"/>
      <c r="N7" s="125"/>
      <c r="O7" s="125"/>
      <c r="P7" s="125"/>
      <c r="Q7" s="125"/>
      <c r="R7" s="125"/>
      <c r="S7" s="116">
        <f>SUM(G7:R7)</f>
        <v>-2001.39</v>
      </c>
      <c r="T7" s="88"/>
    </row>
    <row r="8" spans="1:20" s="15" customFormat="1" ht="17.25" customHeight="1">
      <c r="A8" s="95" t="s">
        <v>270</v>
      </c>
      <c r="B8" s="94" t="s">
        <v>270</v>
      </c>
      <c r="C8" s="115">
        <f ca="1">OFFSET($H8,0,MONTH(封面!$G$13)-1,)-OFFSET('2019财务费用 '!$G8,0,MONTH(封面!$G$13)-1,)</f>
        <v>0</v>
      </c>
      <c r="D8" s="115">
        <f ca="1">OFFSET($H8,0,MONTH(封面!$G$13)-1,)-OFFSET('2019预算财务费用 '!$G8,0,MONTH(封面!$G$13)-1,)</f>
        <v>0</v>
      </c>
      <c r="E8" s="115">
        <f ca="1">SUM(OFFSET($H8,0,0,1,MONTH(封面!$G$13)))-SUM(OFFSET('2019财务费用 '!$G8,0,0,1,MONTH(封面!$G$13)))</f>
        <v>-102175.07999999997</v>
      </c>
      <c r="F8" s="115">
        <f ca="1">SUM(OFFSET($H8,0,0,1,MONTH(封面!$G$13)))-SUM(OFFSET('2019预算财务费用 '!$G8,0,0,1,MONTH(封面!$G$13)))</f>
        <v>130096.08</v>
      </c>
      <c r="G8" s="125">
        <v>141598.95000000001</v>
      </c>
      <c r="H8" s="125">
        <v>47552.08</v>
      </c>
      <c r="I8" s="125">
        <v>48132</v>
      </c>
      <c r="J8" s="125">
        <v>34412</v>
      </c>
      <c r="K8" s="115"/>
      <c r="L8" s="125"/>
      <c r="M8" s="125"/>
      <c r="N8" s="115"/>
      <c r="O8" s="125"/>
      <c r="P8" s="125"/>
      <c r="Q8" s="125"/>
      <c r="R8" s="125"/>
      <c r="S8" s="116">
        <f t="shared" ref="S8:S11" si="0">SUM(G8:R8)</f>
        <v>271695.03000000003</v>
      </c>
      <c r="T8" s="88"/>
    </row>
    <row r="9" spans="1:20" s="15" customFormat="1" ht="17.25" customHeight="1">
      <c r="A9" s="95" t="s">
        <v>271</v>
      </c>
      <c r="B9" s="94" t="s">
        <v>271</v>
      </c>
      <c r="C9" s="115">
        <f ca="1">OFFSET($H9,0,MONTH(封面!$G$13)-1,)-OFFSET('2019财务费用 '!$G9,0,MONTH(封面!$G$13)-1,)</f>
        <v>-150.4</v>
      </c>
      <c r="D9" s="115">
        <f ca="1">OFFSET($H9,0,MONTH(封面!$G$13)-1,)-OFFSET('2019预算财务费用 '!$G9,0,MONTH(封面!$G$13)-1,)</f>
        <v>0</v>
      </c>
      <c r="E9" s="115">
        <f ca="1">SUM(OFFSET($H9,0,0,1,MONTH(封面!$G$13)))-SUM(OFFSET('2019财务费用 '!$G9,0,0,1,MONTH(封面!$G$13)))</f>
        <v>-46631.759999999987</v>
      </c>
      <c r="F9" s="115">
        <f ca="1">SUM(OFFSET($H9,0,0,1,MONTH(封面!$G$13)))-SUM(OFFSET('2019预算财务费用 '!$G9,0,0,1,MONTH(封面!$G$13)))</f>
        <v>20030.099999999999</v>
      </c>
      <c r="G9" s="125">
        <v>508.8</v>
      </c>
      <c r="H9" s="125">
        <v>162</v>
      </c>
      <c r="I9" s="125">
        <v>19502.099999999999</v>
      </c>
      <c r="J9" s="125">
        <v>366</v>
      </c>
      <c r="K9" s="125"/>
      <c r="L9" s="125"/>
      <c r="M9" s="125"/>
      <c r="N9" s="125"/>
      <c r="O9" s="125"/>
      <c r="P9" s="125"/>
      <c r="Q9" s="125"/>
      <c r="R9" s="125"/>
      <c r="S9" s="116">
        <f t="shared" si="0"/>
        <v>20538.899999999998</v>
      </c>
      <c r="T9" s="88"/>
    </row>
    <row r="10" spans="1:20" s="15" customFormat="1" ht="17.25" customHeight="1">
      <c r="A10" s="212" t="s">
        <v>272</v>
      </c>
      <c r="B10" s="94" t="s">
        <v>273</v>
      </c>
      <c r="C10" s="115">
        <f ca="1">OFFSET($H10,0,MONTH(封面!$G$13)-1,)-OFFSET('2019财务费用 '!$G10,0,MONTH(封面!$G$13)-1,)</f>
        <v>0</v>
      </c>
      <c r="D10" s="115">
        <f ca="1">OFFSET($H10,0,MONTH(封面!$G$13)-1,)-OFFSET('2019预算财务费用 '!$G10,0,MONTH(封面!$G$13)-1,)</f>
        <v>0</v>
      </c>
      <c r="E10" s="115">
        <f ca="1">SUM(OFFSET($H10,0,0,1,MONTH(封面!$G$13)))-SUM(OFFSET('2019财务费用 '!$G10,0,0,1,MONTH(封面!$G$13)))</f>
        <v>0</v>
      </c>
      <c r="F10" s="115">
        <f ca="1">SUM(OFFSET($H10,0,0,1,MONTH(封面!$G$13)))-SUM(OFFSET('2019预算财务费用 '!$G10,0,0,1,MONTH(封面!$G$13)))</f>
        <v>0</v>
      </c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T10" s="88"/>
    </row>
    <row r="11" spans="1:20" s="15" customFormat="1" ht="17.25" customHeight="1">
      <c r="A11" s="212"/>
      <c r="B11" s="94" t="s">
        <v>274</v>
      </c>
      <c r="C11" s="115">
        <f ca="1">OFFSET($H11,0,MONTH(封面!$G$13)-1,)-OFFSET('2019财务费用 '!$G11,0,MONTH(封面!$G$13)-1,)</f>
        <v>0</v>
      </c>
      <c r="D11" s="115">
        <f ca="1">OFFSET($H11,0,MONTH(封面!$G$13)-1,)-OFFSET('2019预算财务费用 '!$G11,0,MONTH(封面!$G$13)-1,)</f>
        <v>0</v>
      </c>
      <c r="E11" s="115">
        <f ca="1">SUM(OFFSET($H11,0,0,1,MONTH(封面!$G$13)))-SUM(OFFSET('2019财务费用 '!$G11,0,0,1,MONTH(封面!$G$13)))</f>
        <v>0</v>
      </c>
      <c r="F11" s="115">
        <f ca="1">SUM(OFFSET($H11,0,0,1,MONTH(封面!$G$13)))-SUM(OFFSET('2019预算财务费用 '!$G11,0,0,1,MONTH(封面!$G$13)))</f>
        <v>0</v>
      </c>
      <c r="G11" s="125"/>
      <c r="H11" s="125"/>
      <c r="I11" s="115"/>
      <c r="J11" s="125"/>
      <c r="K11" s="125"/>
      <c r="L11" s="125"/>
      <c r="M11" s="125"/>
      <c r="N11" s="125"/>
      <c r="O11" s="125"/>
      <c r="P11" s="125"/>
      <c r="Q11" s="125"/>
      <c r="R11" s="125"/>
      <c r="S11" s="116">
        <f t="shared" si="0"/>
        <v>0</v>
      </c>
      <c r="T11" s="88"/>
    </row>
    <row r="12" spans="1:20">
      <c r="A12" s="95" t="s">
        <v>275</v>
      </c>
      <c r="B12" s="94" t="s">
        <v>275</v>
      </c>
      <c r="C12" s="115">
        <f ca="1">OFFSET($H12,0,MONTH(封面!$G$13)-1,)-OFFSET('2019财务费用 '!$G12,0,MONTH(封面!$G$13)-1,)</f>
        <v>0</v>
      </c>
      <c r="D12" s="115">
        <f ca="1">OFFSET($H12,0,MONTH(封面!$G$13)-1,)-OFFSET('2019预算财务费用 '!$G12,0,MONTH(封面!$G$13)-1,)</f>
        <v>0</v>
      </c>
      <c r="E12" s="115">
        <f ca="1">SUM(OFFSET($H12,0,0,1,MONTH(封面!$G$13)))-SUM(OFFSET('2019财务费用 '!$G12,0,0,1,MONTH(封面!$G$13)))</f>
        <v>0</v>
      </c>
      <c r="F12" s="115">
        <f ca="1">SUM(OFFSET($H12,0,0,1,MONTH(封面!$G$13)))-SUM(OFFSET('2019预算财务费用 '!$G12,0,0,1,MONTH(封面!$G$13)))</f>
        <v>0</v>
      </c>
      <c r="G12" s="115"/>
      <c r="H12" s="115"/>
      <c r="I12" s="115"/>
      <c r="J12" s="115"/>
      <c r="K12" s="125"/>
      <c r="L12" s="125"/>
      <c r="M12" s="115"/>
      <c r="N12" s="115"/>
      <c r="O12" s="115"/>
      <c r="P12" s="115"/>
      <c r="Q12" s="125"/>
      <c r="R12" s="125"/>
      <c r="S12" s="116">
        <f t="shared" ref="S12" si="1">SUM(G12:R12)</f>
        <v>0</v>
      </c>
      <c r="T12" s="88"/>
    </row>
    <row r="13" spans="1:20" ht="22.5" customHeight="1">
      <c r="A13" s="210" t="s">
        <v>266</v>
      </c>
      <c r="B13" s="211"/>
      <c r="C13" s="116">
        <f t="shared" ref="C13:F13" ca="1" si="2">SUM(C6:C12)</f>
        <v>2474.61</v>
      </c>
      <c r="D13" s="116">
        <f t="shared" ca="1" si="2"/>
        <v>0</v>
      </c>
      <c r="E13" s="116">
        <f t="shared" ca="1" si="2"/>
        <v>-143472.10999999996</v>
      </c>
      <c r="F13" s="116">
        <f t="shared" ca="1" si="2"/>
        <v>148124.79</v>
      </c>
      <c r="G13" s="116">
        <f>SUM(G6:G12)</f>
        <v>142107.75</v>
      </c>
      <c r="H13" s="116">
        <f>SUM(H6:H12)</f>
        <v>47714.080000000002</v>
      </c>
      <c r="I13" s="116">
        <f t="shared" ref="I13:S13" si="3">SUM(I6:I12)</f>
        <v>65632.709999999992</v>
      </c>
      <c r="J13" s="116">
        <f t="shared" si="3"/>
        <v>34778</v>
      </c>
      <c r="K13" s="116">
        <f t="shared" si="3"/>
        <v>0</v>
      </c>
      <c r="L13" s="116">
        <f t="shared" si="3"/>
        <v>0</v>
      </c>
      <c r="M13" s="116">
        <f t="shared" si="3"/>
        <v>0</v>
      </c>
      <c r="N13" s="116">
        <f>SUM(N6:N12)</f>
        <v>0</v>
      </c>
      <c r="O13" s="116">
        <f>SUM(O6:O12)</f>
        <v>0</v>
      </c>
      <c r="P13" s="116">
        <f t="shared" si="3"/>
        <v>0</v>
      </c>
      <c r="Q13" s="116">
        <f>SUM(Q6:Q12)</f>
        <v>0</v>
      </c>
      <c r="R13" s="116">
        <f t="shared" si="3"/>
        <v>0</v>
      </c>
      <c r="S13" s="116">
        <f t="shared" si="3"/>
        <v>290232.54000000004</v>
      </c>
      <c r="T13" s="89"/>
    </row>
    <row r="14" spans="1:20">
      <c r="A14" s="31"/>
      <c r="G14" s="35"/>
      <c r="L14" s="135"/>
      <c r="R14" s="132"/>
    </row>
    <row r="15" spans="1:20">
      <c r="A15" s="31"/>
      <c r="G15" s="35"/>
      <c r="Q15" s="33"/>
      <c r="R15" s="33"/>
    </row>
    <row r="16" spans="1:20">
      <c r="A16" s="31"/>
      <c r="G16" s="35"/>
    </row>
    <row r="17" spans="1:7">
      <c r="A17" s="31"/>
      <c r="G17" s="35"/>
    </row>
    <row r="18" spans="1:7">
      <c r="A18" s="31"/>
    </row>
  </sheetData>
  <customSheetViews>
    <customSheetView guid="{8309B07A-FC01-4476-88AB-A9C1650B1DDA}">
      <pane xSplit="3" ySplit="5" topLeftCell="D6" activePane="bottomRight" state="frozen"/>
      <selection pane="bottomRight" activeCell="D9" sqref="D9"/>
      <pageMargins left="0.75" right="0.75" top="1" bottom="1" header="0.5" footer="0.5"/>
      <pageSetup paperSize="9" orientation="portrait" verticalDpi="1200" r:id="rId1"/>
      <headerFooter alignWithMargins="0"/>
    </customSheetView>
    <customSheetView guid="{D4D59768-72E0-4FAB-974B-C4290D2FAC8F}">
      <pane xSplit="3" ySplit="5" topLeftCell="D6" activePane="bottomRight" state="frozen"/>
      <selection pane="bottomRight" activeCell="D9" sqref="D9"/>
      <pageMargins left="0.75" right="0.75" top="1" bottom="1" header="0.5" footer="0.5"/>
      <pageSetup paperSize="9" orientation="portrait" verticalDpi="1200" r:id="rId2"/>
      <headerFooter alignWithMargins="0"/>
    </customSheetView>
    <customSheetView guid="{A37983A8-BC51-4154-8FEA-C3D4561882CC}">
      <pane xSplit="3" ySplit="5" topLeftCell="D6" activePane="bottomRight" state="frozen"/>
      <selection pane="bottomRight" activeCell="G6" sqref="G6:G12"/>
      <pageMargins left="0.75" right="0.75" top="1" bottom="1" header="0.5" footer="0.5"/>
      <pageSetup paperSize="9" orientation="portrait" verticalDpi="1200" r:id="rId3"/>
      <headerFooter alignWithMargins="0"/>
    </customSheetView>
    <customSheetView guid="{50C6B4FE-3059-4DA5-BCA6-E2B9EEC70A61}">
      <pane xSplit="3" ySplit="5" topLeftCell="G6" activePane="bottomRight" state="frozen"/>
      <selection pane="bottomRight" activeCell="O19" sqref="O19"/>
      <pageMargins left="0.75" right="0.75" top="1" bottom="1" header="0.5" footer="0.5"/>
      <pageSetup paperSize="9" orientation="portrait" verticalDpi="1200" r:id="rId4"/>
      <headerFooter alignWithMargins="0"/>
    </customSheetView>
    <customSheetView guid="{4948553E-BE76-402B-BAA8-3966B343194D}">
      <pane xSplit="3" ySplit="5" topLeftCell="G6" activePane="bottomRight" state="frozen"/>
      <selection pane="bottomRight" activeCell="O15" sqref="O15"/>
      <pageMargins left="0.75" right="0.75" top="1" bottom="1" header="0.5" footer="0.5"/>
      <pageSetup paperSize="9" orientation="portrait" verticalDpi="1200" r:id="rId5"/>
      <headerFooter alignWithMargins="0"/>
    </customSheetView>
    <customSheetView guid="{35971C6B-DC11-492B-B782-2EF173FCC689}">
      <pane xSplit="3" ySplit="5" topLeftCell="D6" activePane="bottomRight" state="frozen"/>
      <selection pane="bottomRight" activeCell="O18" sqref="O18"/>
      <pageMargins left="0.75" right="0.75" top="1" bottom="1" header="0.5" footer="0.5"/>
      <pageSetup paperSize="9" orientation="portrait" verticalDpi="1200" r:id="rId6"/>
      <headerFooter alignWithMargins="0"/>
    </customSheetView>
    <customSheetView guid="{32F6004C-FCD8-4606-8BB7-0BE0BE0666BF}">
      <pane xSplit="3" ySplit="5" topLeftCell="G6" activePane="bottomRight" state="frozen"/>
      <selection pane="bottomRight" activeCell="O19" sqref="O19"/>
      <pageMargins left="0.75" right="0.75" top="1" bottom="1" header="0.5" footer="0.5"/>
      <pageSetup paperSize="9" orientation="portrait" verticalDpi="1200" r:id="rId7"/>
      <headerFooter alignWithMargins="0"/>
    </customSheetView>
    <customSheetView guid="{5F046216-F62E-4A95-B8BD-6D2AB894BA3D}">
      <pane xSplit="3" ySplit="5" topLeftCell="I6" activePane="bottomRight" state="frozen"/>
      <selection pane="bottomRight" activeCell="R11" sqref="R11"/>
      <pageMargins left="0.75" right="0.75" top="1" bottom="1" header="0.5" footer="0.5"/>
      <pageSetup paperSize="9" orientation="portrait" verticalDpi="1200" r:id="rId8"/>
      <headerFooter alignWithMargins="0"/>
    </customSheetView>
    <customSheetView guid="{20DEA1C3-F870-4325-A947-DF01307179C4}">
      <pane xSplit="3" ySplit="5" topLeftCell="D6" activePane="bottomRight" state="frozen"/>
      <selection pane="bottomRight" activeCell="D9" sqref="D9"/>
      <pageMargins left="0.75" right="0.75" top="1" bottom="1" header="0.5" footer="0.5"/>
      <pageSetup paperSize="9" orientation="portrait" verticalDpi="1200" r:id="rId9"/>
      <headerFooter alignWithMargins="0"/>
    </customSheetView>
    <customSheetView guid="{A27792F8-7640-416B-AC24-5F35457394E7}">
      <pane xSplit="3" ySplit="5" topLeftCell="D6" activePane="bottomRight" state="frozen"/>
      <selection pane="bottomRight" activeCell="D9" sqref="D9"/>
      <pageMargins left="0.75" right="0.75" top="1" bottom="1" header="0.5" footer="0.5"/>
      <pageSetup paperSize="9" orientation="portrait" verticalDpi="1200" r:id="rId10"/>
      <headerFooter alignWithMargins="0"/>
    </customSheetView>
  </customSheetViews>
  <mergeCells count="11">
    <mergeCell ref="A13:B13"/>
    <mergeCell ref="S4:S5"/>
    <mergeCell ref="T4:T5"/>
    <mergeCell ref="A6:A7"/>
    <mergeCell ref="A10:A11"/>
    <mergeCell ref="A1:N1"/>
    <mergeCell ref="A4:A5"/>
    <mergeCell ref="B4:B5"/>
    <mergeCell ref="C4:D4"/>
    <mergeCell ref="E4:F4"/>
    <mergeCell ref="G4:R4"/>
  </mergeCells>
  <phoneticPr fontId="10" type="noConversion"/>
  <pageMargins left="0.75" right="0.75" top="1" bottom="1" header="0.5" footer="0.5"/>
  <pageSetup paperSize="9" orientation="portrait" verticalDpi="1200" r:id="rId1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00B0F0"/>
  </sheetPr>
  <dimension ref="A1:AC103"/>
  <sheetViews>
    <sheetView workbookViewId="0">
      <pane xSplit="3" ySplit="5" topLeftCell="D9" activePane="bottomRight" state="frozen"/>
      <selection pane="topRight" activeCell="D1" sqref="D1"/>
      <selection pane="bottomLeft" activeCell="A6" sqref="A6"/>
      <selection pane="bottomRight" activeCell="I27" sqref="I27:I28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4" width="12.25" style="55" bestFit="1" customWidth="1"/>
    <col min="5" max="5" width="10" style="55" bestFit="1" customWidth="1"/>
    <col min="6" max="6" width="11.375" style="55" bestFit="1" customWidth="1"/>
    <col min="7" max="7" width="11.875" style="55" bestFit="1" customWidth="1"/>
    <col min="8" max="8" width="12" style="7" customWidth="1"/>
    <col min="9" max="9" width="11.375" style="7" bestFit="1" customWidth="1"/>
    <col min="10" max="10" width="11.375" style="55" bestFit="1" customWidth="1"/>
    <col min="11" max="11" width="12.25" style="55" bestFit="1" customWidth="1"/>
    <col min="12" max="12" width="12.875" style="55" customWidth="1"/>
    <col min="13" max="13" width="14.125" style="55" bestFit="1" customWidth="1"/>
    <col min="14" max="14" width="16.125" style="55" customWidth="1"/>
    <col min="15" max="15" width="14.125" style="55" bestFit="1" customWidth="1"/>
    <col min="16" max="16" width="11.875" style="55" customWidth="1"/>
    <col min="17" max="17" width="14.625" style="7" customWidth="1"/>
    <col min="18" max="18" width="10.5" style="7" customWidth="1"/>
    <col min="19" max="19" width="13.375" style="7" customWidth="1"/>
    <col min="20" max="20" width="17.375" style="7" customWidth="1"/>
    <col min="21" max="21" width="9.625" style="7" customWidth="1"/>
    <col min="22" max="16384" width="9" style="7"/>
  </cols>
  <sheetData>
    <row r="1" spans="1:21" s="2" customFormat="1" ht="28.5" customHeight="1">
      <c r="A1" s="162" t="s">
        <v>260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40"/>
      <c r="P1" s="40"/>
    </row>
    <row r="2" spans="1:21" s="41" customFormat="1" ht="18" customHeight="1">
      <c r="A2" s="3" t="str">
        <f>"编制单位："&amp;封面!A8</f>
        <v>编制单位：宁德市凯欣电池材料有限公司</v>
      </c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3"/>
      <c r="N2" s="83"/>
      <c r="O2" s="83"/>
      <c r="P2" s="42"/>
    </row>
    <row r="3" spans="1:21" s="44" customFormat="1" ht="15" customHeight="1">
      <c r="A3" s="3" t="str">
        <f>"编制期间："&amp;YEAR(封面!$G$13)&amp;"年"&amp;MONTH(封面!$G$13)&amp;"月"</f>
        <v>编制期间：2020年4月</v>
      </c>
      <c r="B3" s="4"/>
      <c r="C3" s="4"/>
      <c r="D3" s="4"/>
      <c r="E3" s="4"/>
      <c r="F3" s="4"/>
      <c r="G3" s="68"/>
      <c r="H3" s="4"/>
      <c r="I3" s="5"/>
      <c r="J3" s="4"/>
      <c r="K3" s="4"/>
      <c r="L3" s="5" t="str">
        <f>"编制日期："&amp;YEAR(封面!$G$14)&amp;"年"&amp;MONTH(封面!$G$14)&amp;"月"&amp;DAY(封面!$G$14)&amp;"日"</f>
        <v>编制日期：2020年5月9日</v>
      </c>
      <c r="M3" s="84"/>
      <c r="N3" s="85"/>
      <c r="O3" s="85"/>
      <c r="P3" s="43"/>
    </row>
    <row r="4" spans="1:21" s="8" customFormat="1" ht="14.25" customHeight="1">
      <c r="A4" s="163" t="s">
        <v>143</v>
      </c>
      <c r="B4" s="163" t="s">
        <v>144</v>
      </c>
      <c r="C4" s="164" t="s">
        <v>145</v>
      </c>
      <c r="D4" s="165" t="s">
        <v>253</v>
      </c>
      <c r="E4" s="166"/>
      <c r="F4" s="167" t="s">
        <v>254</v>
      </c>
      <c r="G4" s="167"/>
      <c r="H4" s="156" t="s">
        <v>460</v>
      </c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 t="s">
        <v>255</v>
      </c>
      <c r="U4" s="157" t="s">
        <v>148</v>
      </c>
    </row>
    <row r="5" spans="1:21" s="15" customFormat="1">
      <c r="A5" s="163"/>
      <c r="B5" s="163"/>
      <c r="C5" s="164"/>
      <c r="D5" s="79" t="s">
        <v>233</v>
      </c>
      <c r="E5" s="79" t="s">
        <v>141</v>
      </c>
      <c r="F5" s="79" t="s">
        <v>233</v>
      </c>
      <c r="G5" s="79" t="s">
        <v>141</v>
      </c>
      <c r="H5" s="80" t="s">
        <v>240</v>
      </c>
      <c r="I5" s="80" t="s">
        <v>241</v>
      </c>
      <c r="J5" s="80" t="s">
        <v>124</v>
      </c>
      <c r="K5" s="80" t="s">
        <v>125</v>
      </c>
      <c r="L5" s="80" t="s">
        <v>126</v>
      </c>
      <c r="M5" s="80" t="s">
        <v>127</v>
      </c>
      <c r="N5" s="80" t="s">
        <v>128</v>
      </c>
      <c r="O5" s="80" t="s">
        <v>129</v>
      </c>
      <c r="P5" s="80" t="s">
        <v>130</v>
      </c>
      <c r="Q5" s="80" t="s">
        <v>131</v>
      </c>
      <c r="R5" s="80" t="s">
        <v>132</v>
      </c>
      <c r="S5" s="80" t="s">
        <v>133</v>
      </c>
      <c r="T5" s="156"/>
      <c r="U5" s="158"/>
    </row>
    <row r="6" spans="1:21" s="15" customFormat="1" ht="17.25" customHeight="1">
      <c r="A6" s="159" t="s">
        <v>4</v>
      </c>
      <c r="B6" s="146" t="s">
        <v>150</v>
      </c>
      <c r="C6" s="45" t="s">
        <v>432</v>
      </c>
      <c r="D6" s="115">
        <f ca="1">OFFSET($H6,0,MONTH(封面!$G$13)-1,)-OFFSET('2019研发费用 '!$H6,0,MONTH(封面!$G$13)-1,)</f>
        <v>16746.160000000003</v>
      </c>
      <c r="E6" s="115">
        <f ca="1">OFFSET($H6,0,MONTH(封面!$G$13)-1,)-OFFSET('2019预算研发费用 '!$H6,0,MONTH(封面!$G$13)-1,)</f>
        <v>61150.080000000002</v>
      </c>
      <c r="F6" s="115">
        <f ca="1">SUM(OFFSET($H6,0,0,1,MONTH(封面!$G$13)))-SUM(OFFSET('2019研发费用 '!$H6,0,0,1,MONTH(封面!$G$13)))</f>
        <v>32997.140000000014</v>
      </c>
      <c r="G6" s="115">
        <f ca="1">SUM(OFFSET($H6,0,0,1,MONTH(封面!$G$13)))-SUM(OFFSET('2019预算研发费用 '!$H6,0,0,1,MONTH(封面!$G$13)))</f>
        <v>147684.95000000001</v>
      </c>
      <c r="H6" s="115">
        <v>44276.19</v>
      </c>
      <c r="I6" s="115">
        <v>16622.919999999998</v>
      </c>
      <c r="J6" s="115">
        <v>25635.759999999998</v>
      </c>
      <c r="K6" s="115">
        <v>61150.080000000002</v>
      </c>
      <c r="L6" s="125"/>
      <c r="M6" s="125"/>
      <c r="N6" s="115"/>
      <c r="O6" s="115"/>
      <c r="P6" s="115"/>
      <c r="Q6" s="115"/>
      <c r="R6" s="115"/>
      <c r="S6" s="115"/>
      <c r="T6" s="116">
        <f>SUM(H6:S6)</f>
        <v>147684.95000000001</v>
      </c>
      <c r="U6" s="88"/>
    </row>
    <row r="7" spans="1:21" s="15" customFormat="1" ht="17.25" customHeight="1">
      <c r="A7" s="159"/>
      <c r="B7" s="146"/>
      <c r="C7" s="45" t="s">
        <v>433</v>
      </c>
      <c r="D7" s="115">
        <f ca="1">OFFSET($H7,0,MONTH(封面!$G$13)-1,)-OFFSET('2019研发费用 '!$H7,0,MONTH(封面!$G$13)-1,)</f>
        <v>802.56</v>
      </c>
      <c r="E7" s="115">
        <f ca="1">OFFSET($H7,0,MONTH(封面!$G$13)-1,)-OFFSET('2019预算研发费用 '!$H7,0,MONTH(封面!$G$13)-1,)</f>
        <v>2284</v>
      </c>
      <c r="F7" s="115">
        <f ca="1">SUM(OFFSET($H7,0,0,1,MONTH(封面!$G$13)))-SUM(OFFSET('2019研发费用 '!$H7,0,0,1,MONTH(封面!$G$13)))</f>
        <v>6076.329999999999</v>
      </c>
      <c r="G7" s="115">
        <f ca="1">SUM(OFFSET($H7,0,0,1,MONTH(封面!$G$13)))-SUM(OFFSET('2019预算研发费用 '!$H7,0,0,1,MONTH(封面!$G$13)))</f>
        <v>4595.3999999999996</v>
      </c>
      <c r="H7" s="125">
        <v>-1906.6</v>
      </c>
      <c r="I7" s="125">
        <v>1934</v>
      </c>
      <c r="J7" s="125">
        <v>2284</v>
      </c>
      <c r="K7" s="125">
        <v>2284</v>
      </c>
      <c r="L7" s="125"/>
      <c r="M7" s="125"/>
      <c r="N7" s="125"/>
      <c r="O7" s="125"/>
      <c r="P7" s="125"/>
      <c r="Q7" s="125"/>
      <c r="R7" s="125"/>
      <c r="S7" s="125"/>
      <c r="T7" s="116">
        <f t="shared" ref="T7:T70" si="0">SUM(H7:S7)</f>
        <v>4595.3999999999996</v>
      </c>
      <c r="U7" s="88"/>
    </row>
    <row r="8" spans="1:21" s="15" customFormat="1" ht="17.25" customHeight="1">
      <c r="A8" s="159"/>
      <c r="B8" s="65" t="s">
        <v>151</v>
      </c>
      <c r="C8" s="45" t="s">
        <v>5</v>
      </c>
      <c r="D8" s="115">
        <f ca="1">OFFSET($H8,0,MONTH(封面!$G$13)-1,)-OFFSET('2019研发费用 '!$H8,0,MONTH(封面!$G$13)-1,)</f>
        <v>0</v>
      </c>
      <c r="E8" s="115">
        <f ca="1">OFFSET($H8,0,MONTH(封面!$G$13)-1,)-OFFSET('2019预算研发费用 '!$H8,0,MONTH(封面!$G$13)-1,)</f>
        <v>0</v>
      </c>
      <c r="F8" s="115">
        <f ca="1">SUM(OFFSET($H8,0,0,1,MONTH(封面!$G$13)))-SUM(OFFSET('2019研发费用 '!$H8,0,0,1,MONTH(封面!$G$13)))</f>
        <v>0</v>
      </c>
      <c r="G8" s="115">
        <f ca="1">SUM(OFFSET($H8,0,0,1,MONTH(封面!$G$13)))-SUM(OFFSET('2019预算研发费用 '!$H8,0,0,1,MONTH(封面!$G$13)))</f>
        <v>0</v>
      </c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16">
        <f t="shared" si="0"/>
        <v>0</v>
      </c>
      <c r="U8" s="88"/>
    </row>
    <row r="9" spans="1:21" s="15" customFormat="1" ht="17.25" customHeight="1">
      <c r="A9" s="159"/>
      <c r="B9" s="65" t="s">
        <v>6</v>
      </c>
      <c r="C9" s="45" t="s">
        <v>7</v>
      </c>
      <c r="D9" s="115">
        <f ca="1">OFFSET($H9,0,MONTH(封面!$G$13)-1,)-OFFSET('2019研发费用 '!$H9,0,MONTH(封面!$G$13)-1,)</f>
        <v>0</v>
      </c>
      <c r="E9" s="115">
        <f ca="1">OFFSET($H9,0,MONTH(封面!$G$13)-1,)-OFFSET('2019预算研发费用 '!$H9,0,MONTH(封面!$G$13)-1,)</f>
        <v>0</v>
      </c>
      <c r="F9" s="115">
        <f ca="1">SUM(OFFSET($H9,0,0,1,MONTH(封面!$G$13)))-SUM(OFFSET('2019研发费用 '!$H9,0,0,1,MONTH(封面!$G$13)))</f>
        <v>0</v>
      </c>
      <c r="G9" s="115">
        <f ca="1">SUM(OFFSET($H9,0,0,1,MONTH(封面!$G$13)))-SUM(OFFSET('2019预算研发费用 '!$H9,0,0,1,MONTH(封面!$G$13)))</f>
        <v>0</v>
      </c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16">
        <f t="shared" si="0"/>
        <v>0</v>
      </c>
      <c r="U9" s="88"/>
    </row>
    <row r="10" spans="1:21" s="15" customFormat="1" ht="17.25" customHeight="1">
      <c r="A10" s="159"/>
      <c r="B10" s="146" t="s">
        <v>152</v>
      </c>
      <c r="C10" s="45" t="s">
        <v>8</v>
      </c>
      <c r="D10" s="115">
        <f ca="1">OFFSET($H10,0,MONTH(封面!$G$13)-1,)-OFFSET('2019研发费用 '!$H10,0,MONTH(封面!$G$13)-1,)</f>
        <v>0</v>
      </c>
      <c r="E10" s="115">
        <f ca="1">OFFSET($H10,0,MONTH(封面!$G$13)-1,)-OFFSET('2019预算研发费用 '!$H10,0,MONTH(封面!$G$13)-1,)</f>
        <v>0</v>
      </c>
      <c r="F10" s="115">
        <f ca="1">SUM(OFFSET($H10,0,0,1,MONTH(封面!$G$13)))-SUM(OFFSET('2019研发费用 '!$H10,0,0,1,MONTH(封面!$G$13)))</f>
        <v>0</v>
      </c>
      <c r="G10" s="115">
        <f ca="1">SUM(OFFSET($H10,0,0,1,MONTH(封面!$G$13)))-SUM(OFFSET('2019预算研发费用 '!$H10,0,0,1,MONTH(封面!$G$13)))</f>
        <v>0</v>
      </c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16">
        <f t="shared" si="0"/>
        <v>0</v>
      </c>
      <c r="U10" s="88"/>
    </row>
    <row r="11" spans="1:21" s="15" customFormat="1" ht="17.25" customHeight="1">
      <c r="A11" s="159"/>
      <c r="B11" s="146"/>
      <c r="C11" s="45" t="s">
        <v>9</v>
      </c>
      <c r="D11" s="115">
        <f ca="1">OFFSET($H11,0,MONTH(封面!$G$13)-1,)-OFFSET('2019研发费用 '!$H11,0,MONTH(封面!$G$13)-1,)</f>
        <v>0</v>
      </c>
      <c r="E11" s="115">
        <f ca="1">OFFSET($H11,0,MONTH(封面!$G$13)-1,)-OFFSET('2019预算研发费用 '!$H11,0,MONTH(封面!$G$13)-1,)</f>
        <v>0</v>
      </c>
      <c r="F11" s="115">
        <f ca="1">SUM(OFFSET($H11,0,0,1,MONTH(封面!$G$13)))-SUM(OFFSET('2019研发费用 '!$H11,0,0,1,MONTH(封面!$G$13)))</f>
        <v>0</v>
      </c>
      <c r="G11" s="115">
        <f ca="1">SUM(OFFSET($H11,0,0,1,MONTH(封面!$G$13)))-SUM(OFFSET('2019预算研发费用 '!$H11,0,0,1,MONTH(封面!$G$13)))</f>
        <v>0</v>
      </c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16">
        <f t="shared" si="0"/>
        <v>0</v>
      </c>
      <c r="U11" s="88"/>
    </row>
    <row r="12" spans="1:21" s="15" customFormat="1" ht="17.25" customHeight="1">
      <c r="A12" s="159"/>
      <c r="B12" s="146"/>
      <c r="C12" s="142" t="s">
        <v>465</v>
      </c>
      <c r="D12" s="115">
        <f ca="1">OFFSET($H12,0,MONTH(封面!$G$13)-1,)-OFFSET('2019研发费用 '!$H12,0,MONTH(封面!$G$13)-1,)</f>
        <v>925</v>
      </c>
      <c r="E12" s="115">
        <f ca="1">OFFSET($H12,0,MONTH(封面!$G$13)-1,)-OFFSET('2019预算研发费用 '!$H12,0,MONTH(封面!$G$13)-1,)</f>
        <v>925</v>
      </c>
      <c r="F12" s="115">
        <f ca="1">SUM(OFFSET($H12,0,0,1,MONTH(封面!$G$13)))-SUM(OFFSET('2019研发费用 '!$H12,0,0,1,MONTH(封面!$G$13)))</f>
        <v>1585</v>
      </c>
      <c r="G12" s="115">
        <f ca="1">SUM(OFFSET($H12,0,0,1,MONTH(封面!$G$13)))-SUM(OFFSET('2019预算研发费用 '!$H12,0,0,1,MONTH(封面!$G$13)))</f>
        <v>1585</v>
      </c>
      <c r="H12" s="125"/>
      <c r="I12" s="125"/>
      <c r="J12" s="125">
        <v>660</v>
      </c>
      <c r="K12" s="125">
        <v>925</v>
      </c>
      <c r="L12" s="125"/>
      <c r="M12" s="125"/>
      <c r="N12" s="125"/>
      <c r="O12" s="125"/>
      <c r="P12" s="125"/>
      <c r="Q12" s="125"/>
      <c r="R12" s="125"/>
      <c r="S12" s="125"/>
      <c r="T12" s="116">
        <f t="shared" si="0"/>
        <v>1585</v>
      </c>
      <c r="U12" s="88"/>
    </row>
    <row r="13" spans="1:21" s="15" customFormat="1" ht="17.25" customHeight="1">
      <c r="A13" s="159"/>
      <c r="B13" s="146"/>
      <c r="C13" s="45" t="s">
        <v>11</v>
      </c>
      <c r="D13" s="115">
        <f ca="1">OFFSET($H13,0,MONTH(封面!$G$13)-1,)-OFFSET('2019研发费用 '!$H13,0,MONTH(封面!$G$13)-1,)</f>
        <v>0</v>
      </c>
      <c r="E13" s="115">
        <f ca="1">OFFSET($H13,0,MONTH(封面!$G$13)-1,)-OFFSET('2019预算研发费用 '!$H13,0,MONTH(封面!$G$13)-1,)</f>
        <v>0</v>
      </c>
      <c r="F13" s="115">
        <f ca="1">SUM(OFFSET($H13,0,0,1,MONTH(封面!$G$13)))-SUM(OFFSET('2019研发费用 '!$H13,0,0,1,MONTH(封面!$G$13)))</f>
        <v>0</v>
      </c>
      <c r="G13" s="115">
        <f ca="1">SUM(OFFSET($H13,0,0,1,MONTH(封面!$G$13)))-SUM(OFFSET('2019预算研发费用 '!$H13,0,0,1,MONTH(封面!$G$13)))</f>
        <v>0</v>
      </c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16">
        <f t="shared" si="0"/>
        <v>0</v>
      </c>
      <c r="U13" s="88"/>
    </row>
    <row r="14" spans="1:21" s="15" customFormat="1" ht="17.25" customHeight="1">
      <c r="A14" s="159"/>
      <c r="B14" s="146"/>
      <c r="C14" s="45" t="s">
        <v>12</v>
      </c>
      <c r="D14" s="115">
        <f ca="1">OFFSET($H14,0,MONTH(封面!$G$13)-1,)-OFFSET('2019研发费用 '!$H14,0,MONTH(封面!$G$13)-1,)</f>
        <v>200</v>
      </c>
      <c r="E14" s="115">
        <f ca="1">OFFSET($H14,0,MONTH(封面!$G$13)-1,)-OFFSET('2019预算研发费用 '!$H14,0,MONTH(封面!$G$13)-1,)</f>
        <v>200</v>
      </c>
      <c r="F14" s="115">
        <f ca="1">SUM(OFFSET($H14,0,0,1,MONTH(封面!$G$13)))-SUM(OFFSET('2019研发费用 '!$H14,0,0,1,MONTH(封面!$G$13)))</f>
        <v>200</v>
      </c>
      <c r="G14" s="115">
        <f ca="1">SUM(OFFSET($H14,0,0,1,MONTH(封面!$G$13)))-SUM(OFFSET('2019预算研发费用 '!$H14,0,0,1,MONTH(封面!$G$13)))</f>
        <v>200</v>
      </c>
      <c r="H14" s="125"/>
      <c r="I14" s="125"/>
      <c r="J14" s="125"/>
      <c r="K14" s="125">
        <v>200</v>
      </c>
      <c r="L14" s="125"/>
      <c r="M14" s="125"/>
      <c r="N14" s="125"/>
      <c r="O14" s="125"/>
      <c r="P14" s="125"/>
      <c r="Q14" s="125"/>
      <c r="R14" s="125"/>
      <c r="S14" s="125"/>
      <c r="T14" s="116">
        <f t="shared" si="0"/>
        <v>200</v>
      </c>
      <c r="U14" s="88"/>
    </row>
    <row r="15" spans="1:21" s="15" customFormat="1" ht="17.25" customHeight="1">
      <c r="A15" s="159"/>
      <c r="B15" s="146"/>
      <c r="C15" s="45" t="s">
        <v>13</v>
      </c>
      <c r="D15" s="115">
        <f ca="1">OFFSET($H15,0,MONTH(封面!$G$13)-1,)-OFFSET('2019研发费用 '!$H15,0,MONTH(封面!$G$13)-1,)</f>
        <v>0</v>
      </c>
      <c r="E15" s="115">
        <f ca="1">OFFSET($H15,0,MONTH(封面!$G$13)-1,)-OFFSET('2019预算研发费用 '!$H15,0,MONTH(封面!$G$13)-1,)</f>
        <v>0</v>
      </c>
      <c r="F15" s="115">
        <f ca="1">SUM(OFFSET($H15,0,0,1,MONTH(封面!$G$13)))-SUM(OFFSET('2019研发费用 '!$H15,0,0,1,MONTH(封面!$G$13)))</f>
        <v>0</v>
      </c>
      <c r="G15" s="115">
        <f ca="1">SUM(OFFSET($H15,0,0,1,MONTH(封面!$G$13)))-SUM(OFFSET('2019预算研发费用 '!$H15,0,0,1,MONTH(封面!$G$13)))</f>
        <v>0</v>
      </c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16">
        <f t="shared" si="0"/>
        <v>0</v>
      </c>
      <c r="U15" s="88"/>
    </row>
    <row r="16" spans="1:21" s="15" customFormat="1" ht="17.25" customHeight="1">
      <c r="A16" s="159"/>
      <c r="B16" s="146"/>
      <c r="C16" s="45" t="s">
        <v>14</v>
      </c>
      <c r="D16" s="115">
        <f ca="1">OFFSET($H16,0,MONTH(封面!$G$13)-1,)-OFFSET('2019研发费用 '!$H16,0,MONTH(封面!$G$13)-1,)</f>
        <v>0</v>
      </c>
      <c r="E16" s="115">
        <f ca="1">OFFSET($H16,0,MONTH(封面!$G$13)-1,)-OFFSET('2019预算研发费用 '!$H16,0,MONTH(封面!$G$13)-1,)</f>
        <v>0</v>
      </c>
      <c r="F16" s="115">
        <f ca="1">SUM(OFFSET($H16,0,0,1,MONTH(封面!$G$13)))-SUM(OFFSET('2019研发费用 '!$H16,0,0,1,MONTH(封面!$G$13)))</f>
        <v>0</v>
      </c>
      <c r="G16" s="115">
        <f ca="1">SUM(OFFSET($H16,0,0,1,MONTH(封面!$G$13)))-SUM(OFFSET('2019预算研发费用 '!$H16,0,0,1,MONTH(封面!$G$13)))</f>
        <v>0</v>
      </c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16">
        <f t="shared" si="0"/>
        <v>0</v>
      </c>
      <c r="U16" s="88"/>
    </row>
    <row r="17" spans="1:21" s="15" customFormat="1" ht="17.25" customHeight="1">
      <c r="A17" s="159"/>
      <c r="B17" s="146"/>
      <c r="C17" s="45" t="s">
        <v>15</v>
      </c>
      <c r="D17" s="115">
        <f ca="1">OFFSET($H17,0,MONTH(封面!$G$13)-1,)-OFFSET('2019研发费用 '!$H17,0,MONTH(封面!$G$13)-1,)</f>
        <v>0</v>
      </c>
      <c r="E17" s="115">
        <f ca="1">OFFSET($H17,0,MONTH(封面!$G$13)-1,)-OFFSET('2019预算研发费用 '!$H17,0,MONTH(封面!$G$13)-1,)</f>
        <v>0</v>
      </c>
      <c r="F17" s="115">
        <f ca="1">SUM(OFFSET($H17,0,0,1,MONTH(封面!$G$13)))-SUM(OFFSET('2019研发费用 '!$H17,0,0,1,MONTH(封面!$G$13)))</f>
        <v>0</v>
      </c>
      <c r="G17" s="115">
        <f ca="1">SUM(OFFSET($H17,0,0,1,MONTH(封面!$G$13)))-SUM(OFFSET('2019预算研发费用 '!$H17,0,0,1,MONTH(封面!$G$13)))</f>
        <v>0</v>
      </c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16">
        <f t="shared" si="0"/>
        <v>0</v>
      </c>
      <c r="U17" s="88"/>
    </row>
    <row r="18" spans="1:21" s="15" customFormat="1" ht="17.25" customHeight="1">
      <c r="A18" s="159"/>
      <c r="B18" s="146"/>
      <c r="C18" s="45" t="s">
        <v>434</v>
      </c>
      <c r="D18" s="115">
        <f ca="1">OFFSET($H18,0,MONTH(封面!$G$13)-1,)-OFFSET('2019研发费用 '!$H18,0,MONTH(封面!$G$13)-1,)</f>
        <v>0</v>
      </c>
      <c r="E18" s="115">
        <f ca="1">OFFSET($H18,0,MONTH(封面!$G$13)-1,)-OFFSET('2019预算研发费用 '!$H18,0,MONTH(封面!$G$13)-1,)</f>
        <v>0</v>
      </c>
      <c r="F18" s="115">
        <f ca="1">SUM(OFFSET($H18,0,0,1,MONTH(封面!$G$13)))-SUM(OFFSET('2019研发费用 '!$H18,0,0,1,MONTH(封面!$G$13)))</f>
        <v>0</v>
      </c>
      <c r="G18" s="115">
        <f ca="1">SUM(OFFSET($H18,0,0,1,MONTH(封面!$G$13)))-SUM(OFFSET('2019预算研发费用 '!$H18,0,0,1,MONTH(封面!$G$13)))</f>
        <v>0</v>
      </c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16">
        <f t="shared" si="0"/>
        <v>0</v>
      </c>
      <c r="U18" s="88"/>
    </row>
    <row r="19" spans="1:21" s="15" customFormat="1" ht="17.25" customHeight="1">
      <c r="A19" s="159"/>
      <c r="B19" s="65" t="s">
        <v>153</v>
      </c>
      <c r="C19" s="45" t="s">
        <v>17</v>
      </c>
      <c r="D19" s="115">
        <f ca="1">OFFSET($H19,0,MONTH(封面!$G$13)-1,)-OFFSET('2019研发费用 '!$H19,0,MONTH(封面!$G$13)-1,)</f>
        <v>0</v>
      </c>
      <c r="E19" s="115">
        <f ca="1">OFFSET($H19,0,MONTH(封面!$G$13)-1,)-OFFSET('2019预算研发费用 '!$H19,0,MONTH(封面!$G$13)-1,)</f>
        <v>672</v>
      </c>
      <c r="F19" s="115">
        <f ca="1">SUM(OFFSET($H19,0,0,1,MONTH(封面!$G$13)))-SUM(OFFSET('2019研发费用 '!$H19,0,0,1,MONTH(封面!$G$13)))</f>
        <v>0</v>
      </c>
      <c r="G19" s="115">
        <f ca="1">SUM(OFFSET($H19,0,0,1,MONTH(封面!$G$13)))-SUM(OFFSET('2019预算研发费用 '!$H19,0,0,1,MONTH(封面!$G$13)))</f>
        <v>2688</v>
      </c>
      <c r="H19" s="125">
        <v>672</v>
      </c>
      <c r="I19" s="125">
        <v>672</v>
      </c>
      <c r="J19" s="125">
        <v>672</v>
      </c>
      <c r="K19" s="125">
        <v>672</v>
      </c>
      <c r="L19" s="125"/>
      <c r="M19" s="125"/>
      <c r="N19" s="125"/>
      <c r="O19" s="125"/>
      <c r="P19" s="125"/>
      <c r="Q19" s="125"/>
      <c r="R19" s="125"/>
      <c r="S19" s="125"/>
      <c r="T19" s="116">
        <f t="shared" si="0"/>
        <v>2688</v>
      </c>
      <c r="U19" s="88"/>
    </row>
    <row r="20" spans="1:21" s="15" customFormat="1" ht="17.25" customHeight="1">
      <c r="A20" s="159"/>
      <c r="B20" s="65" t="s">
        <v>18</v>
      </c>
      <c r="C20" s="45" t="s">
        <v>19</v>
      </c>
      <c r="D20" s="115">
        <f ca="1">OFFSET($H20,0,MONTH(封面!$G$13)-1,)-OFFSET('2019研发费用 '!$H20,0,MONTH(封面!$G$13)-1,)</f>
        <v>0</v>
      </c>
      <c r="E20" s="115">
        <f ca="1">OFFSET($H20,0,MONTH(封面!$G$13)-1,)-OFFSET('2019预算研发费用 '!$H20,0,MONTH(封面!$G$13)-1,)</f>
        <v>0</v>
      </c>
      <c r="F20" s="115">
        <f ca="1">SUM(OFFSET($H20,0,0,1,MONTH(封面!$G$13)))-SUM(OFFSET('2019研发费用 '!$H20,0,0,1,MONTH(封面!$G$13)))</f>
        <v>0</v>
      </c>
      <c r="G20" s="115">
        <f ca="1">SUM(OFFSET($H20,0,0,1,MONTH(封面!$G$13)))-SUM(OFFSET('2019预算研发费用 '!$H20,0,0,1,MONTH(封面!$G$13)))</f>
        <v>0</v>
      </c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16">
        <f t="shared" si="0"/>
        <v>0</v>
      </c>
      <c r="U20" s="88"/>
    </row>
    <row r="21" spans="1:21" s="15" customFormat="1" ht="17.25" customHeight="1">
      <c r="A21" s="159"/>
      <c r="B21" s="65" t="s">
        <v>154</v>
      </c>
      <c r="C21" s="45" t="s">
        <v>20</v>
      </c>
      <c r="D21" s="115">
        <f ca="1">OFFSET($H21,0,MONTH(封面!$G$13)-1,)-OFFSET('2019研发费用 '!$H21,0,MONTH(封面!$G$13)-1,)</f>
        <v>0</v>
      </c>
      <c r="E21" s="115">
        <f ca="1">OFFSET($H21,0,MONTH(封面!$G$13)-1,)-OFFSET('2019预算研发费用 '!$H21,0,MONTH(封面!$G$13)-1,)</f>
        <v>0</v>
      </c>
      <c r="F21" s="115">
        <f ca="1">SUM(OFFSET($H21,0,0,1,MONTH(封面!$G$13)))-SUM(OFFSET('2019研发费用 '!$H21,0,0,1,MONTH(封面!$G$13)))</f>
        <v>0</v>
      </c>
      <c r="G21" s="115">
        <f ca="1">SUM(OFFSET($H21,0,0,1,MONTH(封面!$G$13)))-SUM(OFFSET('2019预算研发费用 '!$H21,0,0,1,MONTH(封面!$G$13)))</f>
        <v>0</v>
      </c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16">
        <f t="shared" si="0"/>
        <v>0</v>
      </c>
      <c r="U21" s="88"/>
    </row>
    <row r="22" spans="1:21" s="15" customFormat="1" ht="17.25" customHeight="1">
      <c r="A22" s="159"/>
      <c r="B22" s="160" t="s">
        <v>21</v>
      </c>
      <c r="C22" s="45" t="s">
        <v>22</v>
      </c>
      <c r="D22" s="115">
        <f ca="1">OFFSET($H22,0,MONTH(封面!$G$13)-1,)-OFFSET('2019研发费用 '!$H22,0,MONTH(封面!$G$13)-1,)</f>
        <v>-1080.72</v>
      </c>
      <c r="E22" s="115">
        <f ca="1">OFFSET($H22,0,MONTH(封面!$G$13)-1,)-OFFSET('2019预算研发费用 '!$H22,0,MONTH(封面!$G$13)-1,)</f>
        <v>0</v>
      </c>
      <c r="F22" s="115">
        <f ca="1">SUM(OFFSET($H22,0,0,1,MONTH(封面!$G$13)))-SUM(OFFSET('2019研发费用 '!$H22,0,0,1,MONTH(封面!$G$13)))</f>
        <v>-3317.44</v>
      </c>
      <c r="G22" s="115">
        <f ca="1">SUM(OFFSET($H22,0,0,1,MONTH(封面!$G$13)))-SUM(OFFSET('2019预算研发费用 '!$H22,0,0,1,MONTH(封面!$G$13)))</f>
        <v>1005.44</v>
      </c>
      <c r="H22" s="125">
        <v>1005.44</v>
      </c>
      <c r="I22" s="125">
        <v>1005.44</v>
      </c>
      <c r="J22" s="125">
        <v>-1005.44</v>
      </c>
      <c r="K22" s="125"/>
      <c r="L22" s="125"/>
      <c r="M22" s="125"/>
      <c r="N22" s="125"/>
      <c r="O22" s="125"/>
      <c r="P22" s="125"/>
      <c r="Q22" s="125"/>
      <c r="R22" s="125"/>
      <c r="S22" s="125"/>
      <c r="T22" s="116">
        <f t="shared" si="0"/>
        <v>1005.44</v>
      </c>
      <c r="U22" s="88"/>
    </row>
    <row r="23" spans="1:21" s="15" customFormat="1" ht="17.25" customHeight="1">
      <c r="A23" s="159"/>
      <c r="B23" s="161"/>
      <c r="C23" s="45" t="s">
        <v>23</v>
      </c>
      <c r="D23" s="115">
        <f ca="1">OFFSET($H23,0,MONTH(封面!$G$13)-1,)-OFFSET('2019研发费用 '!$H23,0,MONTH(封面!$G$13)-1,)</f>
        <v>-30.02</v>
      </c>
      <c r="E23" s="115">
        <f ca="1">OFFSET($H23,0,MONTH(封面!$G$13)-1,)-OFFSET('2019预算研发费用 '!$H23,0,MONTH(封面!$G$13)-1,)</f>
        <v>0</v>
      </c>
      <c r="F23" s="115">
        <f ca="1">SUM(OFFSET($H23,0,0,1,MONTH(封面!$G$13)))-SUM(OFFSET('2019研发费用 '!$H23,0,0,1,MONTH(封面!$G$13)))</f>
        <v>-88.64</v>
      </c>
      <c r="G23" s="115">
        <f ca="1">SUM(OFFSET($H23,0,0,1,MONTH(封面!$G$13)))-SUM(OFFSET('2019预算研发费用 '!$H23,0,0,1,MONTH(封面!$G$13)))</f>
        <v>31.44</v>
      </c>
      <c r="H23" s="125">
        <v>31.44</v>
      </c>
      <c r="I23" s="125">
        <v>31.44</v>
      </c>
      <c r="J23" s="125">
        <v>-31.44</v>
      </c>
      <c r="K23" s="125"/>
      <c r="L23" s="125"/>
      <c r="M23" s="125"/>
      <c r="N23" s="125"/>
      <c r="O23" s="125"/>
      <c r="P23" s="125"/>
      <c r="Q23" s="125"/>
      <c r="R23" s="125"/>
      <c r="S23" s="125"/>
      <c r="T23" s="116">
        <f t="shared" si="0"/>
        <v>31.44</v>
      </c>
      <c r="U23" s="88"/>
    </row>
    <row r="24" spans="1:21" s="15" customFormat="1" ht="17.25" customHeight="1">
      <c r="A24" s="159"/>
      <c r="B24" s="161"/>
      <c r="C24" s="45" t="s">
        <v>24</v>
      </c>
      <c r="D24" s="115">
        <f ca="1">OFFSET($H24,0,MONTH(封面!$G$13)-1,)-OFFSET('2019研发费用 '!$H24,0,MONTH(封面!$G$13)-1,)</f>
        <v>-123.64</v>
      </c>
      <c r="E24" s="115">
        <f ca="1">OFFSET($H24,0,MONTH(封面!$G$13)-1,)-OFFSET('2019预算研发费用 '!$H24,0,MONTH(封面!$G$13)-1,)</f>
        <v>0</v>
      </c>
      <c r="F24" s="115">
        <f ca="1">SUM(OFFSET($H24,0,0,1,MONTH(封面!$G$13)))-SUM(OFFSET('2019研发费用 '!$H24,0,0,1,MONTH(封面!$G$13)))</f>
        <v>-272.04000000000002</v>
      </c>
      <c r="G24" s="115">
        <f ca="1">SUM(OFFSET($H24,0,0,1,MONTH(封面!$G$13)))-SUM(OFFSET('2019预算研发费用 '!$H24,0,0,1,MONTH(封面!$G$13)))</f>
        <v>98.88</v>
      </c>
      <c r="H24" s="125">
        <v>98.88</v>
      </c>
      <c r="I24" s="125">
        <v>98.88</v>
      </c>
      <c r="J24" s="125">
        <v>-98.88</v>
      </c>
      <c r="K24" s="125"/>
      <c r="L24" s="125"/>
      <c r="M24" s="125"/>
      <c r="N24" s="125"/>
      <c r="O24" s="125"/>
      <c r="P24" s="125"/>
      <c r="Q24" s="125"/>
      <c r="R24" s="125"/>
      <c r="S24" s="125"/>
      <c r="T24" s="116">
        <f t="shared" si="0"/>
        <v>98.88</v>
      </c>
      <c r="U24" s="88"/>
    </row>
    <row r="25" spans="1:21" s="15" customFormat="1" ht="17.25" customHeight="1">
      <c r="A25" s="159"/>
      <c r="B25" s="161"/>
      <c r="C25" s="45" t="s">
        <v>25</v>
      </c>
      <c r="D25" s="115">
        <f ca="1">OFFSET($H25,0,MONTH(封面!$G$13)-1,)-OFFSET('2019研发费用 '!$H25,0,MONTH(封面!$G$13)-1,)</f>
        <v>-557.28</v>
      </c>
      <c r="E25" s="115">
        <f ca="1">OFFSET($H25,0,MONTH(封面!$G$13)-1,)-OFFSET('2019预算研发费用 '!$H25,0,MONTH(封面!$G$13)-1,)</f>
        <v>541.28</v>
      </c>
      <c r="F25" s="115">
        <f ca="1">SUM(OFFSET($H25,0,0,1,MONTH(封面!$G$13)))-SUM(OFFSET('2019研发费用 '!$H25,0,0,1,MONTH(封面!$G$13)))</f>
        <v>-1687.8400000000001</v>
      </c>
      <c r="G25" s="115">
        <f ca="1">SUM(OFFSET($H25,0,0,1,MONTH(封面!$G$13)))-SUM(OFFSET('2019预算研发费用 '!$H25,0,0,1,MONTH(封面!$G$13)))</f>
        <v>2706.3999999999996</v>
      </c>
      <c r="H25" s="125">
        <v>1082.56</v>
      </c>
      <c r="I25" s="125">
        <v>1082.56</v>
      </c>
      <c r="J25" s="125"/>
      <c r="K25" s="125">
        <v>541.28</v>
      </c>
      <c r="L25" s="125"/>
      <c r="M25" s="125"/>
      <c r="N25" s="125"/>
      <c r="O25" s="125"/>
      <c r="P25" s="125"/>
      <c r="Q25" s="125"/>
      <c r="R25" s="125"/>
      <c r="S25" s="125"/>
      <c r="T25" s="116">
        <f t="shared" si="0"/>
        <v>2706.3999999999996</v>
      </c>
      <c r="U25" s="88"/>
    </row>
    <row r="26" spans="1:21" s="15" customFormat="1" ht="17.25" customHeight="1">
      <c r="A26" s="159"/>
      <c r="B26" s="161"/>
      <c r="C26" s="45" t="s">
        <v>26</v>
      </c>
      <c r="D26" s="115">
        <f ca="1">OFFSET($H26,0,MONTH(封面!$G$13)-1,)-OFFSET('2019研发费用 '!$H26,0,MONTH(封面!$G$13)-1,)</f>
        <v>-21.300000000000004</v>
      </c>
      <c r="E26" s="115">
        <f ca="1">OFFSET($H26,0,MONTH(封面!$G$13)-1,)-OFFSET('2019预算研发费用 '!$H26,0,MONTH(封面!$G$13)-1,)</f>
        <v>47.38</v>
      </c>
      <c r="F26" s="115">
        <f ca="1">SUM(OFFSET($H26,0,0,1,MONTH(封面!$G$13)))-SUM(OFFSET('2019研发费用 '!$H26,0,0,1,MONTH(封面!$G$13)))</f>
        <v>-64.900000000000034</v>
      </c>
      <c r="G26" s="115">
        <f ca="1">SUM(OFFSET($H26,0,0,1,MONTH(封面!$G$13)))-SUM(OFFSET('2019预算研发费用 '!$H26,0,0,1,MONTH(封面!$G$13)))</f>
        <v>209.82</v>
      </c>
      <c r="H26" s="125">
        <v>67.680000000000007</v>
      </c>
      <c r="I26" s="125">
        <v>67.680000000000007</v>
      </c>
      <c r="J26" s="125">
        <v>27.08</v>
      </c>
      <c r="K26" s="125">
        <v>47.38</v>
      </c>
      <c r="L26" s="125"/>
      <c r="M26" s="125"/>
      <c r="N26" s="125"/>
      <c r="O26" s="125"/>
      <c r="P26" s="125"/>
      <c r="Q26" s="125"/>
      <c r="R26" s="125"/>
      <c r="S26" s="125"/>
      <c r="T26" s="116">
        <f t="shared" si="0"/>
        <v>209.82</v>
      </c>
      <c r="U26" s="88"/>
    </row>
    <row r="27" spans="1:21" s="15" customFormat="1" ht="17.25" customHeight="1">
      <c r="A27" s="159"/>
      <c r="B27" s="65" t="s">
        <v>27</v>
      </c>
      <c r="C27" s="45" t="s">
        <v>28</v>
      </c>
      <c r="D27" s="125">
        <f ca="1">OFFSET($H27,0,MONTH(封面!$G$13)-1,)-OFFSET('2019研发费用 '!$H28,0,MONTH(封面!$G$13)-1,)</f>
        <v>0</v>
      </c>
      <c r="E27" s="125">
        <f ca="1">OFFSET($H27,0,MONTH(封面!$G$13)-1,)-OFFSET('2019预算研发费用 '!$H28,0,MONTH(封面!$G$13)-1,)</f>
        <v>0</v>
      </c>
      <c r="F27" s="125">
        <f ca="1">SUM(OFFSET($H27,0,0,1,MONTH(封面!$G$13)))-SUM(OFFSET('2019研发费用 '!$H28,0,0,1,MONTH(封面!$G$13)))</f>
        <v>0</v>
      </c>
      <c r="G27" s="125">
        <f ca="1">SUM(OFFSET($H27,0,0,1,MONTH(封面!$G$13)))-SUM(OFFSET('2019预算研发费用 '!$H28,0,0,1,MONTH(封面!$G$13)))</f>
        <v>0</v>
      </c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16">
        <f t="shared" si="0"/>
        <v>0</v>
      </c>
      <c r="U27" s="88"/>
    </row>
    <row r="28" spans="1:21" s="15" customFormat="1" ht="17.25" customHeight="1">
      <c r="A28" s="152" t="s">
        <v>155</v>
      </c>
      <c r="B28" s="146" t="s">
        <v>29</v>
      </c>
      <c r="C28" s="45" t="s">
        <v>30</v>
      </c>
      <c r="D28" s="115">
        <f ca="1">OFFSET($H28,0,MONTH(封面!$G$13)-1,)-OFFSET('2019研发费用 '!$H28,0,MONTH(封面!$G$13)-1,)</f>
        <v>0</v>
      </c>
      <c r="E28" s="115">
        <f ca="1">OFFSET($H28,0,MONTH(封面!$G$13)-1,)-OFFSET('2019预算研发费用 '!$H28,0,MONTH(封面!$G$13)-1,)</f>
        <v>0</v>
      </c>
      <c r="F28" s="115">
        <f ca="1">SUM(OFFSET($H28,0,0,1,MONTH(封面!$G$13)))-SUM(OFFSET('2019研发费用 '!$H28,0,0,1,MONTH(封面!$G$13)))</f>
        <v>0</v>
      </c>
      <c r="G28" s="115">
        <f ca="1">SUM(OFFSET($H28,0,0,1,MONTH(封面!$G$13)))-SUM(OFFSET('2019预算研发费用 '!$H28,0,0,1,MONTH(封面!$G$13)))</f>
        <v>0</v>
      </c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16">
        <f t="shared" si="0"/>
        <v>0</v>
      </c>
      <c r="U28" s="88"/>
    </row>
    <row r="29" spans="1:21" s="15" customFormat="1" ht="17.25" customHeight="1">
      <c r="A29" s="152"/>
      <c r="B29" s="146"/>
      <c r="C29" s="45" t="s">
        <v>31</v>
      </c>
      <c r="D29" s="115">
        <f ca="1">OFFSET($H29,0,MONTH(封面!$G$13)-1,)-OFFSET('2019研发费用 '!$H29,0,MONTH(封面!$G$13)-1,)</f>
        <v>554</v>
      </c>
      <c r="E29" s="115">
        <f ca="1">OFFSET($H29,0,MONTH(封面!$G$13)-1,)-OFFSET('2019预算研发费用 '!$H29,0,MONTH(封面!$G$13)-1,)</f>
        <v>554</v>
      </c>
      <c r="F29" s="115">
        <f ca="1">SUM(OFFSET($H29,0,0,1,MONTH(封面!$G$13)))-SUM(OFFSET('2019研发费用 '!$H29,0,0,1,MONTH(封面!$G$13)))</f>
        <v>737.64</v>
      </c>
      <c r="G29" s="115">
        <f ca="1">SUM(OFFSET($H29,0,0,1,MONTH(封面!$G$13)))-SUM(OFFSET('2019预算研发费用 '!$H29,0,0,1,MONTH(封面!$G$13)))</f>
        <v>1022.14</v>
      </c>
      <c r="H29" s="125">
        <v>468.14</v>
      </c>
      <c r="I29" s="125"/>
      <c r="J29" s="125"/>
      <c r="K29" s="125">
        <v>554</v>
      </c>
      <c r="L29" s="125"/>
      <c r="M29" s="125"/>
      <c r="N29" s="125"/>
      <c r="O29" s="125"/>
      <c r="P29" s="125"/>
      <c r="Q29" s="125"/>
      <c r="R29" s="125"/>
      <c r="S29" s="125"/>
      <c r="T29" s="116">
        <f t="shared" si="0"/>
        <v>1022.14</v>
      </c>
      <c r="U29" s="88"/>
    </row>
    <row r="30" spans="1:21" s="15" customFormat="1" ht="17.25" customHeight="1">
      <c r="A30" s="152"/>
      <c r="B30" s="65" t="s">
        <v>32</v>
      </c>
      <c r="C30" s="45" t="s">
        <v>33</v>
      </c>
      <c r="D30" s="115">
        <f ca="1">OFFSET($H30,0,MONTH(封面!$G$13)-1,)-OFFSET('2019研发费用 '!$H30,0,MONTH(封面!$G$13)-1,)</f>
        <v>0</v>
      </c>
      <c r="E30" s="115">
        <f ca="1">OFFSET($H30,0,MONTH(封面!$G$13)-1,)-OFFSET('2019预算研发费用 '!$H30,0,MONTH(封面!$G$13)-1,)</f>
        <v>0</v>
      </c>
      <c r="F30" s="115">
        <f ca="1">SUM(OFFSET($H30,0,0,1,MONTH(封面!$G$13)))-SUM(OFFSET('2019研发费用 '!$H30,0,0,1,MONTH(封面!$G$13)))</f>
        <v>5600</v>
      </c>
      <c r="G30" s="115">
        <f ca="1">SUM(OFFSET($H30,0,0,1,MONTH(封面!$G$13)))-SUM(OFFSET('2019预算研发费用 '!$H30,0,0,1,MONTH(封面!$G$13)))</f>
        <v>5600</v>
      </c>
      <c r="H30" s="125"/>
      <c r="I30" s="125"/>
      <c r="J30" s="125">
        <v>5600</v>
      </c>
      <c r="K30" s="125"/>
      <c r="L30" s="125"/>
      <c r="M30" s="125"/>
      <c r="N30" s="125"/>
      <c r="O30" s="125"/>
      <c r="P30" s="125"/>
      <c r="Q30" s="125"/>
      <c r="R30" s="125"/>
      <c r="S30" s="125"/>
      <c r="T30" s="116">
        <f t="shared" si="0"/>
        <v>5600</v>
      </c>
      <c r="U30" s="88"/>
    </row>
    <row r="31" spans="1:21" s="15" customFormat="1" ht="17.25" customHeight="1">
      <c r="A31" s="152"/>
      <c r="B31" s="146" t="s">
        <v>156</v>
      </c>
      <c r="C31" s="45" t="s">
        <v>34</v>
      </c>
      <c r="D31" s="115">
        <f ca="1">OFFSET($H31,0,MONTH(封面!$G$13)-1,)-OFFSET('2019研发费用 '!$H31,0,MONTH(封面!$G$13)-1,)</f>
        <v>0</v>
      </c>
      <c r="E31" s="115">
        <f ca="1">OFFSET($H31,0,MONTH(封面!$G$13)-1,)-OFFSET('2019预算研发费用 '!$H31,0,MONTH(封面!$G$13)-1,)</f>
        <v>0</v>
      </c>
      <c r="F31" s="115">
        <f ca="1">SUM(OFFSET($H31,0,0,1,MONTH(封面!$G$13)))-SUM(OFFSET('2019研发费用 '!$H31,0,0,1,MONTH(封面!$G$13)))</f>
        <v>0</v>
      </c>
      <c r="G31" s="115">
        <f ca="1">SUM(OFFSET($H31,0,0,1,MONTH(封面!$G$13)))-SUM(OFFSET('2019预算研发费用 '!$H31,0,0,1,MONTH(封面!$G$13)))</f>
        <v>0</v>
      </c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16">
        <f t="shared" si="0"/>
        <v>0</v>
      </c>
      <c r="U31" s="88"/>
    </row>
    <row r="32" spans="1:21" s="15" customFormat="1" ht="17.25" customHeight="1">
      <c r="A32" s="152"/>
      <c r="B32" s="146"/>
      <c r="C32" s="45" t="s">
        <v>35</v>
      </c>
      <c r="D32" s="115">
        <f ca="1">OFFSET($H32,0,MONTH(封面!$G$13)-1,)-OFFSET('2019研发费用 '!$H32,0,MONTH(封面!$G$13)-1,)</f>
        <v>0</v>
      </c>
      <c r="E32" s="115">
        <f ca="1">OFFSET($H32,0,MONTH(封面!$G$13)-1,)-OFFSET('2019预算研发费用 '!$H32,0,MONTH(封面!$G$13)-1,)</f>
        <v>0</v>
      </c>
      <c r="F32" s="115">
        <f ca="1">SUM(OFFSET($H32,0,0,1,MONTH(封面!$G$13)))-SUM(OFFSET('2019研发费用 '!$H32,0,0,1,MONTH(封面!$G$13)))</f>
        <v>0</v>
      </c>
      <c r="G32" s="115">
        <f ca="1">SUM(OFFSET($H32,0,0,1,MONTH(封面!$G$13)))-SUM(OFFSET('2019预算研发费用 '!$H32,0,0,1,MONTH(封面!$G$13)))</f>
        <v>0</v>
      </c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16">
        <f t="shared" si="0"/>
        <v>0</v>
      </c>
      <c r="U32" s="88"/>
    </row>
    <row r="33" spans="1:21" s="15" customFormat="1" ht="17.25" customHeight="1">
      <c r="A33" s="152"/>
      <c r="B33" s="146"/>
      <c r="C33" s="45" t="s">
        <v>36</v>
      </c>
      <c r="D33" s="115">
        <f ca="1">OFFSET($H33,0,MONTH(封面!$G$13)-1,)-OFFSET('2019研发费用 '!$H33,0,MONTH(封面!$G$13)-1,)</f>
        <v>0</v>
      </c>
      <c r="E33" s="115">
        <f ca="1">OFFSET($H33,0,MONTH(封面!$G$13)-1,)-OFFSET('2019预算研发费用 '!$H33,0,MONTH(封面!$G$13)-1,)</f>
        <v>0</v>
      </c>
      <c r="F33" s="115">
        <f ca="1">SUM(OFFSET($H33,0,0,1,MONTH(封面!$G$13)))-SUM(OFFSET('2019研发费用 '!$H33,0,0,1,MONTH(封面!$G$13)))</f>
        <v>0</v>
      </c>
      <c r="G33" s="115">
        <f ca="1">SUM(OFFSET($H33,0,0,1,MONTH(封面!$G$13)))-SUM(OFFSET('2019预算研发费用 '!$H33,0,0,1,MONTH(封面!$G$13)))</f>
        <v>0</v>
      </c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16">
        <f t="shared" si="0"/>
        <v>0</v>
      </c>
      <c r="U33" s="88"/>
    </row>
    <row r="34" spans="1:21" s="15" customFormat="1" ht="17.25" customHeight="1">
      <c r="A34" s="152"/>
      <c r="B34" s="146" t="s">
        <v>37</v>
      </c>
      <c r="C34" s="45" t="s">
        <v>38</v>
      </c>
      <c r="D34" s="115">
        <f ca="1">OFFSET($H34,0,MONTH(封面!$G$13)-1,)-OFFSET('2019研发费用 '!$H34,0,MONTH(封面!$G$13)-1,)</f>
        <v>0</v>
      </c>
      <c r="E34" s="115">
        <f ca="1">OFFSET($H34,0,MONTH(封面!$G$13)-1,)-OFFSET('2019预算研发费用 '!$H34,0,MONTH(封面!$G$13)-1,)</f>
        <v>0</v>
      </c>
      <c r="F34" s="115">
        <f ca="1">SUM(OFFSET($H34,0,0,1,MONTH(封面!$G$13)))-SUM(OFFSET('2019研发费用 '!$H34,0,0,1,MONTH(封面!$G$13)))</f>
        <v>0</v>
      </c>
      <c r="G34" s="115">
        <f ca="1">SUM(OFFSET($H34,0,0,1,MONTH(封面!$G$13)))-SUM(OFFSET('2019预算研发费用 '!$H34,0,0,1,MONTH(封面!$G$13)))</f>
        <v>0</v>
      </c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16">
        <f t="shared" si="0"/>
        <v>0</v>
      </c>
      <c r="U34" s="88"/>
    </row>
    <row r="35" spans="1:21" s="15" customFormat="1" ht="17.25" customHeight="1">
      <c r="A35" s="152"/>
      <c r="B35" s="146"/>
      <c r="C35" s="45" t="s">
        <v>39</v>
      </c>
      <c r="D35" s="115">
        <f ca="1">OFFSET($H35,0,MONTH(封面!$G$13)-1,)-OFFSET('2019研发费用 '!$H35,0,MONTH(封面!$G$13)-1,)</f>
        <v>0</v>
      </c>
      <c r="E35" s="115">
        <f ca="1">OFFSET($H35,0,MONTH(封面!$G$13)-1,)-OFFSET('2019预算研发费用 '!$H35,0,MONTH(封面!$G$13)-1,)</f>
        <v>0</v>
      </c>
      <c r="F35" s="115">
        <f ca="1">SUM(OFFSET($H35,0,0,1,MONTH(封面!$G$13)))-SUM(OFFSET('2019研发费用 '!$H35,0,0,1,MONTH(封面!$G$13)))</f>
        <v>0</v>
      </c>
      <c r="G35" s="115">
        <f ca="1">SUM(OFFSET($H35,0,0,1,MONTH(封面!$G$13)))-SUM(OFFSET('2019预算研发费用 '!$H35,0,0,1,MONTH(封面!$G$13)))</f>
        <v>0</v>
      </c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16">
        <f t="shared" si="0"/>
        <v>0</v>
      </c>
      <c r="U35" s="88"/>
    </row>
    <row r="36" spans="1:21" s="15" customFormat="1" ht="17.25" customHeight="1">
      <c r="A36" s="152"/>
      <c r="B36" s="65" t="s">
        <v>157</v>
      </c>
      <c r="C36" s="45" t="s">
        <v>40</v>
      </c>
      <c r="D36" s="115">
        <f ca="1">OFFSET($H36,0,MONTH(封面!$G$13)-1,)-OFFSET('2019研发费用 '!$H36,0,MONTH(封面!$G$13)-1,)</f>
        <v>0</v>
      </c>
      <c r="E36" s="115">
        <f ca="1">OFFSET($H36,0,MONTH(封面!$G$13)-1,)-OFFSET('2019预算研发费用 '!$H36,0,MONTH(封面!$G$13)-1,)</f>
        <v>0</v>
      </c>
      <c r="F36" s="115">
        <f ca="1">SUM(OFFSET($H36,0,0,1,MONTH(封面!$G$13)))-SUM(OFFSET('2019研发费用 '!$H36,0,0,1,MONTH(封面!$G$13)))</f>
        <v>0</v>
      </c>
      <c r="G36" s="115">
        <f ca="1">SUM(OFFSET($H36,0,0,1,MONTH(封面!$G$13)))-SUM(OFFSET('2019预算研发费用 '!$H36,0,0,1,MONTH(封面!$G$13)))</f>
        <v>0</v>
      </c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16">
        <f t="shared" si="0"/>
        <v>0</v>
      </c>
      <c r="U36" s="88"/>
    </row>
    <row r="37" spans="1:21" s="15" customFormat="1" ht="24.75" customHeight="1">
      <c r="A37" s="152"/>
      <c r="B37" s="65" t="s">
        <v>41</v>
      </c>
      <c r="C37" s="45" t="s">
        <v>42</v>
      </c>
      <c r="D37" s="115">
        <f ca="1">OFFSET($H37,0,MONTH(封面!$G$13)-1,)-OFFSET('2019研发费用 '!$H37,0,MONTH(封面!$G$13)-1,)</f>
        <v>0</v>
      </c>
      <c r="E37" s="115">
        <f ca="1">OFFSET($H37,0,MONTH(封面!$G$13)-1,)-OFFSET('2019预算研发费用 '!$H37,0,MONTH(封面!$G$13)-1,)</f>
        <v>0</v>
      </c>
      <c r="F37" s="115">
        <f ca="1">SUM(OFFSET($H37,0,0,1,MONTH(封面!$G$13)))-SUM(OFFSET('2019研发费用 '!$H37,0,0,1,MONTH(封面!$G$13)))</f>
        <v>0</v>
      </c>
      <c r="G37" s="115">
        <f ca="1">SUM(OFFSET($H37,0,0,1,MONTH(封面!$G$13)))-SUM(OFFSET('2019预算研发费用 '!$H37,0,0,1,MONTH(封面!$G$13)))</f>
        <v>0</v>
      </c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16">
        <f t="shared" si="0"/>
        <v>0</v>
      </c>
      <c r="U37" s="88"/>
    </row>
    <row r="38" spans="1:21" s="15" customFormat="1" ht="17.25" customHeight="1">
      <c r="A38" s="152"/>
      <c r="B38" s="146" t="s">
        <v>158</v>
      </c>
      <c r="C38" s="45" t="s">
        <v>43</v>
      </c>
      <c r="D38" s="115">
        <f ca="1">OFFSET($H38,0,MONTH(封面!$G$13)-1,)-OFFSET('2019研发费用 '!$H38,0,MONTH(封面!$G$13)-1,)</f>
        <v>0</v>
      </c>
      <c r="E38" s="115">
        <f ca="1">OFFSET($H38,0,MONTH(封面!$G$13)-1,)-OFFSET('2019预算研发费用 '!$H38,0,MONTH(封面!$G$13)-1,)</f>
        <v>0</v>
      </c>
      <c r="F38" s="115">
        <f ca="1">SUM(OFFSET($H38,0,0,1,MONTH(封面!$G$13)))-SUM(OFFSET('2019研发费用 '!$H38,0,0,1,MONTH(封面!$G$13)))</f>
        <v>0</v>
      </c>
      <c r="G38" s="115">
        <f ca="1">SUM(OFFSET($H38,0,0,1,MONTH(封面!$G$13)))-SUM(OFFSET('2019预算研发费用 '!$H38,0,0,1,MONTH(封面!$G$13)))</f>
        <v>0</v>
      </c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16">
        <f t="shared" si="0"/>
        <v>0</v>
      </c>
      <c r="U38" s="88"/>
    </row>
    <row r="39" spans="1:21" s="15" customFormat="1" ht="17.25" customHeight="1">
      <c r="A39" s="152"/>
      <c r="B39" s="146"/>
      <c r="C39" s="45" t="s">
        <v>44</v>
      </c>
      <c r="D39" s="115">
        <f ca="1">OFFSET($H39,0,MONTH(封面!$G$13)-1,)-OFFSET('2019研发费用 '!$H39,0,MONTH(封面!$G$13)-1,)</f>
        <v>0</v>
      </c>
      <c r="E39" s="115">
        <f ca="1">OFFSET($H39,0,MONTH(封面!$G$13)-1,)-OFFSET('2019预算研发费用 '!$H39,0,MONTH(封面!$G$13)-1,)</f>
        <v>0</v>
      </c>
      <c r="F39" s="115">
        <f ca="1">SUM(OFFSET($H39,0,0,1,MONTH(封面!$G$13)))-SUM(OFFSET('2019研发费用 '!$H39,0,0,1,MONTH(封面!$G$13)))</f>
        <v>0</v>
      </c>
      <c r="G39" s="115">
        <f ca="1">SUM(OFFSET($H39,0,0,1,MONTH(封面!$G$13)))-SUM(OFFSET('2019预算研发费用 '!$H39,0,0,1,MONTH(封面!$G$13)))</f>
        <v>0</v>
      </c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16">
        <f t="shared" si="0"/>
        <v>0</v>
      </c>
      <c r="U39" s="88"/>
    </row>
    <row r="40" spans="1:21" s="15" customFormat="1" ht="17.25" customHeight="1">
      <c r="A40" s="152"/>
      <c r="B40" s="65" t="s">
        <v>45</v>
      </c>
      <c r="C40" s="45" t="s">
        <v>46</v>
      </c>
      <c r="D40" s="115">
        <f ca="1">OFFSET($H40,0,MONTH(封面!$G$13)-1,)-OFFSET('2019研发费用 '!$H40,0,MONTH(封面!$G$13)-1,)</f>
        <v>0</v>
      </c>
      <c r="E40" s="115">
        <f ca="1">OFFSET($H40,0,MONTH(封面!$G$13)-1,)-OFFSET('2019预算研发费用 '!$H40,0,MONTH(封面!$G$13)-1,)</f>
        <v>0</v>
      </c>
      <c r="F40" s="115">
        <f ca="1">SUM(OFFSET($H40,0,0,1,MONTH(封面!$G$13)))-SUM(OFFSET('2019研发费用 '!$H40,0,0,1,MONTH(封面!$G$13)))</f>
        <v>0</v>
      </c>
      <c r="G40" s="115">
        <f ca="1">SUM(OFFSET($H40,0,0,1,MONTH(封面!$G$13)))-SUM(OFFSET('2019预算研发费用 '!$H40,0,0,1,MONTH(封面!$G$13)))</f>
        <v>0</v>
      </c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16">
        <f t="shared" si="0"/>
        <v>0</v>
      </c>
      <c r="U40" s="88"/>
    </row>
    <row r="41" spans="1:21" s="15" customFormat="1" ht="27.75" customHeight="1">
      <c r="A41" s="153" t="s">
        <v>47</v>
      </c>
      <c r="B41" s="47" t="s">
        <v>159</v>
      </c>
      <c r="C41" s="45" t="s">
        <v>435</v>
      </c>
      <c r="D41" s="115">
        <f ca="1">OFFSET($H41,0,MONTH(封面!$G$13)-1,)-OFFSET('2019研发费用 '!$H41,0,MONTH(封面!$G$13)-1,)</f>
        <v>0</v>
      </c>
      <c r="E41" s="115">
        <f ca="1">OFFSET($H41,0,MONTH(封面!$G$13)-1,)-OFFSET('2019预算研发费用 '!$H41,0,MONTH(封面!$G$13)-1,)</f>
        <v>0</v>
      </c>
      <c r="F41" s="115">
        <f ca="1">SUM(OFFSET($H41,0,0,1,MONTH(封面!$G$13)))-SUM(OFFSET('2019研发费用 '!$H41,0,0,1,MONTH(封面!$G$13)))</f>
        <v>-12384.48</v>
      </c>
      <c r="G41" s="115">
        <f ca="1">SUM(OFFSET($H41,0,0,1,MONTH(封面!$G$13)))-SUM(OFFSET('2019预算研发费用 '!$H41,0,0,1,MONTH(封面!$G$13)))</f>
        <v>0</v>
      </c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16">
        <f t="shared" si="0"/>
        <v>0</v>
      </c>
      <c r="U41" s="88"/>
    </row>
    <row r="42" spans="1:21" s="15" customFormat="1" ht="17.25" customHeight="1">
      <c r="A42" s="153"/>
      <c r="B42" s="65" t="s">
        <v>160</v>
      </c>
      <c r="C42" s="48" t="s">
        <v>436</v>
      </c>
      <c r="D42" s="115">
        <f ca="1">OFFSET($H42,0,MONTH(封面!$G$13)-1,)-OFFSET('2019研发费用 '!$H42,0,MONTH(封面!$G$13)-1,)</f>
        <v>-1880.34</v>
      </c>
      <c r="E42" s="115">
        <f ca="1">OFFSET($H42,0,MONTH(封面!$G$13)-1,)-OFFSET('2019预算研发费用 '!$H42,0,MONTH(封面!$G$13)-1,)</f>
        <v>0</v>
      </c>
      <c r="F42" s="115">
        <f ca="1">SUM(OFFSET($H42,0,0,1,MONTH(封面!$G$13)))-SUM(OFFSET('2019研发费用 '!$H42,0,0,1,MONTH(封面!$G$13)))</f>
        <v>-95593.37999999999</v>
      </c>
      <c r="G42" s="115">
        <f ca="1">SUM(OFFSET($H42,0,0,1,MONTH(封面!$G$13)))-SUM(OFFSET('2019预算研发费用 '!$H42,0,0,1,MONTH(封面!$G$13)))</f>
        <v>4646.0200000000004</v>
      </c>
      <c r="H42" s="125"/>
      <c r="I42" s="125">
        <v>4646.0200000000004</v>
      </c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16">
        <f t="shared" si="0"/>
        <v>4646.0200000000004</v>
      </c>
      <c r="U42" s="88"/>
    </row>
    <row r="43" spans="1:21" s="15" customFormat="1" ht="52.5" customHeight="1">
      <c r="A43" s="153"/>
      <c r="B43" s="65" t="s">
        <v>161</v>
      </c>
      <c r="C43" s="48" t="s">
        <v>48</v>
      </c>
      <c r="D43" s="115">
        <f ca="1">OFFSET($H43,0,MONTH(封面!$G$13)-1,)-OFFSET('2019研发费用 '!$H43,0,MONTH(封面!$G$13)-1,)</f>
        <v>0</v>
      </c>
      <c r="E43" s="115">
        <f ca="1">OFFSET($H43,0,MONTH(封面!$G$13)-1,)-OFFSET('2019预算研发费用 '!$H43,0,MONTH(封面!$G$13)-1,)</f>
        <v>0</v>
      </c>
      <c r="F43" s="115">
        <f ca="1">SUM(OFFSET($H43,0,0,1,MONTH(封面!$G$13)))-SUM(OFFSET('2019研发费用 '!$H43,0,0,1,MONTH(封面!$G$13)))</f>
        <v>0</v>
      </c>
      <c r="G43" s="115">
        <f ca="1">SUM(OFFSET($H43,0,0,1,MONTH(封面!$G$13)))-SUM(OFFSET('2019预算研发费用 '!$H43,0,0,1,MONTH(封面!$G$13)))</f>
        <v>0</v>
      </c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16">
        <f t="shared" si="0"/>
        <v>0</v>
      </c>
      <c r="U43" s="88"/>
    </row>
    <row r="44" spans="1:21" s="15" customFormat="1" ht="17.25" customHeight="1">
      <c r="A44" s="153"/>
      <c r="B44" s="146" t="s">
        <v>49</v>
      </c>
      <c r="C44" s="48" t="s">
        <v>50</v>
      </c>
      <c r="D44" s="115">
        <f ca="1">OFFSET($H44,0,MONTH(封面!$G$13)-1,)-OFFSET('2019研发费用 '!$H44,0,MONTH(封面!$G$13)-1,)</f>
        <v>0</v>
      </c>
      <c r="E44" s="115">
        <f ca="1">OFFSET($H44,0,MONTH(封面!$G$13)-1,)-OFFSET('2019预算研发费用 '!$H44,0,MONTH(封面!$G$13)-1,)</f>
        <v>0</v>
      </c>
      <c r="F44" s="115">
        <f ca="1">SUM(OFFSET($H44,0,0,1,MONTH(封面!$G$13)))-SUM(OFFSET('2019研发费用 '!$H44,0,0,1,MONTH(封面!$G$13)))</f>
        <v>0</v>
      </c>
      <c r="G44" s="115">
        <f ca="1">SUM(OFFSET($H44,0,0,1,MONTH(封面!$G$13)))-SUM(OFFSET('2019预算研发费用 '!$H44,0,0,1,MONTH(封面!$G$13)))</f>
        <v>0</v>
      </c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16">
        <f t="shared" si="0"/>
        <v>0</v>
      </c>
      <c r="U44" s="88"/>
    </row>
    <row r="45" spans="1:21" s="15" customFormat="1" ht="17.25" customHeight="1">
      <c r="A45" s="153"/>
      <c r="B45" s="146"/>
      <c r="C45" s="48" t="s">
        <v>437</v>
      </c>
      <c r="D45" s="115">
        <f ca="1">OFFSET($H45,0,MONTH(封面!$G$13)-1,)-OFFSET('2019研发费用 '!$H45,0,MONTH(封面!$G$13)-1,)</f>
        <v>0</v>
      </c>
      <c r="E45" s="115">
        <f ca="1">OFFSET($H45,0,MONTH(封面!$G$13)-1,)-OFFSET('2019预算研发费用 '!$H45,0,MONTH(封面!$G$13)-1,)</f>
        <v>0</v>
      </c>
      <c r="F45" s="115">
        <f ca="1">SUM(OFFSET($H45,0,0,1,MONTH(封面!$G$13)))-SUM(OFFSET('2019研发费用 '!$H45,0,0,1,MONTH(封面!$G$13)))</f>
        <v>0</v>
      </c>
      <c r="G45" s="115">
        <f ca="1">SUM(OFFSET($H45,0,0,1,MONTH(封面!$G$13)))-SUM(OFFSET('2019预算研发费用 '!$H45,0,0,1,MONTH(封面!$G$13)))</f>
        <v>0</v>
      </c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16">
        <f t="shared" si="0"/>
        <v>0</v>
      </c>
      <c r="U45" s="88"/>
    </row>
    <row r="46" spans="1:21" s="15" customFormat="1" ht="17.25" customHeight="1">
      <c r="A46" s="153"/>
      <c r="B46" s="65" t="s">
        <v>51</v>
      </c>
      <c r="C46" s="48" t="s">
        <v>52</v>
      </c>
      <c r="D46" s="115">
        <f ca="1">OFFSET($H46,0,MONTH(封面!$G$13)-1,)-OFFSET('2019研发费用 '!$H46,0,MONTH(封面!$G$13)-1,)</f>
        <v>424.15999999999985</v>
      </c>
      <c r="E46" s="115">
        <f ca="1">OFFSET($H46,0,MONTH(封面!$G$13)-1,)-OFFSET('2019预算研发费用 '!$H46,0,MONTH(封面!$G$13)-1,)</f>
        <v>9666.2099999999991</v>
      </c>
      <c r="F46" s="115">
        <f ca="1">SUM(OFFSET($H46,0,0,1,MONTH(封面!$G$13)))-SUM(OFFSET('2019研发费用 '!$H46,0,0,1,MONTH(封面!$G$13)))</f>
        <v>1688.4600000000064</v>
      </c>
      <c r="G46" s="115">
        <f ca="1">SUM(OFFSET($H46,0,0,1,MONTH(封面!$G$13)))-SUM(OFFSET('2019预算研发费用 '!$H46,0,0,1,MONTH(封面!$G$13)))</f>
        <v>38664.81</v>
      </c>
      <c r="H46" s="125">
        <v>9666.19</v>
      </c>
      <c r="I46" s="125">
        <v>9666.2099999999991</v>
      </c>
      <c r="J46" s="125">
        <v>9666.2000000000007</v>
      </c>
      <c r="K46" s="125">
        <v>9666.2099999999991</v>
      </c>
      <c r="L46" s="125"/>
      <c r="M46" s="125"/>
      <c r="N46" s="125"/>
      <c r="O46" s="125"/>
      <c r="P46" s="125"/>
      <c r="Q46" s="125"/>
      <c r="R46" s="125"/>
      <c r="S46" s="125"/>
      <c r="T46" s="116">
        <f t="shared" si="0"/>
        <v>38664.81</v>
      </c>
      <c r="U46" s="88"/>
    </row>
    <row r="47" spans="1:21" s="15" customFormat="1" ht="17.25" customHeight="1">
      <c r="A47" s="153"/>
      <c r="B47" s="65" t="s">
        <v>162</v>
      </c>
      <c r="C47" s="48" t="s">
        <v>53</v>
      </c>
      <c r="D47" s="115">
        <f ca="1">OFFSET($H47,0,MONTH(封面!$G$13)-1,)-OFFSET('2019研发费用 '!$H47,0,MONTH(封面!$G$13)-1,)</f>
        <v>0</v>
      </c>
      <c r="E47" s="115">
        <f ca="1">OFFSET($H47,0,MONTH(封面!$G$13)-1,)-OFFSET('2019预算研发费用 '!$H47,0,MONTH(封面!$G$13)-1,)</f>
        <v>0</v>
      </c>
      <c r="F47" s="115">
        <f ca="1">SUM(OFFSET($H47,0,0,1,MONTH(封面!$G$13)))-SUM(OFFSET('2019研发费用 '!$H47,0,0,1,MONTH(封面!$G$13)))</f>
        <v>0</v>
      </c>
      <c r="G47" s="115">
        <f ca="1">SUM(OFFSET($H47,0,0,1,MONTH(封面!$G$13)))-SUM(OFFSET('2019预算研发费用 '!$H47,0,0,1,MONTH(封面!$G$13)))</f>
        <v>0</v>
      </c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16">
        <f t="shared" si="0"/>
        <v>0</v>
      </c>
      <c r="U47" s="88"/>
    </row>
    <row r="48" spans="1:21" s="15" customFormat="1" ht="17.25" customHeight="1">
      <c r="A48" s="153"/>
      <c r="B48" s="65" t="s">
        <v>54</v>
      </c>
      <c r="C48" s="48" t="s">
        <v>55</v>
      </c>
      <c r="D48" s="115">
        <f ca="1">OFFSET($H48,0,MONTH(封面!$G$13)-1,)-OFFSET('2019研发费用 '!$H48,0,MONTH(封面!$G$13)-1,)</f>
        <v>0</v>
      </c>
      <c r="E48" s="115">
        <f ca="1">OFFSET($H48,0,MONTH(封面!$G$13)-1,)-OFFSET('2019预算研发费用 '!$H48,0,MONTH(封面!$G$13)-1,)</f>
        <v>0</v>
      </c>
      <c r="F48" s="115">
        <f ca="1">SUM(OFFSET($H48,0,0,1,MONTH(封面!$G$13)))-SUM(OFFSET('2019研发费用 '!$H48,0,0,1,MONTH(封面!$G$13)))</f>
        <v>0</v>
      </c>
      <c r="G48" s="115">
        <f ca="1">SUM(OFFSET($H48,0,0,1,MONTH(封面!$G$13)))-SUM(OFFSET('2019预算研发费用 '!$H48,0,0,1,MONTH(封面!$G$13)))</f>
        <v>0</v>
      </c>
      <c r="H48" s="125"/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16">
        <f t="shared" si="0"/>
        <v>0</v>
      </c>
      <c r="U48" s="88"/>
    </row>
    <row r="49" spans="1:21" s="15" customFormat="1" ht="17.25" customHeight="1">
      <c r="A49" s="154" t="s">
        <v>164</v>
      </c>
      <c r="B49" s="151" t="s">
        <v>165</v>
      </c>
      <c r="C49" s="48" t="s">
        <v>56</v>
      </c>
      <c r="D49" s="115">
        <f ca="1">OFFSET($H49,0,MONTH(封面!$G$13)-1,)-OFFSET('2019研发费用 '!$H49,0,MONTH(封面!$G$13)-1,)</f>
        <v>17576.64</v>
      </c>
      <c r="E49" s="115">
        <f ca="1">OFFSET($H49,0,MONTH(封面!$G$13)-1,)-OFFSET('2019预算研发费用 '!$H49,0,MONTH(封面!$G$13)-1,)</f>
        <v>38979.32</v>
      </c>
      <c r="F49" s="115">
        <f ca="1">SUM(OFFSET($H49,0,0,1,MONTH(封面!$G$13)))-SUM(OFFSET('2019研发费用 '!$H49,0,0,1,MONTH(封面!$G$13)))</f>
        <v>-24440.459999999992</v>
      </c>
      <c r="G49" s="115">
        <f ca="1">SUM(OFFSET($H49,0,0,1,MONTH(封面!$G$13)))-SUM(OFFSET('2019预算研发费用 '!$H49,0,0,1,MONTH(封面!$G$13)))</f>
        <v>173018.5</v>
      </c>
      <c r="H49" s="125">
        <v>56475.7</v>
      </c>
      <c r="I49" s="125">
        <v>88019.29</v>
      </c>
      <c r="J49" s="125">
        <v>-10455.81</v>
      </c>
      <c r="K49" s="125">
        <v>38979.32</v>
      </c>
      <c r="L49" s="125"/>
      <c r="M49" s="125"/>
      <c r="N49" s="125"/>
      <c r="O49" s="125"/>
      <c r="P49" s="125"/>
      <c r="Q49" s="125"/>
      <c r="R49" s="125"/>
      <c r="S49" s="125"/>
      <c r="T49" s="116">
        <f t="shared" si="0"/>
        <v>173018.5</v>
      </c>
      <c r="U49" s="88"/>
    </row>
    <row r="50" spans="1:21" s="15" customFormat="1" ht="17.25" customHeight="1">
      <c r="A50" s="154"/>
      <c r="B50" s="151"/>
      <c r="C50" s="48" t="s">
        <v>57</v>
      </c>
      <c r="D50" s="115">
        <f ca="1">OFFSET($H50,0,MONTH(封面!$G$13)-1,)-OFFSET('2019研发费用 '!$H50,0,MONTH(封面!$G$13)-1,)</f>
        <v>0</v>
      </c>
      <c r="E50" s="115">
        <f ca="1">OFFSET($H50,0,MONTH(封面!$G$13)-1,)-OFFSET('2019预算研发费用 '!$H50,0,MONTH(封面!$G$13)-1,)</f>
        <v>0</v>
      </c>
      <c r="F50" s="115">
        <f ca="1">SUM(OFFSET($H50,0,0,1,MONTH(封面!$G$13)))-SUM(OFFSET('2019研发费用 '!$H50,0,0,1,MONTH(封面!$G$13)))</f>
        <v>0</v>
      </c>
      <c r="G50" s="115">
        <f ca="1">SUM(OFFSET($H50,0,0,1,MONTH(封面!$G$13)))-SUM(OFFSET('2019预算研发费用 '!$H50,0,0,1,MONTH(封面!$G$13)))</f>
        <v>0</v>
      </c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16">
        <f t="shared" si="0"/>
        <v>0</v>
      </c>
      <c r="U50" s="88"/>
    </row>
    <row r="51" spans="1:21" s="15" customFormat="1" ht="17.25" customHeight="1">
      <c r="A51" s="154"/>
      <c r="B51" s="151"/>
      <c r="C51" s="48" t="s">
        <v>438</v>
      </c>
      <c r="D51" s="115">
        <f ca="1">OFFSET($H51,0,MONTH(封面!$G$13)-1,)-OFFSET('2019研发费用 '!$H51,0,MONTH(封面!$G$13)-1,)</f>
        <v>0</v>
      </c>
      <c r="E51" s="115">
        <f ca="1">OFFSET($H51,0,MONTH(封面!$G$13)-1,)-OFFSET('2019预算研发费用 '!$H51,0,MONTH(封面!$G$13)-1,)</f>
        <v>0</v>
      </c>
      <c r="F51" s="115">
        <f ca="1">SUM(OFFSET($H51,0,0,1,MONTH(封面!$G$13)))-SUM(OFFSET('2019研发费用 '!$H51,0,0,1,MONTH(封面!$G$13)))</f>
        <v>0</v>
      </c>
      <c r="G51" s="115">
        <f ca="1">SUM(OFFSET($H51,0,0,1,MONTH(封面!$G$13)))-SUM(OFFSET('2019预算研发费用 '!$H51,0,0,1,MONTH(封面!$G$13)))</f>
        <v>0</v>
      </c>
      <c r="H51" s="125"/>
      <c r="I51" s="125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16">
        <f t="shared" si="0"/>
        <v>0</v>
      </c>
      <c r="U51" s="88"/>
    </row>
    <row r="52" spans="1:21" s="15" customFormat="1" ht="17.25" customHeight="1">
      <c r="A52" s="154"/>
      <c r="B52" s="146" t="s">
        <v>58</v>
      </c>
      <c r="C52" s="48" t="s">
        <v>59</v>
      </c>
      <c r="D52" s="115">
        <f ca="1">OFFSET($H52,0,MONTH(封面!$G$13)-1,)-OFFSET('2019研发费用 '!$H52,0,MONTH(封面!$G$13)-1,)</f>
        <v>0</v>
      </c>
      <c r="E52" s="115">
        <f ca="1">OFFSET($H52,0,MONTH(封面!$G$13)-1,)-OFFSET('2019预算研发费用 '!$H52,0,MONTH(封面!$G$13)-1,)</f>
        <v>0</v>
      </c>
      <c r="F52" s="115">
        <f ca="1">SUM(OFFSET($H52,0,0,1,MONTH(封面!$G$13)))-SUM(OFFSET('2019研发费用 '!$H52,0,0,1,MONTH(封面!$G$13)))</f>
        <v>0</v>
      </c>
      <c r="G52" s="115">
        <f ca="1">SUM(OFFSET($H52,0,0,1,MONTH(封面!$G$13)))-SUM(OFFSET('2019预算研发费用 '!$H52,0,0,1,MONTH(封面!$G$13)))</f>
        <v>0</v>
      </c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16">
        <f t="shared" si="0"/>
        <v>0</v>
      </c>
      <c r="U52" s="88"/>
    </row>
    <row r="53" spans="1:21" s="15" customFormat="1" ht="17.25" customHeight="1">
      <c r="A53" s="154"/>
      <c r="B53" s="146"/>
      <c r="C53" s="48" t="s">
        <v>60</v>
      </c>
      <c r="D53" s="115">
        <f ca="1">OFFSET($H53,0,MONTH(封面!$G$13)-1,)-OFFSET('2019研发费用 '!$H53,0,MONTH(封面!$G$13)-1,)</f>
        <v>0</v>
      </c>
      <c r="E53" s="115">
        <f ca="1">OFFSET($H53,0,MONTH(封面!$G$13)-1,)-OFFSET('2019预算研发费用 '!$H53,0,MONTH(封面!$G$13)-1,)</f>
        <v>0</v>
      </c>
      <c r="F53" s="115">
        <f ca="1">SUM(OFFSET($H53,0,0,1,MONTH(封面!$G$13)))-SUM(OFFSET('2019研发费用 '!$H53,0,0,1,MONTH(封面!$G$13)))</f>
        <v>0</v>
      </c>
      <c r="G53" s="115">
        <f ca="1">SUM(OFFSET($H53,0,0,1,MONTH(封面!$G$13)))-SUM(OFFSET('2019预算研发费用 '!$H53,0,0,1,MONTH(封面!$G$13)))</f>
        <v>0</v>
      </c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16">
        <f t="shared" si="0"/>
        <v>0</v>
      </c>
      <c r="U53" s="88"/>
    </row>
    <row r="54" spans="1:21" s="15" customFormat="1" ht="17.25" customHeight="1">
      <c r="A54" s="154"/>
      <c r="B54" s="146"/>
      <c r="C54" s="48" t="s">
        <v>439</v>
      </c>
      <c r="D54" s="115">
        <f ca="1">OFFSET($H54,0,MONTH(封面!$G$13)-1,)-OFFSET('2019研发费用 '!$H54,0,MONTH(封面!$G$13)-1,)</f>
        <v>0</v>
      </c>
      <c r="E54" s="115">
        <f ca="1">OFFSET($H54,0,MONTH(封面!$G$13)-1,)-OFFSET('2019预算研发费用 '!$H54,0,MONTH(封面!$G$13)-1,)</f>
        <v>0</v>
      </c>
      <c r="F54" s="115">
        <f ca="1">SUM(OFFSET($H54,0,0,1,MONTH(封面!$G$13)))-SUM(OFFSET('2019研发费用 '!$H54,0,0,1,MONTH(封面!$G$13)))</f>
        <v>0</v>
      </c>
      <c r="G54" s="115">
        <f ca="1">SUM(OFFSET($H54,0,0,1,MONTH(封面!$G$13)))-SUM(OFFSET('2019预算研发费用 '!$H54,0,0,1,MONTH(封面!$G$13)))</f>
        <v>0</v>
      </c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16">
        <f t="shared" si="0"/>
        <v>0</v>
      </c>
      <c r="U54" s="88"/>
    </row>
    <row r="55" spans="1:21" s="15" customFormat="1" ht="17.25" customHeight="1">
      <c r="A55" s="154"/>
      <c r="B55" s="64" t="s">
        <v>61</v>
      </c>
      <c r="C55" s="48" t="s">
        <v>62</v>
      </c>
      <c r="D55" s="115">
        <f ca="1">OFFSET($H55,0,MONTH(封面!$G$13)-1,)-OFFSET('2019研发费用 '!$H55,0,MONTH(封面!$G$13)-1,)</f>
        <v>0</v>
      </c>
      <c r="E55" s="115">
        <f ca="1">OFFSET($H55,0,MONTH(封面!$G$13)-1,)-OFFSET('2019预算研发费用 '!$H55,0,MONTH(封面!$G$13)-1,)</f>
        <v>0</v>
      </c>
      <c r="F55" s="115">
        <f ca="1">SUM(OFFSET($H55,0,0,1,MONTH(封面!$G$13)))-SUM(OFFSET('2019研发费用 '!$H55,0,0,1,MONTH(封面!$G$13)))</f>
        <v>0</v>
      </c>
      <c r="G55" s="115">
        <f ca="1">SUM(OFFSET($H55,0,0,1,MONTH(封面!$G$13)))-SUM(OFFSET('2019预算研发费用 '!$H55,0,0,1,MONTH(封面!$G$13)))</f>
        <v>0</v>
      </c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16">
        <f t="shared" si="0"/>
        <v>0</v>
      </c>
      <c r="U55" s="88"/>
    </row>
    <row r="56" spans="1:21" s="15" customFormat="1" ht="17.25" customHeight="1">
      <c r="A56" s="154"/>
      <c r="B56" s="64" t="s">
        <v>168</v>
      </c>
      <c r="C56" s="48" t="s">
        <v>63</v>
      </c>
      <c r="D56" s="115">
        <f ca="1">OFFSET($H56,0,MONTH(封面!$G$13)-1,)-OFFSET('2019研发费用 '!$H56,0,MONTH(封面!$G$13)-1,)</f>
        <v>0</v>
      </c>
      <c r="E56" s="115">
        <f ca="1">OFFSET($H56,0,MONTH(封面!$G$13)-1,)-OFFSET('2019预算研发费用 '!$H56,0,MONTH(封面!$G$13)-1,)</f>
        <v>0</v>
      </c>
      <c r="F56" s="115">
        <f ca="1">SUM(OFFSET($H56,0,0,1,MONTH(封面!$G$13)))-SUM(OFFSET('2019研发费用 '!$H56,0,0,1,MONTH(封面!$G$13)))</f>
        <v>4808.3999999999996</v>
      </c>
      <c r="G56" s="115">
        <f ca="1">SUM(OFFSET($H56,0,0,1,MONTH(封面!$G$13)))-SUM(OFFSET('2019预算研发费用 '!$H56,0,0,1,MONTH(封面!$G$13)))</f>
        <v>4948.3999999999996</v>
      </c>
      <c r="H56" s="125"/>
      <c r="I56" s="125"/>
      <c r="J56" s="125">
        <v>4948.3999999999996</v>
      </c>
      <c r="K56" s="125"/>
      <c r="L56" s="125"/>
      <c r="M56" s="125"/>
      <c r="N56" s="125"/>
      <c r="O56" s="125"/>
      <c r="P56" s="125"/>
      <c r="Q56" s="125"/>
      <c r="R56" s="125"/>
      <c r="S56" s="125"/>
      <c r="T56" s="116">
        <f t="shared" si="0"/>
        <v>4948.3999999999996</v>
      </c>
      <c r="U56" s="88"/>
    </row>
    <row r="57" spans="1:21" s="15" customFormat="1" ht="17.25" customHeight="1">
      <c r="A57" s="155" t="s">
        <v>64</v>
      </c>
      <c r="B57" s="65" t="s">
        <v>65</v>
      </c>
      <c r="C57" s="48" t="s">
        <v>66</v>
      </c>
      <c r="D57" s="115">
        <f ca="1">OFFSET($H57,0,MONTH(封面!$G$13)-1,)-OFFSET('2019研发费用 '!$H57,0,MONTH(封面!$G$13)-1,)</f>
        <v>0</v>
      </c>
      <c r="E57" s="115">
        <f ca="1">OFFSET($H57,0,MONTH(封面!$G$13)-1,)-OFFSET('2019预算研发费用 '!$H57,0,MONTH(封面!$G$13)-1,)</f>
        <v>0</v>
      </c>
      <c r="F57" s="115">
        <f ca="1">SUM(OFFSET($H57,0,0,1,MONTH(封面!$G$13)))-SUM(OFFSET('2019研发费用 '!$H57,0,0,1,MONTH(封面!$G$13)))</f>
        <v>0</v>
      </c>
      <c r="G57" s="115">
        <f ca="1">SUM(OFFSET($H57,0,0,1,MONTH(封面!$G$13)))-SUM(OFFSET('2019预算研发费用 '!$H57,0,0,1,MONTH(封面!$G$13)))</f>
        <v>0</v>
      </c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16">
        <f t="shared" si="0"/>
        <v>0</v>
      </c>
      <c r="U57" s="88"/>
    </row>
    <row r="58" spans="1:21" s="15" customFormat="1" ht="17.25" customHeight="1">
      <c r="A58" s="155"/>
      <c r="B58" s="64" t="s">
        <v>171</v>
      </c>
      <c r="C58" s="48" t="s">
        <v>67</v>
      </c>
      <c r="D58" s="115">
        <f ca="1">OFFSET($H58,0,MONTH(封面!$G$13)-1,)-OFFSET('2019研发费用 '!$H58,0,MONTH(封面!$G$13)-1,)</f>
        <v>0</v>
      </c>
      <c r="E58" s="115">
        <f ca="1">OFFSET($H58,0,MONTH(封面!$G$13)-1,)-OFFSET('2019预算研发费用 '!$H58,0,MONTH(封面!$G$13)-1,)</f>
        <v>0</v>
      </c>
      <c r="F58" s="115">
        <f ca="1">SUM(OFFSET($H58,0,0,1,MONTH(封面!$G$13)))-SUM(OFFSET('2019研发费用 '!$H58,0,0,1,MONTH(封面!$G$13)))</f>
        <v>0</v>
      </c>
      <c r="G58" s="115">
        <f ca="1">SUM(OFFSET($H58,0,0,1,MONTH(封面!$G$13)))-SUM(OFFSET('2019预算研发费用 '!$H58,0,0,1,MONTH(封面!$G$13)))</f>
        <v>0</v>
      </c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16">
        <f t="shared" si="0"/>
        <v>0</v>
      </c>
      <c r="U58" s="88"/>
    </row>
    <row r="59" spans="1:21" s="15" customFormat="1" ht="17.25" customHeight="1">
      <c r="A59" s="155"/>
      <c r="B59" s="151" t="s">
        <v>172</v>
      </c>
      <c r="C59" s="48" t="s">
        <v>68</v>
      </c>
      <c r="D59" s="115">
        <f ca="1">OFFSET($H59,0,MONTH(封面!$G$13)-1,)-OFFSET('2019研发费用 '!$H59,0,MONTH(封面!$G$13)-1,)</f>
        <v>0</v>
      </c>
      <c r="E59" s="115">
        <f ca="1">OFFSET($H59,0,MONTH(封面!$G$13)-1,)-OFFSET('2019预算研发费用 '!$H59,0,MONTH(封面!$G$13)-1,)</f>
        <v>0</v>
      </c>
      <c r="F59" s="115">
        <f ca="1">SUM(OFFSET($H59,0,0,1,MONTH(封面!$G$13)))-SUM(OFFSET('2019研发费用 '!$H59,0,0,1,MONTH(封面!$G$13)))</f>
        <v>0</v>
      </c>
      <c r="G59" s="115">
        <f ca="1">SUM(OFFSET($H59,0,0,1,MONTH(封面!$G$13)))-SUM(OFFSET('2019预算研发费用 '!$H59,0,0,1,MONTH(封面!$G$13)))</f>
        <v>0</v>
      </c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16">
        <f t="shared" si="0"/>
        <v>0</v>
      </c>
      <c r="U59" s="88"/>
    </row>
    <row r="60" spans="1:21" s="15" customFormat="1" ht="17.25" customHeight="1">
      <c r="A60" s="155"/>
      <c r="B60" s="151"/>
      <c r="C60" s="48" t="s">
        <v>440</v>
      </c>
      <c r="D60" s="115">
        <f ca="1">OFFSET($H60,0,MONTH(封面!$G$13)-1,)-OFFSET('2019研发费用 '!$H60,0,MONTH(封面!$G$13)-1,)</f>
        <v>0</v>
      </c>
      <c r="E60" s="115">
        <f ca="1">OFFSET($H60,0,MONTH(封面!$G$13)-1,)-OFFSET('2019预算研发费用 '!$H60,0,MONTH(封面!$G$13)-1,)</f>
        <v>0</v>
      </c>
      <c r="F60" s="115">
        <f ca="1">SUM(OFFSET($H60,0,0,1,MONTH(封面!$G$13)))-SUM(OFFSET('2019研发费用 '!$H60,0,0,1,MONTH(封面!$G$13)))</f>
        <v>0</v>
      </c>
      <c r="G60" s="115">
        <f ca="1">SUM(OFFSET($H60,0,0,1,MONTH(封面!$G$13)))-SUM(OFFSET('2019预算研发费用 '!$H60,0,0,1,MONTH(封面!$G$13)))</f>
        <v>0</v>
      </c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16">
        <f t="shared" si="0"/>
        <v>0</v>
      </c>
      <c r="U60" s="88"/>
    </row>
    <row r="61" spans="1:21" s="15" customFormat="1" ht="17.25" customHeight="1">
      <c r="A61" s="155"/>
      <c r="B61" s="64" t="s">
        <v>173</v>
      </c>
      <c r="C61" s="48" t="s">
        <v>69</v>
      </c>
      <c r="D61" s="115">
        <f ca="1">OFFSET($H61,0,MONTH(封面!$G$13)-1,)-OFFSET('2019研发费用 '!$H61,0,MONTH(封面!$G$13)-1,)</f>
        <v>0</v>
      </c>
      <c r="E61" s="115">
        <f ca="1">OFFSET($H61,0,MONTH(封面!$G$13)-1,)-OFFSET('2019预算研发费用 '!$H61,0,MONTH(封面!$G$13)-1,)</f>
        <v>0</v>
      </c>
      <c r="F61" s="115">
        <f ca="1">SUM(OFFSET($H61,0,0,1,MONTH(封面!$G$13)))-SUM(OFFSET('2019研发费用 '!$H61,0,0,1,MONTH(封面!$G$13)))</f>
        <v>0</v>
      </c>
      <c r="G61" s="115">
        <f ca="1">SUM(OFFSET($H61,0,0,1,MONTH(封面!$G$13)))-SUM(OFFSET('2019预算研发费用 '!$H61,0,0,1,MONTH(封面!$G$13)))</f>
        <v>0</v>
      </c>
      <c r="H61" s="125"/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16">
        <f t="shared" si="0"/>
        <v>0</v>
      </c>
      <c r="U61" s="88"/>
    </row>
    <row r="62" spans="1:21" s="15" customFormat="1" ht="17.25" customHeight="1">
      <c r="A62" s="155"/>
      <c r="B62" s="65" t="s">
        <v>70</v>
      </c>
      <c r="C62" s="48" t="s">
        <v>71</v>
      </c>
      <c r="D62" s="115">
        <f ca="1">OFFSET($H62,0,MONTH(封面!$G$13)-1,)-OFFSET('2019研发费用 '!$H62,0,MONTH(封面!$G$13)-1,)</f>
        <v>0</v>
      </c>
      <c r="E62" s="115">
        <f ca="1">OFFSET($H62,0,MONTH(封面!$G$13)-1,)-OFFSET('2019预算研发费用 '!$H62,0,MONTH(封面!$G$13)-1,)</f>
        <v>0</v>
      </c>
      <c r="F62" s="115">
        <f ca="1">SUM(OFFSET($H62,0,0,1,MONTH(封面!$G$13)))-SUM(OFFSET('2019研发费用 '!$H62,0,0,1,MONTH(封面!$G$13)))</f>
        <v>0</v>
      </c>
      <c r="G62" s="115">
        <f ca="1">SUM(OFFSET($H62,0,0,1,MONTH(封面!$G$13)))-SUM(OFFSET('2019预算研发费用 '!$H62,0,0,1,MONTH(封面!$G$13)))</f>
        <v>0</v>
      </c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16">
        <f t="shared" si="0"/>
        <v>0</v>
      </c>
      <c r="U62" s="88"/>
    </row>
    <row r="63" spans="1:21" s="15" customFormat="1" ht="17.25" customHeight="1">
      <c r="A63" s="150" t="s">
        <v>72</v>
      </c>
      <c r="B63" s="47" t="s">
        <v>73</v>
      </c>
      <c r="C63" s="48" t="s">
        <v>74</v>
      </c>
      <c r="D63" s="115">
        <f ca="1">OFFSET($H63,0,MONTH(封面!$G$13)-1,)-OFFSET('2019研发费用 '!$H63,0,MONTH(封面!$G$13)-1,)</f>
        <v>0</v>
      </c>
      <c r="E63" s="115">
        <f ca="1">OFFSET($H63,0,MONTH(封面!$G$13)-1,)-OFFSET('2019预算研发费用 '!$H63,0,MONTH(封面!$G$13)-1,)</f>
        <v>0</v>
      </c>
      <c r="F63" s="115">
        <f ca="1">SUM(OFFSET($H63,0,0,1,MONTH(封面!$G$13)))-SUM(OFFSET('2019研发费用 '!$H63,0,0,1,MONTH(封面!$G$13)))</f>
        <v>0</v>
      </c>
      <c r="G63" s="115">
        <f ca="1">SUM(OFFSET($H63,0,0,1,MONTH(封面!$G$13)))-SUM(OFFSET('2019预算研发费用 '!$H63,0,0,1,MONTH(封面!$G$13)))</f>
        <v>0</v>
      </c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16">
        <f t="shared" si="0"/>
        <v>0</v>
      </c>
      <c r="U63" s="88"/>
    </row>
    <row r="64" spans="1:21" s="15" customFormat="1" ht="17.25" customHeight="1">
      <c r="A64" s="150"/>
      <c r="B64" s="47" t="s">
        <v>177</v>
      </c>
      <c r="C64" s="48" t="s">
        <v>75</v>
      </c>
      <c r="D64" s="115">
        <f ca="1">OFFSET($H64,0,MONTH(封面!$G$13)-1,)-OFFSET('2019研发费用 '!$H64,0,MONTH(封面!$G$13)-1,)</f>
        <v>0</v>
      </c>
      <c r="E64" s="115">
        <f ca="1">OFFSET($H64,0,MONTH(封面!$G$13)-1,)-OFFSET('2019预算研发费用 '!$H64,0,MONTH(封面!$G$13)-1,)</f>
        <v>0</v>
      </c>
      <c r="F64" s="115">
        <f ca="1">SUM(OFFSET($H64,0,0,1,MONTH(封面!$G$13)))-SUM(OFFSET('2019研发费用 '!$H64,0,0,1,MONTH(封面!$G$13)))</f>
        <v>0</v>
      </c>
      <c r="G64" s="115">
        <f ca="1">SUM(OFFSET($H64,0,0,1,MONTH(封面!$G$13)))-SUM(OFFSET('2019预算研发费用 '!$H64,0,0,1,MONTH(封面!$G$13)))</f>
        <v>0</v>
      </c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16">
        <f t="shared" si="0"/>
        <v>0</v>
      </c>
      <c r="U64" s="88"/>
    </row>
    <row r="65" spans="1:21" s="15" customFormat="1" ht="17.25" customHeight="1">
      <c r="A65" s="150"/>
      <c r="B65" s="47" t="s">
        <v>178</v>
      </c>
      <c r="C65" s="48" t="s">
        <v>76</v>
      </c>
      <c r="D65" s="115">
        <f ca="1">OFFSET($H65,0,MONTH(封面!$G$13)-1,)-OFFSET('2019研发费用 '!$H65,0,MONTH(封面!$G$13)-1,)</f>
        <v>380.93000000000006</v>
      </c>
      <c r="E65" s="115">
        <f ca="1">OFFSET($H65,0,MONTH(封面!$G$13)-1,)-OFFSET('2019预算研发费用 '!$H65,0,MONTH(封面!$G$13)-1,)</f>
        <v>1956.15</v>
      </c>
      <c r="F65" s="115">
        <f ca="1">SUM(OFFSET($H65,0,0,1,MONTH(封面!$G$13)))-SUM(OFFSET('2019研发费用 '!$H65,0,0,1,MONTH(封面!$G$13)))</f>
        <v>390.10000000000036</v>
      </c>
      <c r="G65" s="115">
        <f ca="1">SUM(OFFSET($H65,0,0,1,MONTH(封面!$G$13)))-SUM(OFFSET('2019预算研发费用 '!$H65,0,0,1,MONTH(封面!$G$13)))</f>
        <v>5759.5300000000007</v>
      </c>
      <c r="H65" s="125">
        <v>985.02</v>
      </c>
      <c r="I65" s="125">
        <v>1040.04</v>
      </c>
      <c r="J65" s="125">
        <v>1778.32</v>
      </c>
      <c r="K65" s="125">
        <v>1956.15</v>
      </c>
      <c r="L65" s="125"/>
      <c r="M65" s="125"/>
      <c r="N65" s="125"/>
      <c r="O65" s="125"/>
      <c r="P65" s="125"/>
      <c r="Q65" s="125"/>
      <c r="R65" s="125"/>
      <c r="S65" s="125"/>
      <c r="T65" s="116">
        <f t="shared" si="0"/>
        <v>5759.5300000000007</v>
      </c>
      <c r="U65" s="88"/>
    </row>
    <row r="66" spans="1:21" s="15" customFormat="1" ht="17.25" customHeight="1">
      <c r="A66" s="150"/>
      <c r="B66" s="47" t="s">
        <v>77</v>
      </c>
      <c r="C66" s="48" t="s">
        <v>78</v>
      </c>
      <c r="D66" s="115">
        <f ca="1">OFFSET($H66,0,MONTH(封面!$G$13)-1,)-OFFSET('2019研发费用 '!$H66,0,MONTH(封面!$G$13)-1,)</f>
        <v>0</v>
      </c>
      <c r="E66" s="115">
        <f ca="1">OFFSET($H66,0,MONTH(封面!$G$13)-1,)-OFFSET('2019预算研发费用 '!$H66,0,MONTH(封面!$G$13)-1,)</f>
        <v>0</v>
      </c>
      <c r="F66" s="115">
        <f ca="1">SUM(OFFSET($H66,0,0,1,MONTH(封面!$G$13)))-SUM(OFFSET('2019研发费用 '!$H66,0,0,1,MONTH(封面!$G$13)))</f>
        <v>0</v>
      </c>
      <c r="G66" s="115">
        <f ca="1">SUM(OFFSET($H66,0,0,1,MONTH(封面!$G$13)))-SUM(OFFSET('2019预算研发费用 '!$H66,0,0,1,MONTH(封面!$G$13)))</f>
        <v>0</v>
      </c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16">
        <f t="shared" si="0"/>
        <v>0</v>
      </c>
      <c r="U66" s="88"/>
    </row>
    <row r="67" spans="1:21" s="15" customFormat="1" ht="17.25" customHeight="1">
      <c r="A67" s="150"/>
      <c r="B67" s="47" t="s">
        <v>180</v>
      </c>
      <c r="C67" s="48" t="s">
        <v>79</v>
      </c>
      <c r="D67" s="115">
        <f ca="1">OFFSET($H67,0,MONTH(封面!$G$13)-1,)-OFFSET('2019研发费用 '!$H67,0,MONTH(封面!$G$13)-1,)</f>
        <v>0</v>
      </c>
      <c r="E67" s="115">
        <f ca="1">OFFSET($H67,0,MONTH(封面!$G$13)-1,)-OFFSET('2019预算研发费用 '!$H67,0,MONTH(封面!$G$13)-1,)</f>
        <v>0</v>
      </c>
      <c r="F67" s="115">
        <f ca="1">SUM(OFFSET($H67,0,0,1,MONTH(封面!$G$13)))-SUM(OFFSET('2019研发费用 '!$H67,0,0,1,MONTH(封面!$G$13)))</f>
        <v>0</v>
      </c>
      <c r="G67" s="115">
        <f ca="1">SUM(OFFSET($H67,0,0,1,MONTH(封面!$G$13)))-SUM(OFFSET('2019预算研发费用 '!$H67,0,0,1,MONTH(封面!$G$13)))</f>
        <v>0</v>
      </c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16">
        <f t="shared" si="0"/>
        <v>0</v>
      </c>
      <c r="U67" s="88"/>
    </row>
    <row r="68" spans="1:21" s="15" customFormat="1" ht="17.25" customHeight="1">
      <c r="A68" s="150"/>
      <c r="B68" s="151" t="s">
        <v>80</v>
      </c>
      <c r="C68" s="48" t="s">
        <v>81</v>
      </c>
      <c r="D68" s="115">
        <f ca="1">OFFSET($H68,0,MONTH(封面!$G$13)-1,)-OFFSET('2019研发费用 '!$H68,0,MONTH(封面!$G$13)-1,)</f>
        <v>0</v>
      </c>
      <c r="E68" s="115">
        <f ca="1">OFFSET($H68,0,MONTH(封面!$G$13)-1,)-OFFSET('2019预算研发费用 '!$H68,0,MONTH(封面!$G$13)-1,)</f>
        <v>0</v>
      </c>
      <c r="F68" s="115">
        <f ca="1">SUM(OFFSET($H68,0,0,1,MONTH(封面!$G$13)))-SUM(OFFSET('2019研发费用 '!$H68,0,0,1,MONTH(封面!$G$13)))</f>
        <v>0</v>
      </c>
      <c r="G68" s="115">
        <f ca="1">SUM(OFFSET($H68,0,0,1,MONTH(封面!$G$13)))-SUM(OFFSET('2019预算研发费用 '!$H68,0,0,1,MONTH(封面!$G$13)))</f>
        <v>0</v>
      </c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16">
        <f t="shared" si="0"/>
        <v>0</v>
      </c>
      <c r="U68" s="88"/>
    </row>
    <row r="69" spans="1:21" s="15" customFormat="1" ht="17.25" customHeight="1">
      <c r="A69" s="150"/>
      <c r="B69" s="151"/>
      <c r="C69" s="48" t="s">
        <v>82</v>
      </c>
      <c r="D69" s="115">
        <f ca="1">OFFSET($H69,0,MONTH(封面!$G$13)-1,)-OFFSET('2019研发费用 '!$H69,0,MONTH(封面!$G$13)-1,)</f>
        <v>0</v>
      </c>
      <c r="E69" s="115">
        <f ca="1">OFFSET($H69,0,MONTH(封面!$G$13)-1,)-OFFSET('2019预算研发费用 '!$H69,0,MONTH(封面!$G$13)-1,)</f>
        <v>0</v>
      </c>
      <c r="F69" s="115">
        <f ca="1">SUM(OFFSET($H69,0,0,1,MONTH(封面!$G$13)))-SUM(OFFSET('2019研发费用 '!$H69,0,0,1,MONTH(封面!$G$13)))</f>
        <v>0</v>
      </c>
      <c r="G69" s="115">
        <f ca="1">SUM(OFFSET($H69,0,0,1,MONTH(封面!$G$13)))-SUM(OFFSET('2019预算研发费用 '!$H69,0,0,1,MONTH(封面!$G$13)))</f>
        <v>0</v>
      </c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16">
        <f t="shared" si="0"/>
        <v>0</v>
      </c>
      <c r="U69" s="88"/>
    </row>
    <row r="70" spans="1:21" s="15" customFormat="1" ht="17.25" customHeight="1">
      <c r="A70" s="150"/>
      <c r="B70" s="64" t="s">
        <v>83</v>
      </c>
      <c r="C70" s="48" t="s">
        <v>84</v>
      </c>
      <c r="D70" s="115">
        <f ca="1">OFFSET($H70,0,MONTH(封面!$G$13)-1,)-OFFSET('2019研发费用 '!$H70,0,MONTH(封面!$G$13)-1,)</f>
        <v>492</v>
      </c>
      <c r="E70" s="115">
        <f ca="1">OFFSET($H70,0,MONTH(封面!$G$13)-1,)-OFFSET('2019预算研发费用 '!$H70,0,MONTH(封面!$G$13)-1,)</f>
        <v>492</v>
      </c>
      <c r="F70" s="115">
        <f ca="1">SUM(OFFSET($H70,0,0,1,MONTH(封面!$G$13)))-SUM(OFFSET('2019研发费用 '!$H70,0,0,1,MONTH(封面!$G$13)))</f>
        <v>492</v>
      </c>
      <c r="G70" s="115">
        <f ca="1">SUM(OFFSET($H70,0,0,1,MONTH(封面!$G$13)))-SUM(OFFSET('2019预算研发费用 '!$H70,0,0,1,MONTH(封面!$G$13)))</f>
        <v>492</v>
      </c>
      <c r="H70" s="125"/>
      <c r="I70" s="125"/>
      <c r="J70" s="125"/>
      <c r="K70" s="125">
        <v>492</v>
      </c>
      <c r="L70" s="125"/>
      <c r="M70" s="125"/>
      <c r="N70" s="125"/>
      <c r="O70" s="125"/>
      <c r="P70" s="125"/>
      <c r="Q70" s="125"/>
      <c r="R70" s="125"/>
      <c r="S70" s="125"/>
      <c r="T70" s="116">
        <f t="shared" si="0"/>
        <v>492</v>
      </c>
      <c r="U70" s="88"/>
    </row>
    <row r="71" spans="1:21" s="15" customFormat="1" ht="17.25" customHeight="1">
      <c r="A71" s="150"/>
      <c r="B71" s="64" t="s">
        <v>183</v>
      </c>
      <c r="C71" s="48" t="s">
        <v>85</v>
      </c>
      <c r="D71" s="115">
        <f ca="1">OFFSET($H71,0,MONTH(封面!$G$13)-1,)-OFFSET('2019研发费用 '!$H71,0,MONTH(封面!$G$13)-1,)</f>
        <v>0</v>
      </c>
      <c r="E71" s="115">
        <f ca="1">OFFSET($H71,0,MONTH(封面!$G$13)-1,)-OFFSET('2019预算研发费用 '!$H71,0,MONTH(封面!$G$13)-1,)</f>
        <v>0</v>
      </c>
      <c r="F71" s="115">
        <f ca="1">SUM(OFFSET($H71,0,0,1,MONTH(封面!$G$13)))-SUM(OFFSET('2019研发费用 '!$H71,0,0,1,MONTH(封面!$G$13)))</f>
        <v>0</v>
      </c>
      <c r="G71" s="115">
        <f ca="1">SUM(OFFSET($H71,0,0,1,MONTH(封面!$G$13)))-SUM(OFFSET('2019预算研发费用 '!$H71,0,0,1,MONTH(封面!$G$13)))</f>
        <v>0</v>
      </c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16">
        <f t="shared" ref="T71:T96" si="1">SUM(H71:S71)</f>
        <v>0</v>
      </c>
      <c r="U71" s="88"/>
    </row>
    <row r="72" spans="1:21" s="15" customFormat="1" ht="17.25" customHeight="1">
      <c r="A72" s="150"/>
      <c r="B72" s="64" t="s">
        <v>184</v>
      </c>
      <c r="C72" s="48" t="s">
        <v>86</v>
      </c>
      <c r="D72" s="115">
        <f ca="1">OFFSET($H72,0,MONTH(封面!$G$13)-1,)-OFFSET('2019研发费用 '!$H72,0,MONTH(封面!$G$13)-1,)</f>
        <v>0</v>
      </c>
      <c r="E72" s="115">
        <f ca="1">OFFSET($H72,0,MONTH(封面!$G$13)-1,)-OFFSET('2019预算研发费用 '!$H72,0,MONTH(封面!$G$13)-1,)</f>
        <v>0</v>
      </c>
      <c r="F72" s="115">
        <f ca="1">SUM(OFFSET($H72,0,0,1,MONTH(封面!$G$13)))-SUM(OFFSET('2019研发费用 '!$H72,0,0,1,MONTH(封面!$G$13)))</f>
        <v>0</v>
      </c>
      <c r="G72" s="115">
        <f ca="1">SUM(OFFSET($H72,0,0,1,MONTH(封面!$G$13)))-SUM(OFFSET('2019预算研发费用 '!$H72,0,0,1,MONTH(封面!$G$13)))</f>
        <v>0</v>
      </c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16">
        <f t="shared" si="1"/>
        <v>0</v>
      </c>
      <c r="U72" s="88"/>
    </row>
    <row r="73" spans="1:21" s="15" customFormat="1" ht="17.25" customHeight="1">
      <c r="A73" s="150"/>
      <c r="B73" s="151" t="s">
        <v>87</v>
      </c>
      <c r="C73" s="48" t="s">
        <v>88</v>
      </c>
      <c r="D73" s="115">
        <f ca="1">OFFSET($H73,0,MONTH(封面!$G$13)-1,)-OFFSET('2019研发费用 '!$H73,0,MONTH(封面!$G$13)-1,)</f>
        <v>0</v>
      </c>
      <c r="E73" s="115">
        <f ca="1">OFFSET($H73,0,MONTH(封面!$G$13)-1,)-OFFSET('2019预算研发费用 '!$H73,0,MONTH(封面!$G$13)-1,)</f>
        <v>0</v>
      </c>
      <c r="F73" s="115">
        <f ca="1">SUM(OFFSET($H73,0,0,1,MONTH(封面!$G$13)))-SUM(OFFSET('2019研发费用 '!$H73,0,0,1,MONTH(封面!$G$13)))</f>
        <v>0</v>
      </c>
      <c r="G73" s="115">
        <f ca="1">SUM(OFFSET($H73,0,0,1,MONTH(封面!$G$13)))-SUM(OFFSET('2019预算研发费用 '!$H73,0,0,1,MONTH(封面!$G$13)))</f>
        <v>0</v>
      </c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16">
        <f t="shared" si="1"/>
        <v>0</v>
      </c>
      <c r="U73" s="88"/>
    </row>
    <row r="74" spans="1:21" s="15" customFormat="1" ht="17.25" customHeight="1">
      <c r="A74" s="150"/>
      <c r="B74" s="151"/>
      <c r="C74" s="50" t="s">
        <v>89</v>
      </c>
      <c r="D74" s="115">
        <f ca="1">OFFSET($H74,0,MONTH(封面!$G$13)-1,)-OFFSET('2019研发费用 '!$H74,0,MONTH(封面!$G$13)-1,)</f>
        <v>0</v>
      </c>
      <c r="E74" s="115">
        <f ca="1">OFFSET($H74,0,MONTH(封面!$G$13)-1,)-OFFSET('2019预算研发费用 '!$H74,0,MONTH(封面!$G$13)-1,)</f>
        <v>0</v>
      </c>
      <c r="F74" s="115">
        <f ca="1">SUM(OFFSET($H74,0,0,1,MONTH(封面!$G$13)))-SUM(OFFSET('2019研发费用 '!$H74,0,0,1,MONTH(封面!$G$13)))</f>
        <v>0</v>
      </c>
      <c r="G74" s="115">
        <f ca="1">SUM(OFFSET($H74,0,0,1,MONTH(封面!$G$13)))-SUM(OFFSET('2019预算研发费用 '!$H74,0,0,1,MONTH(封面!$G$13)))</f>
        <v>0</v>
      </c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16">
        <f t="shared" si="1"/>
        <v>0</v>
      </c>
      <c r="U74" s="88"/>
    </row>
    <row r="75" spans="1:21" s="15" customFormat="1" ht="17.25" customHeight="1">
      <c r="A75" s="150"/>
      <c r="B75" s="64" t="s">
        <v>90</v>
      </c>
      <c r="C75" s="48" t="s">
        <v>91</v>
      </c>
      <c r="D75" s="115">
        <f ca="1">OFFSET($H75,0,MONTH(封面!$G$13)-1,)-OFFSET('2019研发费用 '!$H75,0,MONTH(封面!$G$13)-1,)</f>
        <v>0</v>
      </c>
      <c r="E75" s="115">
        <f ca="1">OFFSET($H75,0,MONTH(封面!$G$13)-1,)-OFFSET('2019预算研发费用 '!$H75,0,MONTH(封面!$G$13)-1,)</f>
        <v>0</v>
      </c>
      <c r="F75" s="115">
        <f ca="1">SUM(OFFSET($H75,0,0,1,MONTH(封面!$G$13)))-SUM(OFFSET('2019研发费用 '!$H75,0,0,1,MONTH(封面!$G$13)))</f>
        <v>0</v>
      </c>
      <c r="G75" s="115">
        <f ca="1">SUM(OFFSET($H75,0,0,1,MONTH(封面!$G$13)))-SUM(OFFSET('2019预算研发费用 '!$H75,0,0,1,MONTH(封面!$G$13)))</f>
        <v>0</v>
      </c>
      <c r="H75" s="125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16">
        <f t="shared" si="1"/>
        <v>0</v>
      </c>
      <c r="U75" s="88"/>
    </row>
    <row r="76" spans="1:21" s="15" customFormat="1" ht="17.25" customHeight="1">
      <c r="A76" s="145" t="s">
        <v>92</v>
      </c>
      <c r="B76" s="65" t="s">
        <v>188</v>
      </c>
      <c r="C76" s="48" t="s">
        <v>93</v>
      </c>
      <c r="D76" s="115">
        <f ca="1">OFFSET($H76,0,MONTH(封面!$G$13)-1,)-OFFSET('2019研发费用 '!$H76,0,MONTH(封面!$G$13)-1,)</f>
        <v>0</v>
      </c>
      <c r="E76" s="115">
        <f ca="1">OFFSET($H76,0,MONTH(封面!$G$13)-1,)-OFFSET('2019预算研发费用 '!$H76,0,MONTH(封面!$G$13)-1,)</f>
        <v>0</v>
      </c>
      <c r="F76" s="115">
        <f ca="1">SUM(OFFSET($H76,0,0,1,MONTH(封面!$G$13)))-SUM(OFFSET('2019研发费用 '!$H76,0,0,1,MONTH(封面!$G$13)))</f>
        <v>0</v>
      </c>
      <c r="G76" s="115">
        <f ca="1">SUM(OFFSET($H76,0,0,1,MONTH(封面!$G$13)))-SUM(OFFSET('2019预算研发费用 '!$H76,0,0,1,MONTH(封面!$G$13)))</f>
        <v>0</v>
      </c>
      <c r="H76" s="125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16">
        <f t="shared" si="1"/>
        <v>0</v>
      </c>
      <c r="U76" s="88"/>
    </row>
    <row r="77" spans="1:21" s="15" customFormat="1" ht="17.25" customHeight="1">
      <c r="A77" s="145"/>
      <c r="B77" s="146" t="s">
        <v>94</v>
      </c>
      <c r="C77" s="48" t="s">
        <v>95</v>
      </c>
      <c r="D77" s="115">
        <f ca="1">OFFSET($H77,0,MONTH(封面!$G$13)-1,)-OFFSET('2019研发费用 '!$H77,0,MONTH(封面!$G$13)-1,)</f>
        <v>0</v>
      </c>
      <c r="E77" s="115">
        <f ca="1">OFFSET($H77,0,MONTH(封面!$G$13)-1,)-OFFSET('2019预算研发费用 '!$H77,0,MONTH(封面!$G$13)-1,)</f>
        <v>0</v>
      </c>
      <c r="F77" s="115">
        <f ca="1">SUM(OFFSET($H77,0,0,1,MONTH(封面!$G$13)))-SUM(OFFSET('2019研发费用 '!$H77,0,0,1,MONTH(封面!$G$13)))</f>
        <v>0</v>
      </c>
      <c r="G77" s="115">
        <f ca="1">SUM(OFFSET($H77,0,0,1,MONTH(封面!$G$13)))-SUM(OFFSET('2019预算研发费用 '!$H77,0,0,1,MONTH(封面!$G$13)))</f>
        <v>0</v>
      </c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16">
        <f t="shared" si="1"/>
        <v>0</v>
      </c>
      <c r="U77" s="88"/>
    </row>
    <row r="78" spans="1:21" s="15" customFormat="1" ht="17.25" customHeight="1">
      <c r="A78" s="145"/>
      <c r="B78" s="146"/>
      <c r="C78" s="50" t="s">
        <v>96</v>
      </c>
      <c r="D78" s="115">
        <f ca="1">OFFSET($H78,0,MONTH(封面!$G$13)-1,)-OFFSET('2019研发费用 '!$H78,0,MONTH(封面!$G$13)-1,)</f>
        <v>0</v>
      </c>
      <c r="E78" s="115">
        <f ca="1">OFFSET($H78,0,MONTH(封面!$G$13)-1,)-OFFSET('2019预算研发费用 '!$H78,0,MONTH(封面!$G$13)-1,)</f>
        <v>0</v>
      </c>
      <c r="F78" s="115">
        <f ca="1">SUM(OFFSET($H78,0,0,1,MONTH(封面!$G$13)))-SUM(OFFSET('2019研发费用 '!$H78,0,0,1,MONTH(封面!$G$13)))</f>
        <v>0</v>
      </c>
      <c r="G78" s="115">
        <f ca="1">SUM(OFFSET($H78,0,0,1,MONTH(封面!$G$13)))-SUM(OFFSET('2019预算研发费用 '!$H78,0,0,1,MONTH(封面!$G$13)))</f>
        <v>0</v>
      </c>
      <c r="H78" s="125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16">
        <f t="shared" si="1"/>
        <v>0</v>
      </c>
      <c r="U78" s="88"/>
    </row>
    <row r="79" spans="1:21" s="15" customFormat="1" ht="17.25" customHeight="1">
      <c r="A79" s="145"/>
      <c r="B79" s="65" t="s">
        <v>190</v>
      </c>
      <c r="C79" s="48" t="s">
        <v>97</v>
      </c>
      <c r="D79" s="115">
        <f ca="1">OFFSET($H79,0,MONTH(封面!$G$13)-1,)-OFFSET('2019研发费用 '!$H79,0,MONTH(封面!$G$13)-1,)</f>
        <v>0</v>
      </c>
      <c r="E79" s="115">
        <f ca="1">OFFSET($H79,0,MONTH(封面!$G$13)-1,)-OFFSET('2019预算研发费用 '!$H79,0,MONTH(封面!$G$13)-1,)</f>
        <v>0</v>
      </c>
      <c r="F79" s="115">
        <f ca="1">SUM(OFFSET($H79,0,0,1,MONTH(封面!$G$13)))-SUM(OFFSET('2019研发费用 '!$H79,0,0,1,MONTH(封面!$G$13)))</f>
        <v>0</v>
      </c>
      <c r="G79" s="115">
        <f ca="1">SUM(OFFSET($H79,0,0,1,MONTH(封面!$G$13)))-SUM(OFFSET('2019预算研发费用 '!$H79,0,0,1,MONTH(封面!$G$13)))</f>
        <v>0</v>
      </c>
      <c r="H79" s="125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16">
        <f t="shared" si="1"/>
        <v>0</v>
      </c>
      <c r="U79" s="88"/>
    </row>
    <row r="80" spans="1:21" s="15" customFormat="1" ht="17.25" customHeight="1">
      <c r="A80" s="147" t="s">
        <v>98</v>
      </c>
      <c r="B80" s="65" t="s">
        <v>99</v>
      </c>
      <c r="C80" s="48" t="s">
        <v>100</v>
      </c>
      <c r="D80" s="115">
        <f ca="1">OFFSET($H80,0,MONTH(封面!$G$13)-1,)-OFFSET('2019研发费用 '!$H80,0,MONTH(封面!$G$13)-1,)</f>
        <v>0</v>
      </c>
      <c r="E80" s="115">
        <f ca="1">OFFSET($H80,0,MONTH(封面!$G$13)-1,)-OFFSET('2019预算研发费用 '!$H80,0,MONTH(封面!$G$13)-1,)</f>
        <v>0</v>
      </c>
      <c r="F80" s="115">
        <f ca="1">SUM(OFFSET($H80,0,0,1,MONTH(封面!$G$13)))-SUM(OFFSET('2019研发费用 '!$H80,0,0,1,MONTH(封面!$G$13)))</f>
        <v>-137.93</v>
      </c>
      <c r="G80" s="115">
        <f ca="1">SUM(OFFSET($H80,0,0,1,MONTH(封面!$G$13)))-SUM(OFFSET('2019预算研发费用 '!$H80,0,0,1,MONTH(封面!$G$13)))</f>
        <v>0</v>
      </c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16">
        <f t="shared" si="1"/>
        <v>0</v>
      </c>
      <c r="U80" s="88"/>
    </row>
    <row r="81" spans="1:29" s="15" customFormat="1" ht="17.25" customHeight="1">
      <c r="A81" s="147"/>
      <c r="B81" s="65" t="s">
        <v>193</v>
      </c>
      <c r="C81" s="45" t="s">
        <v>101</v>
      </c>
      <c r="D81" s="115">
        <f ca="1">OFFSET($H81,0,MONTH(封面!$G$13)-1,)-OFFSET('2019研发费用 '!$H81,0,MONTH(封面!$G$13)-1,)</f>
        <v>0</v>
      </c>
      <c r="E81" s="115">
        <f ca="1">OFFSET($H81,0,MONTH(封面!$G$13)-1,)-OFFSET('2019预算研发费用 '!$H81,0,MONTH(封面!$G$13)-1,)</f>
        <v>0</v>
      </c>
      <c r="F81" s="115">
        <f ca="1">SUM(OFFSET($H81,0,0,1,MONTH(封面!$G$13)))-SUM(OFFSET('2019研发费用 '!$H81,0,0,1,MONTH(封面!$G$13)))</f>
        <v>0</v>
      </c>
      <c r="G81" s="115">
        <f ca="1">SUM(OFFSET($H81,0,0,1,MONTH(封面!$G$13)))-SUM(OFFSET('2019预算研发费用 '!$H81,0,0,1,MONTH(封面!$G$13)))</f>
        <v>0</v>
      </c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16">
        <f t="shared" si="1"/>
        <v>0</v>
      </c>
      <c r="U81" s="88"/>
    </row>
    <row r="82" spans="1:29" s="15" customFormat="1" ht="17.25" customHeight="1">
      <c r="A82" s="147"/>
      <c r="B82" s="146" t="s">
        <v>102</v>
      </c>
      <c r="C82" s="45" t="s">
        <v>103</v>
      </c>
      <c r="D82" s="115">
        <f ca="1">OFFSET($H82,0,MONTH(封面!$G$13)-1,)-OFFSET('2019研发费用 '!$H82,0,MONTH(封面!$G$13)-1,)</f>
        <v>0</v>
      </c>
      <c r="E82" s="115">
        <f ca="1">OFFSET($H82,0,MONTH(封面!$G$13)-1,)-OFFSET('2019预算研发费用 '!$H82,0,MONTH(封面!$G$13)-1,)</f>
        <v>0</v>
      </c>
      <c r="F82" s="115">
        <f ca="1">SUM(OFFSET($H82,0,0,1,MONTH(封面!$G$13)))-SUM(OFFSET('2019研发费用 '!$H82,0,0,1,MONTH(封面!$G$13)))</f>
        <v>0</v>
      </c>
      <c r="G82" s="115">
        <f ca="1">SUM(OFFSET($H82,0,0,1,MONTH(封面!$G$13)))-SUM(OFFSET('2019预算研发费用 '!$H82,0,0,1,MONTH(封面!$G$13)))</f>
        <v>0</v>
      </c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16">
        <f t="shared" si="1"/>
        <v>0</v>
      </c>
      <c r="U82" s="88"/>
    </row>
    <row r="83" spans="1:29" s="15" customFormat="1" ht="17.25" customHeight="1">
      <c r="A83" s="147"/>
      <c r="B83" s="146"/>
      <c r="C83" s="45" t="s">
        <v>104</v>
      </c>
      <c r="D83" s="115">
        <f ca="1">OFFSET($H83,0,MONTH(封面!$G$13)-1,)-OFFSET('2019研发费用 '!$H83,0,MONTH(封面!$G$13)-1,)</f>
        <v>0</v>
      </c>
      <c r="E83" s="115">
        <f ca="1">OFFSET($H83,0,MONTH(封面!$G$13)-1,)-OFFSET('2019预算研发费用 '!$H83,0,MONTH(封面!$G$13)-1,)</f>
        <v>0</v>
      </c>
      <c r="F83" s="115">
        <f ca="1">SUM(OFFSET($H83,0,0,1,MONTH(封面!$G$13)))-SUM(OFFSET('2019研发费用 '!$H83,0,0,1,MONTH(封面!$G$13)))</f>
        <v>0</v>
      </c>
      <c r="G83" s="115">
        <f ca="1">SUM(OFFSET($H83,0,0,1,MONTH(封面!$G$13)))-SUM(OFFSET('2019预算研发费用 '!$H83,0,0,1,MONTH(封面!$G$13)))</f>
        <v>0</v>
      </c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16">
        <f t="shared" si="1"/>
        <v>0</v>
      </c>
      <c r="U83" s="88"/>
    </row>
    <row r="84" spans="1:29" s="15" customFormat="1" ht="17.25" customHeight="1">
      <c r="A84" s="147"/>
      <c r="B84" s="146"/>
      <c r="C84" s="45" t="s">
        <v>105</v>
      </c>
      <c r="D84" s="115">
        <f ca="1">OFFSET($H84,0,MONTH(封面!$G$13)-1,)-OFFSET('2019研发费用 '!$H84,0,MONTH(封面!$G$13)-1,)</f>
        <v>0</v>
      </c>
      <c r="E84" s="115">
        <f ca="1">OFFSET($H84,0,MONTH(封面!$G$13)-1,)-OFFSET('2019预算研发费用 '!$H84,0,MONTH(封面!$G$13)-1,)</f>
        <v>0</v>
      </c>
      <c r="F84" s="115">
        <f ca="1">SUM(OFFSET($H84,0,0,1,MONTH(封面!$G$13)))-SUM(OFFSET('2019研发费用 '!$H84,0,0,1,MONTH(封面!$G$13)))</f>
        <v>0</v>
      </c>
      <c r="G84" s="115">
        <f ca="1">SUM(OFFSET($H84,0,0,1,MONTH(封面!$G$13)))-SUM(OFFSET('2019预算研发费用 '!$H84,0,0,1,MONTH(封面!$G$13)))</f>
        <v>0</v>
      </c>
      <c r="H84" s="125"/>
      <c r="I84" s="125"/>
      <c r="J84" s="125"/>
      <c r="K84" s="125"/>
      <c r="L84" s="125"/>
      <c r="M84" s="125"/>
      <c r="N84" s="125"/>
      <c r="O84" s="125"/>
      <c r="P84" s="125"/>
      <c r="Q84" s="125"/>
      <c r="R84" s="125"/>
      <c r="S84" s="125"/>
      <c r="T84" s="116">
        <f t="shared" si="1"/>
        <v>0</v>
      </c>
      <c r="U84" s="88"/>
    </row>
    <row r="85" spans="1:29" s="15" customFormat="1" ht="17.25" customHeight="1">
      <c r="A85" s="147"/>
      <c r="B85" s="65" t="s">
        <v>106</v>
      </c>
      <c r="C85" s="48" t="s">
        <v>107</v>
      </c>
      <c r="D85" s="115">
        <f ca="1">OFFSET($H85,0,MONTH(封面!$G$13)-1,)-OFFSET('2019研发费用 '!$H85,0,MONTH(封面!$G$13)-1,)</f>
        <v>0</v>
      </c>
      <c r="E85" s="115">
        <f ca="1">OFFSET($H85,0,MONTH(封面!$G$13)-1,)-OFFSET('2019预算研发费用 '!$H85,0,MONTH(封面!$G$13)-1,)</f>
        <v>0</v>
      </c>
      <c r="F85" s="115">
        <f ca="1">SUM(OFFSET($H85,0,0,1,MONTH(封面!$G$13)))-SUM(OFFSET('2019研发费用 '!$H85,0,0,1,MONTH(封面!$G$13)))</f>
        <v>0</v>
      </c>
      <c r="G85" s="115">
        <f ca="1">SUM(OFFSET($H85,0,0,1,MONTH(封面!$G$13)))-SUM(OFFSET('2019预算研发费用 '!$H85,0,0,1,MONTH(封面!$G$13)))</f>
        <v>0</v>
      </c>
      <c r="H85" s="125"/>
      <c r="I85" s="125"/>
      <c r="J85" s="125"/>
      <c r="K85" s="125"/>
      <c r="L85" s="125"/>
      <c r="M85" s="125"/>
      <c r="N85" s="125"/>
      <c r="O85" s="125"/>
      <c r="P85" s="125"/>
      <c r="Q85" s="125"/>
      <c r="R85" s="125"/>
      <c r="S85" s="125"/>
      <c r="T85" s="116">
        <f t="shared" si="1"/>
        <v>0</v>
      </c>
      <c r="U85" s="88"/>
    </row>
    <row r="86" spans="1:29" s="15" customFormat="1" ht="17.25" customHeight="1">
      <c r="A86" s="148" t="s">
        <v>108</v>
      </c>
      <c r="B86" s="65" t="s">
        <v>109</v>
      </c>
      <c r="C86" s="48" t="s">
        <v>110</v>
      </c>
      <c r="D86" s="115">
        <f ca="1">OFFSET($H86,0,MONTH(封面!$G$13)-1,)-OFFSET('2019研发费用 '!$H86,0,MONTH(封面!$G$13)-1,)</f>
        <v>0</v>
      </c>
      <c r="E86" s="115">
        <f ca="1">OFFSET($H86,0,MONTH(封面!$G$13)-1,)-OFFSET('2019预算研发费用 '!$H86,0,MONTH(封面!$G$13)-1,)</f>
        <v>0</v>
      </c>
      <c r="F86" s="115">
        <f ca="1">SUM(OFFSET($H86,0,0,1,MONTH(封面!$G$13)))-SUM(OFFSET('2019研发费用 '!$H86,0,0,1,MONTH(封面!$G$13)))</f>
        <v>0</v>
      </c>
      <c r="G86" s="115">
        <f ca="1">SUM(OFFSET($H86,0,0,1,MONTH(封面!$G$13)))-SUM(OFFSET('2019预算研发费用 '!$H86,0,0,1,MONTH(封面!$G$13)))</f>
        <v>0</v>
      </c>
      <c r="H86" s="125"/>
      <c r="I86" s="125"/>
      <c r="J86" s="125"/>
      <c r="K86" s="125"/>
      <c r="L86" s="125"/>
      <c r="M86" s="125"/>
      <c r="N86" s="125"/>
      <c r="O86" s="125"/>
      <c r="P86" s="125"/>
      <c r="Q86" s="125"/>
      <c r="R86" s="125"/>
      <c r="S86" s="125"/>
      <c r="T86" s="116">
        <f t="shared" si="1"/>
        <v>0</v>
      </c>
      <c r="U86" s="88"/>
    </row>
    <row r="87" spans="1:29" s="15" customFormat="1" ht="17.25" customHeight="1">
      <c r="A87" s="148"/>
      <c r="B87" s="65" t="s">
        <v>111</v>
      </c>
      <c r="C87" s="48" t="s">
        <v>112</v>
      </c>
      <c r="D87" s="115">
        <f ca="1">OFFSET($H87,0,MONTH(封面!$G$13)-1,)-OFFSET('2019研发费用 '!$H87,0,MONTH(封面!$G$13)-1,)</f>
        <v>0</v>
      </c>
      <c r="E87" s="115">
        <f ca="1">OFFSET($H87,0,MONTH(封面!$G$13)-1,)-OFFSET('2019预算研发费用 '!$H87,0,MONTH(封面!$G$13)-1,)</f>
        <v>0</v>
      </c>
      <c r="F87" s="115">
        <f ca="1">SUM(OFFSET($H87,0,0,1,MONTH(封面!$G$13)))-SUM(OFFSET('2019研发费用 '!$H87,0,0,1,MONTH(封面!$G$13)))</f>
        <v>0</v>
      </c>
      <c r="G87" s="115">
        <f ca="1">SUM(OFFSET($H87,0,0,1,MONTH(封面!$G$13)))-SUM(OFFSET('2019预算研发费用 '!$H87,0,0,1,MONTH(封面!$G$13)))</f>
        <v>0</v>
      </c>
      <c r="H87" s="125"/>
      <c r="I87" s="125"/>
      <c r="J87" s="125"/>
      <c r="K87" s="125"/>
      <c r="L87" s="125"/>
      <c r="M87" s="125"/>
      <c r="N87" s="125"/>
      <c r="O87" s="125"/>
      <c r="P87" s="125"/>
      <c r="Q87" s="125"/>
      <c r="R87" s="125"/>
      <c r="S87" s="125"/>
      <c r="T87" s="116">
        <f t="shared" si="1"/>
        <v>0</v>
      </c>
      <c r="U87" s="88"/>
    </row>
    <row r="88" spans="1:29" s="15" customFormat="1" ht="17.25" customHeight="1">
      <c r="A88" s="148"/>
      <c r="B88" s="65" t="s">
        <v>113</v>
      </c>
      <c r="C88" s="48" t="s">
        <v>114</v>
      </c>
      <c r="D88" s="115">
        <f ca="1">OFFSET($H88,0,MONTH(封面!$G$13)-1,)-OFFSET('2019研发费用 '!$H88,0,MONTH(封面!$G$13)-1,)</f>
        <v>0</v>
      </c>
      <c r="E88" s="115">
        <f ca="1">OFFSET($H88,0,MONTH(封面!$G$13)-1,)-OFFSET('2019预算研发费用 '!$H88,0,MONTH(封面!$G$13)-1,)</f>
        <v>0</v>
      </c>
      <c r="F88" s="115">
        <f ca="1">SUM(OFFSET($H88,0,0,1,MONTH(封面!$G$13)))-SUM(OFFSET('2019研发费用 '!$H88,0,0,1,MONTH(封面!$G$13)))</f>
        <v>0</v>
      </c>
      <c r="G88" s="115">
        <f ca="1">SUM(OFFSET($H88,0,0,1,MONTH(封面!$G$13)))-SUM(OFFSET('2019预算研发费用 '!$H88,0,0,1,MONTH(封面!$G$13)))</f>
        <v>0</v>
      </c>
      <c r="H88" s="125"/>
      <c r="I88" s="125"/>
      <c r="J88" s="125"/>
      <c r="K88" s="125"/>
      <c r="L88" s="125"/>
      <c r="M88" s="125"/>
      <c r="N88" s="125"/>
      <c r="O88" s="125"/>
      <c r="P88" s="125"/>
      <c r="Q88" s="125"/>
      <c r="R88" s="125"/>
      <c r="S88" s="125"/>
      <c r="T88" s="116">
        <f t="shared" si="1"/>
        <v>0</v>
      </c>
      <c r="U88" s="88"/>
    </row>
    <row r="89" spans="1:29" s="15" customFormat="1" ht="17.25" customHeight="1">
      <c r="A89" s="148"/>
      <c r="B89" s="65" t="s">
        <v>200</v>
      </c>
      <c r="C89" s="48" t="s">
        <v>115</v>
      </c>
      <c r="D89" s="115">
        <f ca="1">OFFSET($H89,0,MONTH(封面!$G$13)-1,)-OFFSET('2019研发费用 '!$H89,0,MONTH(封面!$G$13)-1,)</f>
        <v>0</v>
      </c>
      <c r="E89" s="115">
        <f ca="1">OFFSET($H89,0,MONTH(封面!$G$13)-1,)-OFFSET('2019预算研发费用 '!$H89,0,MONTH(封面!$G$13)-1,)</f>
        <v>0</v>
      </c>
      <c r="F89" s="115">
        <f ca="1">SUM(OFFSET($H89,0,0,1,MONTH(封面!$G$13)))-SUM(OFFSET('2019研发费用 '!$H89,0,0,1,MONTH(封面!$G$13)))</f>
        <v>0</v>
      </c>
      <c r="G89" s="115">
        <f ca="1">SUM(OFFSET($H89,0,0,1,MONTH(封面!$G$13)))-SUM(OFFSET('2019预算研发费用 '!$H89,0,0,1,MONTH(封面!$G$13)))</f>
        <v>0</v>
      </c>
      <c r="H89" s="125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16">
        <f t="shared" si="1"/>
        <v>0</v>
      </c>
      <c r="U89" s="88"/>
    </row>
    <row r="90" spans="1:29" s="15" customFormat="1" ht="17.25" customHeight="1">
      <c r="A90" s="149" t="s">
        <v>116</v>
      </c>
      <c r="B90" s="65" t="s">
        <v>202</v>
      </c>
      <c r="C90" s="48" t="s">
        <v>117</v>
      </c>
      <c r="D90" s="115">
        <f ca="1">OFFSET($H90,0,MONTH(封面!$G$13)-1,)-OFFSET('2019研发费用 '!$H90,0,MONTH(封面!$G$13)-1,)</f>
        <v>0</v>
      </c>
      <c r="E90" s="115">
        <f ca="1">OFFSET($H90,0,MONTH(封面!$G$13)-1,)-OFFSET('2019预算研发费用 '!$H90,0,MONTH(封面!$G$13)-1,)</f>
        <v>0</v>
      </c>
      <c r="F90" s="115">
        <f ca="1">SUM(OFFSET($H90,0,0,1,MONTH(封面!$G$13)))-SUM(OFFSET('2019研发费用 '!$H90,0,0,1,MONTH(封面!$G$13)))</f>
        <v>0</v>
      </c>
      <c r="G90" s="115">
        <f ca="1">SUM(OFFSET($H90,0,0,1,MONTH(封面!$G$13)))-SUM(OFFSET('2019预算研发费用 '!$H90,0,0,1,MONTH(封面!$G$13)))</f>
        <v>0</v>
      </c>
      <c r="H90" s="125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16">
        <f t="shared" si="1"/>
        <v>0</v>
      </c>
      <c r="U90" s="88"/>
    </row>
    <row r="91" spans="1:29" s="15" customFormat="1" ht="17.25" customHeight="1">
      <c r="A91" s="149"/>
      <c r="B91" s="65" t="s">
        <v>203</v>
      </c>
      <c r="C91" s="48" t="s">
        <v>441</v>
      </c>
      <c r="D91" s="115">
        <f ca="1">OFFSET($H91,0,MONTH(封面!$G$13)-1,)-OFFSET('2019研发费用 '!$H91,0,MONTH(封面!$G$13)-1,)</f>
        <v>0</v>
      </c>
      <c r="E91" s="115">
        <f ca="1">OFFSET($H91,0,MONTH(封面!$G$13)-1,)-OFFSET('2019预算研发费用 '!$H91,0,MONTH(封面!$G$13)-1,)</f>
        <v>0</v>
      </c>
      <c r="F91" s="115">
        <f ca="1">SUM(OFFSET($H91,0,0,1,MONTH(封面!$G$13)))-SUM(OFFSET('2019研发费用 '!$H91,0,0,1,MONTH(封面!$G$13)))</f>
        <v>0</v>
      </c>
      <c r="G91" s="115">
        <f ca="1">SUM(OFFSET($H91,0,0,1,MONTH(封面!$G$13)))-SUM(OFFSET('2019预算研发费用 '!$H91,0,0,1,MONTH(封面!$G$13)))</f>
        <v>0</v>
      </c>
      <c r="H91" s="125"/>
      <c r="I91" s="125"/>
      <c r="J91" s="125"/>
      <c r="K91" s="125"/>
      <c r="L91" s="125"/>
      <c r="M91" s="125"/>
      <c r="N91" s="125"/>
      <c r="O91" s="125"/>
      <c r="P91" s="125"/>
      <c r="Q91" s="125"/>
      <c r="R91" s="125"/>
      <c r="S91" s="125"/>
      <c r="T91" s="116">
        <f t="shared" si="1"/>
        <v>0</v>
      </c>
      <c r="U91" s="88"/>
    </row>
    <row r="92" spans="1:29" s="15" customFormat="1" ht="17.25" customHeight="1">
      <c r="A92" s="149"/>
      <c r="B92" s="65" t="s">
        <v>118</v>
      </c>
      <c r="C92" s="48" t="s">
        <v>16</v>
      </c>
      <c r="D92" s="115">
        <f ca="1">OFFSET($H92,0,MONTH(封面!$G$13)-1,)-OFFSET('2019研发费用 '!$H92,0,MONTH(封面!$G$13)-1,)</f>
        <v>0</v>
      </c>
      <c r="E92" s="115">
        <f ca="1">OFFSET($H92,0,MONTH(封面!$G$13)-1,)-OFFSET('2019预算研发费用 '!$H92,0,MONTH(封面!$G$13)-1,)</f>
        <v>0</v>
      </c>
      <c r="F92" s="115">
        <f ca="1">SUM(OFFSET($H92,0,0,1,MONTH(封面!$G$13)))-SUM(OFFSET('2019研发费用 '!$H92,0,0,1,MONTH(封面!$G$13)))</f>
        <v>0</v>
      </c>
      <c r="G92" s="115">
        <f ca="1">SUM(OFFSET($H92,0,0,1,MONTH(封面!$G$13)))-SUM(OFFSET('2019预算研发费用 '!$H92,0,0,1,MONTH(封面!$G$13)))</f>
        <v>0</v>
      </c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16">
        <f t="shared" si="1"/>
        <v>0</v>
      </c>
      <c r="U92" s="88"/>
    </row>
    <row r="93" spans="1:29" s="34" customFormat="1" ht="15" customHeight="1">
      <c r="A93" s="205" t="s">
        <v>119</v>
      </c>
      <c r="B93" s="206"/>
      <c r="C93" s="207"/>
      <c r="D93" s="116">
        <f ca="1">SUM(D6:D92)</f>
        <v>34408.15</v>
      </c>
      <c r="E93" s="116">
        <f ca="1">SUM(E6:E92)</f>
        <v>117467.42000000001</v>
      </c>
      <c r="F93" s="116">
        <f ca="1">SUM(F6:F92)</f>
        <v>-83412.039999999964</v>
      </c>
      <c r="G93" s="116">
        <f ca="1">SUM(G6:G92)</f>
        <v>394956.7300000001</v>
      </c>
      <c r="H93" s="116">
        <f>SUM(H6:H92)</f>
        <v>112922.64</v>
      </c>
      <c r="I93" s="116">
        <f>SUM(I6:I92)</f>
        <v>124886.47999999998</v>
      </c>
      <c r="J93" s="116">
        <f>SUM(J6:J92)</f>
        <v>39680.19</v>
      </c>
      <c r="K93" s="116">
        <f>SUM(K6:K92)</f>
        <v>117467.42000000001</v>
      </c>
      <c r="L93" s="116">
        <f>SUM(L6:L92)</f>
        <v>0</v>
      </c>
      <c r="M93" s="116">
        <f>SUM(M6:M92)</f>
        <v>0</v>
      </c>
      <c r="N93" s="116">
        <f>SUM(N6:N92)</f>
        <v>0</v>
      </c>
      <c r="O93" s="116">
        <f>SUM(O6:O92)</f>
        <v>0</v>
      </c>
      <c r="P93" s="116">
        <f>SUM(P6:P92)</f>
        <v>0</v>
      </c>
      <c r="Q93" s="116">
        <f>SUM(Q6:Q92)</f>
        <v>0</v>
      </c>
      <c r="R93" s="116">
        <f>SUM(R6:R92)</f>
        <v>0</v>
      </c>
      <c r="S93" s="116">
        <f>SUM(S6:S92)</f>
        <v>0</v>
      </c>
      <c r="T93" s="116">
        <f>SUM(T6:T92)</f>
        <v>394956.7300000001</v>
      </c>
      <c r="U93" s="88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02" t="s">
        <v>261</v>
      </c>
      <c r="B94" s="203"/>
      <c r="C94" s="204"/>
      <c r="D94" s="115">
        <f ca="1">OFFSET($H94,0,MONTH(封面!$G$13)-1,)-OFFSET('2019研发费用 '!$H94,0,MONTH(封面!$G$13)-1,)</f>
        <v>0</v>
      </c>
      <c r="E94" s="115"/>
      <c r="F94" s="115">
        <f ca="1">SUM(OFFSET($H94,0,0,1,MONTH(封面!$G$13)))-SUM(OFFSET('2019研发费用 '!$H94,0,0,1,MONTH(封面!$G$13)))</f>
        <v>0</v>
      </c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>
        <f t="shared" si="1"/>
        <v>0</v>
      </c>
      <c r="U94" s="88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02" t="s">
        <v>262</v>
      </c>
      <c r="B95" s="203"/>
      <c r="C95" s="204"/>
      <c r="D95" s="115">
        <f ca="1">OFFSET($H95,0,MONTH(封面!$G$13)-1,)-OFFSET('2019研发费用 '!$H95,0,MONTH(封面!$G$13)-1,)</f>
        <v>34408.150000000023</v>
      </c>
      <c r="E95" s="115"/>
      <c r="F95" s="115">
        <f ca="1">SUM(OFFSET($H95,0,0,1,MONTH(封面!$G$13)))-SUM(OFFSET('2019研发费用 '!$H95,0,0,1,MONTH(封面!$G$13)))</f>
        <v>-83412.040000000037</v>
      </c>
      <c r="G95" s="115"/>
      <c r="H95" s="115">
        <f>H93</f>
        <v>112922.64</v>
      </c>
      <c r="I95" s="125">
        <f t="shared" ref="I95:S95" si="2">I93</f>
        <v>124886.47999999998</v>
      </c>
      <c r="J95" s="125">
        <f t="shared" si="2"/>
        <v>39680.19</v>
      </c>
      <c r="K95" s="125">
        <f t="shared" si="2"/>
        <v>117467.42000000001</v>
      </c>
      <c r="L95" s="125">
        <f t="shared" si="2"/>
        <v>0</v>
      </c>
      <c r="M95" s="125">
        <f t="shared" si="2"/>
        <v>0</v>
      </c>
      <c r="N95" s="125">
        <f t="shared" si="2"/>
        <v>0</v>
      </c>
      <c r="O95" s="125">
        <f t="shared" si="2"/>
        <v>0</v>
      </c>
      <c r="P95" s="125">
        <f t="shared" si="2"/>
        <v>0</v>
      </c>
      <c r="Q95" s="125">
        <f t="shared" si="2"/>
        <v>0</v>
      </c>
      <c r="R95" s="125">
        <f t="shared" si="2"/>
        <v>0</v>
      </c>
      <c r="S95" s="125">
        <f t="shared" si="2"/>
        <v>0</v>
      </c>
      <c r="T95" s="115">
        <f t="shared" si="1"/>
        <v>394956.73</v>
      </c>
      <c r="U95" s="88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02" t="s">
        <v>431</v>
      </c>
      <c r="B96" s="203"/>
      <c r="C96" s="204"/>
      <c r="D96" s="115">
        <f ca="1">OFFSET($H96,0,MONTH(封面!$G$13)-1,)-OFFSET('2019研发费用 '!$H96,0,MONTH(封面!$G$13)-1,)</f>
        <v>0</v>
      </c>
      <c r="E96" s="115"/>
      <c r="F96" s="115">
        <f ca="1">SUM(OFFSET($H96,0,0,1,MONTH(封面!$G$13)))-SUM(OFFSET('2019研发费用 '!$H96,0,0,1,MONTH(封面!$G$13)))</f>
        <v>0</v>
      </c>
      <c r="G96" s="115"/>
      <c r="H96" s="115">
        <v>0</v>
      </c>
      <c r="I96" s="115">
        <v>0</v>
      </c>
      <c r="J96" s="115">
        <v>0</v>
      </c>
      <c r="K96" s="115"/>
      <c r="L96" s="115"/>
      <c r="M96" s="115"/>
      <c r="N96" s="115"/>
      <c r="O96" s="115"/>
      <c r="P96" s="115"/>
      <c r="Q96" s="115"/>
      <c r="R96" s="115"/>
      <c r="S96" s="115"/>
      <c r="T96" s="115">
        <f t="shared" si="1"/>
        <v>0</v>
      </c>
      <c r="U96" s="88"/>
      <c r="V96" s="15"/>
      <c r="W96" s="15"/>
      <c r="X96" s="15"/>
      <c r="Y96" s="15"/>
      <c r="Z96" s="15"/>
      <c r="AA96" s="15"/>
      <c r="AB96" s="15"/>
      <c r="AC96" s="15"/>
    </row>
    <row r="97" spans="1:20">
      <c r="A97" s="31"/>
      <c r="B97" s="31"/>
      <c r="C97" s="53" t="s">
        <v>122</v>
      </c>
      <c r="D97" s="90">
        <f ca="1">D93-SUM(D94:D96)</f>
        <v>0</v>
      </c>
      <c r="E97" s="90"/>
      <c r="F97" s="90">
        <f ca="1">F93-SUM(F94:F96)</f>
        <v>0</v>
      </c>
      <c r="G97" s="90"/>
      <c r="H97" s="90">
        <f t="shared" ref="H97:T97" si="3">H93-SUM(H94:H96)</f>
        <v>0</v>
      </c>
      <c r="I97" s="90">
        <f>I93-SUM(I94:I96)</f>
        <v>0</v>
      </c>
      <c r="J97" s="90">
        <f>J93-'2020实际管理费用'!J91</f>
        <v>0</v>
      </c>
      <c r="K97" s="90">
        <f>K93-'2020实际管理费用'!K91</f>
        <v>0</v>
      </c>
      <c r="L97" s="90">
        <f>L93-'2020实际管理费用'!L91</f>
        <v>0</v>
      </c>
      <c r="M97" s="90">
        <f>M93-'2020实际管理费用'!M91</f>
        <v>0</v>
      </c>
      <c r="N97" s="90">
        <f>N93-'2020实际管理费用'!N91</f>
        <v>0</v>
      </c>
      <c r="O97" s="90">
        <f>O93-'2020实际管理费用'!O91</f>
        <v>0</v>
      </c>
      <c r="P97" s="90">
        <f>P93-'2020实际管理费用'!P91</f>
        <v>0</v>
      </c>
      <c r="Q97" s="90">
        <f>Q93-'2020实际管理费用'!Q91</f>
        <v>0</v>
      </c>
      <c r="R97" s="90">
        <f>R93-'2020实际管理费用'!R91</f>
        <v>0</v>
      </c>
      <c r="S97" s="90">
        <f>S93-'2020实际管理费用'!S91</f>
        <v>0</v>
      </c>
      <c r="T97" s="90">
        <f t="shared" si="3"/>
        <v>0</v>
      </c>
    </row>
    <row r="98" spans="1:20">
      <c r="G98" s="35"/>
      <c r="Q98" s="55"/>
      <c r="R98" s="55"/>
      <c r="S98" s="55"/>
      <c r="T98" s="55"/>
    </row>
    <row r="99" spans="1:20">
      <c r="A99" s="31"/>
      <c r="G99" s="35"/>
    </row>
    <row r="100" spans="1:20">
      <c r="A100" s="31"/>
      <c r="G100" s="35"/>
    </row>
    <row r="101" spans="1:20">
      <c r="A101" s="31"/>
      <c r="G101" s="35"/>
    </row>
    <row r="102" spans="1:20">
      <c r="A102" s="31"/>
      <c r="G102" s="35"/>
    </row>
    <row r="103" spans="1:20">
      <c r="A103" s="31"/>
    </row>
  </sheetData>
  <autoFilter ref="A5:AC98"/>
  <customSheetViews>
    <customSheetView guid="{8309B07A-FC01-4476-88AB-A9C1650B1DDA}">
      <pane xSplit="3" ySplit="5" topLeftCell="J72" activePane="bottomRight" state="frozen"/>
      <selection pane="bottomRight" activeCell="O78" sqref="O78"/>
      <pageMargins left="0.75" right="0.75" top="1" bottom="1" header="0.5" footer="0.5"/>
      <pageSetup paperSize="9" orientation="portrait" verticalDpi="1200" r:id="rId1"/>
      <headerFooter alignWithMargins="0"/>
    </customSheetView>
    <customSheetView guid="{D4D59768-72E0-4FAB-974B-C4290D2FAC8F}">
      <pane xSplit="3" ySplit="5" topLeftCell="D6" activePane="bottomRight" state="frozen"/>
      <selection pane="bottomRight" activeCell="J17" sqref="J17"/>
      <pageMargins left="0.75" right="0.75" top="1" bottom="1" header="0.5" footer="0.5"/>
      <pageSetup paperSize="9" orientation="portrait" verticalDpi="1200" r:id="rId2"/>
      <headerFooter alignWithMargins="0"/>
    </customSheetView>
    <customSheetView guid="{A37983A8-BC51-4154-8FEA-C3D4561882CC}">
      <pane xSplit="3" ySplit="5" topLeftCell="D82" activePane="bottomRight" state="frozen"/>
      <selection pane="bottomRight" activeCell="H94" sqref="H94:H95"/>
      <pageMargins left="0.75" right="0.75" top="1" bottom="1" header="0.5" footer="0.5"/>
      <pageSetup paperSize="9" orientation="portrait" verticalDpi="1200" r:id="rId3"/>
      <headerFooter alignWithMargins="0"/>
    </customSheetView>
    <customSheetView guid="{50C6B4FE-3059-4DA5-BCA6-E2B9EEC70A61}">
      <pane xSplit="3" ySplit="5" topLeftCell="G90" activePane="bottomRight" state="frozen"/>
      <selection pane="bottomRight" activeCell="M6" sqref="M6:M95"/>
      <pageMargins left="0.75" right="0.75" top="1" bottom="1" header="0.5" footer="0.5"/>
      <pageSetup paperSize="9" orientation="portrait" verticalDpi="1200" r:id="rId4"/>
      <headerFooter alignWithMargins="0"/>
    </customSheetView>
    <customSheetView guid="{4948553E-BE76-402B-BAA8-3966B343194D}">
      <pane xSplit="3" ySplit="5" topLeftCell="O86" activePane="bottomRight" state="frozen"/>
      <selection pane="bottomRight" activeCell="M6" sqref="M6:M92"/>
      <pageMargins left="0.75" right="0.75" top="1" bottom="1" header="0.5" footer="0.5"/>
      <pageSetup paperSize="9" orientation="portrait" verticalDpi="1200" r:id="rId5"/>
      <headerFooter alignWithMargins="0"/>
    </customSheetView>
    <customSheetView guid="{35971C6B-DC11-492B-B782-2EF173FCC689}">
      <pane xSplit="3" ySplit="5" topLeftCell="D84" activePane="bottomRight" state="frozen"/>
      <selection pane="bottomRight" activeCell="L93" sqref="L93"/>
      <pageMargins left="0.75" right="0.75" top="1" bottom="1" header="0.5" footer="0.5"/>
      <pageSetup paperSize="9" orientation="portrait" verticalDpi="1200" r:id="rId6"/>
      <headerFooter alignWithMargins="0"/>
    </customSheetView>
    <customSheetView guid="{32F6004C-FCD8-4606-8BB7-0BE0BE0666BF}">
      <pane xSplit="3" ySplit="5" topLeftCell="G90" activePane="bottomRight" state="frozen"/>
      <selection pane="bottomRight" activeCell="M6" sqref="M6:M95"/>
      <pageMargins left="0.75" right="0.75" top="1" bottom="1" header="0.5" footer="0.5"/>
      <pageSetup paperSize="9" orientation="portrait" verticalDpi="1200" r:id="rId7"/>
      <headerFooter alignWithMargins="0"/>
    </customSheetView>
    <customSheetView guid="{5F046216-F62E-4A95-B8BD-6D2AB894BA3D}">
      <pane xSplit="3" ySplit="5" topLeftCell="J72" activePane="bottomRight" state="frozen"/>
      <selection pane="bottomRight" activeCell="O78" sqref="O78"/>
      <pageMargins left="0.75" right="0.75" top="1" bottom="1" header="0.5" footer="0.5"/>
      <pageSetup paperSize="9" orientation="portrait" verticalDpi="1200" r:id="rId8"/>
      <headerFooter alignWithMargins="0"/>
    </customSheetView>
    <customSheetView guid="{20DEA1C3-F870-4325-A947-DF01307179C4}">
      <pane xSplit="3" ySplit="5" topLeftCell="D84" activePane="bottomRight" state="frozen"/>
      <selection pane="bottomRight" activeCell="I88" sqref="I88"/>
      <pageMargins left="0.75" right="0.75" top="1" bottom="1" header="0.5" footer="0.5"/>
      <pageSetup paperSize="9" orientation="portrait" verticalDpi="1200" r:id="rId9"/>
      <headerFooter alignWithMargins="0"/>
    </customSheetView>
    <customSheetView guid="{A27792F8-7640-416B-AC24-5F35457394E7}">
      <pane xSplit="3" ySplit="5" topLeftCell="D6" activePane="bottomRight" state="frozen"/>
      <selection pane="bottomRight" activeCell="J17" sqref="J17"/>
      <pageMargins left="0.75" right="0.75" top="1" bottom="1" header="0.5" footer="0.5"/>
      <pageSetup paperSize="9" orientation="portrait" verticalDpi="1200" r:id="rId10"/>
      <headerFooter alignWithMargins="0"/>
    </customSheetView>
  </customSheetViews>
  <mergeCells count="38">
    <mergeCell ref="A57:A62"/>
    <mergeCell ref="B59:B60"/>
    <mergeCell ref="A93:C93"/>
    <mergeCell ref="A94:C94"/>
    <mergeCell ref="A95:C95"/>
    <mergeCell ref="A76:A79"/>
    <mergeCell ref="B77:B78"/>
    <mergeCell ref="A80:A85"/>
    <mergeCell ref="B82:B84"/>
    <mergeCell ref="A86:A89"/>
    <mergeCell ref="A90:A92"/>
    <mergeCell ref="A41:A48"/>
    <mergeCell ref="B44:B45"/>
    <mergeCell ref="A49:A56"/>
    <mergeCell ref="B49:B51"/>
    <mergeCell ref="B52:B54"/>
    <mergeCell ref="T4:T5"/>
    <mergeCell ref="U4:U5"/>
    <mergeCell ref="A6:A27"/>
    <mergeCell ref="B6:B7"/>
    <mergeCell ref="B10:B18"/>
    <mergeCell ref="B22:B26"/>
    <mergeCell ref="A96:C96"/>
    <mergeCell ref="A1:N1"/>
    <mergeCell ref="A4:A5"/>
    <mergeCell ref="B4:B5"/>
    <mergeCell ref="C4:C5"/>
    <mergeCell ref="D4:E4"/>
    <mergeCell ref="F4:G4"/>
    <mergeCell ref="H4:S4"/>
    <mergeCell ref="A63:A75"/>
    <mergeCell ref="B68:B69"/>
    <mergeCell ref="B73:B74"/>
    <mergeCell ref="A28:A40"/>
    <mergeCell ref="B28:B29"/>
    <mergeCell ref="B31:B33"/>
    <mergeCell ref="B34:B35"/>
    <mergeCell ref="B38:B39"/>
  </mergeCells>
  <phoneticPr fontId="10" type="noConversion"/>
  <pageMargins left="0.75" right="0.75" top="1" bottom="1" header="0.5" footer="0.5"/>
  <pageSetup paperSize="9" orientation="portrait" verticalDpi="1200" r:id="rId11"/>
  <headerFooter alignWithMargins="0"/>
  <legacyDrawing r:id="rId1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C99"/>
  <sheetViews>
    <sheetView workbookViewId="0">
      <pane xSplit="7" ySplit="5" topLeftCell="P81" activePane="bottomRight" state="frozen"/>
      <selection activeCell="T93" sqref="T93"/>
      <selection pane="topRight" activeCell="T93" sqref="T93"/>
      <selection pane="bottomLeft" activeCell="T93" sqref="T93"/>
      <selection pane="bottomRight" activeCell="T93" sqref="T93"/>
    </sheetView>
  </sheetViews>
  <sheetFormatPr defaultRowHeight="14.25"/>
  <cols>
    <col min="1" max="1" width="5.625" style="7" customWidth="1"/>
    <col min="2" max="2" width="7.75" style="7" customWidth="1"/>
    <col min="3" max="3" width="9.25" style="7" customWidth="1"/>
    <col min="4" max="7" width="9" style="7" hidden="1" customWidth="1"/>
    <col min="8" max="19" width="13.125" style="7" bestFit="1" customWidth="1"/>
    <col min="20" max="20" width="10" style="7" bestFit="1" customWidth="1"/>
    <col min="21" max="21" width="12.625" style="7" customWidth="1"/>
    <col min="22" max="16384" width="9" style="7"/>
  </cols>
  <sheetData>
    <row r="1" spans="1:21" s="2" customFormat="1" ht="25.5">
      <c r="A1" s="162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"/>
      <c r="P1" s="1"/>
    </row>
    <row r="2" spans="1:21" s="58" customFormat="1" ht="12">
      <c r="A2" s="3"/>
      <c r="B2" s="4"/>
      <c r="C2" s="4"/>
      <c r="D2" s="4"/>
      <c r="E2" s="4"/>
      <c r="F2" s="4"/>
      <c r="G2" s="4"/>
      <c r="H2" s="66"/>
      <c r="I2" s="67"/>
      <c r="J2" s="67"/>
    </row>
    <row r="3" spans="1:21" s="4" customFormat="1" ht="12">
      <c r="A3" s="3"/>
      <c r="G3" s="68"/>
      <c r="I3" s="5"/>
      <c r="L3" s="5"/>
      <c r="N3" s="78"/>
      <c r="O3" s="78"/>
    </row>
    <row r="4" spans="1:21" s="8" customFormat="1" ht="14.25" customHeight="1">
      <c r="A4" s="163" t="s">
        <v>276</v>
      </c>
      <c r="B4" s="163" t="s">
        <v>277</v>
      </c>
      <c r="C4" s="164" t="s">
        <v>278</v>
      </c>
      <c r="D4" s="165" t="s">
        <v>279</v>
      </c>
      <c r="E4" s="166"/>
      <c r="F4" s="167" t="s">
        <v>280</v>
      </c>
      <c r="G4" s="167"/>
      <c r="H4" s="156" t="s">
        <v>459</v>
      </c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 t="s">
        <v>281</v>
      </c>
      <c r="U4" s="157"/>
    </row>
    <row r="5" spans="1:21" s="15" customFormat="1">
      <c r="A5" s="163"/>
      <c r="B5" s="163"/>
      <c r="C5" s="164"/>
      <c r="D5" s="79" t="s">
        <v>282</v>
      </c>
      <c r="E5" s="79" t="s">
        <v>283</v>
      </c>
      <c r="F5" s="79" t="s">
        <v>282</v>
      </c>
      <c r="G5" s="79" t="s">
        <v>283</v>
      </c>
      <c r="H5" s="80" t="s">
        <v>284</v>
      </c>
      <c r="I5" s="80" t="s">
        <v>285</v>
      </c>
      <c r="J5" s="80" t="s">
        <v>357</v>
      </c>
      <c r="K5" s="80" t="s">
        <v>358</v>
      </c>
      <c r="L5" s="80" t="s">
        <v>359</v>
      </c>
      <c r="M5" s="80" t="s">
        <v>360</v>
      </c>
      <c r="N5" s="80" t="s">
        <v>361</v>
      </c>
      <c r="O5" s="80" t="s">
        <v>362</v>
      </c>
      <c r="P5" s="80" t="s">
        <v>363</v>
      </c>
      <c r="Q5" s="80" t="s">
        <v>364</v>
      </c>
      <c r="R5" s="80" t="s">
        <v>365</v>
      </c>
      <c r="S5" s="80" t="s">
        <v>366</v>
      </c>
      <c r="T5" s="156"/>
      <c r="U5" s="158"/>
    </row>
    <row r="6" spans="1:21" s="15" customFormat="1" ht="14.25" customHeight="1">
      <c r="A6" s="187" t="s">
        <v>286</v>
      </c>
      <c r="B6" s="175" t="s">
        <v>287</v>
      </c>
      <c r="C6" s="16" t="s">
        <v>287</v>
      </c>
      <c r="D6" s="81"/>
      <c r="E6" s="81"/>
      <c r="F6" s="81"/>
      <c r="G6" s="81"/>
      <c r="H6" s="125">
        <v>194247.18</v>
      </c>
      <c r="I6" s="125">
        <v>122273.7</v>
      </c>
      <c r="J6" s="125">
        <v>210719.29</v>
      </c>
      <c r="K6" s="125">
        <v>285922.83</v>
      </c>
      <c r="L6" s="125">
        <v>272116.13</v>
      </c>
      <c r="M6" s="125">
        <v>337636.22</v>
      </c>
      <c r="N6" s="125">
        <v>228011.98</v>
      </c>
      <c r="O6" s="125">
        <v>248148.73</v>
      </c>
      <c r="P6" s="125">
        <v>334837.65000000002</v>
      </c>
      <c r="Q6" s="125">
        <v>407590.35</v>
      </c>
      <c r="R6" s="125">
        <v>317284.90000000002</v>
      </c>
      <c r="S6" s="125">
        <v>206898.69</v>
      </c>
      <c r="T6" s="110">
        <f>SUM(H6:S6)</f>
        <v>3165687.65</v>
      </c>
      <c r="U6" s="88"/>
    </row>
    <row r="7" spans="1:21" s="15" customFormat="1">
      <c r="A7" s="188"/>
      <c r="B7" s="199"/>
      <c r="C7" s="16" t="s">
        <v>288</v>
      </c>
      <c r="D7" s="81"/>
      <c r="E7" s="81"/>
      <c r="F7" s="81"/>
      <c r="G7" s="81"/>
      <c r="H7" s="125">
        <v>4951.2299999999996</v>
      </c>
      <c r="I7" s="125">
        <v>14097.04</v>
      </c>
      <c r="J7" s="125">
        <v>15987.2</v>
      </c>
      <c r="K7" s="125">
        <v>23602.01</v>
      </c>
      <c r="L7" s="125">
        <v>22196</v>
      </c>
      <c r="M7" s="125">
        <v>23406.91</v>
      </c>
      <c r="N7" s="125">
        <v>12347.72</v>
      </c>
      <c r="O7" s="125">
        <v>11260.71</v>
      </c>
      <c r="P7" s="125">
        <v>12210.71</v>
      </c>
      <c r="Q7" s="125">
        <v>12094.87</v>
      </c>
      <c r="R7" s="125">
        <v>9750.85</v>
      </c>
      <c r="S7" s="125">
        <v>9666.52</v>
      </c>
      <c r="T7" s="110">
        <f t="shared" ref="T7:T70" si="0">SUM(H7:S7)</f>
        <v>171571.77</v>
      </c>
      <c r="U7" s="88"/>
    </row>
    <row r="8" spans="1:21" s="15" customFormat="1">
      <c r="A8" s="188"/>
      <c r="B8" s="60" t="s">
        <v>289</v>
      </c>
      <c r="C8" s="16" t="s">
        <v>5</v>
      </c>
      <c r="D8" s="81"/>
      <c r="E8" s="81"/>
      <c r="F8" s="81"/>
      <c r="G8" s="81"/>
      <c r="H8" s="125">
        <v>12014.43</v>
      </c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10">
        <f t="shared" si="0"/>
        <v>12014.43</v>
      </c>
      <c r="U8" s="88"/>
    </row>
    <row r="9" spans="1:21" s="15" customFormat="1">
      <c r="A9" s="188"/>
      <c r="B9" s="60" t="s">
        <v>290</v>
      </c>
      <c r="C9" s="16" t="s">
        <v>7</v>
      </c>
      <c r="D9" s="81"/>
      <c r="E9" s="81"/>
      <c r="F9" s="81"/>
      <c r="G9" s="81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10">
        <f t="shared" si="0"/>
        <v>0</v>
      </c>
      <c r="U9" s="88"/>
    </row>
    <row r="10" spans="1:21" s="15" customFormat="1">
      <c r="A10" s="188"/>
      <c r="B10" s="175" t="s">
        <v>291</v>
      </c>
      <c r="C10" s="16" t="s">
        <v>8</v>
      </c>
      <c r="D10" s="81"/>
      <c r="E10" s="81"/>
      <c r="F10" s="81"/>
      <c r="G10" s="81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10">
        <f t="shared" si="0"/>
        <v>0</v>
      </c>
      <c r="U10" s="88"/>
    </row>
    <row r="11" spans="1:21" s="15" customFormat="1">
      <c r="A11" s="188"/>
      <c r="B11" s="176"/>
      <c r="C11" s="20" t="s">
        <v>9</v>
      </c>
      <c r="D11" s="81"/>
      <c r="E11" s="81"/>
      <c r="F11" s="81"/>
      <c r="G11" s="81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10">
        <f t="shared" si="0"/>
        <v>0</v>
      </c>
      <c r="U11" s="88"/>
    </row>
    <row r="12" spans="1:21" s="15" customFormat="1">
      <c r="A12" s="188"/>
      <c r="B12" s="176"/>
      <c r="C12" s="16" t="s">
        <v>10</v>
      </c>
      <c r="D12" s="81"/>
      <c r="E12" s="81"/>
      <c r="F12" s="81"/>
      <c r="G12" s="81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10">
        <f t="shared" si="0"/>
        <v>0</v>
      </c>
      <c r="U12" s="88"/>
    </row>
    <row r="13" spans="1:21" s="15" customFormat="1">
      <c r="A13" s="188"/>
      <c r="B13" s="176"/>
      <c r="C13" s="20" t="s">
        <v>11</v>
      </c>
      <c r="D13" s="81"/>
      <c r="E13" s="81"/>
      <c r="F13" s="81"/>
      <c r="G13" s="81"/>
      <c r="H13" s="125"/>
      <c r="I13" s="125"/>
      <c r="J13" s="125"/>
      <c r="K13" s="125"/>
      <c r="L13" s="125"/>
      <c r="M13" s="125"/>
      <c r="N13" s="125"/>
      <c r="O13" s="125"/>
      <c r="P13" s="125">
        <v>54.16</v>
      </c>
      <c r="Q13" s="125"/>
      <c r="R13" s="125"/>
      <c r="S13" s="125"/>
      <c r="T13" s="110">
        <f t="shared" si="0"/>
        <v>54.16</v>
      </c>
      <c r="U13" s="88"/>
    </row>
    <row r="14" spans="1:21" s="15" customFormat="1">
      <c r="A14" s="188"/>
      <c r="B14" s="176"/>
      <c r="C14" s="16" t="s">
        <v>12</v>
      </c>
      <c r="D14" s="81"/>
      <c r="E14" s="81"/>
      <c r="F14" s="81"/>
      <c r="G14" s="81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10">
        <f t="shared" si="0"/>
        <v>0</v>
      </c>
      <c r="U14" s="88"/>
    </row>
    <row r="15" spans="1:21" s="15" customFormat="1">
      <c r="A15" s="188"/>
      <c r="B15" s="176"/>
      <c r="C15" s="20" t="s">
        <v>13</v>
      </c>
      <c r="D15" s="81"/>
      <c r="E15" s="81"/>
      <c r="F15" s="81"/>
      <c r="G15" s="81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10">
        <f t="shared" si="0"/>
        <v>0</v>
      </c>
      <c r="U15" s="88"/>
    </row>
    <row r="16" spans="1:21" s="15" customFormat="1">
      <c r="A16" s="188"/>
      <c r="B16" s="176"/>
      <c r="C16" s="20" t="s">
        <v>14</v>
      </c>
      <c r="D16" s="81"/>
      <c r="E16" s="81"/>
      <c r="F16" s="81"/>
      <c r="G16" s="81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10">
        <f t="shared" si="0"/>
        <v>0</v>
      </c>
      <c r="U16" s="88"/>
    </row>
    <row r="17" spans="1:21" s="15" customFormat="1">
      <c r="A17" s="188"/>
      <c r="B17" s="176"/>
      <c r="C17" s="20" t="s">
        <v>15</v>
      </c>
      <c r="D17" s="81"/>
      <c r="E17" s="81"/>
      <c r="F17" s="81"/>
      <c r="G17" s="81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10">
        <f t="shared" si="0"/>
        <v>0</v>
      </c>
      <c r="U17" s="88"/>
    </row>
    <row r="18" spans="1:21" s="15" customFormat="1">
      <c r="A18" s="188"/>
      <c r="B18" s="177"/>
      <c r="C18" s="20" t="s">
        <v>16</v>
      </c>
      <c r="D18" s="81"/>
      <c r="E18" s="81"/>
      <c r="F18" s="81"/>
      <c r="G18" s="81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10">
        <f t="shared" si="0"/>
        <v>0</v>
      </c>
      <c r="U18" s="88"/>
    </row>
    <row r="19" spans="1:21" s="15" customFormat="1" ht="24">
      <c r="A19" s="188"/>
      <c r="B19" s="21" t="s">
        <v>292</v>
      </c>
      <c r="C19" s="20" t="s">
        <v>17</v>
      </c>
      <c r="D19" s="81"/>
      <c r="E19" s="81"/>
      <c r="F19" s="81"/>
      <c r="G19" s="81"/>
      <c r="H19" s="125">
        <v>4206</v>
      </c>
      <c r="I19" s="125">
        <v>4542</v>
      </c>
      <c r="J19" s="125">
        <v>5718</v>
      </c>
      <c r="K19" s="125">
        <v>6054</v>
      </c>
      <c r="L19" s="125">
        <v>6054</v>
      </c>
      <c r="M19" s="125">
        <v>5544</v>
      </c>
      <c r="N19" s="125">
        <v>5376</v>
      </c>
      <c r="O19" s="125">
        <v>5040</v>
      </c>
      <c r="P19" s="125">
        <v>4704</v>
      </c>
      <c r="Q19" s="125">
        <v>5208</v>
      </c>
      <c r="R19" s="125">
        <v>5208</v>
      </c>
      <c r="S19" s="125">
        <v>5208</v>
      </c>
      <c r="T19" s="110">
        <f t="shared" si="0"/>
        <v>62862</v>
      </c>
      <c r="U19" s="88"/>
    </row>
    <row r="20" spans="1:21" s="15" customFormat="1">
      <c r="A20" s="188"/>
      <c r="B20" s="60" t="s">
        <v>293</v>
      </c>
      <c r="C20" s="16" t="s">
        <v>19</v>
      </c>
      <c r="D20" s="81"/>
      <c r="E20" s="81"/>
      <c r="F20" s="81"/>
      <c r="G20" s="81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10">
        <f t="shared" si="0"/>
        <v>0</v>
      </c>
      <c r="U20" s="88"/>
    </row>
    <row r="21" spans="1:21" s="15" customFormat="1">
      <c r="A21" s="188"/>
      <c r="B21" s="60" t="s">
        <v>294</v>
      </c>
      <c r="C21" s="16" t="s">
        <v>20</v>
      </c>
      <c r="D21" s="81"/>
      <c r="E21" s="81"/>
      <c r="F21" s="81"/>
      <c r="G21" s="81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10">
        <f t="shared" si="0"/>
        <v>0</v>
      </c>
      <c r="U21" s="88"/>
    </row>
    <row r="22" spans="1:21" s="15" customFormat="1">
      <c r="A22" s="188"/>
      <c r="B22" s="175" t="s">
        <v>295</v>
      </c>
      <c r="C22" s="20" t="s">
        <v>22</v>
      </c>
      <c r="D22" s="81"/>
      <c r="E22" s="81"/>
      <c r="F22" s="81"/>
      <c r="G22" s="81"/>
      <c r="H22" s="125">
        <v>5673.78</v>
      </c>
      <c r="I22" s="125">
        <v>5673.78</v>
      </c>
      <c r="J22" s="125">
        <v>8105.4</v>
      </c>
      <c r="K22" s="125">
        <v>8375.58</v>
      </c>
      <c r="L22" s="125">
        <v>6964.64</v>
      </c>
      <c r="M22" s="125">
        <v>6964.64</v>
      </c>
      <c r="N22" s="125">
        <v>6964.64</v>
      </c>
      <c r="O22" s="125">
        <v>6484.32</v>
      </c>
      <c r="P22" s="125">
        <v>6244.16</v>
      </c>
      <c r="Q22" s="125">
        <v>6964.64</v>
      </c>
      <c r="R22" s="125">
        <v>8125.17</v>
      </c>
      <c r="S22" s="125">
        <v>7444.96</v>
      </c>
      <c r="T22" s="110">
        <f t="shared" si="0"/>
        <v>83985.71</v>
      </c>
      <c r="U22" s="88"/>
    </row>
    <row r="23" spans="1:21" s="15" customFormat="1">
      <c r="A23" s="188"/>
      <c r="B23" s="176"/>
      <c r="C23" s="20" t="s">
        <v>23</v>
      </c>
      <c r="D23" s="81"/>
      <c r="E23" s="81"/>
      <c r="F23" s="81"/>
      <c r="G23" s="81"/>
      <c r="H23" s="125">
        <v>150.1</v>
      </c>
      <c r="I23" s="125">
        <v>157.61000000000001</v>
      </c>
      <c r="J23" s="125">
        <v>202.64</v>
      </c>
      <c r="K23" s="125">
        <v>232.66</v>
      </c>
      <c r="L23" s="125">
        <v>225.16</v>
      </c>
      <c r="M23" s="125">
        <v>232.66</v>
      </c>
      <c r="N23" s="125">
        <v>217.65</v>
      </c>
      <c r="O23" s="125">
        <v>202.64</v>
      </c>
      <c r="P23" s="125">
        <v>195.14</v>
      </c>
      <c r="Q23" s="125">
        <v>217.65</v>
      </c>
      <c r="R23" s="125">
        <v>232.66</v>
      </c>
      <c r="S23" s="125">
        <v>225.16</v>
      </c>
      <c r="T23" s="110">
        <f t="shared" si="0"/>
        <v>2491.7299999999996</v>
      </c>
      <c r="U23" s="88"/>
    </row>
    <row r="24" spans="1:21" s="15" customFormat="1">
      <c r="A24" s="188"/>
      <c r="B24" s="176"/>
      <c r="C24" s="20" t="s">
        <v>24</v>
      </c>
      <c r="D24" s="81"/>
      <c r="E24" s="81"/>
      <c r="F24" s="81"/>
      <c r="G24" s="81"/>
      <c r="H24" s="125"/>
      <c r="I24" s="125">
        <v>680.02</v>
      </c>
      <c r="J24" s="125">
        <v>958.21</v>
      </c>
      <c r="K24" s="125">
        <v>958.21</v>
      </c>
      <c r="L24" s="125">
        <v>716.88</v>
      </c>
      <c r="M24" s="125">
        <v>716.88</v>
      </c>
      <c r="N24" s="125">
        <v>1242.3499999999999</v>
      </c>
      <c r="O24" s="125">
        <v>692.16</v>
      </c>
      <c r="P24" s="125">
        <v>642.72</v>
      </c>
      <c r="Q24" s="125">
        <v>741.6</v>
      </c>
      <c r="R24" s="125">
        <v>791.04</v>
      </c>
      <c r="S24" s="125">
        <v>791.04</v>
      </c>
      <c r="T24" s="110">
        <f t="shared" si="0"/>
        <v>8931.11</v>
      </c>
      <c r="U24" s="88"/>
    </row>
    <row r="25" spans="1:21" s="15" customFormat="1">
      <c r="A25" s="188"/>
      <c r="B25" s="176"/>
      <c r="C25" s="20" t="s">
        <v>25</v>
      </c>
      <c r="D25" s="81"/>
      <c r="E25" s="81"/>
      <c r="F25" s="81"/>
      <c r="G25" s="81"/>
      <c r="H25" s="125">
        <v>6447.44</v>
      </c>
      <c r="I25" s="125">
        <v>5898.16</v>
      </c>
      <c r="J25" s="125">
        <v>10292.4</v>
      </c>
      <c r="K25" s="125">
        <v>9193.84</v>
      </c>
      <c r="L25" s="125">
        <v>8209.92</v>
      </c>
      <c r="M25" s="125">
        <v>10276.32</v>
      </c>
      <c r="N25" s="125">
        <v>8353.84</v>
      </c>
      <c r="O25" s="125">
        <v>7529.92</v>
      </c>
      <c r="P25" s="125">
        <v>7255.28</v>
      </c>
      <c r="Q25" s="125">
        <v>8095.2</v>
      </c>
      <c r="R25" s="125">
        <v>7820.56</v>
      </c>
      <c r="S25" s="125">
        <v>7820.56</v>
      </c>
      <c r="T25" s="110">
        <f t="shared" si="0"/>
        <v>97193.439999999988</v>
      </c>
      <c r="U25" s="88"/>
    </row>
    <row r="26" spans="1:21" s="15" customFormat="1">
      <c r="A26" s="188"/>
      <c r="B26" s="177"/>
      <c r="C26" s="20" t="s">
        <v>26</v>
      </c>
      <c r="D26" s="81"/>
      <c r="E26" s="81"/>
      <c r="F26" s="81"/>
      <c r="G26" s="81"/>
      <c r="H26" s="125">
        <v>403.07</v>
      </c>
      <c r="I26" s="125">
        <v>368.73</v>
      </c>
      <c r="J26" s="125">
        <v>540.42999999999995</v>
      </c>
      <c r="K26" s="125">
        <v>574.77</v>
      </c>
      <c r="L26" s="125">
        <v>513.26</v>
      </c>
      <c r="M26" s="125">
        <v>556.61</v>
      </c>
      <c r="N26" s="125">
        <v>522.27</v>
      </c>
      <c r="O26" s="125">
        <v>470.76</v>
      </c>
      <c r="P26" s="125">
        <v>453.59</v>
      </c>
      <c r="Q26" s="125">
        <v>506.1</v>
      </c>
      <c r="R26" s="125">
        <v>488.93</v>
      </c>
      <c r="S26" s="125">
        <v>488.93</v>
      </c>
      <c r="T26" s="110">
        <f t="shared" si="0"/>
        <v>5887.4500000000016</v>
      </c>
      <c r="U26" s="88"/>
    </row>
    <row r="27" spans="1:21" s="15" customFormat="1">
      <c r="A27" s="188"/>
      <c r="B27" s="60" t="s">
        <v>296</v>
      </c>
      <c r="C27" s="16" t="s">
        <v>28</v>
      </c>
      <c r="D27" s="81"/>
      <c r="E27" s="81"/>
      <c r="F27" s="81"/>
      <c r="G27" s="81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10">
        <f t="shared" si="0"/>
        <v>0</v>
      </c>
      <c r="U27" s="88"/>
    </row>
    <row r="28" spans="1:21" s="15" customFormat="1" ht="14.25" customHeight="1">
      <c r="A28" s="189" t="s">
        <v>297</v>
      </c>
      <c r="B28" s="175" t="s">
        <v>298</v>
      </c>
      <c r="C28" s="20" t="s">
        <v>30</v>
      </c>
      <c r="D28" s="81"/>
      <c r="E28" s="81"/>
      <c r="F28" s="81"/>
      <c r="G28" s="81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10">
        <f t="shared" si="0"/>
        <v>0</v>
      </c>
      <c r="U28" s="88"/>
    </row>
    <row r="29" spans="1:21" s="15" customFormat="1" ht="24">
      <c r="A29" s="190"/>
      <c r="B29" s="177"/>
      <c r="C29" s="16" t="s">
        <v>31</v>
      </c>
      <c r="D29" s="81"/>
      <c r="E29" s="81"/>
      <c r="F29" s="81"/>
      <c r="G29" s="81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>
        <v>43</v>
      </c>
      <c r="T29" s="110">
        <f t="shared" si="0"/>
        <v>43</v>
      </c>
      <c r="U29" s="88"/>
    </row>
    <row r="30" spans="1:21" s="15" customFormat="1">
      <c r="A30" s="190"/>
      <c r="B30" s="21" t="s">
        <v>299</v>
      </c>
      <c r="C30" s="20" t="s">
        <v>33</v>
      </c>
      <c r="D30" s="81"/>
      <c r="E30" s="81"/>
      <c r="F30" s="81"/>
      <c r="G30" s="81"/>
      <c r="H30" s="125"/>
      <c r="I30" s="125"/>
      <c r="J30" s="125"/>
      <c r="K30" s="125"/>
      <c r="L30" s="125"/>
      <c r="M30" s="125">
        <v>146</v>
      </c>
      <c r="N30" s="125"/>
      <c r="O30" s="125"/>
      <c r="P30" s="125"/>
      <c r="Q30" s="125">
        <v>12850</v>
      </c>
      <c r="R30" s="125"/>
      <c r="S30" s="125"/>
      <c r="T30" s="110">
        <f t="shared" si="0"/>
        <v>12996</v>
      </c>
      <c r="U30" s="88"/>
    </row>
    <row r="31" spans="1:21" s="15" customFormat="1">
      <c r="A31" s="190"/>
      <c r="B31" s="175" t="s">
        <v>300</v>
      </c>
      <c r="C31" s="20" t="s">
        <v>34</v>
      </c>
      <c r="D31" s="81"/>
      <c r="E31" s="81"/>
      <c r="F31" s="81"/>
      <c r="G31" s="81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10">
        <f t="shared" si="0"/>
        <v>0</v>
      </c>
      <c r="U31" s="88"/>
    </row>
    <row r="32" spans="1:21" s="15" customFormat="1">
      <c r="A32" s="190"/>
      <c r="B32" s="176"/>
      <c r="C32" s="20" t="s">
        <v>35</v>
      </c>
      <c r="D32" s="81"/>
      <c r="E32" s="81"/>
      <c r="F32" s="81"/>
      <c r="G32" s="81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10">
        <f t="shared" si="0"/>
        <v>0</v>
      </c>
      <c r="U32" s="88"/>
    </row>
    <row r="33" spans="1:21" s="15" customFormat="1">
      <c r="A33" s="190"/>
      <c r="B33" s="177"/>
      <c r="C33" s="16" t="s">
        <v>36</v>
      </c>
      <c r="D33" s="81"/>
      <c r="E33" s="81"/>
      <c r="F33" s="81"/>
      <c r="G33" s="81"/>
      <c r="H33" s="125">
        <v>480</v>
      </c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10">
        <f t="shared" si="0"/>
        <v>480</v>
      </c>
      <c r="U33" s="88"/>
    </row>
    <row r="34" spans="1:21" s="15" customFormat="1">
      <c r="A34" s="190"/>
      <c r="B34" s="175" t="s">
        <v>301</v>
      </c>
      <c r="C34" s="20" t="s">
        <v>38</v>
      </c>
      <c r="D34" s="81"/>
      <c r="E34" s="81"/>
      <c r="F34" s="81"/>
      <c r="G34" s="81"/>
      <c r="H34" s="125">
        <v>632.45000000000005</v>
      </c>
      <c r="I34" s="125">
        <v>1190.43</v>
      </c>
      <c r="J34" s="125">
        <v>4468</v>
      </c>
      <c r="K34" s="125"/>
      <c r="L34" s="125"/>
      <c r="M34" s="125"/>
      <c r="N34" s="125"/>
      <c r="O34" s="125">
        <v>80</v>
      </c>
      <c r="P34" s="125">
        <v>2399.4</v>
      </c>
      <c r="Q34" s="125">
        <v>1195</v>
      </c>
      <c r="R34" s="125"/>
      <c r="S34" s="125">
        <v>100</v>
      </c>
      <c r="T34" s="110">
        <f t="shared" si="0"/>
        <v>10065.280000000001</v>
      </c>
      <c r="U34" s="88"/>
    </row>
    <row r="35" spans="1:21" s="15" customFormat="1">
      <c r="A35" s="190"/>
      <c r="B35" s="177"/>
      <c r="C35" s="20" t="s">
        <v>39</v>
      </c>
      <c r="D35" s="81"/>
      <c r="E35" s="81"/>
      <c r="F35" s="81"/>
      <c r="G35" s="81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10">
        <f t="shared" si="0"/>
        <v>0</v>
      </c>
      <c r="U35" s="88"/>
    </row>
    <row r="36" spans="1:21" s="15" customFormat="1">
      <c r="A36" s="190"/>
      <c r="B36" s="21" t="s">
        <v>302</v>
      </c>
      <c r="C36" s="20" t="s">
        <v>40</v>
      </c>
      <c r="D36" s="81"/>
      <c r="E36" s="81"/>
      <c r="F36" s="81"/>
      <c r="G36" s="81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10">
        <f t="shared" si="0"/>
        <v>0</v>
      </c>
      <c r="U36" s="88"/>
    </row>
    <row r="37" spans="1:21" s="15" customFormat="1" ht="24">
      <c r="A37" s="190"/>
      <c r="B37" s="21" t="s">
        <v>303</v>
      </c>
      <c r="C37" s="20" t="s">
        <v>42</v>
      </c>
      <c r="D37" s="81"/>
      <c r="E37" s="81"/>
      <c r="F37" s="81"/>
      <c r="G37" s="81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>
        <v>91.2</v>
      </c>
      <c r="S37" s="125"/>
      <c r="T37" s="110">
        <f t="shared" si="0"/>
        <v>91.2</v>
      </c>
      <c r="U37" s="88"/>
    </row>
    <row r="38" spans="1:21" s="15" customFormat="1">
      <c r="A38" s="190"/>
      <c r="B38" s="175" t="s">
        <v>304</v>
      </c>
      <c r="C38" s="20" t="s">
        <v>43</v>
      </c>
      <c r="D38" s="81"/>
      <c r="E38" s="81"/>
      <c r="F38" s="81"/>
      <c r="G38" s="81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10">
        <f t="shared" si="0"/>
        <v>0</v>
      </c>
      <c r="U38" s="88"/>
    </row>
    <row r="39" spans="1:21" s="15" customFormat="1">
      <c r="A39" s="190"/>
      <c r="B39" s="177"/>
      <c r="C39" s="20" t="s">
        <v>44</v>
      </c>
      <c r="D39" s="81"/>
      <c r="E39" s="81"/>
      <c r="F39" s="81"/>
      <c r="G39" s="81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10">
        <f t="shared" si="0"/>
        <v>0</v>
      </c>
      <c r="U39" s="88"/>
    </row>
    <row r="40" spans="1:21" s="15" customFormat="1" ht="24">
      <c r="A40" s="190"/>
      <c r="B40" s="21" t="s">
        <v>367</v>
      </c>
      <c r="C40" s="20" t="s">
        <v>46</v>
      </c>
      <c r="D40" s="81"/>
      <c r="E40" s="81"/>
      <c r="F40" s="81"/>
      <c r="G40" s="81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10">
        <f t="shared" si="0"/>
        <v>0</v>
      </c>
      <c r="U40" s="88"/>
    </row>
    <row r="41" spans="1:21" s="15" customFormat="1" ht="14.25" customHeight="1">
      <c r="A41" s="178" t="s">
        <v>368</v>
      </c>
      <c r="B41" s="22" t="s">
        <v>305</v>
      </c>
      <c r="C41" s="16" t="s">
        <v>305</v>
      </c>
      <c r="D41" s="81"/>
      <c r="E41" s="81"/>
      <c r="F41" s="81"/>
      <c r="G41" s="81"/>
      <c r="H41" s="125">
        <v>1239.6600000000001</v>
      </c>
      <c r="I41" s="125">
        <v>550</v>
      </c>
      <c r="J41" s="125">
        <v>3400</v>
      </c>
      <c r="K41" s="125">
        <v>6194.7</v>
      </c>
      <c r="L41" s="125">
        <v>2937.99</v>
      </c>
      <c r="M41" s="125">
        <v>1001.49</v>
      </c>
      <c r="N41" s="125">
        <v>-62079.8</v>
      </c>
      <c r="O41" s="125">
        <v>1992.44</v>
      </c>
      <c r="P41" s="125">
        <v>17048.88</v>
      </c>
      <c r="Q41" s="125">
        <v>72251.06</v>
      </c>
      <c r="R41" s="125">
        <v>51925.5</v>
      </c>
      <c r="S41" s="125">
        <v>31014.91</v>
      </c>
      <c r="T41" s="110">
        <f t="shared" si="0"/>
        <v>127476.83</v>
      </c>
      <c r="U41" s="88"/>
    </row>
    <row r="42" spans="1:21" s="15" customFormat="1" ht="24">
      <c r="A42" s="179"/>
      <c r="B42" s="60" t="s">
        <v>306</v>
      </c>
      <c r="C42" s="23" t="s">
        <v>306</v>
      </c>
      <c r="D42" s="81"/>
      <c r="E42" s="81"/>
      <c r="F42" s="81"/>
      <c r="G42" s="81"/>
      <c r="H42" s="125">
        <v>111062.21</v>
      </c>
      <c r="I42" s="125">
        <v>44422.83</v>
      </c>
      <c r="J42" s="125">
        <v>57992.7</v>
      </c>
      <c r="K42" s="125">
        <v>49220.74</v>
      </c>
      <c r="L42" s="125">
        <v>77836.89</v>
      </c>
      <c r="M42" s="125">
        <v>52402.559999999998</v>
      </c>
      <c r="N42" s="125">
        <v>50923.83</v>
      </c>
      <c r="O42" s="125">
        <v>61083.08</v>
      </c>
      <c r="P42" s="125">
        <v>93490.38</v>
      </c>
      <c r="Q42" s="125">
        <v>117228.55</v>
      </c>
      <c r="R42" s="125">
        <v>78399.070000000007</v>
      </c>
      <c r="S42" s="125">
        <v>176129.46</v>
      </c>
      <c r="T42" s="110">
        <f t="shared" si="0"/>
        <v>970192.3</v>
      </c>
      <c r="U42" s="88"/>
    </row>
    <row r="43" spans="1:21" s="15" customFormat="1">
      <c r="A43" s="179"/>
      <c r="B43" s="60" t="s">
        <v>307</v>
      </c>
      <c r="C43" s="23" t="s">
        <v>48</v>
      </c>
      <c r="D43" s="81"/>
      <c r="E43" s="81"/>
      <c r="F43" s="81"/>
      <c r="G43" s="81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10">
        <f t="shared" si="0"/>
        <v>0</v>
      </c>
      <c r="U43" s="88"/>
    </row>
    <row r="44" spans="1:21" s="15" customFormat="1">
      <c r="A44" s="179"/>
      <c r="B44" s="175" t="s">
        <v>308</v>
      </c>
      <c r="C44" s="23" t="s">
        <v>50</v>
      </c>
      <c r="D44" s="81"/>
      <c r="E44" s="81"/>
      <c r="F44" s="81"/>
      <c r="G44" s="81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10">
        <f t="shared" si="0"/>
        <v>0</v>
      </c>
      <c r="U44" s="88"/>
    </row>
    <row r="45" spans="1:21" s="15" customFormat="1">
      <c r="A45" s="179"/>
      <c r="B45" s="177"/>
      <c r="C45" s="23" t="s">
        <v>309</v>
      </c>
      <c r="D45" s="81"/>
      <c r="E45" s="81"/>
      <c r="F45" s="81"/>
      <c r="G45" s="81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10">
        <f t="shared" si="0"/>
        <v>0</v>
      </c>
      <c r="U45" s="88"/>
    </row>
    <row r="46" spans="1:21" s="15" customFormat="1" ht="24">
      <c r="A46" s="179"/>
      <c r="B46" s="21" t="s">
        <v>310</v>
      </c>
      <c r="C46" s="24" t="s">
        <v>52</v>
      </c>
      <c r="D46" s="81"/>
      <c r="E46" s="81"/>
      <c r="F46" s="81"/>
      <c r="G46" s="81"/>
      <c r="H46" s="125">
        <v>379876.52</v>
      </c>
      <c r="I46" s="125">
        <v>379877.04</v>
      </c>
      <c r="J46" s="125">
        <v>379876.43</v>
      </c>
      <c r="K46" s="125">
        <v>379877.04</v>
      </c>
      <c r="L46" s="125">
        <v>379059.75</v>
      </c>
      <c r="M46" s="125">
        <v>380641.84</v>
      </c>
      <c r="N46" s="125">
        <v>380680.19</v>
      </c>
      <c r="O46" s="125">
        <v>380680.81</v>
      </c>
      <c r="P46" s="125">
        <v>365585.74</v>
      </c>
      <c r="Q46" s="125">
        <v>367106.73</v>
      </c>
      <c r="R46" s="125">
        <v>369982.21</v>
      </c>
      <c r="S46" s="125">
        <v>384663.37</v>
      </c>
      <c r="T46" s="110">
        <f t="shared" si="0"/>
        <v>4527907.67</v>
      </c>
      <c r="U46" s="88"/>
    </row>
    <row r="47" spans="1:21" s="15" customFormat="1" ht="24">
      <c r="A47" s="179"/>
      <c r="B47" s="21" t="s">
        <v>311</v>
      </c>
      <c r="C47" s="24" t="s">
        <v>53</v>
      </c>
      <c r="D47" s="81"/>
      <c r="E47" s="81"/>
      <c r="F47" s="81"/>
      <c r="G47" s="81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10">
        <f t="shared" si="0"/>
        <v>0</v>
      </c>
      <c r="U47" s="88"/>
    </row>
    <row r="48" spans="1:21" s="15" customFormat="1">
      <c r="A48" s="179"/>
      <c r="B48" s="60" t="s">
        <v>312</v>
      </c>
      <c r="C48" s="23" t="s">
        <v>55</v>
      </c>
      <c r="D48" s="81"/>
      <c r="E48" s="81"/>
      <c r="F48" s="81"/>
      <c r="G48" s="81"/>
      <c r="H48" s="125">
        <v>60049.13</v>
      </c>
      <c r="I48" s="125">
        <v>60049.13</v>
      </c>
      <c r="J48" s="125">
        <v>60049.120000000003</v>
      </c>
      <c r="K48" s="125">
        <v>60049.13</v>
      </c>
      <c r="L48" s="125">
        <v>60094.89</v>
      </c>
      <c r="M48" s="125">
        <v>60094.9</v>
      </c>
      <c r="N48" s="125">
        <v>60094.9</v>
      </c>
      <c r="O48" s="125">
        <v>58324.99</v>
      </c>
      <c r="P48" s="125">
        <v>60094.9</v>
      </c>
      <c r="Q48" s="125">
        <v>61864.82</v>
      </c>
      <c r="R48" s="125">
        <v>60094.9</v>
      </c>
      <c r="S48" s="125">
        <v>60094.91</v>
      </c>
      <c r="T48" s="110">
        <f t="shared" si="0"/>
        <v>720955.72000000009</v>
      </c>
      <c r="U48" s="88"/>
    </row>
    <row r="49" spans="1:21" s="15" customFormat="1" ht="14.25" customHeight="1">
      <c r="A49" s="180" t="s">
        <v>313</v>
      </c>
      <c r="B49" s="181" t="s">
        <v>314</v>
      </c>
      <c r="C49" s="24" t="s">
        <v>56</v>
      </c>
      <c r="D49" s="81"/>
      <c r="E49" s="81"/>
      <c r="F49" s="81"/>
      <c r="G49" s="81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10">
        <f t="shared" si="0"/>
        <v>0</v>
      </c>
      <c r="U49" s="88"/>
    </row>
    <row r="50" spans="1:21" s="15" customFormat="1">
      <c r="A50" s="180"/>
      <c r="B50" s="182"/>
      <c r="C50" s="24" t="s">
        <v>57</v>
      </c>
      <c r="D50" s="81"/>
      <c r="E50" s="81"/>
      <c r="F50" s="81"/>
      <c r="G50" s="81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10">
        <f t="shared" si="0"/>
        <v>0</v>
      </c>
      <c r="U50" s="88"/>
    </row>
    <row r="51" spans="1:21" s="15" customFormat="1">
      <c r="A51" s="180"/>
      <c r="B51" s="183"/>
      <c r="C51" s="24" t="s">
        <v>16</v>
      </c>
      <c r="D51" s="81"/>
      <c r="E51" s="81"/>
      <c r="F51" s="81"/>
      <c r="G51" s="81"/>
      <c r="H51" s="125"/>
      <c r="I51" s="125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10">
        <f t="shared" si="0"/>
        <v>0</v>
      </c>
      <c r="U51" s="88"/>
    </row>
    <row r="52" spans="1:21" s="15" customFormat="1">
      <c r="A52" s="180"/>
      <c r="B52" s="175" t="s">
        <v>315</v>
      </c>
      <c r="C52" s="24" t="s">
        <v>59</v>
      </c>
      <c r="D52" s="81"/>
      <c r="E52" s="81"/>
      <c r="F52" s="81"/>
      <c r="G52" s="81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10">
        <f t="shared" si="0"/>
        <v>0</v>
      </c>
      <c r="U52" s="88"/>
    </row>
    <row r="53" spans="1:21" s="15" customFormat="1" ht="24">
      <c r="A53" s="180"/>
      <c r="B53" s="176"/>
      <c r="C53" s="24" t="s">
        <v>60</v>
      </c>
      <c r="D53" s="81"/>
      <c r="E53" s="81"/>
      <c r="F53" s="81"/>
      <c r="G53" s="81"/>
      <c r="H53" s="125">
        <v>-35000</v>
      </c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>
        <v>20103.77</v>
      </c>
      <c r="T53" s="110">
        <f t="shared" si="0"/>
        <v>-14896.23</v>
      </c>
      <c r="U53" s="88"/>
    </row>
    <row r="54" spans="1:21" s="15" customFormat="1">
      <c r="A54" s="180"/>
      <c r="B54" s="177"/>
      <c r="C54" s="24" t="s">
        <v>16</v>
      </c>
      <c r="D54" s="81"/>
      <c r="E54" s="81"/>
      <c r="F54" s="81"/>
      <c r="G54" s="81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10">
        <f t="shared" si="0"/>
        <v>0</v>
      </c>
      <c r="U54" s="88"/>
    </row>
    <row r="55" spans="1:21" s="15" customFormat="1">
      <c r="A55" s="180"/>
      <c r="B55" s="25" t="s">
        <v>316</v>
      </c>
      <c r="C55" s="24" t="s">
        <v>62</v>
      </c>
      <c r="D55" s="81"/>
      <c r="E55" s="81"/>
      <c r="F55" s="81"/>
      <c r="G55" s="81"/>
      <c r="H55" s="125">
        <v>2836.56</v>
      </c>
      <c r="I55" s="125">
        <v>2836.56</v>
      </c>
      <c r="J55" s="125">
        <v>2836.56</v>
      </c>
      <c r="K55" s="125">
        <v>2836.56</v>
      </c>
      <c r="L55" s="125">
        <v>2836.56</v>
      </c>
      <c r="M55" s="125">
        <v>2836.56</v>
      </c>
      <c r="N55" s="125">
        <v>2836.55</v>
      </c>
      <c r="O55" s="125">
        <v>2836.56</v>
      </c>
      <c r="P55" s="125">
        <v>2836.55</v>
      </c>
      <c r="Q55" s="125">
        <v>2836.56</v>
      </c>
      <c r="R55" s="125">
        <v>2836.55</v>
      </c>
      <c r="S55" s="125">
        <v>2836.56</v>
      </c>
      <c r="T55" s="110">
        <f t="shared" si="0"/>
        <v>34038.69</v>
      </c>
      <c r="U55" s="88"/>
    </row>
    <row r="56" spans="1:21" s="15" customFormat="1">
      <c r="A56" s="180"/>
      <c r="B56" s="25" t="s">
        <v>369</v>
      </c>
      <c r="C56" s="24" t="s">
        <v>63</v>
      </c>
      <c r="D56" s="81"/>
      <c r="E56" s="81"/>
      <c r="F56" s="81"/>
      <c r="G56" s="81"/>
      <c r="H56" s="125"/>
      <c r="I56" s="125"/>
      <c r="J56" s="125"/>
      <c r="K56" s="125"/>
      <c r="L56" s="125"/>
      <c r="M56" s="125"/>
      <c r="N56" s="125"/>
      <c r="O56" s="125"/>
      <c r="P56" s="125"/>
      <c r="Q56" s="125"/>
      <c r="R56" s="125"/>
      <c r="S56" s="125"/>
      <c r="T56" s="110">
        <f t="shared" si="0"/>
        <v>0</v>
      </c>
      <c r="U56" s="88"/>
    </row>
    <row r="57" spans="1:21" s="15" customFormat="1" ht="14.25" customHeight="1">
      <c r="A57" s="184" t="s">
        <v>370</v>
      </c>
      <c r="B57" s="21" t="s">
        <v>371</v>
      </c>
      <c r="C57" s="24" t="s">
        <v>66</v>
      </c>
      <c r="D57" s="81"/>
      <c r="E57" s="81"/>
      <c r="F57" s="81"/>
      <c r="G57" s="81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10">
        <f t="shared" si="0"/>
        <v>0</v>
      </c>
      <c r="U57" s="88"/>
    </row>
    <row r="58" spans="1:21" s="15" customFormat="1" ht="24">
      <c r="A58" s="184"/>
      <c r="B58" s="59" t="s">
        <v>372</v>
      </c>
      <c r="C58" s="24" t="s">
        <v>67</v>
      </c>
      <c r="D58" s="81"/>
      <c r="E58" s="81"/>
      <c r="F58" s="81"/>
      <c r="G58" s="81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10">
        <f t="shared" si="0"/>
        <v>0</v>
      </c>
      <c r="U58" s="88"/>
    </row>
    <row r="59" spans="1:21" s="15" customFormat="1">
      <c r="A59" s="184"/>
      <c r="B59" s="181" t="s">
        <v>373</v>
      </c>
      <c r="C59" s="24" t="s">
        <v>68</v>
      </c>
      <c r="D59" s="81"/>
      <c r="E59" s="81"/>
      <c r="F59" s="81"/>
      <c r="G59" s="81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10">
        <f t="shared" si="0"/>
        <v>0</v>
      </c>
      <c r="U59" s="88"/>
    </row>
    <row r="60" spans="1:21" s="15" customFormat="1">
      <c r="A60" s="184"/>
      <c r="B60" s="183"/>
      <c r="C60" s="24" t="s">
        <v>16</v>
      </c>
      <c r="D60" s="81"/>
      <c r="E60" s="81"/>
      <c r="F60" s="81"/>
      <c r="G60" s="81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10">
        <f t="shared" si="0"/>
        <v>0</v>
      </c>
      <c r="U60" s="88"/>
    </row>
    <row r="61" spans="1:21" s="15" customFormat="1" ht="24">
      <c r="A61" s="184"/>
      <c r="B61" s="25" t="s">
        <v>374</v>
      </c>
      <c r="C61" s="24" t="s">
        <v>69</v>
      </c>
      <c r="D61" s="81"/>
      <c r="E61" s="81"/>
      <c r="F61" s="81"/>
      <c r="G61" s="81"/>
      <c r="H61" s="125"/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10">
        <f t="shared" si="0"/>
        <v>0</v>
      </c>
      <c r="U61" s="88"/>
    </row>
    <row r="62" spans="1:21" s="15" customFormat="1" ht="24">
      <c r="A62" s="184"/>
      <c r="B62" s="21" t="s">
        <v>375</v>
      </c>
      <c r="C62" s="24" t="s">
        <v>71</v>
      </c>
      <c r="D62" s="81"/>
      <c r="E62" s="81"/>
      <c r="F62" s="81"/>
      <c r="G62" s="81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10">
        <f t="shared" si="0"/>
        <v>0</v>
      </c>
      <c r="U62" s="88"/>
    </row>
    <row r="63" spans="1:21" s="15" customFormat="1" ht="14.25" customHeight="1">
      <c r="A63" s="185" t="s">
        <v>376</v>
      </c>
      <c r="B63" s="27" t="s">
        <v>377</v>
      </c>
      <c r="C63" s="24" t="s">
        <v>74</v>
      </c>
      <c r="D63" s="81"/>
      <c r="E63" s="81"/>
      <c r="F63" s="81"/>
      <c r="G63" s="81"/>
      <c r="H63" s="125">
        <v>40503.599999999999</v>
      </c>
      <c r="I63" s="125">
        <v>38043.25</v>
      </c>
      <c r="J63" s="125">
        <v>62715.03</v>
      </c>
      <c r="K63" s="125">
        <v>60506.95</v>
      </c>
      <c r="L63" s="125">
        <v>73610.75</v>
      </c>
      <c r="M63" s="125">
        <v>41984.800000000003</v>
      </c>
      <c r="N63" s="125">
        <v>44239.76</v>
      </c>
      <c r="O63" s="125">
        <v>50071.09</v>
      </c>
      <c r="P63" s="125">
        <v>90362.14</v>
      </c>
      <c r="Q63" s="125">
        <v>96923.09</v>
      </c>
      <c r="R63" s="125">
        <v>73268.92</v>
      </c>
      <c r="S63" s="125">
        <v>32807.120000000003</v>
      </c>
      <c r="T63" s="110">
        <f t="shared" si="0"/>
        <v>705036.5</v>
      </c>
      <c r="U63" s="88"/>
    </row>
    <row r="64" spans="1:21" s="15" customFormat="1">
      <c r="A64" s="185"/>
      <c r="B64" s="27" t="s">
        <v>378</v>
      </c>
      <c r="C64" s="24" t="s">
        <v>75</v>
      </c>
      <c r="D64" s="81"/>
      <c r="E64" s="81"/>
      <c r="F64" s="81"/>
      <c r="G64" s="81"/>
      <c r="H64" s="125">
        <v>406.02</v>
      </c>
      <c r="I64" s="125">
        <v>306.54000000000002</v>
      </c>
      <c r="J64" s="125">
        <v>415.1</v>
      </c>
      <c r="K64" s="125">
        <v>728.03</v>
      </c>
      <c r="L64" s="125">
        <v>907.4</v>
      </c>
      <c r="M64" s="125">
        <v>871.75</v>
      </c>
      <c r="N64" s="125">
        <v>751.84</v>
      </c>
      <c r="O64" s="125">
        <v>991.66</v>
      </c>
      <c r="P64" s="125">
        <v>1309.25</v>
      </c>
      <c r="Q64" s="125">
        <v>1101.8399999999999</v>
      </c>
      <c r="R64" s="125">
        <v>1226.97</v>
      </c>
      <c r="S64" s="125">
        <v>1156.3699999999999</v>
      </c>
      <c r="T64" s="110">
        <f t="shared" si="0"/>
        <v>10172.77</v>
      </c>
      <c r="U64" s="88"/>
    </row>
    <row r="65" spans="1:21" s="15" customFormat="1">
      <c r="A65" s="185"/>
      <c r="B65" s="27" t="s">
        <v>379</v>
      </c>
      <c r="C65" s="24" t="s">
        <v>76</v>
      </c>
      <c r="D65" s="81"/>
      <c r="E65" s="81"/>
      <c r="F65" s="81"/>
      <c r="G65" s="81"/>
      <c r="H65" s="125">
        <v>32305.119999999999</v>
      </c>
      <c r="I65" s="125">
        <v>22389</v>
      </c>
      <c r="J65" s="125">
        <v>28373.360000000001</v>
      </c>
      <c r="K65" s="125">
        <v>36885.360000000001</v>
      </c>
      <c r="L65" s="125">
        <v>38603.620000000003</v>
      </c>
      <c r="M65" s="125">
        <v>30344.25</v>
      </c>
      <c r="N65" s="125">
        <v>61147.78</v>
      </c>
      <c r="O65" s="125">
        <v>68459.06</v>
      </c>
      <c r="P65" s="125">
        <v>90108.25</v>
      </c>
      <c r="Q65" s="125">
        <v>62407.29</v>
      </c>
      <c r="R65" s="125">
        <v>47910.83</v>
      </c>
      <c r="S65" s="125">
        <v>32885.519999999997</v>
      </c>
      <c r="T65" s="110">
        <f t="shared" si="0"/>
        <v>551819.43999999994</v>
      </c>
      <c r="U65" s="88"/>
    </row>
    <row r="66" spans="1:21" s="15" customFormat="1" ht="24">
      <c r="A66" s="185"/>
      <c r="B66" s="27" t="s">
        <v>380</v>
      </c>
      <c r="C66" s="24" t="s">
        <v>78</v>
      </c>
      <c r="D66" s="81"/>
      <c r="E66" s="81"/>
      <c r="F66" s="81"/>
      <c r="G66" s="81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10">
        <f t="shared" si="0"/>
        <v>0</v>
      </c>
      <c r="U66" s="88"/>
    </row>
    <row r="67" spans="1:21" s="15" customFormat="1">
      <c r="A67" s="185"/>
      <c r="B67" s="27" t="s">
        <v>381</v>
      </c>
      <c r="C67" s="24" t="s">
        <v>79</v>
      </c>
      <c r="D67" s="81"/>
      <c r="E67" s="81"/>
      <c r="F67" s="81"/>
      <c r="G67" s="81"/>
      <c r="H67" s="125">
        <v>97158.81</v>
      </c>
      <c r="I67" s="125">
        <v>87073.12</v>
      </c>
      <c r="J67" s="125">
        <v>84383.6</v>
      </c>
      <c r="K67" s="125">
        <v>97158.81</v>
      </c>
      <c r="L67" s="125">
        <v>90765.26</v>
      </c>
      <c r="M67" s="125">
        <v>78984.78</v>
      </c>
      <c r="N67" s="125">
        <v>71469.25</v>
      </c>
      <c r="O67" s="125">
        <v>73162.83</v>
      </c>
      <c r="P67" s="125">
        <v>77227.429999999993</v>
      </c>
      <c r="Q67" s="125">
        <v>81292.039999999994</v>
      </c>
      <c r="R67" s="125">
        <v>100937.61</v>
      </c>
      <c r="S67" s="125">
        <v>99921.46</v>
      </c>
      <c r="T67" s="110">
        <f t="shared" si="0"/>
        <v>1039534.9999999999</v>
      </c>
      <c r="U67" s="88"/>
    </row>
    <row r="68" spans="1:21" s="15" customFormat="1">
      <c r="A68" s="185"/>
      <c r="B68" s="181" t="s">
        <v>382</v>
      </c>
      <c r="C68" s="24" t="s">
        <v>81</v>
      </c>
      <c r="D68" s="81"/>
      <c r="E68" s="81"/>
      <c r="F68" s="81"/>
      <c r="G68" s="81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10">
        <f t="shared" si="0"/>
        <v>0</v>
      </c>
      <c r="U68" s="88"/>
    </row>
    <row r="69" spans="1:21" s="15" customFormat="1">
      <c r="A69" s="185"/>
      <c r="B69" s="183"/>
      <c r="C69" s="24" t="s">
        <v>82</v>
      </c>
      <c r="D69" s="81"/>
      <c r="E69" s="81"/>
      <c r="F69" s="81"/>
      <c r="G69" s="81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10">
        <f t="shared" si="0"/>
        <v>0</v>
      </c>
      <c r="U69" s="88"/>
    </row>
    <row r="70" spans="1:21" s="15" customFormat="1">
      <c r="A70" s="185"/>
      <c r="B70" s="59" t="s">
        <v>383</v>
      </c>
      <c r="C70" s="23" t="s">
        <v>84</v>
      </c>
      <c r="D70" s="81"/>
      <c r="E70" s="81"/>
      <c r="F70" s="81"/>
      <c r="G70" s="81"/>
      <c r="H70" s="125">
        <v>35</v>
      </c>
      <c r="I70" s="125"/>
      <c r="J70" s="125"/>
      <c r="K70" s="125"/>
      <c r="L70" s="125"/>
      <c r="M70" s="125"/>
      <c r="N70" s="125"/>
      <c r="O70" s="125">
        <v>62</v>
      </c>
      <c r="P70" s="125"/>
      <c r="Q70" s="125">
        <v>65</v>
      </c>
      <c r="R70" s="125"/>
      <c r="S70" s="125">
        <v>183</v>
      </c>
      <c r="T70" s="110">
        <f t="shared" si="0"/>
        <v>345</v>
      </c>
      <c r="U70" s="88"/>
    </row>
    <row r="71" spans="1:21" s="15" customFormat="1" ht="24">
      <c r="A71" s="185"/>
      <c r="B71" s="25" t="s">
        <v>384</v>
      </c>
      <c r="C71" s="24" t="s">
        <v>85</v>
      </c>
      <c r="D71" s="81"/>
      <c r="E71" s="81"/>
      <c r="F71" s="81"/>
      <c r="G71" s="81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10">
        <f t="shared" ref="T71:T93" si="1">SUM(H71:S71)</f>
        <v>0</v>
      </c>
      <c r="U71" s="88"/>
    </row>
    <row r="72" spans="1:21" s="15" customFormat="1" ht="24">
      <c r="A72" s="185"/>
      <c r="B72" s="25" t="s">
        <v>385</v>
      </c>
      <c r="C72" s="24" t="s">
        <v>86</v>
      </c>
      <c r="D72" s="81"/>
      <c r="E72" s="81"/>
      <c r="F72" s="81"/>
      <c r="G72" s="81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10">
        <f t="shared" si="1"/>
        <v>0</v>
      </c>
      <c r="U72" s="88"/>
    </row>
    <row r="73" spans="1:21" s="15" customFormat="1">
      <c r="A73" s="185"/>
      <c r="B73" s="181" t="s">
        <v>386</v>
      </c>
      <c r="C73" s="24" t="s">
        <v>88</v>
      </c>
      <c r="D73" s="81"/>
      <c r="E73" s="81"/>
      <c r="F73" s="81"/>
      <c r="G73" s="81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10">
        <f t="shared" si="1"/>
        <v>0</v>
      </c>
      <c r="U73" s="88"/>
    </row>
    <row r="74" spans="1:21" s="15" customFormat="1">
      <c r="A74" s="185"/>
      <c r="B74" s="183"/>
      <c r="C74" s="28" t="s">
        <v>89</v>
      </c>
      <c r="D74" s="81"/>
      <c r="E74" s="81"/>
      <c r="F74" s="81"/>
      <c r="G74" s="81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10">
        <f t="shared" si="1"/>
        <v>0</v>
      </c>
      <c r="U74" s="88"/>
    </row>
    <row r="75" spans="1:21" s="15" customFormat="1" ht="24">
      <c r="A75" s="185"/>
      <c r="B75" s="25" t="s">
        <v>387</v>
      </c>
      <c r="C75" s="24" t="s">
        <v>91</v>
      </c>
      <c r="D75" s="81"/>
      <c r="E75" s="81"/>
      <c r="F75" s="81"/>
      <c r="G75" s="81"/>
      <c r="H75" s="125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10">
        <f t="shared" si="1"/>
        <v>0</v>
      </c>
      <c r="U75" s="88"/>
    </row>
    <row r="76" spans="1:21" s="15" customFormat="1" ht="14.25" customHeight="1">
      <c r="A76" s="186" t="s">
        <v>388</v>
      </c>
      <c r="B76" s="60" t="s">
        <v>389</v>
      </c>
      <c r="C76" s="23" t="s">
        <v>93</v>
      </c>
      <c r="D76" s="81"/>
      <c r="E76" s="81"/>
      <c r="F76" s="81"/>
      <c r="G76" s="81"/>
      <c r="H76" s="125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10">
        <f t="shared" si="1"/>
        <v>0</v>
      </c>
      <c r="U76" s="88"/>
    </row>
    <row r="77" spans="1:21" s="15" customFormat="1">
      <c r="A77" s="186"/>
      <c r="B77" s="175" t="s">
        <v>390</v>
      </c>
      <c r="C77" s="24" t="s">
        <v>95</v>
      </c>
      <c r="D77" s="81"/>
      <c r="E77" s="81"/>
      <c r="F77" s="81"/>
      <c r="G77" s="81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10">
        <f t="shared" si="1"/>
        <v>0</v>
      </c>
      <c r="U77" s="88"/>
    </row>
    <row r="78" spans="1:21" s="15" customFormat="1">
      <c r="A78" s="186"/>
      <c r="B78" s="177"/>
      <c r="C78" s="28" t="s">
        <v>96</v>
      </c>
      <c r="D78" s="81"/>
      <c r="E78" s="81"/>
      <c r="F78" s="81"/>
      <c r="G78" s="81"/>
      <c r="H78" s="125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10">
        <f t="shared" si="1"/>
        <v>0</v>
      </c>
      <c r="U78" s="88"/>
    </row>
    <row r="79" spans="1:21" s="15" customFormat="1">
      <c r="A79" s="186"/>
      <c r="B79" s="21" t="s">
        <v>391</v>
      </c>
      <c r="C79" s="24" t="s">
        <v>97</v>
      </c>
      <c r="D79" s="81"/>
      <c r="E79" s="81"/>
      <c r="F79" s="81"/>
      <c r="G79" s="81"/>
      <c r="H79" s="125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10">
        <f t="shared" si="1"/>
        <v>0</v>
      </c>
      <c r="U79" s="88"/>
    </row>
    <row r="80" spans="1:21" s="15" customFormat="1" ht="14.25" customHeight="1">
      <c r="A80" s="174" t="s">
        <v>392</v>
      </c>
      <c r="B80" s="21" t="s">
        <v>393</v>
      </c>
      <c r="C80" s="24" t="s">
        <v>100</v>
      </c>
      <c r="D80" s="81"/>
      <c r="E80" s="81"/>
      <c r="F80" s="81"/>
      <c r="G80" s="81"/>
      <c r="H80" s="125"/>
      <c r="I80" s="125"/>
      <c r="J80" s="125"/>
      <c r="K80" s="125"/>
      <c r="L80" s="125"/>
      <c r="M80" s="125">
        <v>355.2</v>
      </c>
      <c r="N80" s="125"/>
      <c r="O80" s="125"/>
      <c r="P80" s="125"/>
      <c r="Q80" s="125">
        <v>637.16999999999996</v>
      </c>
      <c r="R80" s="125">
        <v>16567.75</v>
      </c>
      <c r="S80" s="125"/>
      <c r="T80" s="110">
        <f t="shared" si="1"/>
        <v>17560.12</v>
      </c>
      <c r="U80" s="88"/>
    </row>
    <row r="81" spans="1:29" s="15" customFormat="1" ht="17.25" customHeight="1">
      <c r="A81" s="174"/>
      <c r="B81" s="21" t="s">
        <v>394</v>
      </c>
      <c r="C81" s="20" t="s">
        <v>101</v>
      </c>
      <c r="D81" s="81"/>
      <c r="E81" s="81"/>
      <c r="F81" s="81"/>
      <c r="G81" s="81"/>
      <c r="H81" s="125">
        <v>7297.41</v>
      </c>
      <c r="I81" s="125"/>
      <c r="J81" s="125"/>
      <c r="K81" s="125"/>
      <c r="L81" s="125">
        <v>1266</v>
      </c>
      <c r="M81" s="125"/>
      <c r="N81" s="125"/>
      <c r="O81" s="125">
        <v>20388.349999999999</v>
      </c>
      <c r="P81" s="125"/>
      <c r="Q81" s="125"/>
      <c r="R81" s="125"/>
      <c r="S81" s="125"/>
      <c r="T81" s="110">
        <f t="shared" si="1"/>
        <v>28951.759999999998</v>
      </c>
      <c r="U81" s="88"/>
    </row>
    <row r="82" spans="1:29" s="15" customFormat="1" ht="17.25" customHeight="1">
      <c r="A82" s="174"/>
      <c r="B82" s="175" t="s">
        <v>395</v>
      </c>
      <c r="C82" s="20" t="s">
        <v>103</v>
      </c>
      <c r="D82" s="81"/>
      <c r="E82" s="81"/>
      <c r="F82" s="81"/>
      <c r="G82" s="81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10">
        <f t="shared" si="1"/>
        <v>0</v>
      </c>
      <c r="U82" s="88"/>
    </row>
    <row r="83" spans="1:29" s="15" customFormat="1" ht="17.25" customHeight="1">
      <c r="A83" s="174"/>
      <c r="B83" s="176"/>
      <c r="C83" s="20" t="s">
        <v>104</v>
      </c>
      <c r="D83" s="81"/>
      <c r="E83" s="81"/>
      <c r="F83" s="81"/>
      <c r="G83" s="81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10">
        <f t="shared" si="1"/>
        <v>0</v>
      </c>
      <c r="U83" s="88"/>
    </row>
    <row r="84" spans="1:29" s="15" customFormat="1" ht="17.25" customHeight="1">
      <c r="A84" s="174"/>
      <c r="B84" s="177"/>
      <c r="C84" s="20" t="s">
        <v>105</v>
      </c>
      <c r="D84" s="81"/>
      <c r="E84" s="81"/>
      <c r="F84" s="81"/>
      <c r="G84" s="81"/>
      <c r="H84" s="125"/>
      <c r="I84" s="125"/>
      <c r="J84" s="125"/>
      <c r="K84" s="125"/>
      <c r="L84" s="125"/>
      <c r="M84" s="125"/>
      <c r="N84" s="125"/>
      <c r="O84" s="125"/>
      <c r="P84" s="125"/>
      <c r="Q84" s="125"/>
      <c r="R84" s="125"/>
      <c r="S84" s="125"/>
      <c r="T84" s="110">
        <f t="shared" si="1"/>
        <v>0</v>
      </c>
      <c r="U84" s="88"/>
    </row>
    <row r="85" spans="1:29" s="15" customFormat="1" ht="17.25" customHeight="1">
      <c r="A85" s="174"/>
      <c r="B85" s="21" t="s">
        <v>396</v>
      </c>
      <c r="C85" s="24" t="s">
        <v>107</v>
      </c>
      <c r="D85" s="81"/>
      <c r="E85" s="81"/>
      <c r="F85" s="81"/>
      <c r="G85" s="81"/>
      <c r="H85" s="125"/>
      <c r="I85" s="125"/>
      <c r="J85" s="125"/>
      <c r="K85" s="125"/>
      <c r="L85" s="125"/>
      <c r="M85" s="125"/>
      <c r="N85" s="125"/>
      <c r="O85" s="125"/>
      <c r="P85" s="125"/>
      <c r="Q85" s="125"/>
      <c r="R85" s="125"/>
      <c r="S85" s="125"/>
      <c r="T85" s="110">
        <f t="shared" si="1"/>
        <v>0</v>
      </c>
      <c r="U85" s="88"/>
    </row>
    <row r="86" spans="1:29" s="15" customFormat="1" ht="17.25" customHeight="1">
      <c r="A86" s="169" t="s">
        <v>397</v>
      </c>
      <c r="B86" s="21" t="s">
        <v>398</v>
      </c>
      <c r="C86" s="24" t="s">
        <v>110</v>
      </c>
      <c r="D86" s="81"/>
      <c r="E86" s="81"/>
      <c r="F86" s="81"/>
      <c r="G86" s="81"/>
      <c r="H86" s="125"/>
      <c r="I86" s="125"/>
      <c r="J86" s="125"/>
      <c r="K86" s="125"/>
      <c r="L86" s="125"/>
      <c r="M86" s="125"/>
      <c r="N86" s="125"/>
      <c r="O86" s="125"/>
      <c r="P86" s="125"/>
      <c r="Q86" s="125"/>
      <c r="R86" s="125"/>
      <c r="S86" s="125"/>
      <c r="T86" s="110">
        <f t="shared" si="1"/>
        <v>0</v>
      </c>
      <c r="U86" s="88"/>
    </row>
    <row r="87" spans="1:29" s="15" customFormat="1" ht="17.25" customHeight="1">
      <c r="A87" s="169"/>
      <c r="B87" s="21" t="s">
        <v>399</v>
      </c>
      <c r="C87" s="24" t="s">
        <v>112</v>
      </c>
      <c r="D87" s="81"/>
      <c r="E87" s="81"/>
      <c r="F87" s="81"/>
      <c r="G87" s="81"/>
      <c r="H87" s="125"/>
      <c r="I87" s="125"/>
      <c r="J87" s="125"/>
      <c r="K87" s="125"/>
      <c r="L87" s="125"/>
      <c r="M87" s="125"/>
      <c r="N87" s="125"/>
      <c r="O87" s="125"/>
      <c r="P87" s="125"/>
      <c r="Q87" s="125"/>
      <c r="R87" s="125"/>
      <c r="S87" s="125"/>
      <c r="T87" s="110">
        <f t="shared" si="1"/>
        <v>0</v>
      </c>
      <c r="U87" s="88"/>
    </row>
    <row r="88" spans="1:29" s="15" customFormat="1" ht="17.25" customHeight="1">
      <c r="A88" s="169"/>
      <c r="B88" s="21" t="s">
        <v>400</v>
      </c>
      <c r="C88" s="24" t="s">
        <v>114</v>
      </c>
      <c r="D88" s="81"/>
      <c r="E88" s="81"/>
      <c r="F88" s="81"/>
      <c r="G88" s="81"/>
      <c r="H88" s="125"/>
      <c r="I88" s="125"/>
      <c r="J88" s="125"/>
      <c r="K88" s="125"/>
      <c r="L88" s="125"/>
      <c r="M88" s="125"/>
      <c r="N88" s="125"/>
      <c r="O88" s="125"/>
      <c r="P88" s="125"/>
      <c r="Q88" s="125"/>
      <c r="R88" s="125"/>
      <c r="S88" s="125"/>
      <c r="T88" s="110">
        <f t="shared" si="1"/>
        <v>0</v>
      </c>
      <c r="U88" s="88"/>
    </row>
    <row r="89" spans="1:29" s="15" customFormat="1" ht="17.25" customHeight="1">
      <c r="A89" s="169"/>
      <c r="B89" s="60" t="s">
        <v>401</v>
      </c>
      <c r="C89" s="23" t="s">
        <v>115</v>
      </c>
      <c r="D89" s="81"/>
      <c r="E89" s="81"/>
      <c r="F89" s="81"/>
      <c r="G89" s="81"/>
      <c r="H89" s="125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10">
        <f t="shared" si="1"/>
        <v>0</v>
      </c>
      <c r="U89" s="88"/>
    </row>
    <row r="90" spans="1:29" s="15" customFormat="1" ht="17.25" customHeight="1">
      <c r="A90" s="170" t="s">
        <v>275</v>
      </c>
      <c r="B90" s="60" t="s">
        <v>402</v>
      </c>
      <c r="C90" s="23" t="s">
        <v>117</v>
      </c>
      <c r="D90" s="81"/>
      <c r="E90" s="81"/>
      <c r="F90" s="81"/>
      <c r="G90" s="81"/>
      <c r="H90" s="125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10">
        <f t="shared" si="1"/>
        <v>0</v>
      </c>
      <c r="U90" s="88"/>
    </row>
    <row r="91" spans="1:29" s="15" customFormat="1" ht="17.25" customHeight="1">
      <c r="A91" s="171"/>
      <c r="B91" s="61" t="s">
        <v>403</v>
      </c>
      <c r="C91" s="30" t="s">
        <v>403</v>
      </c>
      <c r="D91" s="81"/>
      <c r="E91" s="81"/>
      <c r="F91" s="81"/>
      <c r="G91" s="81"/>
      <c r="H91" s="125"/>
      <c r="I91" s="125"/>
      <c r="J91" s="125"/>
      <c r="K91" s="125"/>
      <c r="L91" s="125"/>
      <c r="M91" s="125"/>
      <c r="N91" s="125"/>
      <c r="O91" s="125"/>
      <c r="P91" s="125"/>
      <c r="Q91" s="125"/>
      <c r="R91" s="125"/>
      <c r="S91" s="125"/>
      <c r="T91" s="110">
        <f t="shared" si="1"/>
        <v>0</v>
      </c>
      <c r="U91" s="88"/>
    </row>
    <row r="92" spans="1:29" s="15" customFormat="1" ht="17.25" customHeight="1">
      <c r="A92" s="172"/>
      <c r="B92" s="21" t="s">
        <v>404</v>
      </c>
      <c r="C92" s="24" t="s">
        <v>16</v>
      </c>
      <c r="D92" s="81"/>
      <c r="E92" s="81"/>
      <c r="F92" s="81"/>
      <c r="G92" s="81"/>
      <c r="H92" s="125">
        <v>301677.48</v>
      </c>
      <c r="I92" s="125">
        <v>48467.07</v>
      </c>
      <c r="J92" s="125">
        <v>90750.26</v>
      </c>
      <c r="K92" s="125">
        <v>131476.65</v>
      </c>
      <c r="L92" s="125">
        <v>137803.51999999999</v>
      </c>
      <c r="M92" s="125">
        <v>130646.62</v>
      </c>
      <c r="N92" s="125">
        <v>114124.42</v>
      </c>
      <c r="O92" s="125">
        <v>84463.96</v>
      </c>
      <c r="P92" s="125">
        <v>145517.98000000001</v>
      </c>
      <c r="Q92" s="125">
        <v>154785.82999999999</v>
      </c>
      <c r="R92" s="125">
        <v>93833.46</v>
      </c>
      <c r="S92" s="125">
        <v>86310.15</v>
      </c>
      <c r="T92" s="110">
        <f t="shared" si="1"/>
        <v>1519857.4</v>
      </c>
      <c r="U92" s="88"/>
    </row>
    <row r="93" spans="1:29" s="31" customFormat="1" ht="15" customHeight="1">
      <c r="A93" s="173" t="s">
        <v>405</v>
      </c>
      <c r="B93" s="173"/>
      <c r="C93" s="173"/>
      <c r="D93" s="89"/>
      <c r="E93" s="89"/>
      <c r="F93" s="89"/>
      <c r="G93" s="89"/>
      <c r="H93" s="110">
        <f>SUM(H6:H92)</f>
        <v>1228653.2000000002</v>
      </c>
      <c r="I93" s="110">
        <f t="shared" ref="I93:S93" si="2">SUM(I6:I92)</f>
        <v>838896.01</v>
      </c>
      <c r="J93" s="110">
        <f t="shared" si="2"/>
        <v>1027783.73</v>
      </c>
      <c r="K93" s="110">
        <f t="shared" si="2"/>
        <v>1159847.8700000001</v>
      </c>
      <c r="L93" s="110">
        <f t="shared" si="2"/>
        <v>1182718.6200000001</v>
      </c>
      <c r="M93" s="110">
        <f t="shared" si="2"/>
        <v>1165644.99</v>
      </c>
      <c r="N93" s="110">
        <f t="shared" si="2"/>
        <v>987225.17000000027</v>
      </c>
      <c r="O93" s="110">
        <f t="shared" si="2"/>
        <v>1082426.07</v>
      </c>
      <c r="P93" s="110">
        <f t="shared" si="2"/>
        <v>1312578.31</v>
      </c>
      <c r="Q93" s="110">
        <f t="shared" si="2"/>
        <v>1473963.3900000004</v>
      </c>
      <c r="R93" s="110">
        <f t="shared" si="2"/>
        <v>1246777.08</v>
      </c>
      <c r="S93" s="110">
        <f t="shared" si="2"/>
        <v>1166793.46</v>
      </c>
      <c r="T93" s="110">
        <f t="shared" si="1"/>
        <v>13873307.900000002</v>
      </c>
      <c r="U93" s="88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168" t="s">
        <v>406</v>
      </c>
      <c r="B94" s="168"/>
      <c r="C94" s="168"/>
      <c r="D94" s="81"/>
      <c r="E94" s="81"/>
      <c r="F94" s="81"/>
      <c r="G94" s="81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10"/>
      <c r="U94" s="88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168" t="s">
        <v>407</v>
      </c>
      <c r="B95" s="168"/>
      <c r="C95" s="168"/>
      <c r="D95" s="81"/>
      <c r="E95" s="81"/>
      <c r="F95" s="81"/>
      <c r="G95" s="81"/>
      <c r="H95" s="109">
        <f>H93</f>
        <v>1228653.2000000002</v>
      </c>
      <c r="I95" s="109">
        <f t="shared" ref="I95:T95" si="3">I93</f>
        <v>838896.01</v>
      </c>
      <c r="J95" s="109">
        <f t="shared" si="3"/>
        <v>1027783.73</v>
      </c>
      <c r="K95" s="109">
        <f t="shared" si="3"/>
        <v>1159847.8700000001</v>
      </c>
      <c r="L95" s="109">
        <f t="shared" si="3"/>
        <v>1182718.6200000001</v>
      </c>
      <c r="M95" s="109">
        <f t="shared" si="3"/>
        <v>1165644.99</v>
      </c>
      <c r="N95" s="109">
        <f t="shared" si="3"/>
        <v>987225.17000000027</v>
      </c>
      <c r="O95" s="109">
        <f t="shared" si="3"/>
        <v>1082426.07</v>
      </c>
      <c r="P95" s="109">
        <f t="shared" si="3"/>
        <v>1312578.31</v>
      </c>
      <c r="Q95" s="109">
        <f t="shared" si="3"/>
        <v>1473963.3900000004</v>
      </c>
      <c r="R95" s="109">
        <f t="shared" si="3"/>
        <v>1246777.08</v>
      </c>
      <c r="S95" s="109">
        <f t="shared" si="3"/>
        <v>1166793.46</v>
      </c>
      <c r="T95" s="109">
        <f t="shared" si="3"/>
        <v>13873307.900000002</v>
      </c>
      <c r="U95" s="88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168" t="s">
        <v>408</v>
      </c>
      <c r="B96" s="168"/>
      <c r="C96" s="168"/>
      <c r="D96" s="81"/>
      <c r="E96" s="81"/>
      <c r="F96" s="81"/>
      <c r="G96" s="81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10"/>
      <c r="U96" s="88"/>
      <c r="V96" s="15"/>
      <c r="W96" s="15"/>
      <c r="X96" s="15"/>
      <c r="Y96" s="15"/>
      <c r="Z96" s="15"/>
      <c r="AA96" s="15"/>
      <c r="AB96" s="15"/>
      <c r="AC96" s="15"/>
    </row>
    <row r="97" spans="1:21">
      <c r="A97" s="168" t="s">
        <v>239</v>
      </c>
      <c r="B97" s="168"/>
      <c r="C97" s="168"/>
      <c r="D97" s="81"/>
      <c r="E97" s="107"/>
      <c r="F97" s="81"/>
      <c r="G97" s="107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10"/>
      <c r="U97" s="82"/>
    </row>
    <row r="98" spans="1:21" s="31" customFormat="1">
      <c r="A98" s="71"/>
      <c r="B98" s="71"/>
      <c r="E98" s="71"/>
      <c r="G98" s="71"/>
      <c r="H98" s="112">
        <f>H93-SUM(H94:H97)</f>
        <v>0</v>
      </c>
      <c r="I98" s="112">
        <f t="shared" ref="I98:R98" si="4">I93-SUM(I94:I97)</f>
        <v>0</v>
      </c>
      <c r="J98" s="112">
        <f t="shared" si="4"/>
        <v>0</v>
      </c>
      <c r="K98" s="112">
        <f t="shared" si="4"/>
        <v>0</v>
      </c>
      <c r="L98" s="112">
        <f t="shared" si="4"/>
        <v>0</v>
      </c>
      <c r="M98" s="112">
        <f t="shared" si="4"/>
        <v>0</v>
      </c>
      <c r="N98" s="112">
        <f t="shared" si="4"/>
        <v>0</v>
      </c>
      <c r="O98" s="112">
        <f t="shared" si="4"/>
        <v>0</v>
      </c>
      <c r="P98" s="112">
        <f t="shared" si="4"/>
        <v>0</v>
      </c>
      <c r="Q98" s="112">
        <f t="shared" si="4"/>
        <v>0</v>
      </c>
      <c r="R98" s="112">
        <f t="shared" si="4"/>
        <v>0</v>
      </c>
      <c r="S98" s="112">
        <f>S93-SUM(S94:S97)</f>
        <v>0</v>
      </c>
    </row>
    <row r="99" spans="1:21">
      <c r="G99" s="33"/>
      <c r="H99" s="114"/>
      <c r="I99" s="114"/>
      <c r="J99" s="114"/>
      <c r="K99" s="114"/>
      <c r="L99" s="114"/>
      <c r="M99" s="114"/>
      <c r="N99" s="114"/>
      <c r="O99" s="114"/>
      <c r="P99" s="114"/>
      <c r="Q99" s="114"/>
      <c r="R99" s="114"/>
      <c r="S99" s="114"/>
    </row>
  </sheetData>
  <autoFilter ref="A5:AC98"/>
  <customSheetViews>
    <customSheetView guid="{8309B07A-FC01-4476-88AB-A9C1650B1DDA}" hiddenColumns="1" state="hidden">
      <pane xSplit="6" ySplit="5" topLeftCell="H82" activePane="bottomRight" state="frozen"/>
      <selection pane="bottomRight" activeCell="L99" sqref="L99"/>
      <pageMargins left="0.7" right="0.7" top="0.75" bottom="0.75" header="0.3" footer="0.3"/>
    </customSheetView>
    <customSheetView guid="{D4D59768-72E0-4FAB-974B-C4290D2FAC8F}" hiddenColumns="1" state="hidden">
      <pane xSplit="6" ySplit="5" topLeftCell="H6" activePane="bottomRight" state="frozen"/>
      <selection pane="bottomRight" activeCell="H5" sqref="H5"/>
      <pageMargins left="0.7" right="0.7" top="0.75" bottom="0.75" header="0.3" footer="0.3"/>
    </customSheetView>
    <customSheetView guid="{A37983A8-BC51-4154-8FEA-C3D4561882CC}" hiddenColumns="1">
      <pane xSplit="6" ySplit="5" topLeftCell="L85" activePane="bottomRight" state="frozen"/>
      <selection pane="bottomRight" activeCell="N101" sqref="N101"/>
      <pageMargins left="0.7" right="0.7" top="0.75" bottom="0.75" header="0.3" footer="0.3"/>
    </customSheetView>
    <customSheetView guid="{50C6B4FE-3059-4DA5-BCA6-E2B9EEC70A61}" hiddenColumns="1" state="hidden">
      <pane xSplit="6" ySplit="5" topLeftCell="H82" activePane="bottomRight" state="frozen"/>
      <selection pane="bottomRight" activeCell="L99" sqref="L99"/>
      <pageMargins left="0.7" right="0.7" top="0.75" bottom="0.75" header="0.3" footer="0.3"/>
    </customSheetView>
    <customSheetView guid="{4948553E-BE76-402B-BAA8-3966B343194D}" hiddenColumns="1" state="hidden">
      <pane xSplit="6" ySplit="5" topLeftCell="H82" activePane="bottomRight" state="frozen"/>
      <selection pane="bottomRight" activeCell="L99" sqref="L99"/>
      <pageMargins left="0.7" right="0.7" top="0.75" bottom="0.75" header="0.3" footer="0.3"/>
    </customSheetView>
    <customSheetView guid="{35971C6B-DC11-492B-B782-2EF173FCC689}" hiddenColumns="1" state="hidden">
      <pane xSplit="6" ySplit="5" topLeftCell="H82" activePane="bottomRight" state="frozen"/>
      <selection pane="bottomRight" activeCell="L99" sqref="L99"/>
      <pageMargins left="0.7" right="0.7" top="0.75" bottom="0.75" header="0.3" footer="0.3"/>
    </customSheetView>
    <customSheetView guid="{32F6004C-FCD8-4606-8BB7-0BE0BE0666BF}" hiddenColumns="1" state="hidden">
      <pane xSplit="6" ySplit="5" topLeftCell="H82" activePane="bottomRight" state="frozen"/>
      <selection pane="bottomRight" activeCell="L99" sqref="L99"/>
      <pageMargins left="0.7" right="0.7" top="0.75" bottom="0.75" header="0.3" footer="0.3"/>
    </customSheetView>
    <customSheetView guid="{5F046216-F62E-4A95-B8BD-6D2AB894BA3D}" hiddenColumns="1" state="hidden">
      <pane xSplit="6" ySplit="5" topLeftCell="H82" activePane="bottomRight" state="frozen"/>
      <selection pane="bottomRight" activeCell="L99" sqref="L99"/>
      <pageMargins left="0.7" right="0.7" top="0.75" bottom="0.75" header="0.3" footer="0.3"/>
    </customSheetView>
    <customSheetView guid="{20DEA1C3-F870-4325-A947-DF01307179C4}" hiddenColumns="1" state="hidden">
      <pane xSplit="6" ySplit="5" topLeftCell="H82" activePane="bottomRight" state="frozen"/>
      <selection pane="bottomRight" activeCell="L99" sqref="L99"/>
      <pageMargins left="0.7" right="0.7" top="0.75" bottom="0.75" header="0.3" footer="0.3"/>
    </customSheetView>
    <customSheetView guid="{A27792F8-7640-416B-AC24-5F35457394E7}" hiddenColumns="1" state="hidden">
      <pane xSplit="6" ySplit="5" topLeftCell="H6" activePane="bottomRight" state="frozen"/>
      <selection pane="bottomRight" activeCell="H5" sqref="H5"/>
      <pageMargins left="0.7" right="0.7" top="0.75" bottom="0.75" header="0.3" footer="0.3"/>
    </customSheetView>
  </customSheetViews>
  <mergeCells count="39">
    <mergeCell ref="A1:N1"/>
    <mergeCell ref="U4:U5"/>
    <mergeCell ref="A93:C93"/>
    <mergeCell ref="C4:C5"/>
    <mergeCell ref="A6:A27"/>
    <mergeCell ref="B6:B7"/>
    <mergeCell ref="B10:B18"/>
    <mergeCell ref="B22:B26"/>
    <mergeCell ref="F4:G4"/>
    <mergeCell ref="H4:S4"/>
    <mergeCell ref="T4:T5"/>
    <mergeCell ref="A4:A5"/>
    <mergeCell ref="B4:B5"/>
    <mergeCell ref="A95:C95"/>
    <mergeCell ref="A96:C96"/>
    <mergeCell ref="A97:C97"/>
    <mergeCell ref="D4:E4"/>
    <mergeCell ref="A76:A79"/>
    <mergeCell ref="B77:B78"/>
    <mergeCell ref="A80:A85"/>
    <mergeCell ref="B82:B84"/>
    <mergeCell ref="A86:A89"/>
    <mergeCell ref="A90:A92"/>
    <mergeCell ref="A49:A56"/>
    <mergeCell ref="B49:B51"/>
    <mergeCell ref="B52:B54"/>
    <mergeCell ref="A57:A62"/>
    <mergeCell ref="B59:B60"/>
    <mergeCell ref="A63:A75"/>
    <mergeCell ref="A94:C94"/>
    <mergeCell ref="B68:B69"/>
    <mergeCell ref="B73:B74"/>
    <mergeCell ref="A28:A40"/>
    <mergeCell ref="B28:B29"/>
    <mergeCell ref="B31:B33"/>
    <mergeCell ref="B34:B35"/>
    <mergeCell ref="B38:B39"/>
    <mergeCell ref="A41:A48"/>
    <mergeCell ref="B44:B45"/>
  </mergeCells>
  <phoneticPr fontId="10" type="noConversion"/>
  <conditionalFormatting sqref="U34:XFD34 A34:C34">
    <cfRule type="cellIs" dxfId="3" priority="1" stopIfTrue="1" operator="equal">
      <formula>"no"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00B0F0"/>
  </sheetPr>
  <dimension ref="A1:AC102"/>
  <sheetViews>
    <sheetView workbookViewId="0">
      <pane xSplit="7" ySplit="5" topLeftCell="H85" activePane="bottomRight" state="frozen"/>
      <selection pane="topRight" activeCell="H1" sqref="H1"/>
      <selection pane="bottomLeft" activeCell="A6" sqref="A6"/>
      <selection pane="bottomRight" activeCell="N105" sqref="N105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9" width="11.375" style="7" bestFit="1" customWidth="1"/>
    <col min="10" max="10" width="8.75" style="55" customWidth="1"/>
    <col min="11" max="16" width="8.625" style="55" customWidth="1"/>
    <col min="17" max="19" width="8.625" style="7" customWidth="1"/>
    <col min="20" max="20" width="12" style="7" customWidth="1"/>
    <col min="21" max="21" width="9.625" style="7" customWidth="1"/>
    <col min="22" max="16384" width="9" style="7"/>
  </cols>
  <sheetData>
    <row r="1" spans="1:21" s="2" customFormat="1" ht="25.5">
      <c r="A1" s="162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3"/>
      <c r="N2" s="83"/>
      <c r="O2" s="83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4"/>
      <c r="N3" s="85"/>
      <c r="O3" s="85"/>
      <c r="P3" s="43"/>
    </row>
    <row r="4" spans="1:21" s="8" customFormat="1" ht="14.25" customHeight="1">
      <c r="A4" s="163" t="s">
        <v>276</v>
      </c>
      <c r="B4" s="163" t="s">
        <v>277</v>
      </c>
      <c r="C4" s="164" t="s">
        <v>278</v>
      </c>
      <c r="D4" s="165" t="s">
        <v>279</v>
      </c>
      <c r="E4" s="166"/>
      <c r="F4" s="167" t="s">
        <v>280</v>
      </c>
      <c r="G4" s="167"/>
      <c r="H4" s="156" t="s">
        <v>447</v>
      </c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 t="s">
        <v>281</v>
      </c>
      <c r="U4" s="157"/>
    </row>
    <row r="5" spans="1:21" s="15" customFormat="1">
      <c r="A5" s="163"/>
      <c r="B5" s="163"/>
      <c r="C5" s="164"/>
      <c r="D5" s="79" t="s">
        <v>409</v>
      </c>
      <c r="E5" s="79" t="s">
        <v>410</v>
      </c>
      <c r="F5" s="79" t="s">
        <v>409</v>
      </c>
      <c r="G5" s="79" t="s">
        <v>410</v>
      </c>
      <c r="H5" s="80" t="s">
        <v>284</v>
      </c>
      <c r="I5" s="80" t="s">
        <v>285</v>
      </c>
      <c r="J5" s="80" t="s">
        <v>242</v>
      </c>
      <c r="K5" s="80" t="s">
        <v>243</v>
      </c>
      <c r="L5" s="80" t="s">
        <v>244</v>
      </c>
      <c r="M5" s="80" t="s">
        <v>245</v>
      </c>
      <c r="N5" s="80" t="s">
        <v>246</v>
      </c>
      <c r="O5" s="80" t="s">
        <v>247</v>
      </c>
      <c r="P5" s="80" t="s">
        <v>248</v>
      </c>
      <c r="Q5" s="80" t="s">
        <v>249</v>
      </c>
      <c r="R5" s="80" t="s">
        <v>250</v>
      </c>
      <c r="S5" s="80" t="s">
        <v>251</v>
      </c>
      <c r="T5" s="156"/>
      <c r="U5" s="158"/>
    </row>
    <row r="6" spans="1:21" s="15" customFormat="1" ht="14.25" customHeight="1">
      <c r="A6" s="159" t="s">
        <v>286</v>
      </c>
      <c r="B6" s="146" t="s">
        <v>287</v>
      </c>
      <c r="C6" s="45" t="s">
        <v>287</v>
      </c>
      <c r="D6" s="81"/>
      <c r="E6" s="81"/>
      <c r="F6" s="81"/>
      <c r="G6" s="81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10">
        <f>SUM(H6:S6)</f>
        <v>0</v>
      </c>
      <c r="U6" s="88"/>
    </row>
    <row r="7" spans="1:21" s="15" customFormat="1">
      <c r="A7" s="159"/>
      <c r="B7" s="146"/>
      <c r="C7" s="45" t="s">
        <v>288</v>
      </c>
      <c r="D7" s="81"/>
      <c r="E7" s="81"/>
      <c r="F7" s="81"/>
      <c r="G7" s="81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10">
        <f t="shared" ref="T7:T70" si="0">SUM(H7:S7)</f>
        <v>0</v>
      </c>
      <c r="U7" s="88"/>
    </row>
    <row r="8" spans="1:21" s="15" customFormat="1">
      <c r="A8" s="159"/>
      <c r="B8" s="65" t="s">
        <v>289</v>
      </c>
      <c r="C8" s="45" t="s">
        <v>5</v>
      </c>
      <c r="D8" s="81"/>
      <c r="E8" s="81"/>
      <c r="F8" s="81"/>
      <c r="G8" s="81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10">
        <f t="shared" si="0"/>
        <v>0</v>
      </c>
      <c r="U8" s="88"/>
    </row>
    <row r="9" spans="1:21" s="15" customFormat="1">
      <c r="A9" s="159"/>
      <c r="B9" s="65" t="s">
        <v>290</v>
      </c>
      <c r="C9" s="45" t="s">
        <v>7</v>
      </c>
      <c r="D9" s="81"/>
      <c r="E9" s="81"/>
      <c r="F9" s="81"/>
      <c r="G9" s="81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10">
        <f t="shared" si="0"/>
        <v>0</v>
      </c>
      <c r="U9" s="88"/>
    </row>
    <row r="10" spans="1:21" s="15" customFormat="1">
      <c r="A10" s="159"/>
      <c r="B10" s="146" t="s">
        <v>291</v>
      </c>
      <c r="C10" s="45" t="s">
        <v>8</v>
      </c>
      <c r="D10" s="81"/>
      <c r="E10" s="81"/>
      <c r="F10" s="81"/>
      <c r="G10" s="81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10">
        <f t="shared" si="0"/>
        <v>0</v>
      </c>
      <c r="U10" s="88"/>
    </row>
    <row r="11" spans="1:21" s="15" customFormat="1">
      <c r="A11" s="159"/>
      <c r="B11" s="146"/>
      <c r="C11" s="45" t="s">
        <v>9</v>
      </c>
      <c r="D11" s="81"/>
      <c r="E11" s="81"/>
      <c r="F11" s="81"/>
      <c r="G11" s="81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10">
        <f t="shared" si="0"/>
        <v>0</v>
      </c>
      <c r="U11" s="88"/>
    </row>
    <row r="12" spans="1:21" s="15" customFormat="1">
      <c r="A12" s="159"/>
      <c r="B12" s="146"/>
      <c r="C12" s="45" t="s">
        <v>10</v>
      </c>
      <c r="D12" s="81"/>
      <c r="E12" s="81"/>
      <c r="F12" s="81"/>
      <c r="G12" s="81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10">
        <f t="shared" si="0"/>
        <v>0</v>
      </c>
      <c r="U12" s="88"/>
    </row>
    <row r="13" spans="1:21" s="15" customFormat="1">
      <c r="A13" s="159"/>
      <c r="B13" s="146"/>
      <c r="C13" s="45" t="s">
        <v>11</v>
      </c>
      <c r="D13" s="81"/>
      <c r="E13" s="81"/>
      <c r="F13" s="81"/>
      <c r="G13" s="81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10">
        <f t="shared" si="0"/>
        <v>0</v>
      </c>
      <c r="U13" s="88"/>
    </row>
    <row r="14" spans="1:21" s="15" customFormat="1">
      <c r="A14" s="159"/>
      <c r="B14" s="146"/>
      <c r="C14" s="45" t="s">
        <v>12</v>
      </c>
      <c r="D14" s="81"/>
      <c r="E14" s="81"/>
      <c r="F14" s="81"/>
      <c r="G14" s="81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10">
        <f t="shared" si="0"/>
        <v>0</v>
      </c>
      <c r="U14" s="88"/>
    </row>
    <row r="15" spans="1:21" s="15" customFormat="1">
      <c r="A15" s="159"/>
      <c r="B15" s="146"/>
      <c r="C15" s="45" t="s">
        <v>13</v>
      </c>
      <c r="D15" s="81"/>
      <c r="E15" s="81"/>
      <c r="F15" s="81"/>
      <c r="G15" s="81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10">
        <f t="shared" si="0"/>
        <v>0</v>
      </c>
      <c r="U15" s="88"/>
    </row>
    <row r="16" spans="1:21" s="15" customFormat="1">
      <c r="A16" s="159"/>
      <c r="B16" s="146"/>
      <c r="C16" s="45" t="s">
        <v>14</v>
      </c>
      <c r="D16" s="81"/>
      <c r="E16" s="81"/>
      <c r="F16" s="81"/>
      <c r="G16" s="81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10">
        <f t="shared" si="0"/>
        <v>0</v>
      </c>
      <c r="U16" s="88"/>
    </row>
    <row r="17" spans="1:21" s="15" customFormat="1">
      <c r="A17" s="159"/>
      <c r="B17" s="146"/>
      <c r="C17" s="45" t="s">
        <v>15</v>
      </c>
      <c r="D17" s="81"/>
      <c r="E17" s="81"/>
      <c r="F17" s="81"/>
      <c r="G17" s="81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10">
        <f t="shared" si="0"/>
        <v>0</v>
      </c>
      <c r="U17" s="88"/>
    </row>
    <row r="18" spans="1:21" s="15" customFormat="1">
      <c r="A18" s="159"/>
      <c r="B18" s="146"/>
      <c r="C18" s="45" t="s">
        <v>16</v>
      </c>
      <c r="D18" s="81"/>
      <c r="E18" s="81"/>
      <c r="F18" s="81"/>
      <c r="G18" s="81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10">
        <f t="shared" si="0"/>
        <v>0</v>
      </c>
      <c r="U18" s="88"/>
    </row>
    <row r="19" spans="1:21" s="15" customFormat="1" ht="25.5">
      <c r="A19" s="159"/>
      <c r="B19" s="65" t="s">
        <v>292</v>
      </c>
      <c r="C19" s="45" t="s">
        <v>17</v>
      </c>
      <c r="D19" s="81"/>
      <c r="E19" s="81"/>
      <c r="F19" s="81"/>
      <c r="G19" s="81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10">
        <f t="shared" si="0"/>
        <v>0</v>
      </c>
      <c r="U19" s="88"/>
    </row>
    <row r="20" spans="1:21" s="15" customFormat="1">
      <c r="A20" s="159"/>
      <c r="B20" s="65" t="s">
        <v>293</v>
      </c>
      <c r="C20" s="45" t="s">
        <v>19</v>
      </c>
      <c r="D20" s="81"/>
      <c r="E20" s="81"/>
      <c r="F20" s="81"/>
      <c r="G20" s="81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10">
        <f t="shared" si="0"/>
        <v>0</v>
      </c>
      <c r="U20" s="88"/>
    </row>
    <row r="21" spans="1:21" s="15" customFormat="1">
      <c r="A21" s="159"/>
      <c r="B21" s="65" t="s">
        <v>294</v>
      </c>
      <c r="C21" s="45" t="s">
        <v>20</v>
      </c>
      <c r="D21" s="81"/>
      <c r="E21" s="81"/>
      <c r="F21" s="81"/>
      <c r="G21" s="81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10">
        <f t="shared" si="0"/>
        <v>0</v>
      </c>
      <c r="U21" s="88"/>
    </row>
    <row r="22" spans="1:21" s="15" customFormat="1" ht="14.25" customHeight="1">
      <c r="A22" s="159"/>
      <c r="B22" s="146" t="s">
        <v>295</v>
      </c>
      <c r="C22" s="45" t="s">
        <v>22</v>
      </c>
      <c r="D22" s="81"/>
      <c r="E22" s="81"/>
      <c r="F22" s="81"/>
      <c r="G22" s="81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10">
        <f t="shared" si="0"/>
        <v>0</v>
      </c>
      <c r="U22" s="88"/>
    </row>
    <row r="23" spans="1:21" s="15" customFormat="1">
      <c r="A23" s="159"/>
      <c r="B23" s="146"/>
      <c r="C23" s="45" t="s">
        <v>23</v>
      </c>
      <c r="D23" s="81"/>
      <c r="E23" s="81"/>
      <c r="F23" s="81"/>
      <c r="G23" s="81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10">
        <f t="shared" si="0"/>
        <v>0</v>
      </c>
      <c r="U23" s="88"/>
    </row>
    <row r="24" spans="1:21" s="15" customFormat="1">
      <c r="A24" s="159"/>
      <c r="B24" s="146"/>
      <c r="C24" s="45" t="s">
        <v>24</v>
      </c>
      <c r="D24" s="81"/>
      <c r="E24" s="81"/>
      <c r="F24" s="81"/>
      <c r="G24" s="81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10">
        <f t="shared" si="0"/>
        <v>0</v>
      </c>
      <c r="U24" s="88"/>
    </row>
    <row r="25" spans="1:21" s="15" customFormat="1">
      <c r="A25" s="159"/>
      <c r="B25" s="146"/>
      <c r="C25" s="45" t="s">
        <v>25</v>
      </c>
      <c r="D25" s="81"/>
      <c r="E25" s="81"/>
      <c r="F25" s="81"/>
      <c r="G25" s="81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10">
        <f t="shared" si="0"/>
        <v>0</v>
      </c>
      <c r="U25" s="88"/>
    </row>
    <row r="26" spans="1:21" s="15" customFormat="1">
      <c r="A26" s="159"/>
      <c r="B26" s="146"/>
      <c r="C26" s="45" t="s">
        <v>26</v>
      </c>
      <c r="D26" s="81"/>
      <c r="E26" s="81"/>
      <c r="F26" s="81"/>
      <c r="G26" s="81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10">
        <f t="shared" si="0"/>
        <v>0</v>
      </c>
      <c r="U26" s="88"/>
    </row>
    <row r="27" spans="1:21" s="15" customFormat="1">
      <c r="A27" s="159"/>
      <c r="B27" s="65" t="s">
        <v>296</v>
      </c>
      <c r="C27" s="45" t="s">
        <v>28</v>
      </c>
      <c r="D27" s="81"/>
      <c r="E27" s="81"/>
      <c r="F27" s="81"/>
      <c r="G27" s="81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10">
        <f t="shared" si="0"/>
        <v>0</v>
      </c>
      <c r="U27" s="88"/>
    </row>
    <row r="28" spans="1:21" s="15" customFormat="1" ht="14.25" customHeight="1">
      <c r="A28" s="152" t="s">
        <v>297</v>
      </c>
      <c r="B28" s="146" t="s">
        <v>298</v>
      </c>
      <c r="C28" s="45" t="s">
        <v>30</v>
      </c>
      <c r="D28" s="81"/>
      <c r="E28" s="81"/>
      <c r="F28" s="81"/>
      <c r="G28" s="81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10">
        <f t="shared" si="0"/>
        <v>0</v>
      </c>
      <c r="U28" s="88"/>
    </row>
    <row r="29" spans="1:21" s="15" customFormat="1" ht="25.5">
      <c r="A29" s="152"/>
      <c r="B29" s="146"/>
      <c r="C29" s="45" t="s">
        <v>31</v>
      </c>
      <c r="D29" s="81"/>
      <c r="E29" s="81"/>
      <c r="F29" s="81"/>
      <c r="G29" s="81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10">
        <f t="shared" si="0"/>
        <v>0</v>
      </c>
      <c r="U29" s="88"/>
    </row>
    <row r="30" spans="1:21" s="15" customFormat="1">
      <c r="A30" s="152"/>
      <c r="B30" s="65" t="s">
        <v>299</v>
      </c>
      <c r="C30" s="45" t="s">
        <v>33</v>
      </c>
      <c r="D30" s="81"/>
      <c r="E30" s="81"/>
      <c r="F30" s="81"/>
      <c r="G30" s="81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10">
        <f t="shared" si="0"/>
        <v>0</v>
      </c>
      <c r="U30" s="88"/>
    </row>
    <row r="31" spans="1:21" s="15" customFormat="1">
      <c r="A31" s="152"/>
      <c r="B31" s="146" t="s">
        <v>300</v>
      </c>
      <c r="C31" s="45" t="s">
        <v>34</v>
      </c>
      <c r="D31" s="81"/>
      <c r="E31" s="81"/>
      <c r="F31" s="81"/>
      <c r="G31" s="81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10">
        <f t="shared" si="0"/>
        <v>0</v>
      </c>
      <c r="U31" s="88"/>
    </row>
    <row r="32" spans="1:21" s="15" customFormat="1">
      <c r="A32" s="152"/>
      <c r="B32" s="146"/>
      <c r="C32" s="45" t="s">
        <v>35</v>
      </c>
      <c r="D32" s="81"/>
      <c r="E32" s="81"/>
      <c r="F32" s="81"/>
      <c r="G32" s="81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10">
        <f t="shared" si="0"/>
        <v>0</v>
      </c>
      <c r="U32" s="88"/>
    </row>
    <row r="33" spans="1:21" s="15" customFormat="1">
      <c r="A33" s="152"/>
      <c r="B33" s="146"/>
      <c r="C33" s="45" t="s">
        <v>36</v>
      </c>
      <c r="D33" s="81"/>
      <c r="E33" s="81"/>
      <c r="F33" s="81"/>
      <c r="G33" s="81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10">
        <f t="shared" si="0"/>
        <v>0</v>
      </c>
      <c r="U33" s="88"/>
    </row>
    <row r="34" spans="1:21" s="15" customFormat="1">
      <c r="A34" s="152"/>
      <c r="B34" s="146" t="s">
        <v>301</v>
      </c>
      <c r="C34" s="45" t="s">
        <v>38</v>
      </c>
      <c r="D34" s="81"/>
      <c r="E34" s="81"/>
      <c r="F34" s="81"/>
      <c r="G34" s="81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10">
        <f t="shared" si="0"/>
        <v>0</v>
      </c>
      <c r="U34" s="88"/>
    </row>
    <row r="35" spans="1:21" s="15" customFormat="1">
      <c r="A35" s="152"/>
      <c r="B35" s="146"/>
      <c r="C35" s="45" t="s">
        <v>39</v>
      </c>
      <c r="D35" s="81"/>
      <c r="E35" s="81"/>
      <c r="F35" s="81"/>
      <c r="G35" s="81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10">
        <f t="shared" si="0"/>
        <v>0</v>
      </c>
      <c r="U35" s="88"/>
    </row>
    <row r="36" spans="1:21" s="15" customFormat="1">
      <c r="A36" s="152"/>
      <c r="B36" s="65" t="s">
        <v>302</v>
      </c>
      <c r="C36" s="45" t="s">
        <v>40</v>
      </c>
      <c r="D36" s="81"/>
      <c r="E36" s="81"/>
      <c r="F36" s="81"/>
      <c r="G36" s="81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10">
        <f t="shared" si="0"/>
        <v>0</v>
      </c>
      <c r="U36" s="88"/>
    </row>
    <row r="37" spans="1:21" s="15" customFormat="1" ht="25.5">
      <c r="A37" s="152"/>
      <c r="B37" s="65" t="s">
        <v>303</v>
      </c>
      <c r="C37" s="45" t="s">
        <v>42</v>
      </c>
      <c r="D37" s="81"/>
      <c r="E37" s="81"/>
      <c r="F37" s="81"/>
      <c r="G37" s="81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10">
        <f t="shared" si="0"/>
        <v>0</v>
      </c>
      <c r="U37" s="88"/>
    </row>
    <row r="38" spans="1:21" s="15" customFormat="1" ht="14.25" customHeight="1">
      <c r="A38" s="152"/>
      <c r="B38" s="146" t="s">
        <v>304</v>
      </c>
      <c r="C38" s="45" t="s">
        <v>43</v>
      </c>
      <c r="D38" s="81"/>
      <c r="E38" s="81"/>
      <c r="F38" s="81"/>
      <c r="G38" s="81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10">
        <f t="shared" si="0"/>
        <v>0</v>
      </c>
      <c r="U38" s="88"/>
    </row>
    <row r="39" spans="1:21" s="15" customFormat="1">
      <c r="A39" s="152"/>
      <c r="B39" s="146"/>
      <c r="C39" s="45" t="s">
        <v>44</v>
      </c>
      <c r="D39" s="81"/>
      <c r="E39" s="81"/>
      <c r="F39" s="81"/>
      <c r="G39" s="81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10">
        <f t="shared" si="0"/>
        <v>0</v>
      </c>
      <c r="U39" s="88"/>
    </row>
    <row r="40" spans="1:21" s="15" customFormat="1" ht="25.5">
      <c r="A40" s="152"/>
      <c r="B40" s="65" t="s">
        <v>367</v>
      </c>
      <c r="C40" s="45" t="s">
        <v>46</v>
      </c>
      <c r="D40" s="81"/>
      <c r="E40" s="81"/>
      <c r="F40" s="81"/>
      <c r="G40" s="81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10">
        <f t="shared" si="0"/>
        <v>0</v>
      </c>
      <c r="U40" s="88"/>
    </row>
    <row r="41" spans="1:21" s="15" customFormat="1" ht="14.25" customHeight="1">
      <c r="A41" s="153" t="s">
        <v>368</v>
      </c>
      <c r="B41" s="47" t="s">
        <v>305</v>
      </c>
      <c r="C41" s="45" t="s">
        <v>305</v>
      </c>
      <c r="D41" s="81"/>
      <c r="E41" s="81"/>
      <c r="F41" s="81"/>
      <c r="G41" s="81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10">
        <f t="shared" si="0"/>
        <v>0</v>
      </c>
      <c r="U41" s="88"/>
    </row>
    <row r="42" spans="1:21" s="15" customFormat="1" ht="25.5">
      <c r="A42" s="153"/>
      <c r="B42" s="65" t="s">
        <v>306</v>
      </c>
      <c r="C42" s="48" t="s">
        <v>306</v>
      </c>
      <c r="D42" s="81"/>
      <c r="E42" s="81"/>
      <c r="F42" s="81"/>
      <c r="G42" s="81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10">
        <f t="shared" si="0"/>
        <v>0</v>
      </c>
      <c r="U42" s="88"/>
    </row>
    <row r="43" spans="1:21" s="15" customFormat="1">
      <c r="A43" s="153"/>
      <c r="B43" s="65" t="s">
        <v>307</v>
      </c>
      <c r="C43" s="48" t="s">
        <v>48</v>
      </c>
      <c r="D43" s="81"/>
      <c r="E43" s="81"/>
      <c r="F43" s="81"/>
      <c r="G43" s="81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10">
        <f t="shared" si="0"/>
        <v>0</v>
      </c>
      <c r="U43" s="88"/>
    </row>
    <row r="44" spans="1:21" s="15" customFormat="1">
      <c r="A44" s="153"/>
      <c r="B44" s="146" t="s">
        <v>308</v>
      </c>
      <c r="C44" s="48" t="s">
        <v>50</v>
      </c>
      <c r="D44" s="81"/>
      <c r="E44" s="81"/>
      <c r="F44" s="81"/>
      <c r="G44" s="81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10">
        <f t="shared" si="0"/>
        <v>0</v>
      </c>
      <c r="U44" s="88"/>
    </row>
    <row r="45" spans="1:21" s="15" customFormat="1">
      <c r="A45" s="153"/>
      <c r="B45" s="146"/>
      <c r="C45" s="48" t="s">
        <v>309</v>
      </c>
      <c r="D45" s="81"/>
      <c r="E45" s="81"/>
      <c r="F45" s="81"/>
      <c r="G45" s="81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10">
        <f t="shared" si="0"/>
        <v>0</v>
      </c>
      <c r="U45" s="88"/>
    </row>
    <row r="46" spans="1:21" s="15" customFormat="1" ht="25.5">
      <c r="A46" s="153"/>
      <c r="B46" s="65" t="s">
        <v>310</v>
      </c>
      <c r="C46" s="48" t="s">
        <v>52</v>
      </c>
      <c r="D46" s="81"/>
      <c r="E46" s="81"/>
      <c r="F46" s="81"/>
      <c r="G46" s="81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10">
        <f t="shared" si="0"/>
        <v>0</v>
      </c>
      <c r="U46" s="88"/>
    </row>
    <row r="47" spans="1:21" s="15" customFormat="1" ht="25.5">
      <c r="A47" s="153"/>
      <c r="B47" s="65" t="s">
        <v>311</v>
      </c>
      <c r="C47" s="48" t="s">
        <v>53</v>
      </c>
      <c r="D47" s="81"/>
      <c r="E47" s="81"/>
      <c r="F47" s="81"/>
      <c r="G47" s="81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10">
        <f t="shared" si="0"/>
        <v>0</v>
      </c>
      <c r="U47" s="88"/>
    </row>
    <row r="48" spans="1:21" s="15" customFormat="1">
      <c r="A48" s="153"/>
      <c r="B48" s="65" t="s">
        <v>312</v>
      </c>
      <c r="C48" s="48" t="s">
        <v>55</v>
      </c>
      <c r="D48" s="81"/>
      <c r="E48" s="81"/>
      <c r="F48" s="81"/>
      <c r="G48" s="81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10">
        <f t="shared" si="0"/>
        <v>0</v>
      </c>
      <c r="U48" s="88"/>
    </row>
    <row r="49" spans="1:21" s="15" customFormat="1" ht="14.25" customHeight="1">
      <c r="A49" s="154" t="s">
        <v>313</v>
      </c>
      <c r="B49" s="151" t="s">
        <v>314</v>
      </c>
      <c r="C49" s="48" t="s">
        <v>56</v>
      </c>
      <c r="D49" s="81"/>
      <c r="E49" s="81"/>
      <c r="F49" s="81"/>
      <c r="G49" s="81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10">
        <f t="shared" si="0"/>
        <v>0</v>
      </c>
      <c r="U49" s="88"/>
    </row>
    <row r="50" spans="1:21" s="15" customFormat="1">
      <c r="A50" s="154"/>
      <c r="B50" s="151"/>
      <c r="C50" s="48" t="s">
        <v>57</v>
      </c>
      <c r="D50" s="81"/>
      <c r="E50" s="81"/>
      <c r="F50" s="81"/>
      <c r="G50" s="81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10">
        <f t="shared" si="0"/>
        <v>0</v>
      </c>
      <c r="U50" s="88"/>
    </row>
    <row r="51" spans="1:21" s="15" customFormat="1">
      <c r="A51" s="154"/>
      <c r="B51" s="151"/>
      <c r="C51" s="48" t="s">
        <v>16</v>
      </c>
      <c r="D51" s="81"/>
      <c r="E51" s="81"/>
      <c r="F51" s="81"/>
      <c r="G51" s="81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10">
        <f t="shared" si="0"/>
        <v>0</v>
      </c>
      <c r="U51" s="88"/>
    </row>
    <row r="52" spans="1:21" s="15" customFormat="1" ht="14.25" customHeight="1">
      <c r="A52" s="154"/>
      <c r="B52" s="146" t="s">
        <v>315</v>
      </c>
      <c r="C52" s="48" t="s">
        <v>59</v>
      </c>
      <c r="D52" s="81"/>
      <c r="E52" s="81"/>
      <c r="F52" s="81"/>
      <c r="G52" s="81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10">
        <f t="shared" si="0"/>
        <v>0</v>
      </c>
      <c r="U52" s="88"/>
    </row>
    <row r="53" spans="1:21" s="15" customFormat="1" ht="25.5">
      <c r="A53" s="154"/>
      <c r="B53" s="146"/>
      <c r="C53" s="48" t="s">
        <v>60</v>
      </c>
      <c r="D53" s="81"/>
      <c r="E53" s="81"/>
      <c r="F53" s="81"/>
      <c r="G53" s="81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10">
        <f t="shared" si="0"/>
        <v>0</v>
      </c>
      <c r="U53" s="88"/>
    </row>
    <row r="54" spans="1:21" s="15" customFormat="1">
      <c r="A54" s="154"/>
      <c r="B54" s="146"/>
      <c r="C54" s="48" t="s">
        <v>16</v>
      </c>
      <c r="D54" s="81"/>
      <c r="E54" s="81"/>
      <c r="F54" s="81"/>
      <c r="G54" s="81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10">
        <f t="shared" si="0"/>
        <v>0</v>
      </c>
      <c r="U54" s="88"/>
    </row>
    <row r="55" spans="1:21" s="15" customFormat="1">
      <c r="A55" s="154"/>
      <c r="B55" s="64" t="s">
        <v>316</v>
      </c>
      <c r="C55" s="48" t="s">
        <v>62</v>
      </c>
      <c r="D55" s="81"/>
      <c r="E55" s="81"/>
      <c r="F55" s="81"/>
      <c r="G55" s="81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10">
        <f t="shared" si="0"/>
        <v>0</v>
      </c>
      <c r="U55" s="88"/>
    </row>
    <row r="56" spans="1:21" s="15" customFormat="1">
      <c r="A56" s="154"/>
      <c r="B56" s="64" t="s">
        <v>369</v>
      </c>
      <c r="C56" s="48" t="s">
        <v>63</v>
      </c>
      <c r="D56" s="81"/>
      <c r="E56" s="81"/>
      <c r="F56" s="81"/>
      <c r="G56" s="81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10">
        <f t="shared" si="0"/>
        <v>0</v>
      </c>
      <c r="U56" s="88"/>
    </row>
    <row r="57" spans="1:21" s="15" customFormat="1" ht="14.25" customHeight="1">
      <c r="A57" s="155" t="s">
        <v>370</v>
      </c>
      <c r="B57" s="65" t="s">
        <v>371</v>
      </c>
      <c r="C57" s="48" t="s">
        <v>66</v>
      </c>
      <c r="D57" s="81"/>
      <c r="E57" s="81"/>
      <c r="F57" s="81"/>
      <c r="G57" s="81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10">
        <f t="shared" si="0"/>
        <v>0</v>
      </c>
      <c r="U57" s="88"/>
    </row>
    <row r="58" spans="1:21" s="15" customFormat="1" ht="25.5">
      <c r="A58" s="155"/>
      <c r="B58" s="64" t="s">
        <v>372</v>
      </c>
      <c r="C58" s="48" t="s">
        <v>67</v>
      </c>
      <c r="D58" s="81"/>
      <c r="E58" s="81"/>
      <c r="F58" s="81"/>
      <c r="G58" s="81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10">
        <f t="shared" si="0"/>
        <v>0</v>
      </c>
      <c r="U58" s="88"/>
    </row>
    <row r="59" spans="1:21" s="15" customFormat="1">
      <c r="A59" s="155"/>
      <c r="B59" s="151" t="s">
        <v>373</v>
      </c>
      <c r="C59" s="48" t="s">
        <v>68</v>
      </c>
      <c r="D59" s="81"/>
      <c r="E59" s="81"/>
      <c r="F59" s="81"/>
      <c r="G59" s="81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10">
        <f t="shared" si="0"/>
        <v>0</v>
      </c>
      <c r="U59" s="88"/>
    </row>
    <row r="60" spans="1:21" s="15" customFormat="1">
      <c r="A60" s="155"/>
      <c r="B60" s="151"/>
      <c r="C60" s="48" t="s">
        <v>16</v>
      </c>
      <c r="D60" s="81"/>
      <c r="E60" s="81"/>
      <c r="F60" s="81"/>
      <c r="G60" s="81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10">
        <f t="shared" si="0"/>
        <v>0</v>
      </c>
      <c r="U60" s="88"/>
    </row>
    <row r="61" spans="1:21" s="15" customFormat="1" ht="25.5">
      <c r="A61" s="155"/>
      <c r="B61" s="64" t="s">
        <v>374</v>
      </c>
      <c r="C61" s="48" t="s">
        <v>69</v>
      </c>
      <c r="D61" s="81"/>
      <c r="E61" s="81"/>
      <c r="F61" s="81"/>
      <c r="G61" s="81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10">
        <f t="shared" si="0"/>
        <v>0</v>
      </c>
      <c r="U61" s="88"/>
    </row>
    <row r="62" spans="1:21" s="15" customFormat="1" ht="25.5">
      <c r="A62" s="155"/>
      <c r="B62" s="65" t="s">
        <v>375</v>
      </c>
      <c r="C62" s="48" t="s">
        <v>71</v>
      </c>
      <c r="D62" s="81"/>
      <c r="E62" s="81"/>
      <c r="F62" s="81"/>
      <c r="G62" s="81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10">
        <f t="shared" si="0"/>
        <v>0</v>
      </c>
      <c r="U62" s="88"/>
    </row>
    <row r="63" spans="1:21" s="15" customFormat="1" ht="14.25" customHeight="1">
      <c r="A63" s="150" t="s">
        <v>376</v>
      </c>
      <c r="B63" s="47" t="s">
        <v>377</v>
      </c>
      <c r="C63" s="48" t="s">
        <v>74</v>
      </c>
      <c r="D63" s="81"/>
      <c r="E63" s="81"/>
      <c r="F63" s="81"/>
      <c r="G63" s="81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10">
        <f t="shared" si="0"/>
        <v>0</v>
      </c>
      <c r="U63" s="88"/>
    </row>
    <row r="64" spans="1:21" s="15" customFormat="1">
      <c r="A64" s="150"/>
      <c r="B64" s="47" t="s">
        <v>378</v>
      </c>
      <c r="C64" s="48" t="s">
        <v>75</v>
      </c>
      <c r="D64" s="81"/>
      <c r="E64" s="81"/>
      <c r="F64" s="81"/>
      <c r="G64" s="81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10">
        <f t="shared" si="0"/>
        <v>0</v>
      </c>
      <c r="U64" s="88"/>
    </row>
    <row r="65" spans="1:21" s="15" customFormat="1">
      <c r="A65" s="150"/>
      <c r="B65" s="47" t="s">
        <v>379</v>
      </c>
      <c r="C65" s="48" t="s">
        <v>76</v>
      </c>
      <c r="D65" s="81"/>
      <c r="E65" s="81"/>
      <c r="F65" s="81"/>
      <c r="G65" s="81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10">
        <f t="shared" si="0"/>
        <v>0</v>
      </c>
      <c r="U65" s="88"/>
    </row>
    <row r="66" spans="1:21" s="15" customFormat="1" ht="25.5">
      <c r="A66" s="150"/>
      <c r="B66" s="47" t="s">
        <v>380</v>
      </c>
      <c r="C66" s="48" t="s">
        <v>78</v>
      </c>
      <c r="D66" s="81"/>
      <c r="E66" s="81"/>
      <c r="F66" s="81"/>
      <c r="G66" s="81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10">
        <f t="shared" si="0"/>
        <v>0</v>
      </c>
      <c r="U66" s="88"/>
    </row>
    <row r="67" spans="1:21" s="15" customFormat="1">
      <c r="A67" s="150"/>
      <c r="B67" s="47" t="s">
        <v>381</v>
      </c>
      <c r="C67" s="48" t="s">
        <v>79</v>
      </c>
      <c r="D67" s="81"/>
      <c r="E67" s="81"/>
      <c r="F67" s="81"/>
      <c r="G67" s="81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10">
        <f t="shared" si="0"/>
        <v>0</v>
      </c>
      <c r="U67" s="88"/>
    </row>
    <row r="68" spans="1:21" s="15" customFormat="1">
      <c r="A68" s="150"/>
      <c r="B68" s="151" t="s">
        <v>382</v>
      </c>
      <c r="C68" s="48" t="s">
        <v>81</v>
      </c>
      <c r="D68" s="81"/>
      <c r="E68" s="81"/>
      <c r="F68" s="81"/>
      <c r="G68" s="81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10">
        <f t="shared" si="0"/>
        <v>0</v>
      </c>
      <c r="U68" s="88"/>
    </row>
    <row r="69" spans="1:21" s="15" customFormat="1">
      <c r="A69" s="150"/>
      <c r="B69" s="151"/>
      <c r="C69" s="48" t="s">
        <v>82</v>
      </c>
      <c r="D69" s="81"/>
      <c r="E69" s="81"/>
      <c r="F69" s="81"/>
      <c r="G69" s="81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10">
        <f t="shared" si="0"/>
        <v>0</v>
      </c>
      <c r="U69" s="88"/>
    </row>
    <row r="70" spans="1:21" s="15" customFormat="1">
      <c r="A70" s="150"/>
      <c r="B70" s="64" t="s">
        <v>383</v>
      </c>
      <c r="C70" s="48" t="s">
        <v>84</v>
      </c>
      <c r="D70" s="81"/>
      <c r="E70" s="81"/>
      <c r="F70" s="81"/>
      <c r="G70" s="81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10">
        <f t="shared" si="0"/>
        <v>0</v>
      </c>
      <c r="U70" s="88"/>
    </row>
    <row r="71" spans="1:21" s="15" customFormat="1" ht="25.5">
      <c r="A71" s="150"/>
      <c r="B71" s="64" t="s">
        <v>384</v>
      </c>
      <c r="C71" s="48" t="s">
        <v>85</v>
      </c>
      <c r="D71" s="81"/>
      <c r="E71" s="81"/>
      <c r="F71" s="81"/>
      <c r="G71" s="81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10">
        <f t="shared" ref="T71:T93" si="1">SUM(H71:S71)</f>
        <v>0</v>
      </c>
      <c r="U71" s="88"/>
    </row>
    <row r="72" spans="1:21" s="15" customFormat="1" ht="25.5">
      <c r="A72" s="150"/>
      <c r="B72" s="64" t="s">
        <v>385</v>
      </c>
      <c r="C72" s="48" t="s">
        <v>86</v>
      </c>
      <c r="D72" s="81"/>
      <c r="E72" s="81"/>
      <c r="F72" s="81"/>
      <c r="G72" s="81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10">
        <f t="shared" si="1"/>
        <v>0</v>
      </c>
      <c r="U72" s="88"/>
    </row>
    <row r="73" spans="1:21" s="15" customFormat="1">
      <c r="A73" s="150"/>
      <c r="B73" s="151" t="s">
        <v>386</v>
      </c>
      <c r="C73" s="48" t="s">
        <v>88</v>
      </c>
      <c r="D73" s="81"/>
      <c r="E73" s="81"/>
      <c r="F73" s="81"/>
      <c r="G73" s="81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10">
        <f t="shared" si="1"/>
        <v>0</v>
      </c>
      <c r="U73" s="88"/>
    </row>
    <row r="74" spans="1:21" s="15" customFormat="1">
      <c r="A74" s="150"/>
      <c r="B74" s="151"/>
      <c r="C74" s="50" t="s">
        <v>89</v>
      </c>
      <c r="D74" s="81"/>
      <c r="E74" s="81"/>
      <c r="F74" s="81"/>
      <c r="G74" s="81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10">
        <f t="shared" si="1"/>
        <v>0</v>
      </c>
      <c r="U74" s="88"/>
    </row>
    <row r="75" spans="1:21" s="15" customFormat="1" ht="25.5">
      <c r="A75" s="150"/>
      <c r="B75" s="64" t="s">
        <v>387</v>
      </c>
      <c r="C75" s="48" t="s">
        <v>91</v>
      </c>
      <c r="D75" s="81"/>
      <c r="E75" s="81"/>
      <c r="F75" s="81"/>
      <c r="G75" s="81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10">
        <f t="shared" si="1"/>
        <v>0</v>
      </c>
      <c r="U75" s="88"/>
    </row>
    <row r="76" spans="1:21" s="15" customFormat="1" ht="14.25" customHeight="1">
      <c r="A76" s="145" t="s">
        <v>388</v>
      </c>
      <c r="B76" s="65" t="s">
        <v>389</v>
      </c>
      <c r="C76" s="48" t="s">
        <v>93</v>
      </c>
      <c r="D76" s="81"/>
      <c r="E76" s="81"/>
      <c r="F76" s="81"/>
      <c r="G76" s="81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10">
        <f t="shared" si="1"/>
        <v>0</v>
      </c>
      <c r="U76" s="88"/>
    </row>
    <row r="77" spans="1:21" s="15" customFormat="1">
      <c r="A77" s="145"/>
      <c r="B77" s="146" t="s">
        <v>390</v>
      </c>
      <c r="C77" s="48" t="s">
        <v>95</v>
      </c>
      <c r="D77" s="81"/>
      <c r="E77" s="81"/>
      <c r="F77" s="81"/>
      <c r="G77" s="81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10">
        <f t="shared" si="1"/>
        <v>0</v>
      </c>
      <c r="U77" s="88"/>
    </row>
    <row r="78" spans="1:21" s="15" customFormat="1">
      <c r="A78" s="145"/>
      <c r="B78" s="146"/>
      <c r="C78" s="50" t="s">
        <v>96</v>
      </c>
      <c r="D78" s="81"/>
      <c r="E78" s="81"/>
      <c r="F78" s="81"/>
      <c r="G78" s="81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10">
        <f t="shared" si="1"/>
        <v>0</v>
      </c>
      <c r="U78" s="88"/>
    </row>
    <row r="79" spans="1:21" s="15" customFormat="1">
      <c r="A79" s="145"/>
      <c r="B79" s="65" t="s">
        <v>391</v>
      </c>
      <c r="C79" s="48" t="s">
        <v>97</v>
      </c>
      <c r="D79" s="81"/>
      <c r="E79" s="81"/>
      <c r="F79" s="81"/>
      <c r="G79" s="81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10">
        <f t="shared" si="1"/>
        <v>0</v>
      </c>
      <c r="U79" s="88"/>
    </row>
    <row r="80" spans="1:21" s="15" customFormat="1" ht="14.25" customHeight="1">
      <c r="A80" s="147" t="s">
        <v>392</v>
      </c>
      <c r="B80" s="65" t="s">
        <v>393</v>
      </c>
      <c r="C80" s="48" t="s">
        <v>100</v>
      </c>
      <c r="D80" s="81"/>
      <c r="E80" s="81"/>
      <c r="F80" s="81"/>
      <c r="G80" s="81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10">
        <f t="shared" si="1"/>
        <v>0</v>
      </c>
      <c r="U80" s="88"/>
    </row>
    <row r="81" spans="1:29" s="15" customFormat="1" ht="17.25" customHeight="1">
      <c r="A81" s="147"/>
      <c r="B81" s="65" t="s">
        <v>394</v>
      </c>
      <c r="C81" s="45" t="s">
        <v>101</v>
      </c>
      <c r="D81" s="81"/>
      <c r="E81" s="81"/>
      <c r="F81" s="81"/>
      <c r="G81" s="81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10">
        <f t="shared" si="1"/>
        <v>0</v>
      </c>
      <c r="U81" s="88"/>
    </row>
    <row r="82" spans="1:29" s="15" customFormat="1" ht="17.25" customHeight="1">
      <c r="A82" s="147"/>
      <c r="B82" s="146" t="s">
        <v>395</v>
      </c>
      <c r="C82" s="45" t="s">
        <v>103</v>
      </c>
      <c r="D82" s="81"/>
      <c r="E82" s="81"/>
      <c r="F82" s="81"/>
      <c r="G82" s="81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10">
        <f t="shared" si="1"/>
        <v>0</v>
      </c>
      <c r="U82" s="88"/>
    </row>
    <row r="83" spans="1:29" s="15" customFormat="1" ht="17.25" customHeight="1">
      <c r="A83" s="147"/>
      <c r="B83" s="146"/>
      <c r="C83" s="45" t="s">
        <v>104</v>
      </c>
      <c r="D83" s="81"/>
      <c r="E83" s="81"/>
      <c r="F83" s="81"/>
      <c r="G83" s="81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10">
        <f t="shared" si="1"/>
        <v>0</v>
      </c>
      <c r="U83" s="88"/>
    </row>
    <row r="84" spans="1:29" s="15" customFormat="1" ht="17.25" customHeight="1">
      <c r="A84" s="147"/>
      <c r="B84" s="146"/>
      <c r="C84" s="45" t="s">
        <v>105</v>
      </c>
      <c r="D84" s="81"/>
      <c r="E84" s="81"/>
      <c r="F84" s="81"/>
      <c r="G84" s="81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10">
        <f t="shared" si="1"/>
        <v>0</v>
      </c>
      <c r="U84" s="88"/>
    </row>
    <row r="85" spans="1:29" s="15" customFormat="1" ht="17.25" customHeight="1">
      <c r="A85" s="147"/>
      <c r="B85" s="65" t="s">
        <v>396</v>
      </c>
      <c r="C85" s="48" t="s">
        <v>107</v>
      </c>
      <c r="D85" s="81"/>
      <c r="E85" s="81"/>
      <c r="F85" s="81"/>
      <c r="G85" s="81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10">
        <f t="shared" si="1"/>
        <v>0</v>
      </c>
      <c r="U85" s="88"/>
    </row>
    <row r="86" spans="1:29" s="15" customFormat="1" ht="17.25" customHeight="1">
      <c r="A86" s="148" t="s">
        <v>397</v>
      </c>
      <c r="B86" s="65" t="s">
        <v>398</v>
      </c>
      <c r="C86" s="48" t="s">
        <v>110</v>
      </c>
      <c r="D86" s="81"/>
      <c r="E86" s="81"/>
      <c r="F86" s="81"/>
      <c r="G86" s="81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10">
        <f t="shared" si="1"/>
        <v>0</v>
      </c>
      <c r="U86" s="88"/>
    </row>
    <row r="87" spans="1:29" s="15" customFormat="1" ht="17.25" customHeight="1">
      <c r="A87" s="148"/>
      <c r="B87" s="65" t="s">
        <v>399</v>
      </c>
      <c r="C87" s="48" t="s">
        <v>112</v>
      </c>
      <c r="D87" s="81"/>
      <c r="E87" s="81"/>
      <c r="F87" s="81"/>
      <c r="G87" s="81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10">
        <f t="shared" si="1"/>
        <v>0</v>
      </c>
      <c r="U87" s="88"/>
    </row>
    <row r="88" spans="1:29" s="15" customFormat="1" ht="17.25" customHeight="1">
      <c r="A88" s="148"/>
      <c r="B88" s="65" t="s">
        <v>400</v>
      </c>
      <c r="C88" s="48" t="s">
        <v>114</v>
      </c>
      <c r="D88" s="81"/>
      <c r="E88" s="81"/>
      <c r="F88" s="81"/>
      <c r="G88" s="81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10">
        <f t="shared" si="1"/>
        <v>0</v>
      </c>
      <c r="U88" s="88"/>
    </row>
    <row r="89" spans="1:29" s="15" customFormat="1" ht="17.25" customHeight="1">
      <c r="A89" s="148"/>
      <c r="B89" s="65" t="s">
        <v>401</v>
      </c>
      <c r="C89" s="48" t="s">
        <v>115</v>
      </c>
      <c r="D89" s="81"/>
      <c r="E89" s="81"/>
      <c r="F89" s="81"/>
      <c r="G89" s="81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10">
        <f t="shared" si="1"/>
        <v>0</v>
      </c>
      <c r="U89" s="88"/>
    </row>
    <row r="90" spans="1:29" s="15" customFormat="1" ht="17.25" customHeight="1">
      <c r="A90" s="149" t="s">
        <v>275</v>
      </c>
      <c r="B90" s="65" t="s">
        <v>402</v>
      </c>
      <c r="C90" s="48" t="s">
        <v>117</v>
      </c>
      <c r="D90" s="81"/>
      <c r="E90" s="81"/>
      <c r="F90" s="81"/>
      <c r="G90" s="81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10">
        <f t="shared" si="1"/>
        <v>0</v>
      </c>
      <c r="U90" s="88"/>
    </row>
    <row r="91" spans="1:29" s="15" customFormat="1" ht="17.25" customHeight="1">
      <c r="A91" s="149"/>
      <c r="B91" s="65" t="s">
        <v>203</v>
      </c>
      <c r="C91" s="48" t="s">
        <v>203</v>
      </c>
      <c r="D91" s="81"/>
      <c r="E91" s="81"/>
      <c r="F91" s="81"/>
      <c r="G91" s="81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10">
        <f t="shared" si="1"/>
        <v>0</v>
      </c>
      <c r="U91" s="88"/>
    </row>
    <row r="92" spans="1:29" s="15" customFormat="1" ht="17.25" customHeight="1">
      <c r="A92" s="149"/>
      <c r="B92" s="65" t="s">
        <v>118</v>
      </c>
      <c r="C92" s="48" t="s">
        <v>16</v>
      </c>
      <c r="D92" s="81"/>
      <c r="E92" s="81"/>
      <c r="F92" s="81"/>
      <c r="G92" s="81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10">
        <f t="shared" si="1"/>
        <v>0</v>
      </c>
      <c r="U92" s="88"/>
    </row>
    <row r="93" spans="1:29" s="34" customFormat="1" ht="15" customHeight="1">
      <c r="A93" s="205" t="s">
        <v>119</v>
      </c>
      <c r="B93" s="206"/>
      <c r="C93" s="207"/>
      <c r="D93" s="89"/>
      <c r="E93" s="89"/>
      <c r="F93" s="89"/>
      <c r="G93" s="89"/>
      <c r="H93" s="110">
        <f>SUM(H6:H92)</f>
        <v>0</v>
      </c>
      <c r="I93" s="110">
        <f t="shared" ref="I93:S93" si="2">SUM(I6:I92)</f>
        <v>0</v>
      </c>
      <c r="J93" s="110">
        <f t="shared" si="2"/>
        <v>0</v>
      </c>
      <c r="K93" s="110">
        <f t="shared" si="2"/>
        <v>0</v>
      </c>
      <c r="L93" s="110">
        <f t="shared" si="2"/>
        <v>0</v>
      </c>
      <c r="M93" s="110">
        <f t="shared" si="2"/>
        <v>0</v>
      </c>
      <c r="N93" s="110">
        <f t="shared" si="2"/>
        <v>0</v>
      </c>
      <c r="O93" s="110">
        <f t="shared" si="2"/>
        <v>0</v>
      </c>
      <c r="P93" s="110">
        <f t="shared" si="2"/>
        <v>0</v>
      </c>
      <c r="Q93" s="110">
        <f t="shared" si="2"/>
        <v>0</v>
      </c>
      <c r="R93" s="110">
        <f t="shared" si="2"/>
        <v>0</v>
      </c>
      <c r="S93" s="110">
        <f t="shared" si="2"/>
        <v>0</v>
      </c>
      <c r="T93" s="110">
        <f t="shared" si="1"/>
        <v>0</v>
      </c>
      <c r="U93" s="88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02" t="s">
        <v>261</v>
      </c>
      <c r="B94" s="203"/>
      <c r="C94" s="204"/>
      <c r="D94" s="81"/>
      <c r="E94" s="81"/>
      <c r="F94" s="81"/>
      <c r="G94" s="81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10"/>
      <c r="U94" s="88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02" t="s">
        <v>262</v>
      </c>
      <c r="B95" s="203"/>
      <c r="C95" s="204"/>
      <c r="D95" s="81"/>
      <c r="E95" s="81"/>
      <c r="F95" s="81"/>
      <c r="G95" s="81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10"/>
      <c r="U95" s="88"/>
      <c r="V95" s="15"/>
      <c r="W95" s="15"/>
      <c r="X95" s="15"/>
      <c r="Y95" s="15"/>
      <c r="Z95" s="15"/>
      <c r="AA95" s="15"/>
      <c r="AB95" s="15"/>
      <c r="AC95" s="15"/>
    </row>
    <row r="96" spans="1:29">
      <c r="A96" s="31"/>
      <c r="B96" s="31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</row>
    <row r="97" spans="1:20">
      <c r="G97" s="35"/>
      <c r="Q97" s="55"/>
      <c r="R97" s="55"/>
      <c r="S97" s="55"/>
      <c r="T97" s="55"/>
    </row>
    <row r="98" spans="1:20">
      <c r="A98" s="31"/>
      <c r="G98" s="35"/>
    </row>
    <row r="99" spans="1:20">
      <c r="A99" s="31"/>
      <c r="G99" s="35"/>
    </row>
    <row r="100" spans="1:20">
      <c r="A100" s="31"/>
      <c r="G100" s="35"/>
    </row>
    <row r="101" spans="1:20">
      <c r="A101" s="31"/>
      <c r="G101" s="35"/>
    </row>
    <row r="102" spans="1:20">
      <c r="A102" s="31"/>
    </row>
  </sheetData>
  <customSheetViews>
    <customSheetView guid="{8309B07A-FC01-4476-88AB-A9C1650B1DDA}" hiddenColumns="1" state="hidden">
      <pane xSplit="6" ySplit="5" topLeftCell="H85" activePane="bottomRight" state="frozen"/>
      <selection pane="bottomRight" activeCell="S100" sqref="S100"/>
      <pageMargins left="0.7" right="0.7" top="0.75" bottom="0.75" header="0.3" footer="0.3"/>
    </customSheetView>
    <customSheetView guid="{D4D59768-72E0-4FAB-974B-C4290D2FAC8F}" hiddenColumns="1" state="hidden">
      <pane xSplit="6" ySplit="5" topLeftCell="H6" activePane="bottomRight" state="frozen"/>
      <selection pane="bottomRight" activeCell="H5" sqref="H5"/>
      <pageMargins left="0.7" right="0.7" top="0.75" bottom="0.75" header="0.3" footer="0.3"/>
    </customSheetView>
    <customSheetView guid="{A37983A8-BC51-4154-8FEA-C3D4561882CC}" hiddenColumns="1" state="hidden">
      <pane xSplit="6" ySplit="5" topLeftCell="H85" activePane="bottomRight" state="frozen"/>
      <selection pane="bottomRight" activeCell="S100" sqref="S100"/>
      <pageMargins left="0.7" right="0.7" top="0.75" bottom="0.75" header="0.3" footer="0.3"/>
    </customSheetView>
    <customSheetView guid="{50C6B4FE-3059-4DA5-BCA6-E2B9EEC70A61}" hiddenColumns="1" state="hidden">
      <pane xSplit="6" ySplit="5" topLeftCell="H85" activePane="bottomRight" state="frozen"/>
      <selection pane="bottomRight" activeCell="S100" sqref="S100"/>
      <pageMargins left="0.7" right="0.7" top="0.75" bottom="0.75" header="0.3" footer="0.3"/>
    </customSheetView>
    <customSheetView guid="{4948553E-BE76-402B-BAA8-3966B343194D}" hiddenColumns="1" state="hidden">
      <pane xSplit="6" ySplit="5" topLeftCell="H85" activePane="bottomRight" state="frozen"/>
      <selection pane="bottomRight" activeCell="S100" sqref="S100"/>
      <pageMargins left="0.7" right="0.7" top="0.75" bottom="0.75" header="0.3" footer="0.3"/>
    </customSheetView>
    <customSheetView guid="{35971C6B-DC11-492B-B782-2EF173FCC689}" hiddenColumns="1" state="hidden">
      <pane xSplit="6" ySplit="5" topLeftCell="H85" activePane="bottomRight" state="frozen"/>
      <selection pane="bottomRight" activeCell="S100" sqref="S100"/>
      <pageMargins left="0.7" right="0.7" top="0.75" bottom="0.75" header="0.3" footer="0.3"/>
    </customSheetView>
    <customSheetView guid="{32F6004C-FCD8-4606-8BB7-0BE0BE0666BF}" hiddenColumns="1" state="hidden">
      <pane xSplit="6" ySplit="5" topLeftCell="H85" activePane="bottomRight" state="frozen"/>
      <selection pane="bottomRight" activeCell="S100" sqref="S100"/>
      <pageMargins left="0.7" right="0.7" top="0.75" bottom="0.75" header="0.3" footer="0.3"/>
    </customSheetView>
    <customSheetView guid="{5F046216-F62E-4A95-B8BD-6D2AB894BA3D}" hiddenColumns="1" state="hidden">
      <pane xSplit="6" ySplit="5" topLeftCell="H85" activePane="bottomRight" state="frozen"/>
      <selection pane="bottomRight" activeCell="S100" sqref="S100"/>
      <pageMargins left="0.7" right="0.7" top="0.75" bottom="0.75" header="0.3" footer="0.3"/>
    </customSheetView>
    <customSheetView guid="{20DEA1C3-F870-4325-A947-DF01307179C4}" hiddenColumns="1" state="hidden">
      <pane xSplit="6" ySplit="5" topLeftCell="H85" activePane="bottomRight" state="frozen"/>
      <selection pane="bottomRight" activeCell="S100" sqref="S100"/>
      <pageMargins left="0.7" right="0.7" top="0.75" bottom="0.75" header="0.3" footer="0.3"/>
    </customSheetView>
    <customSheetView guid="{A27792F8-7640-416B-AC24-5F35457394E7}" hiddenColumns="1" state="hidden">
      <pane xSplit="6" ySplit="5" topLeftCell="H6" activePane="bottomRight" state="frozen"/>
      <selection pane="bottomRight" activeCell="H5" sqref="H5"/>
      <pageMargins left="0.7" right="0.7" top="0.75" bottom="0.75" header="0.3" footer="0.3"/>
    </customSheetView>
  </customSheetViews>
  <mergeCells count="37">
    <mergeCell ref="A1:N1"/>
    <mergeCell ref="U4:U5"/>
    <mergeCell ref="A86:A89"/>
    <mergeCell ref="A90:A92"/>
    <mergeCell ref="A93:C93"/>
    <mergeCell ref="A41:A48"/>
    <mergeCell ref="B44:B45"/>
    <mergeCell ref="A49:A56"/>
    <mergeCell ref="B49:B51"/>
    <mergeCell ref="B52:B54"/>
    <mergeCell ref="A57:A62"/>
    <mergeCell ref="B59:B60"/>
    <mergeCell ref="T4:T5"/>
    <mergeCell ref="A6:A27"/>
    <mergeCell ref="B6:B7"/>
    <mergeCell ref="B10:B18"/>
    <mergeCell ref="A94:C94"/>
    <mergeCell ref="A95:C95"/>
    <mergeCell ref="A63:A75"/>
    <mergeCell ref="B68:B69"/>
    <mergeCell ref="B73:B74"/>
    <mergeCell ref="A76:A79"/>
    <mergeCell ref="B77:B78"/>
    <mergeCell ref="A80:A85"/>
    <mergeCell ref="B82:B84"/>
    <mergeCell ref="B22:B26"/>
    <mergeCell ref="A28:A40"/>
    <mergeCell ref="B28:B29"/>
    <mergeCell ref="B31:B33"/>
    <mergeCell ref="B34:B35"/>
    <mergeCell ref="B38:B39"/>
    <mergeCell ref="H4:S4"/>
    <mergeCell ref="A4:A5"/>
    <mergeCell ref="B4:B5"/>
    <mergeCell ref="C4:C5"/>
    <mergeCell ref="D4:E4"/>
    <mergeCell ref="F4:G4"/>
  </mergeCells>
  <phoneticPr fontId="10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rgb="FF00B0F0"/>
  </sheetPr>
  <dimension ref="A1:AC105"/>
  <sheetViews>
    <sheetView workbookViewId="0">
      <pane xSplit="7" ySplit="5" topLeftCell="M84" activePane="bottomRight" state="frozen"/>
      <selection activeCell="T93" sqref="T93"/>
      <selection pane="topRight" activeCell="T93" sqref="T93"/>
      <selection pane="bottomLeft" activeCell="T93" sqref="T93"/>
      <selection pane="bottomRight" activeCell="T93" sqref="T93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9" width="11.375" style="7" bestFit="1" customWidth="1"/>
    <col min="10" max="16" width="11.375" style="55" bestFit="1" customWidth="1"/>
    <col min="17" max="19" width="11.375" style="7" bestFit="1" customWidth="1"/>
    <col min="20" max="20" width="15.125" style="7" bestFit="1" customWidth="1"/>
    <col min="21" max="21" width="9.625" style="7" customWidth="1"/>
    <col min="22" max="16384" width="9" style="7"/>
  </cols>
  <sheetData>
    <row r="1" spans="1:21" s="2" customFormat="1" ht="25.5">
      <c r="A1" s="162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3"/>
      <c r="N2" s="83"/>
      <c r="O2" s="83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4"/>
      <c r="N3" s="85"/>
      <c r="O3" s="85"/>
      <c r="P3" s="43"/>
    </row>
    <row r="4" spans="1:21" s="8" customFormat="1" ht="14.25" customHeight="1">
      <c r="A4" s="163" t="s">
        <v>276</v>
      </c>
      <c r="B4" s="163" t="s">
        <v>277</v>
      </c>
      <c r="C4" s="164" t="s">
        <v>278</v>
      </c>
      <c r="D4" s="165" t="s">
        <v>279</v>
      </c>
      <c r="E4" s="166"/>
      <c r="F4" s="167" t="s">
        <v>254</v>
      </c>
      <c r="G4" s="167"/>
      <c r="H4" s="156" t="s">
        <v>461</v>
      </c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 t="s">
        <v>281</v>
      </c>
      <c r="U4" s="157"/>
    </row>
    <row r="5" spans="1:21" s="15" customFormat="1">
      <c r="A5" s="163"/>
      <c r="B5" s="163"/>
      <c r="C5" s="164"/>
      <c r="D5" s="79" t="s">
        <v>3</v>
      </c>
      <c r="E5" s="79" t="s">
        <v>149</v>
      </c>
      <c r="F5" s="79" t="s">
        <v>282</v>
      </c>
      <c r="G5" s="79" t="s">
        <v>283</v>
      </c>
      <c r="H5" s="80" t="s">
        <v>284</v>
      </c>
      <c r="I5" s="80" t="s">
        <v>285</v>
      </c>
      <c r="J5" s="80" t="s">
        <v>357</v>
      </c>
      <c r="K5" s="80" t="s">
        <v>358</v>
      </c>
      <c r="L5" s="80" t="s">
        <v>359</v>
      </c>
      <c r="M5" s="80" t="s">
        <v>360</v>
      </c>
      <c r="N5" s="80" t="s">
        <v>361</v>
      </c>
      <c r="O5" s="80" t="s">
        <v>362</v>
      </c>
      <c r="P5" s="80" t="s">
        <v>363</v>
      </c>
      <c r="Q5" s="80" t="s">
        <v>364</v>
      </c>
      <c r="R5" s="80" t="s">
        <v>365</v>
      </c>
      <c r="S5" s="80" t="s">
        <v>366</v>
      </c>
      <c r="T5" s="156"/>
      <c r="U5" s="158"/>
    </row>
    <row r="6" spans="1:21" s="15" customFormat="1" ht="14.25" customHeight="1">
      <c r="A6" s="159" t="s">
        <v>286</v>
      </c>
      <c r="B6" s="146" t="s">
        <v>287</v>
      </c>
      <c r="C6" s="45" t="s">
        <v>287</v>
      </c>
      <c r="D6" s="81"/>
      <c r="E6" s="81"/>
      <c r="F6" s="81"/>
      <c r="G6" s="81"/>
      <c r="H6" s="115">
        <v>124251.47</v>
      </c>
      <c r="I6" s="115">
        <v>84185.5</v>
      </c>
      <c r="J6" s="115">
        <v>120742.93</v>
      </c>
      <c r="K6" s="115">
        <v>140502.07999999999</v>
      </c>
      <c r="L6" s="115">
        <v>131841.28</v>
      </c>
      <c r="M6" s="115">
        <v>141238.23000000001</v>
      </c>
      <c r="N6" s="115">
        <v>133054.06</v>
      </c>
      <c r="O6" s="115">
        <v>126994.83</v>
      </c>
      <c r="P6" s="115">
        <v>136317.78</v>
      </c>
      <c r="Q6" s="115">
        <v>158013.37</v>
      </c>
      <c r="R6" s="115">
        <v>149222.51</v>
      </c>
      <c r="S6" s="115">
        <v>107743.85</v>
      </c>
      <c r="T6" s="116">
        <f>SUM(H6:S6)</f>
        <v>1554107.89</v>
      </c>
      <c r="U6" s="88"/>
    </row>
    <row r="7" spans="1:21" s="15" customFormat="1">
      <c r="A7" s="159"/>
      <c r="B7" s="146"/>
      <c r="C7" s="45" t="s">
        <v>288</v>
      </c>
      <c r="D7" s="81"/>
      <c r="E7" s="81"/>
      <c r="F7" s="81"/>
      <c r="G7" s="81"/>
      <c r="H7" s="115">
        <v>-10811.53</v>
      </c>
      <c r="I7" s="115">
        <v>7105.18</v>
      </c>
      <c r="J7" s="115">
        <v>7905.3</v>
      </c>
      <c r="K7" s="115">
        <v>10127.68</v>
      </c>
      <c r="L7" s="115">
        <v>15574.88</v>
      </c>
      <c r="M7" s="115">
        <v>17117</v>
      </c>
      <c r="N7" s="115">
        <v>13034.93</v>
      </c>
      <c r="O7" s="115">
        <v>12818.26</v>
      </c>
      <c r="P7" s="115">
        <v>12557.42</v>
      </c>
      <c r="Q7" s="115">
        <v>12799.09</v>
      </c>
      <c r="R7" s="115">
        <v>12449.76</v>
      </c>
      <c r="S7" s="115">
        <v>12449.76</v>
      </c>
      <c r="T7" s="116">
        <f t="shared" ref="T7:T70" si="0">SUM(H7:S7)</f>
        <v>123127.72999999998</v>
      </c>
      <c r="U7" s="88"/>
    </row>
    <row r="8" spans="1:21" s="15" customFormat="1">
      <c r="A8" s="159"/>
      <c r="B8" s="65" t="s">
        <v>289</v>
      </c>
      <c r="C8" s="45" t="s">
        <v>5</v>
      </c>
      <c r="D8" s="81"/>
      <c r="E8" s="81"/>
      <c r="F8" s="81"/>
      <c r="G8" s="81"/>
      <c r="H8" s="115">
        <v>300.98</v>
      </c>
      <c r="I8" s="115">
        <v>7200</v>
      </c>
      <c r="J8" s="115">
        <v>7200</v>
      </c>
      <c r="K8" s="115">
        <v>7200</v>
      </c>
      <c r="L8" s="115">
        <v>7200</v>
      </c>
      <c r="M8" s="115">
        <v>7200</v>
      </c>
      <c r="N8" s="115">
        <v>7200</v>
      </c>
      <c r="O8" s="115">
        <v>7200</v>
      </c>
      <c r="P8" s="115">
        <v>7200</v>
      </c>
      <c r="Q8" s="115">
        <v>7200</v>
      </c>
      <c r="R8" s="115">
        <v>7200</v>
      </c>
      <c r="S8" s="115">
        <v>14400</v>
      </c>
      <c r="T8" s="116">
        <f t="shared" si="0"/>
        <v>86700.98</v>
      </c>
      <c r="U8" s="88"/>
    </row>
    <row r="9" spans="1:21" s="15" customFormat="1">
      <c r="A9" s="159"/>
      <c r="B9" s="65" t="s">
        <v>290</v>
      </c>
      <c r="C9" s="45" t="s">
        <v>7</v>
      </c>
      <c r="D9" s="81"/>
      <c r="E9" s="81"/>
      <c r="F9" s="81"/>
      <c r="G9" s="81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>
        <v>96640.83</v>
      </c>
      <c r="T9" s="116">
        <f t="shared" si="0"/>
        <v>96640.83</v>
      </c>
      <c r="U9" s="88"/>
    </row>
    <row r="10" spans="1:21" s="15" customFormat="1">
      <c r="A10" s="159"/>
      <c r="B10" s="146" t="s">
        <v>291</v>
      </c>
      <c r="C10" s="45" t="s">
        <v>8</v>
      </c>
      <c r="D10" s="81"/>
      <c r="E10" s="81"/>
      <c r="F10" s="81"/>
      <c r="G10" s="81"/>
      <c r="H10" s="115">
        <v>-1098.8900000000001</v>
      </c>
      <c r="I10" s="115">
        <v>26907.96</v>
      </c>
      <c r="J10" s="115">
        <v>23912.45</v>
      </c>
      <c r="K10" s="115">
        <v>36119.21</v>
      </c>
      <c r="L10" s="115">
        <v>36521.120000000003</v>
      </c>
      <c r="M10" s="115">
        <v>42877.09</v>
      </c>
      <c r="N10" s="115">
        <v>39233.75</v>
      </c>
      <c r="O10" s="115">
        <v>36007.24</v>
      </c>
      <c r="P10" s="115">
        <v>37148.050000000003</v>
      </c>
      <c r="Q10" s="115">
        <v>37382.76</v>
      </c>
      <c r="R10" s="115">
        <v>37361.589999999997</v>
      </c>
      <c r="S10" s="115">
        <v>77329.73</v>
      </c>
      <c r="T10" s="116">
        <f t="shared" si="0"/>
        <v>429702.05999999994</v>
      </c>
      <c r="U10" s="88"/>
    </row>
    <row r="11" spans="1:21" s="15" customFormat="1">
      <c r="A11" s="159"/>
      <c r="B11" s="146"/>
      <c r="C11" s="45" t="s">
        <v>9</v>
      </c>
      <c r="D11" s="81"/>
      <c r="E11" s="81"/>
      <c r="F11" s="81"/>
      <c r="G11" s="81"/>
      <c r="H11" s="115"/>
      <c r="I11" s="115"/>
      <c r="J11" s="115">
        <v>8104.74</v>
      </c>
      <c r="K11" s="115">
        <v>3302</v>
      </c>
      <c r="L11" s="115">
        <v>3046.14</v>
      </c>
      <c r="M11" s="115">
        <v>4400</v>
      </c>
      <c r="N11" s="115">
        <v>684</v>
      </c>
      <c r="O11" s="115">
        <v>1233</v>
      </c>
      <c r="P11" s="115">
        <v>1653</v>
      </c>
      <c r="Q11" s="115"/>
      <c r="R11" s="115"/>
      <c r="S11" s="115"/>
      <c r="T11" s="116">
        <f t="shared" si="0"/>
        <v>22422.879999999997</v>
      </c>
      <c r="U11" s="88"/>
    </row>
    <row r="12" spans="1:21" s="15" customFormat="1">
      <c r="A12" s="159"/>
      <c r="B12" s="146"/>
      <c r="C12" s="45" t="s">
        <v>10</v>
      </c>
      <c r="D12" s="81"/>
      <c r="E12" s="81"/>
      <c r="F12" s="81"/>
      <c r="G12" s="81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6">
        <f t="shared" si="0"/>
        <v>0</v>
      </c>
      <c r="U12" s="88"/>
    </row>
    <row r="13" spans="1:21" s="15" customFormat="1">
      <c r="A13" s="159"/>
      <c r="B13" s="146"/>
      <c r="C13" s="45" t="s">
        <v>11</v>
      </c>
      <c r="D13" s="81"/>
      <c r="E13" s="81"/>
      <c r="F13" s="81"/>
      <c r="G13" s="81"/>
      <c r="H13" s="115"/>
      <c r="I13" s="115"/>
      <c r="J13" s="115"/>
      <c r="K13" s="115"/>
      <c r="L13" s="115">
        <v>1370</v>
      </c>
      <c r="M13" s="115"/>
      <c r="N13" s="115">
        <v>1501.87</v>
      </c>
      <c r="O13" s="115">
        <v>149.6</v>
      </c>
      <c r="P13" s="115">
        <v>4534.0200000000004</v>
      </c>
      <c r="Q13" s="115">
        <v>1908.11</v>
      </c>
      <c r="R13" s="115"/>
      <c r="S13" s="115">
        <v>1607.47</v>
      </c>
      <c r="T13" s="116">
        <f t="shared" si="0"/>
        <v>11071.07</v>
      </c>
      <c r="U13" s="88"/>
    </row>
    <row r="14" spans="1:21" s="15" customFormat="1">
      <c r="A14" s="159"/>
      <c r="B14" s="146"/>
      <c r="C14" s="45" t="s">
        <v>12</v>
      </c>
      <c r="D14" s="81"/>
      <c r="E14" s="81"/>
      <c r="F14" s="81"/>
      <c r="G14" s="81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6">
        <f t="shared" si="0"/>
        <v>0</v>
      </c>
      <c r="U14" s="88"/>
    </row>
    <row r="15" spans="1:21" s="15" customFormat="1">
      <c r="A15" s="159"/>
      <c r="B15" s="146"/>
      <c r="C15" s="45" t="s">
        <v>13</v>
      </c>
      <c r="D15" s="81"/>
      <c r="E15" s="81"/>
      <c r="F15" s="81"/>
      <c r="G15" s="81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6">
        <f t="shared" si="0"/>
        <v>0</v>
      </c>
      <c r="U15" s="88"/>
    </row>
    <row r="16" spans="1:21" s="15" customFormat="1">
      <c r="A16" s="159"/>
      <c r="B16" s="146"/>
      <c r="C16" s="45" t="s">
        <v>14</v>
      </c>
      <c r="D16" s="81"/>
      <c r="E16" s="81"/>
      <c r="F16" s="81"/>
      <c r="G16" s="81"/>
      <c r="H16" s="115"/>
      <c r="I16" s="115"/>
      <c r="J16" s="115"/>
      <c r="K16" s="115"/>
      <c r="L16" s="115">
        <v>94174.76</v>
      </c>
      <c r="M16" s="115">
        <v>24757.279999999999</v>
      </c>
      <c r="N16" s="115">
        <v>23394.5</v>
      </c>
      <c r="O16" s="115">
        <v>23394.5</v>
      </c>
      <c r="P16" s="115">
        <v>23394.5</v>
      </c>
      <c r="Q16" s="115">
        <v>24194.5</v>
      </c>
      <c r="R16" s="115">
        <v>23394.5</v>
      </c>
      <c r="S16" s="115">
        <v>48894.5</v>
      </c>
      <c r="T16" s="116">
        <f t="shared" si="0"/>
        <v>285599.03999999998</v>
      </c>
      <c r="U16" s="88"/>
    </row>
    <row r="17" spans="1:21" s="15" customFormat="1">
      <c r="A17" s="159"/>
      <c r="B17" s="146"/>
      <c r="C17" s="45" t="s">
        <v>15</v>
      </c>
      <c r="D17" s="81"/>
      <c r="E17" s="81"/>
      <c r="F17" s="81"/>
      <c r="G17" s="81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6">
        <f t="shared" si="0"/>
        <v>0</v>
      </c>
      <c r="U17" s="88"/>
    </row>
    <row r="18" spans="1:21" s="15" customFormat="1">
      <c r="A18" s="159"/>
      <c r="B18" s="146"/>
      <c r="C18" s="45" t="s">
        <v>16</v>
      </c>
      <c r="D18" s="81"/>
      <c r="E18" s="81"/>
      <c r="F18" s="81"/>
      <c r="G18" s="81"/>
      <c r="H18" s="115">
        <v>21755.919999999998</v>
      </c>
      <c r="I18" s="115">
        <v>2320</v>
      </c>
      <c r="J18" s="115">
        <v>1756</v>
      </c>
      <c r="K18" s="115"/>
      <c r="L18" s="115">
        <v>2240</v>
      </c>
      <c r="M18" s="115">
        <v>10890</v>
      </c>
      <c r="N18" s="115">
        <v>18428.849999999999</v>
      </c>
      <c r="O18" s="115">
        <v>1784.5</v>
      </c>
      <c r="P18" s="115">
        <v>263493.26</v>
      </c>
      <c r="Q18" s="115">
        <v>-246344.06</v>
      </c>
      <c r="R18" s="115">
        <v>1804.8</v>
      </c>
      <c r="S18" s="115">
        <v>1080</v>
      </c>
      <c r="T18" s="116">
        <f t="shared" si="0"/>
        <v>79209.270000000033</v>
      </c>
      <c r="U18" s="88"/>
    </row>
    <row r="19" spans="1:21" s="15" customFormat="1" ht="25.5">
      <c r="A19" s="159"/>
      <c r="B19" s="65" t="s">
        <v>292</v>
      </c>
      <c r="C19" s="45" t="s">
        <v>17</v>
      </c>
      <c r="D19" s="81"/>
      <c r="E19" s="81"/>
      <c r="F19" s="81"/>
      <c r="G19" s="81"/>
      <c r="H19" s="115">
        <v>4080</v>
      </c>
      <c r="I19" s="115">
        <v>4080</v>
      </c>
      <c r="J19" s="115">
        <v>4248</v>
      </c>
      <c r="K19" s="115">
        <v>4248</v>
      </c>
      <c r="L19" s="115">
        <v>4584</v>
      </c>
      <c r="M19" s="115">
        <v>5208</v>
      </c>
      <c r="N19" s="115">
        <v>4437</v>
      </c>
      <c r="O19" s="115">
        <v>4269</v>
      </c>
      <c r="P19" s="115">
        <v>2109</v>
      </c>
      <c r="Q19" s="115">
        <v>4269</v>
      </c>
      <c r="R19" s="115">
        <v>4269</v>
      </c>
      <c r="S19" s="115">
        <v>4269</v>
      </c>
      <c r="T19" s="116">
        <f t="shared" si="0"/>
        <v>50070</v>
      </c>
      <c r="U19" s="88"/>
    </row>
    <row r="20" spans="1:21" s="15" customFormat="1">
      <c r="A20" s="159"/>
      <c r="B20" s="65" t="s">
        <v>293</v>
      </c>
      <c r="C20" s="45" t="s">
        <v>19</v>
      </c>
      <c r="D20" s="81"/>
      <c r="E20" s="81"/>
      <c r="F20" s="81"/>
      <c r="G20" s="81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6">
        <f t="shared" si="0"/>
        <v>0</v>
      </c>
      <c r="U20" s="88"/>
    </row>
    <row r="21" spans="1:21" s="15" customFormat="1">
      <c r="A21" s="159"/>
      <c r="B21" s="65" t="s">
        <v>294</v>
      </c>
      <c r="C21" s="45" t="s">
        <v>20</v>
      </c>
      <c r="D21" s="81"/>
      <c r="E21" s="81"/>
      <c r="F21" s="81"/>
      <c r="G21" s="81"/>
      <c r="H21" s="115"/>
      <c r="I21" s="115"/>
      <c r="J21" s="115"/>
      <c r="K21" s="115"/>
      <c r="L21" s="115"/>
      <c r="M21" s="115">
        <v>5787.74</v>
      </c>
      <c r="N21" s="115">
        <v>40</v>
      </c>
      <c r="O21" s="115">
        <v>3883.5</v>
      </c>
      <c r="P21" s="115">
        <v>14727.82</v>
      </c>
      <c r="Q21" s="115"/>
      <c r="R21" s="115">
        <v>7956</v>
      </c>
      <c r="S21" s="115">
        <v>29649.08</v>
      </c>
      <c r="T21" s="116">
        <f t="shared" si="0"/>
        <v>62044.14</v>
      </c>
      <c r="U21" s="88"/>
    </row>
    <row r="22" spans="1:21" s="15" customFormat="1" ht="14.25" customHeight="1">
      <c r="A22" s="159"/>
      <c r="B22" s="146" t="s">
        <v>295</v>
      </c>
      <c r="C22" s="45" t="s">
        <v>22</v>
      </c>
      <c r="D22" s="81"/>
      <c r="E22" s="81"/>
      <c r="F22" s="81"/>
      <c r="G22" s="81"/>
      <c r="H22" s="115">
        <v>4863.24</v>
      </c>
      <c r="I22" s="115">
        <v>4863.24</v>
      </c>
      <c r="J22" s="115">
        <v>5133.42</v>
      </c>
      <c r="K22" s="115">
        <v>5403.6</v>
      </c>
      <c r="L22" s="115">
        <v>4803.1899999999996</v>
      </c>
      <c r="M22" s="115">
        <v>5283.52</v>
      </c>
      <c r="N22" s="115">
        <v>5043.3599999999997</v>
      </c>
      <c r="O22" s="115">
        <v>4563.04</v>
      </c>
      <c r="P22" s="115">
        <v>4803.2</v>
      </c>
      <c r="Q22" s="115">
        <v>4803.2</v>
      </c>
      <c r="R22" s="115">
        <v>4803.2</v>
      </c>
      <c r="S22" s="115">
        <v>4803.18</v>
      </c>
      <c r="T22" s="116">
        <f t="shared" si="0"/>
        <v>59169.389999999992</v>
      </c>
      <c r="U22" s="88"/>
    </row>
    <row r="23" spans="1:21" s="15" customFormat="1">
      <c r="A23" s="159"/>
      <c r="B23" s="146"/>
      <c r="C23" s="45" t="s">
        <v>23</v>
      </c>
      <c r="D23" s="81"/>
      <c r="E23" s="81"/>
      <c r="F23" s="81"/>
      <c r="G23" s="81"/>
      <c r="H23" s="115">
        <v>127.59</v>
      </c>
      <c r="I23" s="115">
        <v>127.59</v>
      </c>
      <c r="J23" s="115">
        <v>142.6</v>
      </c>
      <c r="K23" s="115">
        <v>135.09</v>
      </c>
      <c r="L23" s="115">
        <v>150.11000000000001</v>
      </c>
      <c r="M23" s="115">
        <v>172.62</v>
      </c>
      <c r="N23" s="115">
        <v>157.61000000000001</v>
      </c>
      <c r="O23" s="115">
        <v>142.6</v>
      </c>
      <c r="P23" s="115">
        <v>150.11000000000001</v>
      </c>
      <c r="Q23" s="115">
        <v>150.1</v>
      </c>
      <c r="R23" s="115">
        <v>150.09</v>
      </c>
      <c r="S23" s="115">
        <v>150.1</v>
      </c>
      <c r="T23" s="116">
        <f t="shared" si="0"/>
        <v>1756.2099999999998</v>
      </c>
      <c r="U23" s="88"/>
    </row>
    <row r="24" spans="1:21" s="15" customFormat="1">
      <c r="A24" s="159"/>
      <c r="B24" s="146"/>
      <c r="C24" s="45" t="s">
        <v>24</v>
      </c>
      <c r="D24" s="81"/>
      <c r="E24" s="81"/>
      <c r="F24" s="81"/>
      <c r="G24" s="81"/>
      <c r="H24" s="115"/>
      <c r="I24" s="115">
        <v>587.28</v>
      </c>
      <c r="J24" s="115">
        <v>618.19000000000005</v>
      </c>
      <c r="K24" s="115">
        <v>649.11</v>
      </c>
      <c r="L24" s="115">
        <v>519.12</v>
      </c>
      <c r="M24" s="115">
        <v>568.55999999999995</v>
      </c>
      <c r="N24" s="115">
        <v>1007.49</v>
      </c>
      <c r="O24" s="115">
        <v>494.39</v>
      </c>
      <c r="P24" s="115">
        <v>519.1</v>
      </c>
      <c r="Q24" s="115">
        <v>519.12</v>
      </c>
      <c r="R24" s="115">
        <v>519.12</v>
      </c>
      <c r="S24" s="115">
        <v>519.12</v>
      </c>
      <c r="T24" s="116">
        <f t="shared" si="0"/>
        <v>6520.6</v>
      </c>
      <c r="U24" s="88"/>
    </row>
    <row r="25" spans="1:21" s="15" customFormat="1">
      <c r="A25" s="159"/>
      <c r="B25" s="146"/>
      <c r="C25" s="45" t="s">
        <v>25</v>
      </c>
      <c r="D25" s="81"/>
      <c r="E25" s="81"/>
      <c r="F25" s="81"/>
      <c r="G25" s="81"/>
      <c r="H25" s="115">
        <v>4668.88</v>
      </c>
      <c r="I25" s="115">
        <v>4668.88</v>
      </c>
      <c r="J25" s="115">
        <v>5218.16</v>
      </c>
      <c r="K25" s="115">
        <v>5492.8</v>
      </c>
      <c r="L25" s="115">
        <v>6188.72</v>
      </c>
      <c r="M25" s="115">
        <v>6188.72</v>
      </c>
      <c r="N25" s="115">
        <v>5930.08</v>
      </c>
      <c r="O25" s="115">
        <v>5380.8</v>
      </c>
      <c r="P25" s="115">
        <v>5396.88</v>
      </c>
      <c r="Q25" s="115">
        <v>5396.88</v>
      </c>
      <c r="R25" s="115">
        <v>5396.88</v>
      </c>
      <c r="S25" s="115">
        <v>5396.88</v>
      </c>
      <c r="T25" s="116">
        <f t="shared" si="0"/>
        <v>65324.56</v>
      </c>
      <c r="U25" s="88"/>
    </row>
    <row r="26" spans="1:21" s="15" customFormat="1">
      <c r="A26" s="159"/>
      <c r="B26" s="146"/>
      <c r="C26" s="45" t="s">
        <v>26</v>
      </c>
      <c r="D26" s="81"/>
      <c r="E26" s="81"/>
      <c r="F26" s="81"/>
      <c r="G26" s="81"/>
      <c r="H26" s="115">
        <v>291.89</v>
      </c>
      <c r="I26" s="115">
        <v>291.89</v>
      </c>
      <c r="J26" s="115">
        <v>326.23</v>
      </c>
      <c r="K26" s="115">
        <v>343.4</v>
      </c>
      <c r="L26" s="115">
        <v>386.91</v>
      </c>
      <c r="M26" s="115">
        <v>386.91</v>
      </c>
      <c r="N26" s="115">
        <v>370.74</v>
      </c>
      <c r="O26" s="115">
        <v>336.4</v>
      </c>
      <c r="P26" s="115">
        <v>337.4</v>
      </c>
      <c r="Q26" s="115">
        <v>337.4</v>
      </c>
      <c r="R26" s="115">
        <v>337.4</v>
      </c>
      <c r="S26" s="115">
        <v>337.4</v>
      </c>
      <c r="T26" s="116">
        <f t="shared" si="0"/>
        <v>4083.9700000000007</v>
      </c>
      <c r="U26" s="88"/>
    </row>
    <row r="27" spans="1:21" s="15" customFormat="1">
      <c r="A27" s="159"/>
      <c r="B27" s="65" t="s">
        <v>296</v>
      </c>
      <c r="C27" s="45" t="s">
        <v>28</v>
      </c>
      <c r="D27" s="81"/>
      <c r="E27" s="81"/>
      <c r="F27" s="81"/>
      <c r="G27" s="81"/>
      <c r="H27" s="115"/>
      <c r="I27" s="115"/>
      <c r="J27" s="115"/>
      <c r="K27" s="115"/>
      <c r="L27" s="115">
        <v>2381.13</v>
      </c>
      <c r="M27" s="115">
        <v>14500</v>
      </c>
      <c r="N27" s="115">
        <v>1618</v>
      </c>
      <c r="O27" s="115"/>
      <c r="P27" s="115">
        <v>8000</v>
      </c>
      <c r="Q27" s="115"/>
      <c r="R27" s="115"/>
      <c r="S27" s="115">
        <v>8750</v>
      </c>
      <c r="T27" s="116">
        <f t="shared" si="0"/>
        <v>35249.130000000005</v>
      </c>
      <c r="U27" s="88"/>
    </row>
    <row r="28" spans="1:21" s="15" customFormat="1" ht="14.25" customHeight="1">
      <c r="A28" s="152" t="s">
        <v>297</v>
      </c>
      <c r="B28" s="146" t="s">
        <v>298</v>
      </c>
      <c r="C28" s="45" t="s">
        <v>30</v>
      </c>
      <c r="D28" s="81"/>
      <c r="E28" s="81"/>
      <c r="F28" s="81"/>
      <c r="G28" s="81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6">
        <f t="shared" si="0"/>
        <v>0</v>
      </c>
      <c r="U28" s="88"/>
    </row>
    <row r="29" spans="1:21" s="15" customFormat="1" ht="25.5">
      <c r="A29" s="152"/>
      <c r="B29" s="146"/>
      <c r="C29" s="45" t="s">
        <v>31</v>
      </c>
      <c r="D29" s="81"/>
      <c r="E29" s="81"/>
      <c r="F29" s="81"/>
      <c r="G29" s="81"/>
      <c r="H29" s="115">
        <v>2796.95</v>
      </c>
      <c r="I29" s="115"/>
      <c r="J29" s="115">
        <v>2526</v>
      </c>
      <c r="K29" s="115">
        <v>4197.09</v>
      </c>
      <c r="L29" s="115"/>
      <c r="M29" s="115">
        <v>5482.14</v>
      </c>
      <c r="N29" s="115"/>
      <c r="O29" s="115"/>
      <c r="P29" s="115">
        <v>3305.6</v>
      </c>
      <c r="Q29" s="115">
        <v>6112.35</v>
      </c>
      <c r="R29" s="115"/>
      <c r="S29" s="115">
        <v>6664.09</v>
      </c>
      <c r="T29" s="116">
        <f t="shared" si="0"/>
        <v>31084.219999999998</v>
      </c>
      <c r="U29" s="88"/>
    </row>
    <row r="30" spans="1:21" s="15" customFormat="1">
      <c r="A30" s="152"/>
      <c r="B30" s="65" t="s">
        <v>299</v>
      </c>
      <c r="C30" s="45" t="s">
        <v>33</v>
      </c>
      <c r="D30" s="81"/>
      <c r="E30" s="81"/>
      <c r="F30" s="81"/>
      <c r="G30" s="81"/>
      <c r="H30" s="115"/>
      <c r="I30" s="115"/>
      <c r="J30" s="115"/>
      <c r="K30" s="115"/>
      <c r="L30" s="115">
        <v>28475</v>
      </c>
      <c r="M30" s="115">
        <v>11058</v>
      </c>
      <c r="N30" s="115">
        <v>9833</v>
      </c>
      <c r="O30" s="115">
        <v>11404</v>
      </c>
      <c r="P30" s="115"/>
      <c r="Q30" s="115">
        <v>13709</v>
      </c>
      <c r="R30" s="115"/>
      <c r="S30" s="115">
        <v>26706</v>
      </c>
      <c r="T30" s="116">
        <f t="shared" si="0"/>
        <v>101185</v>
      </c>
      <c r="U30" s="88"/>
    </row>
    <row r="31" spans="1:21" s="15" customFormat="1">
      <c r="A31" s="152"/>
      <c r="B31" s="146" t="s">
        <v>300</v>
      </c>
      <c r="C31" s="45" t="s">
        <v>34</v>
      </c>
      <c r="D31" s="81"/>
      <c r="E31" s="81"/>
      <c r="F31" s="81"/>
      <c r="G31" s="81"/>
      <c r="H31" s="115">
        <v>-428.5</v>
      </c>
      <c r="I31" s="115">
        <v>2399.5</v>
      </c>
      <c r="J31" s="115">
        <v>2364.4</v>
      </c>
      <c r="K31" s="115">
        <v>2382.54</v>
      </c>
      <c r="L31" s="115"/>
      <c r="M31" s="115">
        <v>5161.22</v>
      </c>
      <c r="N31" s="115">
        <v>2629</v>
      </c>
      <c r="O31" s="115">
        <v>2664.36</v>
      </c>
      <c r="P31" s="115">
        <v>2708.91</v>
      </c>
      <c r="Q31" s="115">
        <v>2676.47</v>
      </c>
      <c r="R31" s="115">
        <v>2985.7</v>
      </c>
      <c r="S31" s="115">
        <v>5884</v>
      </c>
      <c r="T31" s="116">
        <f t="shared" si="0"/>
        <v>31427.600000000002</v>
      </c>
      <c r="U31" s="88"/>
    </row>
    <row r="32" spans="1:21" s="15" customFormat="1">
      <c r="A32" s="152"/>
      <c r="B32" s="146"/>
      <c r="C32" s="45" t="s">
        <v>35</v>
      </c>
      <c r="D32" s="81"/>
      <c r="E32" s="81"/>
      <c r="F32" s="81"/>
      <c r="G32" s="81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6">
        <f t="shared" si="0"/>
        <v>0</v>
      </c>
      <c r="U32" s="88"/>
    </row>
    <row r="33" spans="1:21" s="15" customFormat="1">
      <c r="A33" s="152"/>
      <c r="B33" s="146"/>
      <c r="C33" s="45" t="s">
        <v>36</v>
      </c>
      <c r="D33" s="81"/>
      <c r="E33" s="81"/>
      <c r="F33" s="81"/>
      <c r="G33" s="81"/>
      <c r="H33" s="115">
        <v>630</v>
      </c>
      <c r="I33" s="115"/>
      <c r="J33" s="115"/>
      <c r="K33" s="115"/>
      <c r="L33" s="115">
        <v>200</v>
      </c>
      <c r="M33" s="115"/>
      <c r="N33" s="115"/>
      <c r="O33" s="115"/>
      <c r="P33" s="115"/>
      <c r="Q33" s="115">
        <v>250</v>
      </c>
      <c r="R33" s="115"/>
      <c r="S33" s="115">
        <v>150</v>
      </c>
      <c r="T33" s="116">
        <f t="shared" si="0"/>
        <v>1230</v>
      </c>
      <c r="U33" s="88"/>
    </row>
    <row r="34" spans="1:21" s="15" customFormat="1">
      <c r="A34" s="152"/>
      <c r="B34" s="146" t="s">
        <v>301</v>
      </c>
      <c r="C34" s="45" t="s">
        <v>38</v>
      </c>
      <c r="D34" s="81"/>
      <c r="E34" s="81"/>
      <c r="F34" s="81"/>
      <c r="G34" s="81"/>
      <c r="H34" s="115">
        <v>-397.56</v>
      </c>
      <c r="I34" s="115">
        <v>11019.4</v>
      </c>
      <c r="J34" s="115">
        <v>22829.52</v>
      </c>
      <c r="K34" s="115">
        <v>6530.49</v>
      </c>
      <c r="L34" s="115">
        <v>11506.68</v>
      </c>
      <c r="M34" s="115">
        <v>3607.66</v>
      </c>
      <c r="N34" s="115">
        <v>21313.49</v>
      </c>
      <c r="O34" s="115">
        <v>13405.21</v>
      </c>
      <c r="P34" s="115">
        <v>10059.08</v>
      </c>
      <c r="Q34" s="115">
        <v>9172.4599999999991</v>
      </c>
      <c r="R34" s="115">
        <v>10149.41</v>
      </c>
      <c r="S34" s="115">
        <v>16957.63</v>
      </c>
      <c r="T34" s="116">
        <f t="shared" si="0"/>
        <v>136153.47000000003</v>
      </c>
      <c r="U34" s="88"/>
    </row>
    <row r="35" spans="1:21" s="15" customFormat="1">
      <c r="A35" s="152"/>
      <c r="B35" s="146"/>
      <c r="C35" s="45" t="s">
        <v>39</v>
      </c>
      <c r="D35" s="81"/>
      <c r="E35" s="81"/>
      <c r="F35" s="81"/>
      <c r="G35" s="81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6">
        <f t="shared" si="0"/>
        <v>0</v>
      </c>
      <c r="U35" s="88"/>
    </row>
    <row r="36" spans="1:21" s="15" customFormat="1">
      <c r="A36" s="152"/>
      <c r="B36" s="65" t="s">
        <v>302</v>
      </c>
      <c r="C36" s="45" t="s">
        <v>40</v>
      </c>
      <c r="D36" s="81"/>
      <c r="E36" s="81"/>
      <c r="F36" s="81"/>
      <c r="G36" s="81"/>
      <c r="H36" s="115">
        <v>4330.1000000000004</v>
      </c>
      <c r="I36" s="115">
        <v>25200.1</v>
      </c>
      <c r="J36" s="115">
        <v>24428.1</v>
      </c>
      <c r="K36" s="115">
        <v>30957.279999999999</v>
      </c>
      <c r="L36" s="115">
        <v>-66407.48</v>
      </c>
      <c r="M36" s="115">
        <v>10745.78</v>
      </c>
      <c r="N36" s="115">
        <v>8370</v>
      </c>
      <c r="O36" s="115">
        <v>4650</v>
      </c>
      <c r="P36" s="115">
        <v>10800</v>
      </c>
      <c r="Q36" s="115">
        <v>10180</v>
      </c>
      <c r="R36" s="115">
        <v>7790</v>
      </c>
      <c r="S36" s="115">
        <v>13037</v>
      </c>
      <c r="T36" s="116">
        <f t="shared" si="0"/>
        <v>84080.87999999999</v>
      </c>
      <c r="U36" s="88"/>
    </row>
    <row r="37" spans="1:21" s="15" customFormat="1" ht="25.5">
      <c r="A37" s="152"/>
      <c r="B37" s="65" t="s">
        <v>303</v>
      </c>
      <c r="C37" s="45" t="s">
        <v>42</v>
      </c>
      <c r="D37" s="81"/>
      <c r="E37" s="81"/>
      <c r="F37" s="81"/>
      <c r="G37" s="81"/>
      <c r="H37" s="115">
        <v>28283</v>
      </c>
      <c r="I37" s="115">
        <v>3069</v>
      </c>
      <c r="J37" s="115">
        <v>27268.1</v>
      </c>
      <c r="K37" s="115">
        <v>37052.519999999997</v>
      </c>
      <c r="L37" s="115">
        <v>29785.18</v>
      </c>
      <c r="M37" s="115">
        <v>26692.1</v>
      </c>
      <c r="N37" s="115">
        <v>83614.37</v>
      </c>
      <c r="O37" s="115">
        <v>64777.98</v>
      </c>
      <c r="P37" s="115">
        <v>105533.97</v>
      </c>
      <c r="Q37" s="115">
        <v>45143</v>
      </c>
      <c r="R37" s="115">
        <v>37514.629999999997</v>
      </c>
      <c r="S37" s="115">
        <v>77768.34</v>
      </c>
      <c r="T37" s="116">
        <f t="shared" si="0"/>
        <v>566502.18999999994</v>
      </c>
      <c r="U37" s="88"/>
    </row>
    <row r="38" spans="1:21" s="15" customFormat="1" ht="14.25" customHeight="1">
      <c r="A38" s="152"/>
      <c r="B38" s="146" t="s">
        <v>304</v>
      </c>
      <c r="C38" s="45" t="s">
        <v>43</v>
      </c>
      <c r="D38" s="81"/>
      <c r="E38" s="81"/>
      <c r="F38" s="81"/>
      <c r="G38" s="81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6">
        <f t="shared" si="0"/>
        <v>0</v>
      </c>
      <c r="U38" s="88"/>
    </row>
    <row r="39" spans="1:21" s="15" customFormat="1">
      <c r="A39" s="152"/>
      <c r="B39" s="146"/>
      <c r="C39" s="45" t="s">
        <v>44</v>
      </c>
      <c r="D39" s="81"/>
      <c r="E39" s="81"/>
      <c r="F39" s="81"/>
      <c r="G39" s="81"/>
      <c r="H39" s="115">
        <v>123.17</v>
      </c>
      <c r="I39" s="115">
        <v>70.489999999999995</v>
      </c>
      <c r="J39" s="115">
        <v>86.4</v>
      </c>
      <c r="K39" s="115"/>
      <c r="L39" s="115"/>
      <c r="M39" s="115"/>
      <c r="N39" s="115"/>
      <c r="O39" s="115"/>
      <c r="P39" s="115"/>
      <c r="Q39" s="115"/>
      <c r="R39" s="115"/>
      <c r="S39" s="115"/>
      <c r="T39" s="116">
        <f t="shared" si="0"/>
        <v>280.06</v>
      </c>
      <c r="U39" s="88"/>
    </row>
    <row r="40" spans="1:21" s="15" customFormat="1" ht="25.5">
      <c r="A40" s="152"/>
      <c r="B40" s="65" t="s">
        <v>367</v>
      </c>
      <c r="C40" s="45" t="s">
        <v>46</v>
      </c>
      <c r="D40" s="81"/>
      <c r="E40" s="81"/>
      <c r="F40" s="81"/>
      <c r="G40" s="81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6">
        <f t="shared" si="0"/>
        <v>0</v>
      </c>
      <c r="U40" s="88"/>
    </row>
    <row r="41" spans="1:21" s="15" customFormat="1" ht="14.25" customHeight="1">
      <c r="A41" s="153" t="s">
        <v>368</v>
      </c>
      <c r="B41" s="47" t="s">
        <v>305</v>
      </c>
      <c r="C41" s="45" t="s">
        <v>305</v>
      </c>
      <c r="D41" s="81"/>
      <c r="E41" s="81"/>
      <c r="F41" s="81"/>
      <c r="G41" s="81"/>
      <c r="H41" s="115">
        <v>910</v>
      </c>
      <c r="I41" s="115"/>
      <c r="J41" s="115">
        <v>36749.14</v>
      </c>
      <c r="K41" s="115">
        <v>885</v>
      </c>
      <c r="L41" s="115">
        <v>5179</v>
      </c>
      <c r="M41" s="115">
        <v>1087</v>
      </c>
      <c r="N41" s="115">
        <v>11688.94</v>
      </c>
      <c r="O41" s="115">
        <v>4200</v>
      </c>
      <c r="P41" s="115">
        <v>-9686.73</v>
      </c>
      <c r="Q41" s="115"/>
      <c r="R41" s="115"/>
      <c r="S41" s="115">
        <v>68820.259999999995</v>
      </c>
      <c r="T41" s="116">
        <f t="shared" si="0"/>
        <v>119832.61</v>
      </c>
      <c r="U41" s="88"/>
    </row>
    <row r="42" spans="1:21" s="15" customFormat="1" ht="25.5">
      <c r="A42" s="153"/>
      <c r="B42" s="65" t="s">
        <v>306</v>
      </c>
      <c r="C42" s="48" t="s">
        <v>306</v>
      </c>
      <c r="D42" s="81"/>
      <c r="E42" s="81"/>
      <c r="F42" s="81"/>
      <c r="G42" s="81"/>
      <c r="H42" s="115">
        <v>3134.49</v>
      </c>
      <c r="I42" s="115"/>
      <c r="J42" s="115">
        <v>8622.69</v>
      </c>
      <c r="K42" s="115">
        <v>3603</v>
      </c>
      <c r="L42" s="115">
        <v>1355</v>
      </c>
      <c r="M42" s="115">
        <v>5869.5</v>
      </c>
      <c r="N42" s="115">
        <v>15894.03</v>
      </c>
      <c r="O42" s="115">
        <v>12041.74</v>
      </c>
      <c r="P42" s="115">
        <v>-1834.79</v>
      </c>
      <c r="Q42" s="115">
        <v>11507.58</v>
      </c>
      <c r="R42" s="115">
        <v>3181.57</v>
      </c>
      <c r="S42" s="115">
        <v>1921.08</v>
      </c>
      <c r="T42" s="116">
        <f t="shared" si="0"/>
        <v>65295.89</v>
      </c>
      <c r="U42" s="88"/>
    </row>
    <row r="43" spans="1:21" s="15" customFormat="1">
      <c r="A43" s="153"/>
      <c r="B43" s="65" t="s">
        <v>307</v>
      </c>
      <c r="C43" s="48" t="s">
        <v>48</v>
      </c>
      <c r="D43" s="81"/>
      <c r="E43" s="81"/>
      <c r="F43" s="81"/>
      <c r="G43" s="81"/>
      <c r="H43" s="115"/>
      <c r="I43" s="115"/>
      <c r="J43" s="115"/>
      <c r="K43" s="115"/>
      <c r="L43" s="115">
        <v>-33814.730000000003</v>
      </c>
      <c r="M43" s="115"/>
      <c r="N43" s="115"/>
      <c r="O43" s="115">
        <v>1000</v>
      </c>
      <c r="P43" s="115"/>
      <c r="Q43" s="115"/>
      <c r="R43" s="115">
        <v>66037.740000000005</v>
      </c>
      <c r="S43" s="115"/>
      <c r="T43" s="116">
        <f t="shared" si="0"/>
        <v>33223.01</v>
      </c>
      <c r="U43" s="88"/>
    </row>
    <row r="44" spans="1:21" s="15" customFormat="1">
      <c r="A44" s="153"/>
      <c r="B44" s="146" t="s">
        <v>308</v>
      </c>
      <c r="C44" s="48" t="s">
        <v>50</v>
      </c>
      <c r="D44" s="81"/>
      <c r="E44" s="81"/>
      <c r="F44" s="81"/>
      <c r="G44" s="81"/>
      <c r="H44" s="115"/>
      <c r="I44" s="115"/>
      <c r="J44" s="115"/>
      <c r="K44" s="115"/>
      <c r="L44" s="115"/>
      <c r="M44" s="115">
        <v>283018.87</v>
      </c>
      <c r="N44" s="115"/>
      <c r="O44" s="115">
        <v>58136.1</v>
      </c>
      <c r="P44" s="115"/>
      <c r="Q44" s="115"/>
      <c r="R44" s="115"/>
      <c r="S44" s="115"/>
      <c r="T44" s="116">
        <f t="shared" si="0"/>
        <v>341154.97</v>
      </c>
      <c r="U44" s="88"/>
    </row>
    <row r="45" spans="1:21" s="15" customFormat="1">
      <c r="A45" s="153"/>
      <c r="B45" s="146"/>
      <c r="C45" s="48" t="s">
        <v>309</v>
      </c>
      <c r="D45" s="81"/>
      <c r="E45" s="81"/>
      <c r="F45" s="81"/>
      <c r="G45" s="81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6">
        <f t="shared" si="0"/>
        <v>0</v>
      </c>
      <c r="U45" s="88"/>
    </row>
    <row r="46" spans="1:21" s="15" customFormat="1" ht="25.5">
      <c r="A46" s="153"/>
      <c r="B46" s="65" t="s">
        <v>310</v>
      </c>
      <c r="C46" s="48" t="s">
        <v>52</v>
      </c>
      <c r="D46" s="81"/>
      <c r="E46" s="81"/>
      <c r="F46" s="81"/>
      <c r="G46" s="81"/>
      <c r="H46" s="115">
        <v>65726.73</v>
      </c>
      <c r="I46" s="115">
        <v>65650.080000000002</v>
      </c>
      <c r="J46" s="115">
        <v>72101.02</v>
      </c>
      <c r="K46" s="115">
        <v>72101.100000000006</v>
      </c>
      <c r="L46" s="115">
        <v>72134.95</v>
      </c>
      <c r="M46" s="115">
        <v>72884.39</v>
      </c>
      <c r="N46" s="115">
        <v>72959.75</v>
      </c>
      <c r="O46" s="115">
        <v>72948.850000000006</v>
      </c>
      <c r="P46" s="115">
        <v>72995.67</v>
      </c>
      <c r="Q46" s="115">
        <v>72948.41</v>
      </c>
      <c r="R46" s="115">
        <v>72948.17</v>
      </c>
      <c r="S46" s="115">
        <v>73675.61</v>
      </c>
      <c r="T46" s="116">
        <f t="shared" si="0"/>
        <v>859074.73000000021</v>
      </c>
      <c r="U46" s="88"/>
    </row>
    <row r="47" spans="1:21" s="15" customFormat="1" ht="25.5">
      <c r="A47" s="153"/>
      <c r="B47" s="65" t="s">
        <v>311</v>
      </c>
      <c r="C47" s="48" t="s">
        <v>53</v>
      </c>
      <c r="D47" s="81"/>
      <c r="E47" s="81"/>
      <c r="F47" s="81"/>
      <c r="G47" s="81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6">
        <f t="shared" si="0"/>
        <v>0</v>
      </c>
      <c r="U47" s="88"/>
    </row>
    <row r="48" spans="1:21" s="15" customFormat="1">
      <c r="A48" s="153"/>
      <c r="B48" s="65" t="s">
        <v>312</v>
      </c>
      <c r="C48" s="48" t="s">
        <v>55</v>
      </c>
      <c r="D48" s="81"/>
      <c r="E48" s="81"/>
      <c r="F48" s="81"/>
      <c r="G48" s="81"/>
      <c r="H48" s="115">
        <v>20632.73</v>
      </c>
      <c r="I48" s="115">
        <v>20476.23</v>
      </c>
      <c r="J48" s="115">
        <v>51527.19</v>
      </c>
      <c r="K48" s="115">
        <v>175701.53</v>
      </c>
      <c r="L48" s="115">
        <v>21590.75</v>
      </c>
      <c r="M48" s="115">
        <v>17816.650000000001</v>
      </c>
      <c r="N48" s="115">
        <v>6051.5</v>
      </c>
      <c r="O48" s="115">
        <v>22429.26</v>
      </c>
      <c r="P48" s="115">
        <v>-228949.37</v>
      </c>
      <c r="Q48" s="115">
        <v>285958.56</v>
      </c>
      <c r="R48" s="115">
        <v>231140.35</v>
      </c>
      <c r="S48" s="115">
        <v>30990.75</v>
      </c>
      <c r="T48" s="116">
        <f t="shared" si="0"/>
        <v>655366.13</v>
      </c>
      <c r="U48" s="88"/>
    </row>
    <row r="49" spans="1:21" s="15" customFormat="1" ht="14.25" customHeight="1">
      <c r="A49" s="154" t="s">
        <v>313</v>
      </c>
      <c r="B49" s="151" t="s">
        <v>314</v>
      </c>
      <c r="C49" s="48" t="s">
        <v>56</v>
      </c>
      <c r="D49" s="81"/>
      <c r="E49" s="81"/>
      <c r="F49" s="81"/>
      <c r="G49" s="81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6">
        <f t="shared" si="0"/>
        <v>0</v>
      </c>
      <c r="U49" s="88"/>
    </row>
    <row r="50" spans="1:21" s="15" customFormat="1">
      <c r="A50" s="154"/>
      <c r="B50" s="151"/>
      <c r="C50" s="48" t="s">
        <v>57</v>
      </c>
      <c r="D50" s="81"/>
      <c r="E50" s="81"/>
      <c r="F50" s="81"/>
      <c r="G50" s="81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6">
        <f t="shared" si="0"/>
        <v>0</v>
      </c>
      <c r="U50" s="88"/>
    </row>
    <row r="51" spans="1:21" s="15" customFormat="1">
      <c r="A51" s="154"/>
      <c r="B51" s="151"/>
      <c r="C51" s="48" t="s">
        <v>16</v>
      </c>
      <c r="D51" s="81"/>
      <c r="E51" s="81"/>
      <c r="F51" s="81"/>
      <c r="G51" s="81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6">
        <f t="shared" si="0"/>
        <v>0</v>
      </c>
      <c r="U51" s="88"/>
    </row>
    <row r="52" spans="1:21" s="15" customFormat="1" ht="14.25" customHeight="1">
      <c r="A52" s="154"/>
      <c r="B52" s="146" t="s">
        <v>315</v>
      </c>
      <c r="C52" s="48" t="s">
        <v>59</v>
      </c>
      <c r="D52" s="81"/>
      <c r="E52" s="81"/>
      <c r="F52" s="81"/>
      <c r="G52" s="81"/>
      <c r="H52" s="115">
        <v>126560.69</v>
      </c>
      <c r="I52" s="115">
        <v>145636.35</v>
      </c>
      <c r="J52" s="115">
        <v>24134.62</v>
      </c>
      <c r="K52" s="115">
        <v>41464.1</v>
      </c>
      <c r="L52" s="115">
        <v>28525.45</v>
      </c>
      <c r="M52" s="115">
        <v>6334.07</v>
      </c>
      <c r="N52" s="115">
        <v>4673.79</v>
      </c>
      <c r="O52" s="115">
        <v>17507.349999999999</v>
      </c>
      <c r="P52" s="115">
        <v>26477.23</v>
      </c>
      <c r="Q52" s="115">
        <v>38642.480000000003</v>
      </c>
      <c r="R52" s="115">
        <v>29847.69</v>
      </c>
      <c r="S52" s="115">
        <v>36099.75</v>
      </c>
      <c r="T52" s="116">
        <f t="shared" si="0"/>
        <v>525903.56999999995</v>
      </c>
      <c r="U52" s="88"/>
    </row>
    <row r="53" spans="1:21" s="15" customFormat="1" ht="25.5">
      <c r="A53" s="154"/>
      <c r="B53" s="146"/>
      <c r="C53" s="48" t="s">
        <v>60</v>
      </c>
      <c r="D53" s="81"/>
      <c r="E53" s="81"/>
      <c r="F53" s="81"/>
      <c r="G53" s="81"/>
      <c r="H53" s="115">
        <v>-5000</v>
      </c>
      <c r="I53" s="115"/>
      <c r="J53" s="115"/>
      <c r="K53" s="115">
        <v>400</v>
      </c>
      <c r="L53" s="115">
        <v>26962.27</v>
      </c>
      <c r="M53" s="115">
        <v>5000</v>
      </c>
      <c r="N53" s="115">
        <v>4896.2299999999996</v>
      </c>
      <c r="O53" s="115">
        <v>6118.15</v>
      </c>
      <c r="P53" s="115"/>
      <c r="Q53" s="115"/>
      <c r="R53" s="115"/>
      <c r="S53" s="115">
        <v>23162.92</v>
      </c>
      <c r="T53" s="116">
        <f t="shared" si="0"/>
        <v>61539.57</v>
      </c>
      <c r="U53" s="88"/>
    </row>
    <row r="54" spans="1:21" s="15" customFormat="1">
      <c r="A54" s="154"/>
      <c r="B54" s="146"/>
      <c r="C54" s="48" t="s">
        <v>16</v>
      </c>
      <c r="D54" s="81"/>
      <c r="E54" s="81"/>
      <c r="F54" s="81"/>
      <c r="G54" s="81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6">
        <f t="shared" si="0"/>
        <v>0</v>
      </c>
      <c r="U54" s="88"/>
    </row>
    <row r="55" spans="1:21" s="15" customFormat="1">
      <c r="A55" s="154"/>
      <c r="B55" s="64" t="s">
        <v>316</v>
      </c>
      <c r="C55" s="48" t="s">
        <v>62</v>
      </c>
      <c r="D55" s="81"/>
      <c r="E55" s="81"/>
      <c r="F55" s="81"/>
      <c r="G55" s="81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6">
        <f t="shared" si="0"/>
        <v>0</v>
      </c>
      <c r="U55" s="88"/>
    </row>
    <row r="56" spans="1:21" s="15" customFormat="1">
      <c r="A56" s="154"/>
      <c r="B56" s="64" t="s">
        <v>369</v>
      </c>
      <c r="C56" s="48" t="s">
        <v>63</v>
      </c>
      <c r="D56" s="81"/>
      <c r="E56" s="81"/>
      <c r="F56" s="81"/>
      <c r="G56" s="81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6">
        <f t="shared" si="0"/>
        <v>0</v>
      </c>
      <c r="U56" s="88"/>
    </row>
    <row r="57" spans="1:21" s="15" customFormat="1" ht="14.25" customHeight="1">
      <c r="A57" s="155" t="s">
        <v>370</v>
      </c>
      <c r="B57" s="65" t="s">
        <v>371</v>
      </c>
      <c r="C57" s="48" t="s">
        <v>66</v>
      </c>
      <c r="D57" s="81"/>
      <c r="E57" s="81"/>
      <c r="F57" s="81"/>
      <c r="G57" s="81"/>
      <c r="H57" s="115"/>
      <c r="I57" s="115"/>
      <c r="J57" s="115"/>
      <c r="K57" s="115"/>
      <c r="L57" s="115">
        <v>32108</v>
      </c>
      <c r="M57" s="115"/>
      <c r="N57" s="115">
        <v>24056.6</v>
      </c>
      <c r="O57" s="115"/>
      <c r="P57" s="115"/>
      <c r="Q57" s="115"/>
      <c r="R57" s="115"/>
      <c r="S57" s="115"/>
      <c r="T57" s="116">
        <f t="shared" si="0"/>
        <v>56164.6</v>
      </c>
      <c r="U57" s="88"/>
    </row>
    <row r="58" spans="1:21" s="15" customFormat="1" ht="25.5">
      <c r="A58" s="155"/>
      <c r="B58" s="64" t="s">
        <v>372</v>
      </c>
      <c r="C58" s="48" t="s">
        <v>67</v>
      </c>
      <c r="D58" s="81"/>
      <c r="E58" s="81"/>
      <c r="F58" s="81"/>
      <c r="G58" s="81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6">
        <f t="shared" si="0"/>
        <v>0</v>
      </c>
      <c r="U58" s="88"/>
    </row>
    <row r="59" spans="1:21" s="15" customFormat="1">
      <c r="A59" s="155"/>
      <c r="B59" s="151" t="s">
        <v>373</v>
      </c>
      <c r="C59" s="48" t="s">
        <v>68</v>
      </c>
      <c r="D59" s="81"/>
      <c r="E59" s="81"/>
      <c r="F59" s="81"/>
      <c r="G59" s="81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6">
        <f t="shared" si="0"/>
        <v>0</v>
      </c>
      <c r="U59" s="88"/>
    </row>
    <row r="60" spans="1:21" s="15" customFormat="1">
      <c r="A60" s="155"/>
      <c r="B60" s="151"/>
      <c r="C60" s="48" t="s">
        <v>16</v>
      </c>
      <c r="D60" s="81"/>
      <c r="E60" s="81"/>
      <c r="F60" s="81"/>
      <c r="G60" s="81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6">
        <f t="shared" si="0"/>
        <v>0</v>
      </c>
      <c r="U60" s="88"/>
    </row>
    <row r="61" spans="1:21" s="15" customFormat="1" ht="25.5">
      <c r="A61" s="155"/>
      <c r="B61" s="64" t="s">
        <v>374</v>
      </c>
      <c r="C61" s="48" t="s">
        <v>69</v>
      </c>
      <c r="D61" s="81"/>
      <c r="E61" s="81"/>
      <c r="F61" s="81"/>
      <c r="G61" s="81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6">
        <f t="shared" si="0"/>
        <v>0</v>
      </c>
      <c r="U61" s="88"/>
    </row>
    <row r="62" spans="1:21" s="15" customFormat="1" ht="25.5">
      <c r="A62" s="155"/>
      <c r="B62" s="65" t="s">
        <v>375</v>
      </c>
      <c r="C62" s="48" t="s">
        <v>71</v>
      </c>
      <c r="D62" s="81"/>
      <c r="E62" s="81"/>
      <c r="F62" s="81"/>
      <c r="G62" s="81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6">
        <f t="shared" si="0"/>
        <v>0</v>
      </c>
      <c r="U62" s="88"/>
    </row>
    <row r="63" spans="1:21" s="15" customFormat="1" ht="14.25" customHeight="1">
      <c r="A63" s="150" t="s">
        <v>376</v>
      </c>
      <c r="B63" s="47" t="s">
        <v>377</v>
      </c>
      <c r="C63" s="48" t="s">
        <v>74</v>
      </c>
      <c r="D63" s="81"/>
      <c r="E63" s="81"/>
      <c r="F63" s="81"/>
      <c r="G63" s="81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6">
        <f t="shared" si="0"/>
        <v>0</v>
      </c>
      <c r="U63" s="88"/>
    </row>
    <row r="64" spans="1:21" s="15" customFormat="1">
      <c r="A64" s="150"/>
      <c r="B64" s="47" t="s">
        <v>378</v>
      </c>
      <c r="C64" s="48" t="s">
        <v>75</v>
      </c>
      <c r="D64" s="81"/>
      <c r="E64" s="81"/>
      <c r="F64" s="81"/>
      <c r="G64" s="81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6">
        <f t="shared" si="0"/>
        <v>0</v>
      </c>
      <c r="U64" s="88"/>
    </row>
    <row r="65" spans="1:21" s="15" customFormat="1">
      <c r="A65" s="150"/>
      <c r="B65" s="47" t="s">
        <v>379</v>
      </c>
      <c r="C65" s="48" t="s">
        <v>76</v>
      </c>
      <c r="D65" s="81"/>
      <c r="E65" s="81"/>
      <c r="F65" s="81"/>
      <c r="G65" s="81"/>
      <c r="H65" s="115">
        <v>5705.8</v>
      </c>
      <c r="I65" s="115">
        <v>8321.1200000000008</v>
      </c>
      <c r="J65" s="115">
        <v>7940.94</v>
      </c>
      <c r="K65" s="115">
        <v>9542.52</v>
      </c>
      <c r="L65" s="115">
        <v>8707.73</v>
      </c>
      <c r="M65" s="115">
        <v>9522.9599999999991</v>
      </c>
      <c r="N65" s="115">
        <v>12647.81</v>
      </c>
      <c r="O65" s="115">
        <v>13550.76</v>
      </c>
      <c r="P65" s="115">
        <v>14109.62</v>
      </c>
      <c r="Q65" s="115">
        <v>9549.3799999999992</v>
      </c>
      <c r="R65" s="115">
        <v>7803.9</v>
      </c>
      <c r="S65" s="115">
        <v>8684.82</v>
      </c>
      <c r="T65" s="116">
        <f t="shared" si="0"/>
        <v>116087.35999999999</v>
      </c>
      <c r="U65" s="88"/>
    </row>
    <row r="66" spans="1:21" s="15" customFormat="1" ht="25.5">
      <c r="A66" s="150"/>
      <c r="B66" s="47" t="s">
        <v>380</v>
      </c>
      <c r="C66" s="48" t="s">
        <v>78</v>
      </c>
      <c r="D66" s="81"/>
      <c r="E66" s="81"/>
      <c r="F66" s="81"/>
      <c r="G66" s="81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6">
        <f t="shared" si="0"/>
        <v>0</v>
      </c>
      <c r="U66" s="88"/>
    </row>
    <row r="67" spans="1:21" s="15" customFormat="1">
      <c r="A67" s="150"/>
      <c r="B67" s="47" t="s">
        <v>381</v>
      </c>
      <c r="C67" s="48" t="s">
        <v>79</v>
      </c>
      <c r="D67" s="81"/>
      <c r="E67" s="81"/>
      <c r="F67" s="81"/>
      <c r="G67" s="81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6">
        <f t="shared" si="0"/>
        <v>0</v>
      </c>
      <c r="U67" s="88"/>
    </row>
    <row r="68" spans="1:21" s="15" customFormat="1">
      <c r="A68" s="150"/>
      <c r="B68" s="151" t="s">
        <v>382</v>
      </c>
      <c r="C68" s="48" t="s">
        <v>81</v>
      </c>
      <c r="D68" s="81"/>
      <c r="E68" s="81"/>
      <c r="F68" s="81"/>
      <c r="G68" s="81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6">
        <f t="shared" si="0"/>
        <v>0</v>
      </c>
      <c r="U68" s="88"/>
    </row>
    <row r="69" spans="1:21" s="15" customFormat="1">
      <c r="A69" s="150"/>
      <c r="B69" s="151"/>
      <c r="C69" s="48" t="s">
        <v>82</v>
      </c>
      <c r="D69" s="81"/>
      <c r="E69" s="81"/>
      <c r="F69" s="81"/>
      <c r="G69" s="81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6">
        <f t="shared" si="0"/>
        <v>0</v>
      </c>
      <c r="U69" s="88"/>
    </row>
    <row r="70" spans="1:21" s="15" customFormat="1">
      <c r="A70" s="150"/>
      <c r="B70" s="64" t="s">
        <v>383</v>
      </c>
      <c r="C70" s="48" t="s">
        <v>84</v>
      </c>
      <c r="D70" s="81"/>
      <c r="E70" s="81"/>
      <c r="F70" s="81"/>
      <c r="G70" s="81"/>
      <c r="H70" s="115">
        <v>274</v>
      </c>
      <c r="I70" s="115">
        <v>478</v>
      </c>
      <c r="J70" s="115">
        <v>648</v>
      </c>
      <c r="K70" s="115">
        <v>329</v>
      </c>
      <c r="L70" s="115">
        <v>697</v>
      </c>
      <c r="M70" s="115">
        <v>277</v>
      </c>
      <c r="N70" s="115">
        <v>395</v>
      </c>
      <c r="O70" s="115">
        <v>485</v>
      </c>
      <c r="P70" s="115">
        <v>423</v>
      </c>
      <c r="Q70" s="115">
        <v>604</v>
      </c>
      <c r="R70" s="115">
        <v>268</v>
      </c>
      <c r="S70" s="115">
        <v>694</v>
      </c>
      <c r="T70" s="116">
        <f t="shared" si="0"/>
        <v>5572</v>
      </c>
      <c r="U70" s="88"/>
    </row>
    <row r="71" spans="1:21" s="15" customFormat="1" ht="25.5">
      <c r="A71" s="150"/>
      <c r="B71" s="64" t="s">
        <v>384</v>
      </c>
      <c r="C71" s="48" t="s">
        <v>85</v>
      </c>
      <c r="D71" s="81"/>
      <c r="E71" s="81"/>
      <c r="F71" s="81"/>
      <c r="G71" s="81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6">
        <f t="shared" ref="T71:T98" si="1">SUM(H71:S71)</f>
        <v>0</v>
      </c>
      <c r="U71" s="88"/>
    </row>
    <row r="72" spans="1:21" s="15" customFormat="1" ht="25.5">
      <c r="A72" s="150"/>
      <c r="B72" s="64" t="s">
        <v>385</v>
      </c>
      <c r="C72" s="48" t="s">
        <v>86</v>
      </c>
      <c r="D72" s="81"/>
      <c r="E72" s="81"/>
      <c r="F72" s="81"/>
      <c r="G72" s="81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6">
        <f t="shared" si="1"/>
        <v>0</v>
      </c>
      <c r="U72" s="88"/>
    </row>
    <row r="73" spans="1:21" s="15" customFormat="1">
      <c r="A73" s="150"/>
      <c r="B73" s="151" t="s">
        <v>386</v>
      </c>
      <c r="C73" s="48" t="s">
        <v>88</v>
      </c>
      <c r="D73" s="81"/>
      <c r="E73" s="81"/>
      <c r="F73" s="81"/>
      <c r="G73" s="81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6">
        <f t="shared" si="1"/>
        <v>0</v>
      </c>
      <c r="U73" s="88"/>
    </row>
    <row r="74" spans="1:21" s="15" customFormat="1">
      <c r="A74" s="150"/>
      <c r="B74" s="151"/>
      <c r="C74" s="50" t="s">
        <v>89</v>
      </c>
      <c r="D74" s="81"/>
      <c r="E74" s="81"/>
      <c r="F74" s="81"/>
      <c r="G74" s="81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6">
        <f t="shared" si="1"/>
        <v>0</v>
      </c>
      <c r="U74" s="88"/>
    </row>
    <row r="75" spans="1:21" s="15" customFormat="1" ht="25.5">
      <c r="A75" s="150"/>
      <c r="B75" s="64" t="s">
        <v>387</v>
      </c>
      <c r="C75" s="48" t="s">
        <v>91</v>
      </c>
      <c r="D75" s="81"/>
      <c r="E75" s="81"/>
      <c r="F75" s="81"/>
      <c r="G75" s="81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6">
        <f t="shared" si="1"/>
        <v>0</v>
      </c>
      <c r="U75" s="88"/>
    </row>
    <row r="76" spans="1:21" s="15" customFormat="1" ht="14.25" customHeight="1">
      <c r="A76" s="145" t="s">
        <v>388</v>
      </c>
      <c r="B76" s="65" t="s">
        <v>389</v>
      </c>
      <c r="C76" s="48" t="s">
        <v>93</v>
      </c>
      <c r="D76" s="81"/>
      <c r="E76" s="81"/>
      <c r="F76" s="81"/>
      <c r="G76" s="81"/>
      <c r="H76" s="115"/>
      <c r="I76" s="115"/>
      <c r="J76" s="115"/>
      <c r="K76" s="115"/>
      <c r="L76" s="115"/>
      <c r="M76" s="115"/>
      <c r="N76" s="115">
        <v>19417.48</v>
      </c>
      <c r="O76" s="115"/>
      <c r="P76" s="115"/>
      <c r="Q76" s="115"/>
      <c r="R76" s="115"/>
      <c r="S76" s="115"/>
      <c r="T76" s="116">
        <f t="shared" si="1"/>
        <v>19417.48</v>
      </c>
      <c r="U76" s="88"/>
    </row>
    <row r="77" spans="1:21" s="15" customFormat="1">
      <c r="A77" s="145"/>
      <c r="B77" s="146" t="s">
        <v>390</v>
      </c>
      <c r="C77" s="48" t="s">
        <v>95</v>
      </c>
      <c r="D77" s="81"/>
      <c r="E77" s="81"/>
      <c r="F77" s="81"/>
      <c r="G77" s="81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6">
        <f t="shared" si="1"/>
        <v>0</v>
      </c>
      <c r="U77" s="88"/>
    </row>
    <row r="78" spans="1:21" s="15" customFormat="1">
      <c r="A78" s="145"/>
      <c r="B78" s="146"/>
      <c r="C78" s="50" t="s">
        <v>96</v>
      </c>
      <c r="D78" s="81"/>
      <c r="E78" s="81"/>
      <c r="F78" s="81"/>
      <c r="G78" s="81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6">
        <f t="shared" si="1"/>
        <v>0</v>
      </c>
      <c r="U78" s="88"/>
    </row>
    <row r="79" spans="1:21" s="15" customFormat="1">
      <c r="A79" s="145"/>
      <c r="B79" s="65" t="s">
        <v>391</v>
      </c>
      <c r="C79" s="48" t="s">
        <v>97</v>
      </c>
      <c r="D79" s="81"/>
      <c r="E79" s="81"/>
      <c r="F79" s="81"/>
      <c r="G79" s="81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6">
        <f t="shared" si="1"/>
        <v>0</v>
      </c>
      <c r="U79" s="88"/>
    </row>
    <row r="80" spans="1:21" s="15" customFormat="1" ht="14.25" customHeight="1">
      <c r="A80" s="147" t="s">
        <v>392</v>
      </c>
      <c r="B80" s="65" t="s">
        <v>393</v>
      </c>
      <c r="C80" s="48" t="s">
        <v>100</v>
      </c>
      <c r="D80" s="81"/>
      <c r="E80" s="81"/>
      <c r="F80" s="81"/>
      <c r="G80" s="81"/>
      <c r="H80" s="115">
        <v>966.23</v>
      </c>
      <c r="I80" s="115">
        <v>3706.9</v>
      </c>
      <c r="J80" s="115"/>
      <c r="K80" s="115"/>
      <c r="L80" s="115"/>
      <c r="M80" s="115"/>
      <c r="N80" s="115">
        <v>1405.49</v>
      </c>
      <c r="O80" s="115"/>
      <c r="P80" s="115">
        <v>7254.97</v>
      </c>
      <c r="Q80" s="115"/>
      <c r="R80" s="115">
        <v>6909.52</v>
      </c>
      <c r="S80" s="115">
        <v>15.93</v>
      </c>
      <c r="T80" s="116">
        <f t="shared" si="1"/>
        <v>20259.04</v>
      </c>
      <c r="U80" s="88"/>
    </row>
    <row r="81" spans="1:29" s="15" customFormat="1" ht="17.25" customHeight="1">
      <c r="A81" s="147"/>
      <c r="B81" s="65" t="s">
        <v>394</v>
      </c>
      <c r="C81" s="45" t="s">
        <v>101</v>
      </c>
      <c r="D81" s="81"/>
      <c r="E81" s="81"/>
      <c r="F81" s="81"/>
      <c r="G81" s="81"/>
      <c r="H81" s="115">
        <v>-84951.46</v>
      </c>
      <c r="I81" s="115"/>
      <c r="J81" s="115">
        <v>345</v>
      </c>
      <c r="K81" s="115"/>
      <c r="L81" s="115"/>
      <c r="M81" s="115">
        <v>6378</v>
      </c>
      <c r="N81" s="115">
        <v>39138.300000000003</v>
      </c>
      <c r="O81" s="115">
        <v>4747.12</v>
      </c>
      <c r="P81" s="115">
        <v>1103.8</v>
      </c>
      <c r="Q81" s="115">
        <v>200</v>
      </c>
      <c r="R81" s="115">
        <v>1563.4</v>
      </c>
      <c r="S81" s="115">
        <v>67378.12</v>
      </c>
      <c r="T81" s="116">
        <f t="shared" si="1"/>
        <v>35902.28</v>
      </c>
      <c r="U81" s="88"/>
    </row>
    <row r="82" spans="1:29" s="15" customFormat="1" ht="17.25" customHeight="1">
      <c r="A82" s="147"/>
      <c r="B82" s="146" t="s">
        <v>395</v>
      </c>
      <c r="C82" s="45" t="s">
        <v>103</v>
      </c>
      <c r="D82" s="81"/>
      <c r="E82" s="81"/>
      <c r="F82" s="81"/>
      <c r="G82" s="81"/>
      <c r="H82" s="115"/>
      <c r="I82" s="115"/>
      <c r="J82" s="115">
        <v>2950</v>
      </c>
      <c r="K82" s="115"/>
      <c r="L82" s="115"/>
      <c r="M82" s="115"/>
      <c r="N82" s="115"/>
      <c r="O82" s="115"/>
      <c r="P82" s="115"/>
      <c r="Q82" s="115"/>
      <c r="R82" s="115"/>
      <c r="S82" s="115">
        <v>3760</v>
      </c>
      <c r="T82" s="116">
        <f t="shared" si="1"/>
        <v>6710</v>
      </c>
      <c r="U82" s="88"/>
    </row>
    <row r="83" spans="1:29" s="15" customFormat="1" ht="17.25" customHeight="1">
      <c r="A83" s="147"/>
      <c r="B83" s="146"/>
      <c r="C83" s="45" t="s">
        <v>104</v>
      </c>
      <c r="D83" s="81"/>
      <c r="E83" s="81"/>
      <c r="F83" s="81"/>
      <c r="G83" s="81"/>
      <c r="H83" s="115">
        <v>84951.46</v>
      </c>
      <c r="I83" s="115">
        <v>-5440.24</v>
      </c>
      <c r="J83" s="115"/>
      <c r="K83" s="115">
        <v>25395.81</v>
      </c>
      <c r="L83" s="115">
        <v>41943.4</v>
      </c>
      <c r="M83" s="115">
        <v>30761.38</v>
      </c>
      <c r="N83" s="115">
        <v>13084.91</v>
      </c>
      <c r="O83" s="115">
        <v>92600.66</v>
      </c>
      <c r="P83" s="115">
        <v>28500</v>
      </c>
      <c r="Q83" s="115">
        <v>35752.65</v>
      </c>
      <c r="R83" s="115">
        <v>15959.6</v>
      </c>
      <c r="S83" s="115">
        <v>700</v>
      </c>
      <c r="T83" s="116">
        <f t="shared" si="1"/>
        <v>364209.63</v>
      </c>
      <c r="U83" s="88"/>
    </row>
    <row r="84" spans="1:29" s="15" customFormat="1" ht="17.25" customHeight="1">
      <c r="A84" s="147"/>
      <c r="B84" s="146"/>
      <c r="C84" s="45" t="s">
        <v>105</v>
      </c>
      <c r="D84" s="81"/>
      <c r="E84" s="81"/>
      <c r="F84" s="81"/>
      <c r="G84" s="81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6">
        <f t="shared" si="1"/>
        <v>0</v>
      </c>
      <c r="U84" s="88"/>
    </row>
    <row r="85" spans="1:29" s="15" customFormat="1" ht="17.25" customHeight="1">
      <c r="A85" s="147"/>
      <c r="B85" s="65" t="s">
        <v>396</v>
      </c>
      <c r="C85" s="48" t="s">
        <v>107</v>
      </c>
      <c r="D85" s="81"/>
      <c r="E85" s="81"/>
      <c r="F85" s="81"/>
      <c r="G85" s="81"/>
      <c r="H85" s="115"/>
      <c r="I85" s="115"/>
      <c r="J85" s="115"/>
      <c r="K85" s="115"/>
      <c r="L85" s="115"/>
      <c r="M85" s="115">
        <v>13852</v>
      </c>
      <c r="N85" s="115"/>
      <c r="O85" s="115"/>
      <c r="P85" s="115"/>
      <c r="Q85" s="115"/>
      <c r="R85" s="115"/>
      <c r="S85" s="115"/>
      <c r="T85" s="116">
        <f t="shared" si="1"/>
        <v>13852</v>
      </c>
      <c r="U85" s="88"/>
    </row>
    <row r="86" spans="1:29" s="15" customFormat="1" ht="17.25" customHeight="1">
      <c r="A86" s="148" t="s">
        <v>397</v>
      </c>
      <c r="B86" s="65" t="s">
        <v>398</v>
      </c>
      <c r="C86" s="48" t="s">
        <v>110</v>
      </c>
      <c r="D86" s="81"/>
      <c r="E86" s="81"/>
      <c r="F86" s="81"/>
      <c r="G86" s="81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6">
        <f t="shared" si="1"/>
        <v>0</v>
      </c>
      <c r="U86" s="88"/>
    </row>
    <row r="87" spans="1:29" s="15" customFormat="1" ht="17.25" customHeight="1">
      <c r="A87" s="148"/>
      <c r="B87" s="65" t="s">
        <v>399</v>
      </c>
      <c r="C87" s="48" t="s">
        <v>112</v>
      </c>
      <c r="D87" s="81"/>
      <c r="E87" s="81"/>
      <c r="F87" s="81"/>
      <c r="G87" s="81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6">
        <f t="shared" si="1"/>
        <v>0</v>
      </c>
      <c r="U87" s="88"/>
    </row>
    <row r="88" spans="1:29" s="15" customFormat="1" ht="17.25" customHeight="1">
      <c r="A88" s="148"/>
      <c r="B88" s="65" t="s">
        <v>400</v>
      </c>
      <c r="C88" s="48" t="s">
        <v>114</v>
      </c>
      <c r="D88" s="81"/>
      <c r="E88" s="81"/>
      <c r="F88" s="81"/>
      <c r="G88" s="81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6">
        <f t="shared" si="1"/>
        <v>0</v>
      </c>
      <c r="U88" s="88"/>
    </row>
    <row r="89" spans="1:29" s="15" customFormat="1" ht="17.25" customHeight="1">
      <c r="A89" s="148"/>
      <c r="B89" s="65" t="s">
        <v>401</v>
      </c>
      <c r="C89" s="48" t="s">
        <v>115</v>
      </c>
      <c r="D89" s="81"/>
      <c r="E89" s="81"/>
      <c r="F89" s="81"/>
      <c r="G89" s="81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6">
        <f t="shared" si="1"/>
        <v>0</v>
      </c>
      <c r="U89" s="88"/>
    </row>
    <row r="90" spans="1:29" s="15" customFormat="1" ht="17.25" customHeight="1">
      <c r="A90" s="149" t="s">
        <v>275</v>
      </c>
      <c r="B90" s="65" t="s">
        <v>402</v>
      </c>
      <c r="C90" s="48" t="s">
        <v>117</v>
      </c>
      <c r="D90" s="81"/>
      <c r="E90" s="81"/>
      <c r="F90" s="81"/>
      <c r="G90" s="81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6">
        <f t="shared" si="1"/>
        <v>0</v>
      </c>
      <c r="U90" s="88"/>
    </row>
    <row r="91" spans="1:29" s="15" customFormat="1" ht="17.25" customHeight="1">
      <c r="A91" s="149"/>
      <c r="B91" s="65" t="s">
        <v>403</v>
      </c>
      <c r="C91" s="48" t="s">
        <v>403</v>
      </c>
      <c r="D91" s="81"/>
      <c r="E91" s="81"/>
      <c r="F91" s="81"/>
      <c r="G91" s="81"/>
      <c r="H91" s="115">
        <v>140473.57</v>
      </c>
      <c r="I91" s="115">
        <v>178687.18</v>
      </c>
      <c r="J91" s="115">
        <v>76148.75</v>
      </c>
      <c r="K91" s="115">
        <v>83059.27</v>
      </c>
      <c r="L91" s="115">
        <v>47178.73</v>
      </c>
      <c r="M91" s="115">
        <v>79213.06</v>
      </c>
      <c r="N91" s="115">
        <v>64817.41</v>
      </c>
      <c r="O91" s="115">
        <v>83123.710000000006</v>
      </c>
      <c r="P91" s="115">
        <v>440744.02</v>
      </c>
      <c r="Q91" s="115">
        <v>84457.01</v>
      </c>
      <c r="R91" s="115">
        <v>121795.45</v>
      </c>
      <c r="S91" s="115">
        <v>288214.77</v>
      </c>
      <c r="T91" s="116">
        <f t="shared" si="1"/>
        <v>1687912.9300000002</v>
      </c>
      <c r="U91" s="88"/>
    </row>
    <row r="92" spans="1:29" s="15" customFormat="1" ht="17.25" customHeight="1">
      <c r="A92" s="149"/>
      <c r="B92" s="65" t="s">
        <v>404</v>
      </c>
      <c r="C92" s="48" t="s">
        <v>16</v>
      </c>
      <c r="D92" s="81"/>
      <c r="E92" s="81"/>
      <c r="F92" s="81"/>
      <c r="G92" s="81"/>
      <c r="H92" s="115"/>
      <c r="I92" s="115"/>
      <c r="J92" s="115"/>
      <c r="K92" s="115">
        <v>87.38</v>
      </c>
      <c r="L92" s="115"/>
      <c r="M92" s="115"/>
      <c r="N92" s="115">
        <v>834.95</v>
      </c>
      <c r="O92" s="115">
        <v>3300</v>
      </c>
      <c r="P92" s="115"/>
      <c r="Q92" s="115"/>
      <c r="R92" s="115"/>
      <c r="S92" s="115">
        <v>48465.73</v>
      </c>
      <c r="T92" s="116">
        <f t="shared" si="1"/>
        <v>52688.060000000005</v>
      </c>
      <c r="U92" s="88"/>
    </row>
    <row r="93" spans="1:29" s="34" customFormat="1" ht="15" customHeight="1">
      <c r="A93" s="205" t="s">
        <v>405</v>
      </c>
      <c r="B93" s="206"/>
      <c r="C93" s="207"/>
      <c r="D93" s="89"/>
      <c r="E93" s="89"/>
      <c r="F93" s="89"/>
      <c r="G93" s="89"/>
      <c r="H93" s="116">
        <f>SUM(H6:H92)</f>
        <v>543150.94999999995</v>
      </c>
      <c r="I93" s="116">
        <f t="shared" ref="I93:T93" si="2">SUM(I6:I92)</f>
        <v>601611.62999999989</v>
      </c>
      <c r="J93" s="116">
        <f t="shared" si="2"/>
        <v>545977.89000000013</v>
      </c>
      <c r="K93" s="116">
        <f t="shared" si="2"/>
        <v>707211.60000000009</v>
      </c>
      <c r="L93" s="116">
        <f t="shared" si="2"/>
        <v>567108.29</v>
      </c>
      <c r="M93" s="116">
        <f t="shared" si="2"/>
        <v>881337.45</v>
      </c>
      <c r="N93" s="116">
        <f t="shared" si="2"/>
        <v>672858.28999999992</v>
      </c>
      <c r="O93" s="116">
        <f t="shared" si="2"/>
        <v>717741.90999999992</v>
      </c>
      <c r="P93" s="116">
        <f t="shared" si="2"/>
        <v>1005886.52</v>
      </c>
      <c r="Q93" s="116">
        <f t="shared" si="2"/>
        <v>637492.81999999995</v>
      </c>
      <c r="R93" s="116">
        <f t="shared" si="2"/>
        <v>870759.98</v>
      </c>
      <c r="S93" s="116">
        <f t="shared" si="2"/>
        <v>1213771.7</v>
      </c>
      <c r="T93" s="116">
        <f t="shared" si="2"/>
        <v>8964909.0300000031</v>
      </c>
      <c r="U93" s="88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02" t="s">
        <v>411</v>
      </c>
      <c r="B94" s="203"/>
      <c r="C94" s="204"/>
      <c r="D94" s="81"/>
      <c r="E94" s="81"/>
      <c r="F94" s="81"/>
      <c r="G94" s="81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6">
        <f t="shared" si="1"/>
        <v>0</v>
      </c>
      <c r="U94" s="88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02" t="s">
        <v>412</v>
      </c>
      <c r="B95" s="203"/>
      <c r="C95" s="204"/>
      <c r="D95" s="81"/>
      <c r="E95" s="81"/>
      <c r="F95" s="81"/>
      <c r="G95" s="81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6">
        <f t="shared" si="1"/>
        <v>0</v>
      </c>
      <c r="U95" s="88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02" t="s">
        <v>407</v>
      </c>
      <c r="B96" s="203"/>
      <c r="C96" s="204"/>
      <c r="D96" s="81"/>
      <c r="E96" s="81"/>
      <c r="F96" s="81"/>
      <c r="G96" s="81"/>
      <c r="H96" s="115">
        <f>H93</f>
        <v>543150.94999999995</v>
      </c>
      <c r="I96" s="125">
        <f t="shared" ref="I96:S96" si="3">I93</f>
        <v>601611.62999999989</v>
      </c>
      <c r="J96" s="125">
        <f t="shared" si="3"/>
        <v>545977.89000000013</v>
      </c>
      <c r="K96" s="125">
        <f t="shared" si="3"/>
        <v>707211.60000000009</v>
      </c>
      <c r="L96" s="125">
        <f t="shared" si="3"/>
        <v>567108.29</v>
      </c>
      <c r="M96" s="125">
        <f t="shared" si="3"/>
        <v>881337.45</v>
      </c>
      <c r="N96" s="125">
        <f t="shared" si="3"/>
        <v>672858.28999999992</v>
      </c>
      <c r="O96" s="125">
        <f t="shared" si="3"/>
        <v>717741.90999999992</v>
      </c>
      <c r="P96" s="125">
        <f t="shared" si="3"/>
        <v>1005886.52</v>
      </c>
      <c r="Q96" s="125">
        <f t="shared" si="3"/>
        <v>637492.81999999995</v>
      </c>
      <c r="R96" s="125">
        <f t="shared" si="3"/>
        <v>870759.98</v>
      </c>
      <c r="S96" s="125">
        <f t="shared" si="3"/>
        <v>1213771.7</v>
      </c>
      <c r="T96" s="116">
        <f t="shared" si="1"/>
        <v>8964909.0300000012</v>
      </c>
      <c r="U96" s="88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5.75">
      <c r="A97" s="202" t="s">
        <v>408</v>
      </c>
      <c r="B97" s="203"/>
      <c r="C97" s="204"/>
      <c r="D97" s="81"/>
      <c r="E97" s="89"/>
      <c r="F97" s="81"/>
      <c r="G97" s="89"/>
      <c r="H97" s="116"/>
      <c r="I97" s="116"/>
      <c r="J97" s="116"/>
      <c r="K97" s="116"/>
      <c r="L97" s="116"/>
      <c r="M97" s="116"/>
      <c r="N97" s="118"/>
      <c r="O97" s="119"/>
      <c r="P97" s="119"/>
      <c r="Q97" s="119"/>
      <c r="R97" s="119"/>
      <c r="S97" s="119"/>
      <c r="T97" s="116">
        <f t="shared" si="1"/>
        <v>0</v>
      </c>
      <c r="U97" s="38"/>
    </row>
    <row r="98" spans="1:21" s="32" customFormat="1" ht="12.75">
      <c r="A98" s="168" t="s">
        <v>239</v>
      </c>
      <c r="B98" s="168"/>
      <c r="C98" s="168"/>
      <c r="D98" s="81"/>
      <c r="E98" s="89"/>
      <c r="F98" s="81"/>
      <c r="G98" s="89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>
        <f t="shared" si="1"/>
        <v>0</v>
      </c>
      <c r="U98" s="38"/>
    </row>
    <row r="99" spans="1:21" s="114" customFormat="1">
      <c r="A99" s="112"/>
      <c r="B99" s="112"/>
      <c r="C99" s="112"/>
      <c r="D99" s="112"/>
      <c r="E99" s="112"/>
      <c r="F99" s="112"/>
      <c r="G99" s="112"/>
      <c r="H99" s="90">
        <f>H93-SUM(H94:H98)</f>
        <v>0</v>
      </c>
      <c r="I99" s="90">
        <f t="shared" ref="I99:T99" si="4">I93-SUM(I94:I98)</f>
        <v>0</v>
      </c>
      <c r="J99" s="90">
        <f t="shared" si="4"/>
        <v>0</v>
      </c>
      <c r="K99" s="90">
        <f t="shared" si="4"/>
        <v>0</v>
      </c>
      <c r="L99" s="90">
        <f t="shared" si="4"/>
        <v>0</v>
      </c>
      <c r="M99" s="90">
        <f t="shared" si="4"/>
        <v>0</v>
      </c>
      <c r="N99" s="90">
        <f t="shared" si="4"/>
        <v>0</v>
      </c>
      <c r="O99" s="90">
        <f t="shared" si="4"/>
        <v>0</v>
      </c>
      <c r="P99" s="90">
        <f t="shared" si="4"/>
        <v>0</v>
      </c>
      <c r="Q99" s="90">
        <f t="shared" si="4"/>
        <v>0</v>
      </c>
      <c r="R99" s="90">
        <f t="shared" si="4"/>
        <v>0</v>
      </c>
      <c r="S99" s="90">
        <f t="shared" si="4"/>
        <v>0</v>
      </c>
      <c r="T99" s="90">
        <f t="shared" si="4"/>
        <v>0</v>
      </c>
    </row>
    <row r="100" spans="1:21">
      <c r="G100" s="35"/>
      <c r="Q100" s="55"/>
      <c r="R100" s="55"/>
      <c r="S100" s="55"/>
      <c r="T100" s="55"/>
    </row>
    <row r="101" spans="1:21">
      <c r="A101" s="31"/>
      <c r="G101" s="35"/>
    </row>
    <row r="102" spans="1:21">
      <c r="A102" s="31"/>
      <c r="G102" s="35"/>
    </row>
    <row r="103" spans="1:21">
      <c r="A103" s="31"/>
      <c r="G103" s="35"/>
    </row>
    <row r="104" spans="1:21">
      <c r="A104" s="31"/>
      <c r="G104" s="35"/>
    </row>
    <row r="105" spans="1:21">
      <c r="A105" s="31"/>
    </row>
  </sheetData>
  <autoFilter ref="A5:AC99"/>
  <customSheetViews>
    <customSheetView guid="{8309B07A-FC01-4476-88AB-A9C1650B1DDA}" hiddenColumns="1" state="hidden">
      <pane xSplit="6" ySplit="5" topLeftCell="N88" activePane="bottomRight" state="frozen"/>
      <selection pane="bottomRight" activeCell="V103" sqref="V103"/>
      <pageMargins left="0.7" right="0.7" top="0.75" bottom="0.75" header="0.3" footer="0.3"/>
    </customSheetView>
    <customSheetView guid="{D4D59768-72E0-4FAB-974B-C4290D2FAC8F}" hiddenColumns="1" state="hidden">
      <pane xSplit="6" ySplit="5" topLeftCell="H90" activePane="bottomRight" state="frozen"/>
      <selection pane="bottomRight" activeCell="H6" sqref="H6:S98"/>
      <pageMargins left="0.7" right="0.7" top="0.75" bottom="0.75" header="0.3" footer="0.3"/>
    </customSheetView>
    <customSheetView guid="{A37983A8-BC51-4154-8FEA-C3D4561882CC}" hiddenColumns="1" state="hidden">
      <pane xSplit="6" ySplit="5" topLeftCell="N88" activePane="bottomRight" state="frozen"/>
      <selection pane="bottomRight" activeCell="V103" sqref="V103"/>
      <pageMargins left="0.7" right="0.7" top="0.75" bottom="0.75" header="0.3" footer="0.3"/>
    </customSheetView>
    <customSheetView guid="{50C6B4FE-3059-4DA5-BCA6-E2B9EEC70A61}" hiddenColumns="1" state="hidden">
      <pane xSplit="6" ySplit="5" topLeftCell="N88" activePane="bottomRight" state="frozen"/>
      <selection pane="bottomRight" activeCell="V103" sqref="V103"/>
      <pageMargins left="0.7" right="0.7" top="0.75" bottom="0.75" header="0.3" footer="0.3"/>
    </customSheetView>
    <customSheetView guid="{4948553E-BE76-402B-BAA8-3966B343194D}" hiddenColumns="1" state="hidden">
      <pane xSplit="6" ySplit="5" topLeftCell="N88" activePane="bottomRight" state="frozen"/>
      <selection pane="bottomRight" activeCell="V103" sqref="V103"/>
      <pageMargins left="0.7" right="0.7" top="0.75" bottom="0.75" header="0.3" footer="0.3"/>
    </customSheetView>
    <customSheetView guid="{35971C6B-DC11-492B-B782-2EF173FCC689}" hiddenColumns="1">
      <pane xSplit="6" ySplit="5" topLeftCell="H6" activePane="bottomRight" state="frozen"/>
      <selection pane="bottomRight" activeCell="O20" sqref="O20"/>
      <pageMargins left="0.7" right="0.7" top="0.75" bottom="0.75" header="0.3" footer="0.3"/>
    </customSheetView>
    <customSheetView guid="{32F6004C-FCD8-4606-8BB7-0BE0BE0666BF}" hiddenColumns="1" state="hidden">
      <pane xSplit="6" ySplit="5" topLeftCell="N88" activePane="bottomRight" state="frozen"/>
      <selection pane="bottomRight" activeCell="V103" sqref="V103"/>
      <pageMargins left="0.7" right="0.7" top="0.75" bottom="0.75" header="0.3" footer="0.3"/>
    </customSheetView>
    <customSheetView guid="{5F046216-F62E-4A95-B8BD-6D2AB894BA3D}" hiddenColumns="1" state="hidden">
      <pane xSplit="6" ySplit="5" topLeftCell="N88" activePane="bottomRight" state="frozen"/>
      <selection pane="bottomRight" activeCell="V103" sqref="V103"/>
      <pageMargins left="0.7" right="0.7" top="0.75" bottom="0.75" header="0.3" footer="0.3"/>
    </customSheetView>
    <customSheetView guid="{20DEA1C3-F870-4325-A947-DF01307179C4}" hiddenColumns="1" state="hidden">
      <pane xSplit="6" ySplit="5" topLeftCell="N88" activePane="bottomRight" state="frozen"/>
      <selection pane="bottomRight" activeCell="V103" sqref="V103"/>
      <pageMargins left="0.7" right="0.7" top="0.75" bottom="0.75" header="0.3" footer="0.3"/>
    </customSheetView>
    <customSheetView guid="{A27792F8-7640-416B-AC24-5F35457394E7}" hiddenColumns="1" state="hidden">
      <pane xSplit="6" ySplit="5" topLeftCell="H90" activePane="bottomRight" state="frozen"/>
      <selection pane="bottomRight" activeCell="H6" sqref="H6:S98"/>
      <pageMargins left="0.7" right="0.7" top="0.75" bottom="0.75" header="0.3" footer="0.3"/>
    </customSheetView>
  </customSheetViews>
  <mergeCells count="40">
    <mergeCell ref="A1:N1"/>
    <mergeCell ref="U4:U5"/>
    <mergeCell ref="A4:A5"/>
    <mergeCell ref="B4:B5"/>
    <mergeCell ref="C4:C5"/>
    <mergeCell ref="H4:S4"/>
    <mergeCell ref="D4:E4"/>
    <mergeCell ref="F4:G4"/>
    <mergeCell ref="A57:A62"/>
    <mergeCell ref="B59:B60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41:A48"/>
    <mergeCell ref="B44:B45"/>
    <mergeCell ref="A49:A56"/>
    <mergeCell ref="B49:B51"/>
    <mergeCell ref="B52:B54"/>
    <mergeCell ref="A98:C98"/>
    <mergeCell ref="T4:T5"/>
    <mergeCell ref="A97:C97"/>
    <mergeCell ref="A86:A89"/>
    <mergeCell ref="A90:A92"/>
    <mergeCell ref="A94:C94"/>
    <mergeCell ref="A95:C95"/>
    <mergeCell ref="A96:C96"/>
    <mergeCell ref="A93:C93"/>
    <mergeCell ref="A63:A75"/>
    <mergeCell ref="B68:B69"/>
    <mergeCell ref="B73:B74"/>
    <mergeCell ref="A76:A79"/>
    <mergeCell ref="B77:B78"/>
    <mergeCell ref="A80:A85"/>
    <mergeCell ref="B82:B84"/>
  </mergeCells>
  <phoneticPr fontId="10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9"/>
  </sheetPr>
  <dimension ref="A1:AC111"/>
  <sheetViews>
    <sheetView workbookViewId="0">
      <pane xSplit="7" ySplit="5" topLeftCell="H47" activePane="bottomRight" state="frozen"/>
      <selection activeCell="T93" sqref="T93"/>
      <selection pane="topRight" activeCell="T93" sqref="T93"/>
      <selection pane="bottomLeft" activeCell="T93" sqref="T93"/>
      <selection pane="bottomRight" activeCell="O73" sqref="O73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7" width="10" style="55" hidden="1" customWidth="1"/>
    <col min="8" max="15" width="11.375" style="55" bestFit="1" customWidth="1"/>
    <col min="16" max="19" width="11.375" style="7" bestFit="1" customWidth="1"/>
    <col min="20" max="20" width="11.875" style="7" customWidth="1"/>
    <col min="21" max="21" width="12" style="7" customWidth="1"/>
    <col min="22" max="16384" width="9" style="7"/>
  </cols>
  <sheetData>
    <row r="1" spans="1:21" s="2" customFormat="1" ht="25.5">
      <c r="A1" s="162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3"/>
      <c r="N2" s="83"/>
      <c r="O2" s="83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4"/>
      <c r="N3" s="85"/>
      <c r="O3" s="85"/>
    </row>
    <row r="4" spans="1:21" s="8" customFormat="1">
      <c r="A4" s="163" t="s">
        <v>276</v>
      </c>
      <c r="B4" s="163" t="s">
        <v>277</v>
      </c>
      <c r="C4" s="164" t="s">
        <v>278</v>
      </c>
      <c r="D4" s="165" t="s">
        <v>279</v>
      </c>
      <c r="E4" s="166"/>
      <c r="F4" s="167" t="s">
        <v>254</v>
      </c>
      <c r="G4" s="167"/>
      <c r="H4" s="156" t="s">
        <v>462</v>
      </c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 t="s">
        <v>281</v>
      </c>
      <c r="U4" s="157"/>
    </row>
    <row r="5" spans="1:21" s="15" customFormat="1">
      <c r="A5" s="163"/>
      <c r="B5" s="163"/>
      <c r="C5" s="164"/>
      <c r="D5" s="79" t="s">
        <v>409</v>
      </c>
      <c r="E5" s="79" t="s">
        <v>410</v>
      </c>
      <c r="F5" s="79" t="s">
        <v>409</v>
      </c>
      <c r="G5" s="79" t="s">
        <v>410</v>
      </c>
      <c r="H5" s="80" t="s">
        <v>284</v>
      </c>
      <c r="I5" s="80" t="s">
        <v>285</v>
      </c>
      <c r="J5" s="80" t="s">
        <v>357</v>
      </c>
      <c r="K5" s="80" t="s">
        <v>358</v>
      </c>
      <c r="L5" s="80" t="s">
        <v>359</v>
      </c>
      <c r="M5" s="80" t="s">
        <v>360</v>
      </c>
      <c r="N5" s="80" t="s">
        <v>361</v>
      </c>
      <c r="O5" s="80" t="s">
        <v>362</v>
      </c>
      <c r="P5" s="80" t="s">
        <v>363</v>
      </c>
      <c r="Q5" s="80" t="s">
        <v>364</v>
      </c>
      <c r="R5" s="80" t="s">
        <v>365</v>
      </c>
      <c r="S5" s="80" t="s">
        <v>366</v>
      </c>
      <c r="T5" s="156"/>
      <c r="U5" s="158"/>
    </row>
    <row r="6" spans="1:21" s="15" customFormat="1" ht="14.25" customHeight="1">
      <c r="A6" s="159" t="s">
        <v>286</v>
      </c>
      <c r="B6" s="146" t="s">
        <v>287</v>
      </c>
      <c r="C6" s="45" t="s">
        <v>287</v>
      </c>
      <c r="D6" s="81"/>
      <c r="E6" s="81"/>
      <c r="F6" s="81"/>
      <c r="G6" s="81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10"/>
      <c r="U6" s="88"/>
    </row>
    <row r="7" spans="1:21" s="15" customFormat="1">
      <c r="A7" s="159"/>
      <c r="B7" s="146"/>
      <c r="C7" s="45" t="s">
        <v>288</v>
      </c>
      <c r="D7" s="81"/>
      <c r="E7" s="81"/>
      <c r="F7" s="81"/>
      <c r="G7" s="81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09"/>
      <c r="T7" s="110"/>
      <c r="U7" s="88"/>
    </row>
    <row r="8" spans="1:21" s="15" customFormat="1">
      <c r="A8" s="159"/>
      <c r="B8" s="65" t="s">
        <v>289</v>
      </c>
      <c r="C8" s="45" t="s">
        <v>5</v>
      </c>
      <c r="D8" s="81"/>
      <c r="E8" s="81"/>
      <c r="F8" s="81"/>
      <c r="G8" s="81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10"/>
      <c r="U8" s="88"/>
    </row>
    <row r="9" spans="1:21" s="15" customFormat="1">
      <c r="A9" s="159"/>
      <c r="B9" s="65" t="s">
        <v>290</v>
      </c>
      <c r="C9" s="45" t="s">
        <v>7</v>
      </c>
      <c r="D9" s="81"/>
      <c r="E9" s="81"/>
      <c r="F9" s="81"/>
      <c r="G9" s="81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10"/>
      <c r="U9" s="88"/>
    </row>
    <row r="10" spans="1:21" s="15" customFormat="1">
      <c r="A10" s="159"/>
      <c r="B10" s="146" t="s">
        <v>291</v>
      </c>
      <c r="C10" s="45" t="s">
        <v>8</v>
      </c>
      <c r="D10" s="81"/>
      <c r="E10" s="81"/>
      <c r="F10" s="81"/>
      <c r="G10" s="81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10"/>
      <c r="U10" s="88"/>
    </row>
    <row r="11" spans="1:21" s="15" customFormat="1">
      <c r="A11" s="159"/>
      <c r="B11" s="146"/>
      <c r="C11" s="45" t="s">
        <v>9</v>
      </c>
      <c r="D11" s="81"/>
      <c r="E11" s="81"/>
      <c r="F11" s="81"/>
      <c r="G11" s="81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10"/>
      <c r="U11" s="88"/>
    </row>
    <row r="12" spans="1:21" s="15" customFormat="1">
      <c r="A12" s="159"/>
      <c r="B12" s="146"/>
      <c r="C12" s="45" t="s">
        <v>10</v>
      </c>
      <c r="D12" s="81"/>
      <c r="E12" s="81"/>
      <c r="F12" s="81"/>
      <c r="G12" s="81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10"/>
      <c r="U12" s="88"/>
    </row>
    <row r="13" spans="1:21" s="15" customFormat="1">
      <c r="A13" s="159"/>
      <c r="B13" s="146"/>
      <c r="C13" s="45" t="s">
        <v>11</v>
      </c>
      <c r="D13" s="81"/>
      <c r="E13" s="81"/>
      <c r="F13" s="81"/>
      <c r="G13" s="81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10"/>
      <c r="U13" s="88"/>
    </row>
    <row r="14" spans="1:21" s="15" customFormat="1">
      <c r="A14" s="159"/>
      <c r="B14" s="146"/>
      <c r="C14" s="45" t="s">
        <v>12</v>
      </c>
      <c r="D14" s="81"/>
      <c r="E14" s="81"/>
      <c r="F14" s="81"/>
      <c r="G14" s="81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10"/>
      <c r="U14" s="88"/>
    </row>
    <row r="15" spans="1:21" s="15" customFormat="1">
      <c r="A15" s="159"/>
      <c r="B15" s="146"/>
      <c r="C15" s="45" t="s">
        <v>13</v>
      </c>
      <c r="D15" s="81"/>
      <c r="E15" s="81"/>
      <c r="F15" s="81"/>
      <c r="G15" s="81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10"/>
      <c r="U15" s="88"/>
    </row>
    <row r="16" spans="1:21" s="15" customFormat="1">
      <c r="A16" s="159"/>
      <c r="B16" s="146"/>
      <c r="C16" s="45" t="s">
        <v>14</v>
      </c>
      <c r="D16" s="81"/>
      <c r="E16" s="81"/>
      <c r="F16" s="81"/>
      <c r="G16" s="81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10"/>
      <c r="U16" s="88"/>
    </row>
    <row r="17" spans="1:21" s="15" customFormat="1">
      <c r="A17" s="159"/>
      <c r="B17" s="146"/>
      <c r="C17" s="45" t="s">
        <v>15</v>
      </c>
      <c r="D17" s="81"/>
      <c r="E17" s="81"/>
      <c r="F17" s="81"/>
      <c r="G17" s="81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10"/>
      <c r="U17" s="88"/>
    </row>
    <row r="18" spans="1:21" s="15" customFormat="1">
      <c r="A18" s="159"/>
      <c r="B18" s="146"/>
      <c r="C18" s="45" t="s">
        <v>16</v>
      </c>
      <c r="D18" s="81"/>
      <c r="E18" s="81"/>
      <c r="F18" s="81"/>
      <c r="G18" s="81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10"/>
      <c r="U18" s="88"/>
    </row>
    <row r="19" spans="1:21" s="15" customFormat="1">
      <c r="A19" s="159"/>
      <c r="B19" s="65" t="s">
        <v>292</v>
      </c>
      <c r="C19" s="45" t="s">
        <v>17</v>
      </c>
      <c r="D19" s="81"/>
      <c r="E19" s="81"/>
      <c r="F19" s="81"/>
      <c r="G19" s="81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10"/>
      <c r="U19" s="88"/>
    </row>
    <row r="20" spans="1:21" s="15" customFormat="1">
      <c r="A20" s="159"/>
      <c r="B20" s="65" t="s">
        <v>293</v>
      </c>
      <c r="C20" s="45" t="s">
        <v>19</v>
      </c>
      <c r="D20" s="81"/>
      <c r="E20" s="81"/>
      <c r="F20" s="81"/>
      <c r="G20" s="81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10"/>
      <c r="U20" s="88"/>
    </row>
    <row r="21" spans="1:21" s="15" customFormat="1">
      <c r="A21" s="159"/>
      <c r="B21" s="65" t="s">
        <v>294</v>
      </c>
      <c r="C21" s="45" t="s">
        <v>20</v>
      </c>
      <c r="D21" s="81"/>
      <c r="E21" s="81"/>
      <c r="F21" s="81"/>
      <c r="G21" s="81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10"/>
      <c r="U21" s="88"/>
    </row>
    <row r="22" spans="1:21" s="15" customFormat="1">
      <c r="A22" s="159"/>
      <c r="B22" s="146" t="s">
        <v>295</v>
      </c>
      <c r="C22" s="45" t="s">
        <v>22</v>
      </c>
      <c r="D22" s="81"/>
      <c r="E22" s="81"/>
      <c r="F22" s="81"/>
      <c r="G22" s="81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10"/>
      <c r="U22" s="88"/>
    </row>
    <row r="23" spans="1:21" s="15" customFormat="1">
      <c r="A23" s="159"/>
      <c r="B23" s="146"/>
      <c r="C23" s="45" t="s">
        <v>23</v>
      </c>
      <c r="D23" s="81"/>
      <c r="E23" s="81"/>
      <c r="F23" s="81"/>
      <c r="G23" s="81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10"/>
      <c r="U23" s="88"/>
    </row>
    <row r="24" spans="1:21" s="15" customFormat="1">
      <c r="A24" s="159"/>
      <c r="B24" s="146"/>
      <c r="C24" s="45" t="s">
        <v>24</v>
      </c>
      <c r="D24" s="81"/>
      <c r="E24" s="81"/>
      <c r="F24" s="81"/>
      <c r="G24" s="81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10"/>
      <c r="U24" s="88"/>
    </row>
    <row r="25" spans="1:21" s="15" customFormat="1">
      <c r="A25" s="159"/>
      <c r="B25" s="146"/>
      <c r="C25" s="45" t="s">
        <v>25</v>
      </c>
      <c r="D25" s="81"/>
      <c r="E25" s="81"/>
      <c r="F25" s="81"/>
      <c r="G25" s="81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10"/>
      <c r="U25" s="88"/>
    </row>
    <row r="26" spans="1:21" s="15" customFormat="1">
      <c r="A26" s="159"/>
      <c r="B26" s="146"/>
      <c r="C26" s="45" t="s">
        <v>26</v>
      </c>
      <c r="D26" s="81"/>
      <c r="E26" s="81"/>
      <c r="F26" s="81"/>
      <c r="G26" s="81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10"/>
      <c r="U26" s="88"/>
    </row>
    <row r="27" spans="1:21" s="15" customFormat="1">
      <c r="A27" s="159"/>
      <c r="B27" s="65" t="s">
        <v>296</v>
      </c>
      <c r="C27" s="45" t="s">
        <v>28</v>
      </c>
      <c r="D27" s="81"/>
      <c r="E27" s="81"/>
      <c r="F27" s="81"/>
      <c r="G27" s="81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10"/>
      <c r="U27" s="88"/>
    </row>
    <row r="28" spans="1:21" s="15" customFormat="1" ht="14.25" customHeight="1">
      <c r="A28" s="152" t="s">
        <v>297</v>
      </c>
      <c r="B28" s="146" t="s">
        <v>298</v>
      </c>
      <c r="C28" s="45" t="s">
        <v>30</v>
      </c>
      <c r="D28" s="81"/>
      <c r="E28" s="81"/>
      <c r="F28" s="81"/>
      <c r="G28" s="81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10"/>
      <c r="U28" s="88"/>
    </row>
    <row r="29" spans="1:21" s="15" customFormat="1">
      <c r="A29" s="152"/>
      <c r="B29" s="146"/>
      <c r="C29" s="45" t="s">
        <v>31</v>
      </c>
      <c r="D29" s="81"/>
      <c r="E29" s="81"/>
      <c r="F29" s="81"/>
      <c r="G29" s="81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10"/>
      <c r="U29" s="88"/>
    </row>
    <row r="30" spans="1:21" s="15" customFormat="1">
      <c r="A30" s="152"/>
      <c r="B30" s="65" t="s">
        <v>299</v>
      </c>
      <c r="C30" s="45" t="s">
        <v>33</v>
      </c>
      <c r="D30" s="81"/>
      <c r="E30" s="81"/>
      <c r="F30" s="81"/>
      <c r="G30" s="81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10"/>
      <c r="U30" s="88"/>
    </row>
    <row r="31" spans="1:21" s="15" customFormat="1">
      <c r="A31" s="152"/>
      <c r="B31" s="146" t="s">
        <v>300</v>
      </c>
      <c r="C31" s="45" t="s">
        <v>34</v>
      </c>
      <c r="D31" s="81"/>
      <c r="E31" s="81"/>
      <c r="F31" s="81"/>
      <c r="G31" s="81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10"/>
      <c r="U31" s="88"/>
    </row>
    <row r="32" spans="1:21" s="15" customFormat="1">
      <c r="A32" s="152"/>
      <c r="B32" s="146"/>
      <c r="C32" s="45" t="s">
        <v>35</v>
      </c>
      <c r="D32" s="81"/>
      <c r="E32" s="81"/>
      <c r="F32" s="81"/>
      <c r="G32" s="81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10"/>
      <c r="U32" s="88"/>
    </row>
    <row r="33" spans="1:21" s="15" customFormat="1">
      <c r="A33" s="152"/>
      <c r="B33" s="146"/>
      <c r="C33" s="45" t="s">
        <v>36</v>
      </c>
      <c r="D33" s="81"/>
      <c r="E33" s="81"/>
      <c r="F33" s="81"/>
      <c r="G33" s="81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10"/>
      <c r="U33" s="88"/>
    </row>
    <row r="34" spans="1:21" s="15" customFormat="1">
      <c r="A34" s="152"/>
      <c r="B34" s="146" t="s">
        <v>301</v>
      </c>
      <c r="C34" s="45" t="s">
        <v>38</v>
      </c>
      <c r="D34" s="81"/>
      <c r="E34" s="81"/>
      <c r="F34" s="81"/>
      <c r="G34" s="81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10"/>
      <c r="U34" s="88"/>
    </row>
    <row r="35" spans="1:21" s="15" customFormat="1">
      <c r="A35" s="152"/>
      <c r="B35" s="146"/>
      <c r="C35" s="45" t="s">
        <v>39</v>
      </c>
      <c r="D35" s="81"/>
      <c r="E35" s="81"/>
      <c r="F35" s="81"/>
      <c r="G35" s="81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10"/>
      <c r="U35" s="88"/>
    </row>
    <row r="36" spans="1:21" s="15" customFormat="1">
      <c r="A36" s="152"/>
      <c r="B36" s="65" t="s">
        <v>302</v>
      </c>
      <c r="C36" s="45" t="s">
        <v>40</v>
      </c>
      <c r="D36" s="81"/>
      <c r="E36" s="81"/>
      <c r="F36" s="81"/>
      <c r="G36" s="81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10"/>
      <c r="U36" s="88"/>
    </row>
    <row r="37" spans="1:21" s="15" customFormat="1">
      <c r="A37" s="152"/>
      <c r="B37" s="65" t="s">
        <v>303</v>
      </c>
      <c r="C37" s="45" t="s">
        <v>42</v>
      </c>
      <c r="D37" s="81"/>
      <c r="E37" s="81"/>
      <c r="F37" s="81"/>
      <c r="G37" s="81"/>
      <c r="H37" s="125"/>
      <c r="I37" s="125"/>
      <c r="J37" s="125"/>
      <c r="K37" s="125"/>
      <c r="L37" s="125"/>
      <c r="M37" s="125"/>
      <c r="N37" s="125"/>
      <c r="O37" s="125"/>
      <c r="P37" s="125">
        <v>6540.41</v>
      </c>
      <c r="Q37" s="125">
        <v>210</v>
      </c>
      <c r="R37" s="125">
        <v>1272.0999999999999</v>
      </c>
      <c r="S37" s="125"/>
      <c r="T37" s="110"/>
      <c r="U37" s="88"/>
    </row>
    <row r="38" spans="1:21" s="15" customFormat="1">
      <c r="A38" s="152"/>
      <c r="B38" s="146" t="s">
        <v>304</v>
      </c>
      <c r="C38" s="45" t="s">
        <v>43</v>
      </c>
      <c r="D38" s="81"/>
      <c r="E38" s="81"/>
      <c r="F38" s="81"/>
      <c r="G38" s="81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10"/>
      <c r="U38" s="88"/>
    </row>
    <row r="39" spans="1:21" s="15" customFormat="1">
      <c r="A39" s="152"/>
      <c r="B39" s="146"/>
      <c r="C39" s="45" t="s">
        <v>44</v>
      </c>
      <c r="D39" s="81"/>
      <c r="E39" s="81"/>
      <c r="F39" s="81"/>
      <c r="G39" s="81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10"/>
      <c r="U39" s="88"/>
    </row>
    <row r="40" spans="1:21" s="15" customFormat="1">
      <c r="A40" s="152"/>
      <c r="B40" s="65" t="s">
        <v>367</v>
      </c>
      <c r="C40" s="45" t="s">
        <v>46</v>
      </c>
      <c r="D40" s="81"/>
      <c r="E40" s="81"/>
      <c r="F40" s="81"/>
      <c r="G40" s="81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10"/>
      <c r="U40" s="88"/>
    </row>
    <row r="41" spans="1:21" s="15" customFormat="1" ht="14.25" customHeight="1">
      <c r="A41" s="153" t="s">
        <v>368</v>
      </c>
      <c r="B41" s="47" t="s">
        <v>305</v>
      </c>
      <c r="C41" s="45" t="s">
        <v>305</v>
      </c>
      <c r="D41" s="81"/>
      <c r="E41" s="81"/>
      <c r="F41" s="81"/>
      <c r="G41" s="81"/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10"/>
      <c r="U41" s="88"/>
    </row>
    <row r="42" spans="1:21" s="15" customFormat="1">
      <c r="A42" s="153"/>
      <c r="B42" s="65" t="s">
        <v>306</v>
      </c>
      <c r="C42" s="48" t="s">
        <v>306</v>
      </c>
      <c r="D42" s="81"/>
      <c r="E42" s="81"/>
      <c r="F42" s="81"/>
      <c r="G42" s="81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10"/>
      <c r="U42" s="88"/>
    </row>
    <row r="43" spans="1:21" s="15" customFormat="1">
      <c r="A43" s="153"/>
      <c r="B43" s="65" t="s">
        <v>307</v>
      </c>
      <c r="C43" s="48" t="s">
        <v>48</v>
      </c>
      <c r="D43" s="81"/>
      <c r="E43" s="81"/>
      <c r="F43" s="81"/>
      <c r="G43" s="81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10"/>
      <c r="U43" s="88"/>
    </row>
    <row r="44" spans="1:21" s="15" customFormat="1">
      <c r="A44" s="153"/>
      <c r="B44" s="146" t="s">
        <v>308</v>
      </c>
      <c r="C44" s="48" t="s">
        <v>50</v>
      </c>
      <c r="D44" s="81"/>
      <c r="E44" s="81"/>
      <c r="F44" s="81"/>
      <c r="G44" s="81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10"/>
      <c r="U44" s="88"/>
    </row>
    <row r="45" spans="1:21" s="15" customFormat="1">
      <c r="A45" s="153"/>
      <c r="B45" s="146"/>
      <c r="C45" s="48" t="s">
        <v>309</v>
      </c>
      <c r="D45" s="81"/>
      <c r="E45" s="81"/>
      <c r="F45" s="81"/>
      <c r="G45" s="81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10"/>
      <c r="U45" s="88"/>
    </row>
    <row r="46" spans="1:21" s="15" customFormat="1">
      <c r="A46" s="153"/>
      <c r="B46" s="65" t="s">
        <v>310</v>
      </c>
      <c r="C46" s="48" t="s">
        <v>52</v>
      </c>
      <c r="D46" s="81"/>
      <c r="E46" s="81"/>
      <c r="F46" s="81"/>
      <c r="G46" s="81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10"/>
      <c r="U46" s="88"/>
    </row>
    <row r="47" spans="1:21" s="15" customFormat="1">
      <c r="A47" s="153"/>
      <c r="B47" s="65" t="s">
        <v>311</v>
      </c>
      <c r="C47" s="48" t="s">
        <v>53</v>
      </c>
      <c r="D47" s="81"/>
      <c r="E47" s="81"/>
      <c r="F47" s="81"/>
      <c r="G47" s="81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10"/>
      <c r="U47" s="88"/>
    </row>
    <row r="48" spans="1:21" s="15" customFormat="1">
      <c r="A48" s="153"/>
      <c r="B48" s="65" t="s">
        <v>312</v>
      </c>
      <c r="C48" s="48" t="s">
        <v>55</v>
      </c>
      <c r="D48" s="81"/>
      <c r="E48" s="81"/>
      <c r="F48" s="81"/>
      <c r="G48" s="81"/>
      <c r="H48" s="125"/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10"/>
      <c r="U48" s="88"/>
    </row>
    <row r="49" spans="1:21" s="15" customFormat="1" ht="14.25" customHeight="1">
      <c r="A49" s="154" t="s">
        <v>313</v>
      </c>
      <c r="B49" s="151" t="s">
        <v>314</v>
      </c>
      <c r="C49" s="48" t="s">
        <v>56</v>
      </c>
      <c r="D49" s="81"/>
      <c r="E49" s="81"/>
      <c r="F49" s="81"/>
      <c r="G49" s="81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10"/>
      <c r="U49" s="88"/>
    </row>
    <row r="50" spans="1:21" s="15" customFormat="1">
      <c r="A50" s="154"/>
      <c r="B50" s="151"/>
      <c r="C50" s="48" t="s">
        <v>57</v>
      </c>
      <c r="D50" s="81"/>
      <c r="E50" s="81"/>
      <c r="F50" s="81"/>
      <c r="G50" s="81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10"/>
      <c r="U50" s="88"/>
    </row>
    <row r="51" spans="1:21" s="15" customFormat="1">
      <c r="A51" s="154"/>
      <c r="B51" s="151"/>
      <c r="C51" s="48" t="s">
        <v>16</v>
      </c>
      <c r="D51" s="81"/>
      <c r="E51" s="81"/>
      <c r="F51" s="81"/>
      <c r="G51" s="81"/>
      <c r="H51" s="125"/>
      <c r="I51" s="125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10"/>
      <c r="U51" s="88"/>
    </row>
    <row r="52" spans="1:21" s="15" customFormat="1">
      <c r="A52" s="154"/>
      <c r="B52" s="146" t="s">
        <v>315</v>
      </c>
      <c r="C52" s="48" t="s">
        <v>59</v>
      </c>
      <c r="D52" s="81"/>
      <c r="E52" s="81"/>
      <c r="F52" s="81"/>
      <c r="G52" s="81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10"/>
      <c r="U52" s="88"/>
    </row>
    <row r="53" spans="1:21" s="15" customFormat="1">
      <c r="A53" s="154"/>
      <c r="B53" s="146"/>
      <c r="C53" s="48" t="s">
        <v>60</v>
      </c>
      <c r="D53" s="81"/>
      <c r="E53" s="81"/>
      <c r="F53" s="81"/>
      <c r="G53" s="81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10"/>
      <c r="U53" s="88"/>
    </row>
    <row r="54" spans="1:21" s="15" customFormat="1">
      <c r="A54" s="154"/>
      <c r="B54" s="146"/>
      <c r="C54" s="48" t="s">
        <v>16</v>
      </c>
      <c r="D54" s="81"/>
      <c r="E54" s="81"/>
      <c r="F54" s="81"/>
      <c r="G54" s="81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10"/>
      <c r="U54" s="88"/>
    </row>
    <row r="55" spans="1:21" s="15" customFormat="1">
      <c r="A55" s="154"/>
      <c r="B55" s="64" t="s">
        <v>316</v>
      </c>
      <c r="C55" s="48" t="s">
        <v>62</v>
      </c>
      <c r="D55" s="81"/>
      <c r="E55" s="81"/>
      <c r="F55" s="81"/>
      <c r="G55" s="81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10"/>
      <c r="U55" s="88"/>
    </row>
    <row r="56" spans="1:21" s="15" customFormat="1">
      <c r="A56" s="154"/>
      <c r="B56" s="64" t="s">
        <v>168</v>
      </c>
      <c r="C56" s="48" t="s">
        <v>63</v>
      </c>
      <c r="D56" s="81"/>
      <c r="E56" s="81"/>
      <c r="F56" s="81"/>
      <c r="G56" s="81"/>
      <c r="H56" s="125"/>
      <c r="I56" s="125"/>
      <c r="J56" s="125"/>
      <c r="K56" s="125"/>
      <c r="L56" s="125"/>
      <c r="M56" s="125"/>
      <c r="N56" s="125"/>
      <c r="O56" s="125"/>
      <c r="P56" s="125"/>
      <c r="Q56" s="125"/>
      <c r="R56" s="125"/>
      <c r="S56" s="125"/>
      <c r="T56" s="110"/>
      <c r="U56" s="88"/>
    </row>
    <row r="57" spans="1:21" s="15" customFormat="1" ht="14.25" customHeight="1">
      <c r="A57" s="155" t="s">
        <v>64</v>
      </c>
      <c r="B57" s="65" t="s">
        <v>65</v>
      </c>
      <c r="C57" s="48" t="s">
        <v>66</v>
      </c>
      <c r="D57" s="81"/>
      <c r="E57" s="81"/>
      <c r="F57" s="81"/>
      <c r="G57" s="81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10"/>
      <c r="U57" s="88"/>
    </row>
    <row r="58" spans="1:21" s="15" customFormat="1">
      <c r="A58" s="155"/>
      <c r="B58" s="64" t="s">
        <v>171</v>
      </c>
      <c r="C58" s="48" t="s">
        <v>67</v>
      </c>
      <c r="D58" s="81"/>
      <c r="E58" s="81"/>
      <c r="F58" s="81"/>
      <c r="G58" s="81"/>
      <c r="H58" s="125"/>
      <c r="I58" s="125"/>
      <c r="J58" s="125"/>
      <c r="K58" s="125"/>
      <c r="L58" s="125"/>
      <c r="M58" s="125"/>
      <c r="N58" s="125"/>
      <c r="O58" s="125"/>
      <c r="P58" s="125"/>
      <c r="Q58" s="125">
        <v>16029976.960000001</v>
      </c>
      <c r="R58" s="125">
        <v>2577904.85</v>
      </c>
      <c r="S58" s="125">
        <v>742079.2</v>
      </c>
      <c r="T58" s="110"/>
      <c r="U58" s="88"/>
    </row>
    <row r="59" spans="1:21" s="15" customFormat="1">
      <c r="A59" s="155"/>
      <c r="B59" s="151" t="s">
        <v>172</v>
      </c>
      <c r="C59" s="48" t="s">
        <v>68</v>
      </c>
      <c r="D59" s="81"/>
      <c r="E59" s="81"/>
      <c r="F59" s="81"/>
      <c r="G59" s="81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10"/>
      <c r="U59" s="88"/>
    </row>
    <row r="60" spans="1:21" s="15" customFormat="1">
      <c r="A60" s="155"/>
      <c r="B60" s="151"/>
      <c r="C60" s="48" t="s">
        <v>16</v>
      </c>
      <c r="D60" s="81"/>
      <c r="E60" s="81"/>
      <c r="F60" s="81"/>
      <c r="G60" s="81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10"/>
      <c r="U60" s="88"/>
    </row>
    <row r="61" spans="1:21" s="15" customFormat="1">
      <c r="A61" s="155"/>
      <c r="B61" s="64" t="s">
        <v>173</v>
      </c>
      <c r="C61" s="48" t="s">
        <v>69</v>
      </c>
      <c r="D61" s="81"/>
      <c r="E61" s="81"/>
      <c r="F61" s="81"/>
      <c r="G61" s="81"/>
      <c r="H61" s="125"/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>
        <v>6540.96</v>
      </c>
      <c r="T61" s="110"/>
      <c r="U61" s="88"/>
    </row>
    <row r="62" spans="1:21" s="15" customFormat="1">
      <c r="A62" s="155"/>
      <c r="B62" s="65" t="s">
        <v>70</v>
      </c>
      <c r="C62" s="48" t="s">
        <v>71</v>
      </c>
      <c r="D62" s="81"/>
      <c r="E62" s="81"/>
      <c r="F62" s="81"/>
      <c r="G62" s="81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10"/>
      <c r="U62" s="88"/>
    </row>
    <row r="63" spans="1:21" s="15" customFormat="1" ht="14.25" customHeight="1">
      <c r="A63" s="150" t="s">
        <v>72</v>
      </c>
      <c r="B63" s="47" t="s">
        <v>73</v>
      </c>
      <c r="C63" s="48" t="s">
        <v>74</v>
      </c>
      <c r="D63" s="81"/>
      <c r="E63" s="81"/>
      <c r="F63" s="81"/>
      <c r="G63" s="81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10"/>
      <c r="U63" s="88"/>
    </row>
    <row r="64" spans="1:21" s="15" customFormat="1">
      <c r="A64" s="150"/>
      <c r="B64" s="47" t="s">
        <v>177</v>
      </c>
      <c r="C64" s="48" t="s">
        <v>75</v>
      </c>
      <c r="D64" s="81"/>
      <c r="E64" s="81"/>
      <c r="F64" s="81"/>
      <c r="G64" s="81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10"/>
      <c r="U64" s="88"/>
    </row>
    <row r="65" spans="1:21" s="15" customFormat="1">
      <c r="A65" s="150"/>
      <c r="B65" s="47" t="s">
        <v>178</v>
      </c>
      <c r="C65" s="48" t="s">
        <v>76</v>
      </c>
      <c r="D65" s="81"/>
      <c r="E65" s="81"/>
      <c r="F65" s="81"/>
      <c r="G65" s="81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10"/>
      <c r="U65" s="88"/>
    </row>
    <row r="66" spans="1:21" s="15" customFormat="1">
      <c r="A66" s="150"/>
      <c r="B66" s="47" t="s">
        <v>77</v>
      </c>
      <c r="C66" s="48" t="s">
        <v>78</v>
      </c>
      <c r="D66" s="81"/>
      <c r="E66" s="81"/>
      <c r="F66" s="81"/>
      <c r="G66" s="81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10"/>
      <c r="U66" s="88"/>
    </row>
    <row r="67" spans="1:21" s="15" customFormat="1">
      <c r="A67" s="150"/>
      <c r="B67" s="47" t="s">
        <v>180</v>
      </c>
      <c r="C67" s="48" t="s">
        <v>79</v>
      </c>
      <c r="D67" s="81"/>
      <c r="E67" s="81"/>
      <c r="F67" s="81"/>
      <c r="G67" s="81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10"/>
      <c r="U67" s="88"/>
    </row>
    <row r="68" spans="1:21" s="15" customFormat="1">
      <c r="A68" s="150"/>
      <c r="B68" s="151" t="s">
        <v>80</v>
      </c>
      <c r="C68" s="48" t="s">
        <v>81</v>
      </c>
      <c r="D68" s="81"/>
      <c r="E68" s="81"/>
      <c r="F68" s="81"/>
      <c r="G68" s="81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10"/>
      <c r="U68" s="88"/>
    </row>
    <row r="69" spans="1:21" s="15" customFormat="1">
      <c r="A69" s="150"/>
      <c r="B69" s="151"/>
      <c r="C69" s="48" t="s">
        <v>82</v>
      </c>
      <c r="D69" s="81"/>
      <c r="E69" s="81"/>
      <c r="F69" s="81"/>
      <c r="G69" s="81"/>
      <c r="H69" s="125">
        <v>809762.74</v>
      </c>
      <c r="I69" s="125">
        <v>486380.63</v>
      </c>
      <c r="J69" s="125">
        <v>768903.29</v>
      </c>
      <c r="K69" s="125">
        <v>1341231.53</v>
      </c>
      <c r="L69" s="125">
        <v>1229086.32</v>
      </c>
      <c r="M69" s="125">
        <v>669062.37</v>
      </c>
      <c r="N69" s="125">
        <v>1034784.74</v>
      </c>
      <c r="O69" s="125">
        <v>1281415.48</v>
      </c>
      <c r="P69" s="125">
        <v>1942532.96</v>
      </c>
      <c r="Q69" s="125">
        <v>2649611.84</v>
      </c>
      <c r="R69" s="125">
        <v>1575843.04</v>
      </c>
      <c r="S69" s="125">
        <v>798862.49</v>
      </c>
      <c r="T69" s="110"/>
      <c r="U69" s="88"/>
    </row>
    <row r="70" spans="1:21" s="15" customFormat="1">
      <c r="A70" s="150"/>
      <c r="B70" s="64" t="s">
        <v>83</v>
      </c>
      <c r="C70" s="48" t="s">
        <v>84</v>
      </c>
      <c r="D70" s="81"/>
      <c r="E70" s="81"/>
      <c r="F70" s="81"/>
      <c r="G70" s="81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10"/>
      <c r="U70" s="88"/>
    </row>
    <row r="71" spans="1:21" s="15" customFormat="1">
      <c r="A71" s="150"/>
      <c r="B71" s="64" t="s">
        <v>183</v>
      </c>
      <c r="C71" s="48" t="s">
        <v>85</v>
      </c>
      <c r="D71" s="81"/>
      <c r="E71" s="81"/>
      <c r="F71" s="81"/>
      <c r="G71" s="81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10"/>
      <c r="U71" s="88"/>
    </row>
    <row r="72" spans="1:21" s="15" customFormat="1">
      <c r="A72" s="150"/>
      <c r="B72" s="64" t="s">
        <v>184</v>
      </c>
      <c r="C72" s="48" t="s">
        <v>86</v>
      </c>
      <c r="D72" s="81"/>
      <c r="E72" s="81"/>
      <c r="F72" s="81"/>
      <c r="G72" s="81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10"/>
      <c r="U72" s="88"/>
    </row>
    <row r="73" spans="1:21" s="15" customFormat="1">
      <c r="A73" s="150"/>
      <c r="B73" s="151" t="s">
        <v>87</v>
      </c>
      <c r="C73" s="48" t="s">
        <v>88</v>
      </c>
      <c r="D73" s="81"/>
      <c r="E73" s="81"/>
      <c r="F73" s="81"/>
      <c r="G73" s="81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10"/>
      <c r="U73" s="88"/>
    </row>
    <row r="74" spans="1:21" s="15" customFormat="1">
      <c r="A74" s="150"/>
      <c r="B74" s="151"/>
      <c r="C74" s="50" t="s">
        <v>89</v>
      </c>
      <c r="D74" s="81"/>
      <c r="E74" s="81"/>
      <c r="F74" s="81"/>
      <c r="G74" s="81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10"/>
      <c r="U74" s="88"/>
    </row>
    <row r="75" spans="1:21" s="15" customFormat="1">
      <c r="A75" s="150"/>
      <c r="B75" s="64" t="s">
        <v>90</v>
      </c>
      <c r="C75" s="48" t="s">
        <v>91</v>
      </c>
      <c r="D75" s="81"/>
      <c r="E75" s="81"/>
      <c r="F75" s="81"/>
      <c r="G75" s="81"/>
      <c r="H75" s="125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10"/>
      <c r="U75" s="88"/>
    </row>
    <row r="76" spans="1:21" s="15" customFormat="1" ht="14.25" customHeight="1">
      <c r="A76" s="145" t="s">
        <v>92</v>
      </c>
      <c r="B76" s="65" t="s">
        <v>188</v>
      </c>
      <c r="C76" s="48" t="s">
        <v>93</v>
      </c>
      <c r="D76" s="81"/>
      <c r="E76" s="81"/>
      <c r="F76" s="81"/>
      <c r="G76" s="81"/>
      <c r="H76" s="125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10"/>
      <c r="U76" s="88"/>
    </row>
    <row r="77" spans="1:21" s="15" customFormat="1">
      <c r="A77" s="145"/>
      <c r="B77" s="146" t="s">
        <v>94</v>
      </c>
      <c r="C77" s="48" t="s">
        <v>95</v>
      </c>
      <c r="D77" s="81"/>
      <c r="E77" s="81"/>
      <c r="F77" s="81"/>
      <c r="G77" s="81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10"/>
      <c r="U77" s="88"/>
    </row>
    <row r="78" spans="1:21" s="15" customFormat="1">
      <c r="A78" s="145"/>
      <c r="B78" s="146"/>
      <c r="C78" s="50" t="s">
        <v>96</v>
      </c>
      <c r="D78" s="81"/>
      <c r="E78" s="81"/>
      <c r="F78" s="81"/>
      <c r="G78" s="81"/>
      <c r="H78" s="125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10"/>
      <c r="U78" s="88"/>
    </row>
    <row r="79" spans="1:21" s="15" customFormat="1">
      <c r="A79" s="145"/>
      <c r="B79" s="65" t="s">
        <v>190</v>
      </c>
      <c r="C79" s="48" t="s">
        <v>97</v>
      </c>
      <c r="D79" s="81"/>
      <c r="E79" s="81"/>
      <c r="F79" s="81"/>
      <c r="G79" s="81"/>
      <c r="H79" s="125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10"/>
      <c r="U79" s="88"/>
    </row>
    <row r="80" spans="1:21" s="15" customFormat="1" ht="14.25" customHeight="1">
      <c r="A80" s="147" t="s">
        <v>98</v>
      </c>
      <c r="B80" s="65" t="s">
        <v>99</v>
      </c>
      <c r="C80" s="48" t="s">
        <v>100</v>
      </c>
      <c r="D80" s="81"/>
      <c r="E80" s="81"/>
      <c r="F80" s="81"/>
      <c r="G80" s="81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10"/>
      <c r="U80" s="88"/>
    </row>
    <row r="81" spans="1:29" s="15" customFormat="1" ht="17.25" customHeight="1">
      <c r="A81" s="147"/>
      <c r="B81" s="65" t="s">
        <v>193</v>
      </c>
      <c r="C81" s="45" t="s">
        <v>101</v>
      </c>
      <c r="D81" s="81"/>
      <c r="E81" s="81"/>
      <c r="F81" s="81"/>
      <c r="G81" s="81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10"/>
      <c r="U81" s="88"/>
    </row>
    <row r="82" spans="1:29" s="15" customFormat="1" ht="17.25" customHeight="1">
      <c r="A82" s="147"/>
      <c r="B82" s="146" t="s">
        <v>102</v>
      </c>
      <c r="C82" s="45" t="s">
        <v>103</v>
      </c>
      <c r="D82" s="81"/>
      <c r="E82" s="81"/>
      <c r="F82" s="81"/>
      <c r="G82" s="81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10"/>
      <c r="U82" s="88"/>
    </row>
    <row r="83" spans="1:29" s="15" customFormat="1" ht="17.25" customHeight="1">
      <c r="A83" s="147"/>
      <c r="B83" s="146"/>
      <c r="C83" s="45" t="s">
        <v>104</v>
      </c>
      <c r="D83" s="81"/>
      <c r="E83" s="81"/>
      <c r="F83" s="81"/>
      <c r="G83" s="81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10"/>
      <c r="U83" s="88"/>
    </row>
    <row r="84" spans="1:29" s="15" customFormat="1" ht="17.25" customHeight="1">
      <c r="A84" s="147"/>
      <c r="B84" s="146"/>
      <c r="C84" s="45" t="s">
        <v>105</v>
      </c>
      <c r="D84" s="81"/>
      <c r="E84" s="81"/>
      <c r="F84" s="81"/>
      <c r="G84" s="81"/>
      <c r="H84" s="125"/>
      <c r="I84" s="125"/>
      <c r="J84" s="125"/>
      <c r="K84" s="125"/>
      <c r="L84" s="125"/>
      <c r="M84" s="125"/>
      <c r="N84" s="125"/>
      <c r="O84" s="125"/>
      <c r="P84" s="125"/>
      <c r="Q84" s="125"/>
      <c r="R84" s="125"/>
      <c r="S84" s="125"/>
      <c r="T84" s="110"/>
      <c r="U84" s="88"/>
    </row>
    <row r="85" spans="1:29" s="15" customFormat="1" ht="17.25" customHeight="1">
      <c r="A85" s="147"/>
      <c r="B85" s="65" t="s">
        <v>106</v>
      </c>
      <c r="C85" s="48" t="s">
        <v>107</v>
      </c>
      <c r="D85" s="81"/>
      <c r="E85" s="81"/>
      <c r="F85" s="81"/>
      <c r="G85" s="81"/>
      <c r="H85" s="125"/>
      <c r="I85" s="125"/>
      <c r="J85" s="125"/>
      <c r="K85" s="125"/>
      <c r="L85" s="125"/>
      <c r="M85" s="125"/>
      <c r="N85" s="125"/>
      <c r="O85" s="125"/>
      <c r="P85" s="125"/>
      <c r="Q85" s="125"/>
      <c r="R85" s="125"/>
      <c r="S85" s="125"/>
      <c r="T85" s="110"/>
      <c r="U85" s="88"/>
    </row>
    <row r="86" spans="1:29" s="15" customFormat="1" ht="17.25" customHeight="1">
      <c r="A86" s="148" t="s">
        <v>108</v>
      </c>
      <c r="B86" s="65" t="s">
        <v>109</v>
      </c>
      <c r="C86" s="48" t="s">
        <v>110</v>
      </c>
      <c r="D86" s="81"/>
      <c r="E86" s="81"/>
      <c r="F86" s="81"/>
      <c r="G86" s="81"/>
      <c r="H86" s="125"/>
      <c r="I86" s="125"/>
      <c r="J86" s="125"/>
      <c r="K86" s="125"/>
      <c r="L86" s="125"/>
      <c r="M86" s="125"/>
      <c r="N86" s="125"/>
      <c r="O86" s="125"/>
      <c r="P86" s="125"/>
      <c r="Q86" s="125"/>
      <c r="R86" s="125"/>
      <c r="S86" s="125"/>
      <c r="T86" s="110"/>
      <c r="U86" s="88"/>
    </row>
    <row r="87" spans="1:29" s="15" customFormat="1" ht="17.25" customHeight="1">
      <c r="A87" s="148"/>
      <c r="B87" s="65" t="s">
        <v>111</v>
      </c>
      <c r="C87" s="48" t="s">
        <v>112</v>
      </c>
      <c r="D87" s="81"/>
      <c r="E87" s="81"/>
      <c r="F87" s="81"/>
      <c r="G87" s="81"/>
      <c r="H87" s="125"/>
      <c r="I87" s="125"/>
      <c r="J87" s="125"/>
      <c r="K87" s="125"/>
      <c r="L87" s="125"/>
      <c r="M87" s="125"/>
      <c r="N87" s="125"/>
      <c r="O87" s="125"/>
      <c r="P87" s="125"/>
      <c r="Q87" s="125"/>
      <c r="R87" s="125"/>
      <c r="S87" s="125"/>
      <c r="T87" s="110"/>
      <c r="U87" s="88"/>
    </row>
    <row r="88" spans="1:29" s="15" customFormat="1" ht="17.25" customHeight="1">
      <c r="A88" s="148"/>
      <c r="B88" s="65" t="s">
        <v>113</v>
      </c>
      <c r="C88" s="48" t="s">
        <v>114</v>
      </c>
      <c r="D88" s="81"/>
      <c r="E88" s="81"/>
      <c r="F88" s="81"/>
      <c r="G88" s="81"/>
      <c r="H88" s="125"/>
      <c r="I88" s="125"/>
      <c r="J88" s="125"/>
      <c r="K88" s="125"/>
      <c r="L88" s="125"/>
      <c r="M88" s="125"/>
      <c r="N88" s="125"/>
      <c r="O88" s="125"/>
      <c r="P88" s="125"/>
      <c r="Q88" s="125"/>
      <c r="R88" s="125"/>
      <c r="S88" s="125"/>
      <c r="T88" s="110"/>
      <c r="U88" s="88"/>
    </row>
    <row r="89" spans="1:29" s="15" customFormat="1" ht="17.25" customHeight="1">
      <c r="A89" s="148"/>
      <c r="B89" s="65" t="s">
        <v>200</v>
      </c>
      <c r="C89" s="48" t="s">
        <v>115</v>
      </c>
      <c r="D89" s="81"/>
      <c r="E89" s="81"/>
      <c r="F89" s="81"/>
      <c r="G89" s="81"/>
      <c r="H89" s="125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10"/>
      <c r="U89" s="88"/>
    </row>
    <row r="90" spans="1:29" s="15" customFormat="1" ht="17.25" customHeight="1">
      <c r="A90" s="149" t="s">
        <v>116</v>
      </c>
      <c r="B90" s="65" t="s">
        <v>202</v>
      </c>
      <c r="C90" s="48" t="s">
        <v>117</v>
      </c>
      <c r="D90" s="81"/>
      <c r="E90" s="81"/>
      <c r="F90" s="81"/>
      <c r="G90" s="81"/>
      <c r="H90" s="125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10"/>
      <c r="U90" s="88"/>
    </row>
    <row r="91" spans="1:29" s="15" customFormat="1" ht="17.25" customHeight="1">
      <c r="A91" s="149"/>
      <c r="B91" s="65" t="s">
        <v>203</v>
      </c>
      <c r="C91" s="48" t="s">
        <v>203</v>
      </c>
      <c r="D91" s="81"/>
      <c r="E91" s="81"/>
      <c r="F91" s="81"/>
      <c r="G91" s="81"/>
      <c r="H91" s="125"/>
      <c r="I91" s="125"/>
      <c r="J91" s="125"/>
      <c r="K91" s="125"/>
      <c r="L91" s="125"/>
      <c r="M91" s="125"/>
      <c r="N91" s="125"/>
      <c r="O91" s="125"/>
      <c r="P91" s="125"/>
      <c r="Q91" s="125"/>
      <c r="R91" s="125"/>
      <c r="S91" s="125"/>
      <c r="T91" s="110"/>
      <c r="U91" s="88"/>
    </row>
    <row r="92" spans="1:29" s="15" customFormat="1" ht="17.25" customHeight="1">
      <c r="A92" s="149"/>
      <c r="B92" s="65" t="s">
        <v>118</v>
      </c>
      <c r="C92" s="48" t="s">
        <v>16</v>
      </c>
      <c r="D92" s="81"/>
      <c r="E92" s="81"/>
      <c r="F92" s="81"/>
      <c r="G92" s="81"/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10"/>
      <c r="U92" s="88"/>
    </row>
    <row r="93" spans="1:29" s="34" customFormat="1" ht="15" customHeight="1">
      <c r="A93" s="144" t="s">
        <v>119</v>
      </c>
      <c r="B93" s="144"/>
      <c r="C93" s="144"/>
      <c r="D93" s="89"/>
      <c r="E93" s="89"/>
      <c r="F93" s="89"/>
      <c r="G93" s="89"/>
      <c r="H93" s="116">
        <f t="shared" ref="H93:S93" si="0">SUM(H6:H92)</f>
        <v>809762.74</v>
      </c>
      <c r="I93" s="116">
        <f t="shared" si="0"/>
        <v>486380.63</v>
      </c>
      <c r="J93" s="116">
        <f t="shared" si="0"/>
        <v>768903.29</v>
      </c>
      <c r="K93" s="116">
        <f t="shared" si="0"/>
        <v>1341231.53</v>
      </c>
      <c r="L93" s="116">
        <f t="shared" si="0"/>
        <v>1229086.32</v>
      </c>
      <c r="M93" s="116">
        <f t="shared" si="0"/>
        <v>669062.37</v>
      </c>
      <c r="N93" s="116">
        <f t="shared" si="0"/>
        <v>1034784.74</v>
      </c>
      <c r="O93" s="116">
        <f t="shared" si="0"/>
        <v>1281415.48</v>
      </c>
      <c r="P93" s="116">
        <f t="shared" si="0"/>
        <v>1949073.3699999999</v>
      </c>
      <c r="Q93" s="116">
        <f t="shared" si="0"/>
        <v>18679798.800000001</v>
      </c>
      <c r="R93" s="116">
        <f t="shared" si="0"/>
        <v>4155019.99</v>
      </c>
      <c r="S93" s="116">
        <f t="shared" si="0"/>
        <v>1547482.65</v>
      </c>
      <c r="T93" s="110">
        <f t="shared" ref="T93:T103" si="1">SUM(H93:S93)</f>
        <v>33952001.910000004</v>
      </c>
      <c r="U93" s="88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02" t="s">
        <v>135</v>
      </c>
      <c r="B94" s="203"/>
      <c r="C94" s="204"/>
      <c r="D94" s="81"/>
      <c r="E94" s="81"/>
      <c r="F94" s="81"/>
      <c r="G94" s="81"/>
      <c r="H94" s="125"/>
      <c r="I94" s="125"/>
      <c r="J94" s="125"/>
      <c r="K94" s="125"/>
      <c r="L94" s="125"/>
      <c r="M94" s="125"/>
      <c r="N94" s="125"/>
      <c r="O94" s="125"/>
      <c r="P94" s="125"/>
      <c r="Q94" s="125"/>
      <c r="R94" s="125"/>
      <c r="S94" s="125"/>
      <c r="T94" s="110"/>
      <c r="U94" s="88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62"/>
      <c r="B95" s="86" t="s">
        <v>256</v>
      </c>
      <c r="C95" s="63"/>
      <c r="D95" s="81"/>
      <c r="E95" s="81"/>
      <c r="F95" s="81"/>
      <c r="G95" s="81"/>
      <c r="H95" s="125"/>
      <c r="I95" s="125"/>
      <c r="J95" s="125"/>
      <c r="K95" s="125"/>
      <c r="L95" s="125"/>
      <c r="M95" s="125"/>
      <c r="N95" s="125"/>
      <c r="O95" s="125"/>
      <c r="P95" s="125"/>
      <c r="Q95" s="125"/>
      <c r="R95" s="125"/>
      <c r="S95" s="125"/>
      <c r="T95" s="110"/>
      <c r="U95" s="88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02" t="s">
        <v>136</v>
      </c>
      <c r="B96" s="203"/>
      <c r="C96" s="204"/>
      <c r="D96" s="81"/>
      <c r="E96" s="81"/>
      <c r="F96" s="81"/>
      <c r="G96" s="81"/>
      <c r="H96" s="125"/>
      <c r="I96" s="125"/>
      <c r="J96" s="125"/>
      <c r="K96" s="125"/>
      <c r="L96" s="125"/>
      <c r="M96" s="125"/>
      <c r="N96" s="125"/>
      <c r="O96" s="125"/>
      <c r="P96" s="125"/>
      <c r="Q96" s="125"/>
      <c r="R96" s="125"/>
      <c r="S96" s="125"/>
      <c r="T96" s="110"/>
      <c r="U96" s="88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2.75">
      <c r="A97" s="62"/>
      <c r="B97" s="86" t="s">
        <v>256</v>
      </c>
      <c r="C97" s="63"/>
      <c r="D97" s="81"/>
      <c r="E97" s="81"/>
      <c r="F97" s="81"/>
      <c r="G97" s="81"/>
      <c r="H97" s="125"/>
      <c r="I97" s="125"/>
      <c r="J97" s="125"/>
      <c r="K97" s="125"/>
      <c r="L97" s="125"/>
      <c r="M97" s="125"/>
      <c r="N97" s="125"/>
      <c r="O97" s="125"/>
      <c r="P97" s="125"/>
      <c r="Q97" s="125"/>
      <c r="R97" s="125"/>
      <c r="S97" s="125"/>
      <c r="T97" s="110"/>
      <c r="U97" s="38"/>
    </row>
    <row r="98" spans="1:21" s="32" customFormat="1">
      <c r="A98" s="202" t="s">
        <v>444</v>
      </c>
      <c r="B98" s="203"/>
      <c r="C98" s="204"/>
      <c r="D98" s="81"/>
      <c r="E98" s="81"/>
      <c r="F98" s="81"/>
      <c r="G98" s="81"/>
      <c r="H98" s="125">
        <f>H69</f>
        <v>809762.74</v>
      </c>
      <c r="I98" s="125">
        <f>I69</f>
        <v>486380.63</v>
      </c>
      <c r="J98" s="125">
        <f>J69</f>
        <v>768903.29</v>
      </c>
      <c r="K98" s="125">
        <f t="shared" ref="K98:R98" si="2">K69</f>
        <v>1341231.53</v>
      </c>
      <c r="L98" s="125">
        <f t="shared" si="2"/>
        <v>1229086.32</v>
      </c>
      <c r="M98" s="125">
        <f t="shared" si="2"/>
        <v>669062.37</v>
      </c>
      <c r="N98" s="125">
        <f t="shared" si="2"/>
        <v>1034784.74</v>
      </c>
      <c r="O98" s="125">
        <f t="shared" si="2"/>
        <v>1281415.48</v>
      </c>
      <c r="P98" s="125">
        <f t="shared" si="2"/>
        <v>1942532.96</v>
      </c>
      <c r="Q98" s="125">
        <f t="shared" si="2"/>
        <v>2649611.84</v>
      </c>
      <c r="R98" s="125">
        <f t="shared" si="2"/>
        <v>1575843.04</v>
      </c>
      <c r="S98" s="125">
        <f>S69</f>
        <v>798862.49</v>
      </c>
      <c r="T98" s="110"/>
      <c r="U98" s="88"/>
    </row>
    <row r="99" spans="1:21" s="32" customFormat="1" ht="12.75">
      <c r="A99" s="62"/>
      <c r="B99" s="86" t="s">
        <v>256</v>
      </c>
      <c r="C99" s="63"/>
      <c r="D99" s="81"/>
      <c r="E99" s="81"/>
      <c r="F99" s="81"/>
      <c r="G99" s="81"/>
      <c r="H99" s="125">
        <f>H98</f>
        <v>809762.74</v>
      </c>
      <c r="I99" s="125">
        <f>I98</f>
        <v>486380.63</v>
      </c>
      <c r="J99" s="125">
        <f>J98</f>
        <v>768903.29</v>
      </c>
      <c r="K99" s="125">
        <f t="shared" ref="K99:S99" si="3">K98</f>
        <v>1341231.53</v>
      </c>
      <c r="L99" s="125">
        <f>L98</f>
        <v>1229086.32</v>
      </c>
      <c r="M99" s="125">
        <f t="shared" si="3"/>
        <v>669062.37</v>
      </c>
      <c r="N99" s="125">
        <f t="shared" si="3"/>
        <v>1034784.74</v>
      </c>
      <c r="O99" s="125">
        <f t="shared" si="3"/>
        <v>1281415.48</v>
      </c>
      <c r="P99" s="125">
        <f t="shared" si="3"/>
        <v>1942532.96</v>
      </c>
      <c r="Q99" s="125">
        <f t="shared" si="3"/>
        <v>2649611.84</v>
      </c>
      <c r="R99" s="125">
        <f t="shared" si="3"/>
        <v>1575843.04</v>
      </c>
      <c r="S99" s="125">
        <f t="shared" si="3"/>
        <v>798862.49</v>
      </c>
      <c r="T99" s="110"/>
      <c r="U99" s="38"/>
    </row>
    <row r="100" spans="1:21" s="32" customFormat="1">
      <c r="A100" s="202" t="s">
        <v>445</v>
      </c>
      <c r="B100" s="203"/>
      <c r="C100" s="204"/>
      <c r="D100" s="81"/>
      <c r="E100" s="81"/>
      <c r="F100" s="81"/>
      <c r="G100" s="81"/>
      <c r="H100" s="125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10">
        <f t="shared" ref="T100:T101" si="4">SUM(H100:S100)</f>
        <v>0</v>
      </c>
      <c r="U100" s="88"/>
    </row>
    <row r="101" spans="1:21" s="32" customFormat="1" ht="12.75">
      <c r="A101" s="128"/>
      <c r="B101" s="86" t="s">
        <v>256</v>
      </c>
      <c r="C101" s="129"/>
      <c r="D101" s="81"/>
      <c r="E101" s="81"/>
      <c r="F101" s="81"/>
      <c r="G101" s="81"/>
      <c r="H101" s="125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10">
        <f t="shared" si="4"/>
        <v>0</v>
      </c>
      <c r="U101" s="38"/>
    </row>
    <row r="102" spans="1:21" s="32" customFormat="1">
      <c r="A102" s="202" t="s">
        <v>120</v>
      </c>
      <c r="B102" s="203"/>
      <c r="C102" s="204"/>
      <c r="D102" s="81"/>
      <c r="E102" s="81"/>
      <c r="F102" s="81"/>
      <c r="G102" s="81"/>
      <c r="H102" s="125"/>
      <c r="I102" s="125"/>
      <c r="J102" s="125"/>
      <c r="K102" s="125"/>
      <c r="L102" s="125"/>
      <c r="M102" s="125"/>
      <c r="N102" s="125"/>
      <c r="O102" s="125"/>
      <c r="P102" s="125"/>
      <c r="Q102" s="125"/>
      <c r="R102" s="125"/>
      <c r="S102" s="125"/>
      <c r="T102" s="110">
        <f t="shared" si="1"/>
        <v>0</v>
      </c>
      <c r="U102" s="88"/>
    </row>
    <row r="103" spans="1:21" s="32" customFormat="1" ht="12.75">
      <c r="A103" s="62"/>
      <c r="B103" s="86" t="s">
        <v>256</v>
      </c>
      <c r="C103" s="63"/>
      <c r="D103" s="81"/>
      <c r="E103" s="81"/>
      <c r="F103" s="81"/>
      <c r="G103" s="81"/>
      <c r="H103" s="125"/>
      <c r="I103" s="125"/>
      <c r="J103" s="125"/>
      <c r="K103" s="125"/>
      <c r="L103" s="125">
        <v>0</v>
      </c>
      <c r="M103" s="125"/>
      <c r="N103" s="118"/>
      <c r="O103" s="120"/>
      <c r="P103" s="120"/>
      <c r="Q103" s="120"/>
      <c r="R103" s="120"/>
      <c r="S103" s="120"/>
      <c r="T103" s="110">
        <f t="shared" si="1"/>
        <v>0</v>
      </c>
      <c r="U103" s="38"/>
    </row>
    <row r="104" spans="1:21" s="32" customFormat="1">
      <c r="A104" s="202" t="s">
        <v>257</v>
      </c>
      <c r="B104" s="203"/>
      <c r="C104" s="204"/>
      <c r="D104" s="81"/>
      <c r="E104" s="81">
        <v>0</v>
      </c>
      <c r="F104" s="81"/>
      <c r="G104" s="81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10"/>
      <c r="U104" s="88"/>
    </row>
    <row r="105" spans="1:21" s="112" customFormat="1" ht="12">
      <c r="C105" s="112" t="s">
        <v>122</v>
      </c>
      <c r="H105" s="112">
        <v>0</v>
      </c>
      <c r="I105" s="112">
        <v>0</v>
      </c>
      <c r="L105" s="112">
        <v>0</v>
      </c>
      <c r="T105" s="112">
        <f t="shared" ref="T105" si="5">T93-SUM(T94,T96,T98,T100,T102,T104)</f>
        <v>33952001.910000004</v>
      </c>
    </row>
    <row r="106" spans="1:21">
      <c r="G106" s="35"/>
      <c r="L106" s="87"/>
    </row>
    <row r="107" spans="1:21">
      <c r="A107" s="31" t="s">
        <v>123</v>
      </c>
      <c r="G107" s="35"/>
      <c r="L107" s="87"/>
    </row>
    <row r="108" spans="1:21">
      <c r="A108" s="31" t="s">
        <v>140</v>
      </c>
      <c r="G108" s="35"/>
      <c r="L108" s="87"/>
    </row>
    <row r="109" spans="1:21">
      <c r="A109" s="31" t="s">
        <v>232</v>
      </c>
      <c r="G109" s="35"/>
      <c r="L109" s="87"/>
    </row>
    <row r="110" spans="1:21">
      <c r="A110" s="36"/>
      <c r="L110" s="87"/>
    </row>
    <row r="111" spans="1:21">
      <c r="L111" s="87"/>
    </row>
  </sheetData>
  <customSheetViews>
    <customSheetView guid="{8309B07A-FC01-4476-88AB-A9C1650B1DDA}" hiddenColumns="1">
      <pane xSplit="6" ySplit="5" topLeftCell="H90" activePane="bottomRight" state="frozen"/>
      <selection pane="bottomRight" activeCell="A100" sqref="A100:C100"/>
      <pageMargins left="0.7" right="0.7" top="0.75" bottom="0.75" header="0.3" footer="0.3"/>
      <pageSetup paperSize="9" orientation="portrait" verticalDpi="0" r:id="rId1"/>
    </customSheetView>
    <customSheetView guid="{D4D59768-72E0-4FAB-974B-C4290D2FAC8F}" hiddenColumns="1" state="hidden">
      <pane xSplit="6" ySplit="5" topLeftCell="H81" activePane="bottomRight" state="frozen"/>
      <selection pane="bottomRight" activeCell="L109" sqref="L109"/>
      <pageMargins left="0.7" right="0.7" top="0.75" bottom="0.75" header="0.3" footer="0.3"/>
      <pageSetup paperSize="9" orientation="portrait" verticalDpi="0" r:id="rId2"/>
    </customSheetView>
    <customSheetView guid="{A37983A8-BC51-4154-8FEA-C3D4561882CC}" hiddenColumns="1" state="hidden">
      <pane xSplit="6" ySplit="5" topLeftCell="H90" activePane="bottomRight" state="frozen"/>
      <selection pane="bottomRight" activeCell="T105" sqref="T105"/>
      <pageMargins left="0.7" right="0.7" top="0.75" bottom="0.75" header="0.3" footer="0.3"/>
      <pageSetup paperSize="9" orientation="portrait" verticalDpi="0" r:id="rId3"/>
    </customSheetView>
    <customSheetView guid="{50C6B4FE-3059-4DA5-BCA6-E2B9EEC70A61}" hiddenColumns="1" state="hidden">
      <pane xSplit="6" ySplit="5" topLeftCell="H90" activePane="bottomRight" state="frozen"/>
      <selection pane="bottomRight" activeCell="T105" sqref="T105"/>
      <pageMargins left="0.7" right="0.7" top="0.75" bottom="0.75" header="0.3" footer="0.3"/>
      <pageSetup paperSize="9" orientation="portrait" verticalDpi="0" r:id="rId4"/>
    </customSheetView>
    <customSheetView guid="{4948553E-BE76-402B-BAA8-3966B343194D}" hiddenColumns="1" state="hidden">
      <pane xSplit="6" ySplit="5" topLeftCell="H90" activePane="bottomRight" state="frozen"/>
      <selection pane="bottomRight" activeCell="T105" sqref="T105"/>
      <pageMargins left="0.7" right="0.7" top="0.75" bottom="0.75" header="0.3" footer="0.3"/>
      <pageSetup paperSize="9" orientation="portrait" verticalDpi="0" r:id="rId5"/>
    </customSheetView>
    <customSheetView guid="{35971C6B-DC11-492B-B782-2EF173FCC689}" hiddenColumns="1">
      <pane xSplit="6" ySplit="5" topLeftCell="H87" activePane="bottomRight" state="frozen"/>
      <selection pane="bottomRight" activeCell="O94" sqref="O94:O102"/>
      <pageMargins left="0.7" right="0.7" top="0.75" bottom="0.75" header="0.3" footer="0.3"/>
      <pageSetup paperSize="9" orientation="portrait" verticalDpi="0" r:id="rId6"/>
    </customSheetView>
    <customSheetView guid="{32F6004C-FCD8-4606-8BB7-0BE0BE0666BF}" hiddenColumns="1" state="hidden">
      <pane xSplit="6" ySplit="5" topLeftCell="H90" activePane="bottomRight" state="frozen"/>
      <selection pane="bottomRight" activeCell="T105" sqref="T105"/>
      <pageMargins left="0.7" right="0.7" top="0.75" bottom="0.75" header="0.3" footer="0.3"/>
      <pageSetup paperSize="9" orientation="portrait" verticalDpi="0" r:id="rId7"/>
    </customSheetView>
    <customSheetView guid="{5F046216-F62E-4A95-B8BD-6D2AB894BA3D}" hiddenColumns="1" state="hidden">
      <pane xSplit="6" ySplit="5" topLeftCell="H90" activePane="bottomRight" state="frozen"/>
      <selection pane="bottomRight" activeCell="T105" sqref="T105"/>
      <pageMargins left="0.7" right="0.7" top="0.75" bottom="0.75" header="0.3" footer="0.3"/>
      <pageSetup paperSize="9" orientation="portrait" verticalDpi="0" r:id="rId8"/>
    </customSheetView>
    <customSheetView guid="{20DEA1C3-F870-4325-A947-DF01307179C4}" hiddenColumns="1" state="hidden">
      <pane xSplit="6" ySplit="5" topLeftCell="H90" activePane="bottomRight" state="frozen"/>
      <selection pane="bottomRight" activeCell="T105" sqref="T105"/>
      <pageMargins left="0.7" right="0.7" top="0.75" bottom="0.75" header="0.3" footer="0.3"/>
      <pageSetup paperSize="9" orientation="portrait" verticalDpi="0" r:id="rId9"/>
    </customSheetView>
    <customSheetView guid="{A27792F8-7640-416B-AC24-5F35457394E7}" hiddenColumns="1" state="hidden">
      <pane xSplit="6" ySplit="5" topLeftCell="H81" activePane="bottomRight" state="frozen"/>
      <selection pane="bottomRight" activeCell="L109" sqref="L109"/>
      <pageMargins left="0.7" right="0.7" top="0.75" bottom="0.75" header="0.3" footer="0.3"/>
      <pageSetup paperSize="9" orientation="portrait" verticalDpi="0" r:id="rId10"/>
    </customSheetView>
  </customSheetViews>
  <mergeCells count="41">
    <mergeCell ref="A1:N1"/>
    <mergeCell ref="U4:U5"/>
    <mergeCell ref="A28:A40"/>
    <mergeCell ref="B28:B29"/>
    <mergeCell ref="B31:B33"/>
    <mergeCell ref="B34:B35"/>
    <mergeCell ref="B38:B39"/>
    <mergeCell ref="T4:T5"/>
    <mergeCell ref="A6:A27"/>
    <mergeCell ref="B6:B7"/>
    <mergeCell ref="B10:B18"/>
    <mergeCell ref="B22:B26"/>
    <mergeCell ref="A4:A5"/>
    <mergeCell ref="B4:B5"/>
    <mergeCell ref="C4:C5"/>
    <mergeCell ref="D4:E4"/>
    <mergeCell ref="F4:G4"/>
    <mergeCell ref="H4:S4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102:C102"/>
    <mergeCell ref="A104:C104"/>
    <mergeCell ref="A86:A89"/>
    <mergeCell ref="A90:A92"/>
    <mergeCell ref="A93:C93"/>
    <mergeCell ref="A94:C94"/>
    <mergeCell ref="A96:C96"/>
    <mergeCell ref="A98:C98"/>
    <mergeCell ref="A100:C100"/>
  </mergeCells>
  <phoneticPr fontId="10" type="noConversion"/>
  <conditionalFormatting sqref="A41:C41">
    <cfRule type="cellIs" dxfId="2" priority="3" stopIfTrue="1" operator="equal">
      <formula>"no"</formula>
    </cfRule>
  </conditionalFormatting>
  <conditionalFormatting sqref="A41:C41">
    <cfRule type="cellIs" dxfId="1" priority="2" stopIfTrue="1" operator="equal">
      <formula>"no"</formula>
    </cfRule>
  </conditionalFormatting>
  <conditionalFormatting sqref="K41:L41 A41:C41 O41:S41 U41:XFD41">
    <cfRule type="cellIs" dxfId="0" priority="1" stopIfTrue="1" operator="equal">
      <formula>"no"</formula>
    </cfRule>
  </conditionalFormatting>
  <pageMargins left="0.7" right="0.7" top="0.75" bottom="0.75" header="0.3" footer="0.3"/>
  <pageSetup paperSize="9" orientation="portrait" verticalDpi="0" r:id="rId11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3"/>
  <sheetViews>
    <sheetView workbookViewId="0">
      <selection activeCell="B17" sqref="B17"/>
    </sheetView>
  </sheetViews>
  <sheetFormatPr defaultRowHeight="14.25"/>
  <cols>
    <col min="2" max="2" width="23.625" customWidth="1"/>
    <col min="3" max="3" width="17.5" customWidth="1"/>
    <col min="4" max="4" width="19.125" customWidth="1"/>
  </cols>
  <sheetData>
    <row r="1" spans="1:4" ht="25.5">
      <c r="A1" s="143" t="s">
        <v>421</v>
      </c>
      <c r="B1" s="143"/>
      <c r="C1" s="143"/>
    </row>
    <row r="2" spans="1:4" ht="26.25" customHeight="1">
      <c r="A2" s="102" t="s">
        <v>422</v>
      </c>
      <c r="B2" s="103" t="s">
        <v>423</v>
      </c>
      <c r="C2" s="103" t="s">
        <v>424</v>
      </c>
      <c r="D2" s="103" t="s">
        <v>430</v>
      </c>
    </row>
    <row r="3" spans="1:4" ht="24.75" customHeight="1">
      <c r="A3" s="104">
        <v>1</v>
      </c>
      <c r="B3" s="105" t="s">
        <v>448</v>
      </c>
      <c r="C3" s="104" t="s">
        <v>452</v>
      </c>
      <c r="D3" s="104" t="s">
        <v>449</v>
      </c>
    </row>
    <row r="4" spans="1:4" ht="24.75" customHeight="1">
      <c r="A4" s="104">
        <f>A3+1</f>
        <v>2</v>
      </c>
      <c r="B4" s="105" t="s">
        <v>425</v>
      </c>
      <c r="C4" s="104" t="s">
        <v>452</v>
      </c>
      <c r="D4" s="104" t="s">
        <v>449</v>
      </c>
    </row>
    <row r="5" spans="1:4" ht="24.75" customHeight="1">
      <c r="A5" s="104">
        <f t="shared" ref="A5:A12" si="0">A4+1</f>
        <v>3</v>
      </c>
      <c r="B5" s="105" t="s">
        <v>458</v>
      </c>
      <c r="C5" s="104" t="s">
        <v>452</v>
      </c>
      <c r="D5" s="104" t="s">
        <v>449</v>
      </c>
    </row>
    <row r="6" spans="1:4" ht="24.75" customHeight="1">
      <c r="A6" s="104">
        <f t="shared" si="0"/>
        <v>4</v>
      </c>
      <c r="B6" s="105" t="s">
        <v>426</v>
      </c>
      <c r="C6" s="104" t="s">
        <v>452</v>
      </c>
      <c r="D6" s="104" t="s">
        <v>449</v>
      </c>
    </row>
    <row r="7" spans="1:4" ht="24.75" customHeight="1">
      <c r="A7" s="104">
        <f t="shared" si="0"/>
        <v>5</v>
      </c>
      <c r="B7" s="105" t="s">
        <v>455</v>
      </c>
      <c r="C7" s="104" t="s">
        <v>452</v>
      </c>
      <c r="D7" s="104" t="s">
        <v>449</v>
      </c>
    </row>
    <row r="8" spans="1:4" ht="24.75" customHeight="1">
      <c r="A8" s="104">
        <f t="shared" si="0"/>
        <v>6</v>
      </c>
      <c r="B8" s="105" t="s">
        <v>427</v>
      </c>
      <c r="C8" s="104" t="s">
        <v>452</v>
      </c>
      <c r="D8" s="104" t="s">
        <v>449</v>
      </c>
    </row>
    <row r="9" spans="1:4" ht="24.75" customHeight="1">
      <c r="A9" s="104">
        <f t="shared" si="0"/>
        <v>7</v>
      </c>
      <c r="B9" s="105" t="s">
        <v>456</v>
      </c>
      <c r="C9" s="104" t="s">
        <v>452</v>
      </c>
      <c r="D9" s="104" t="s">
        <v>449</v>
      </c>
    </row>
    <row r="10" spans="1:4" ht="24.75" customHeight="1">
      <c r="A10" s="104">
        <f t="shared" si="0"/>
        <v>8</v>
      </c>
      <c r="B10" s="105" t="s">
        <v>428</v>
      </c>
      <c r="C10" s="104" t="s">
        <v>452</v>
      </c>
      <c r="D10" s="104" t="s">
        <v>449</v>
      </c>
    </row>
    <row r="11" spans="1:4" ht="24.75" customHeight="1">
      <c r="A11" s="104">
        <f t="shared" si="0"/>
        <v>9</v>
      </c>
      <c r="B11" s="105" t="s">
        <v>457</v>
      </c>
      <c r="C11" s="104" t="s">
        <v>452</v>
      </c>
      <c r="D11" s="104" t="s">
        <v>449</v>
      </c>
    </row>
    <row r="12" spans="1:4" ht="24.75" customHeight="1">
      <c r="A12" s="104">
        <f t="shared" si="0"/>
        <v>10</v>
      </c>
      <c r="B12" s="105" t="s">
        <v>429</v>
      </c>
      <c r="C12" s="104" t="s">
        <v>452</v>
      </c>
      <c r="D12" s="104" t="s">
        <v>449</v>
      </c>
    </row>
    <row r="13" spans="1:4" ht="24.75" customHeight="1">
      <c r="A13" s="104"/>
      <c r="B13" s="105"/>
      <c r="C13" s="106"/>
      <c r="D13" s="106"/>
    </row>
  </sheetData>
  <customSheetViews>
    <customSheetView guid="{8309B07A-FC01-4476-88AB-A9C1650B1DDA}">
      <selection activeCell="B9" sqref="B9"/>
      <pageMargins left="0.7" right="0.7" top="0.75" bottom="0.75" header="0.3" footer="0.3"/>
    </customSheetView>
    <customSheetView guid="{D4D59768-72E0-4FAB-974B-C4290D2FAC8F}">
      <selection activeCell="B5" sqref="B5"/>
      <pageMargins left="0.7" right="0.7" top="0.75" bottom="0.75" header="0.3" footer="0.3"/>
    </customSheetView>
    <customSheetView guid="{A37983A8-BC51-4154-8FEA-C3D4561882CC}">
      <selection activeCell="B4" sqref="B4"/>
      <pageMargins left="0.7" right="0.7" top="0.75" bottom="0.75" header="0.3" footer="0.3"/>
    </customSheetView>
    <customSheetView guid="{50C6B4FE-3059-4DA5-BCA6-E2B9EEC70A61}">
      <selection activeCell="B4" sqref="B4"/>
      <pageMargins left="0.7" right="0.7" top="0.75" bottom="0.75" header="0.3" footer="0.3"/>
    </customSheetView>
    <customSheetView guid="{4948553E-BE76-402B-BAA8-3966B343194D}">
      <selection activeCell="B4" sqref="B4"/>
      <pageMargins left="0.7" right="0.7" top="0.75" bottom="0.75" header="0.3" footer="0.3"/>
    </customSheetView>
    <customSheetView guid="{35971C6B-DC11-492B-B782-2EF173FCC689}">
      <selection activeCell="C12" sqref="C12"/>
      <pageMargins left="0.7" right="0.7" top="0.75" bottom="0.75" header="0.3" footer="0.3"/>
    </customSheetView>
    <customSheetView guid="{32F6004C-FCD8-4606-8BB7-0BE0BE0666BF}">
      <selection activeCell="B4" sqref="B4"/>
      <pageMargins left="0.7" right="0.7" top="0.75" bottom="0.75" header="0.3" footer="0.3"/>
    </customSheetView>
    <customSheetView guid="{5F046216-F62E-4A95-B8BD-6D2AB894BA3D}">
      <selection activeCell="B9" sqref="B9"/>
      <pageMargins left="0.7" right="0.7" top="0.75" bottom="0.75" header="0.3" footer="0.3"/>
    </customSheetView>
    <customSheetView guid="{20DEA1C3-F870-4325-A947-DF01307179C4}">
      <selection activeCell="B4" sqref="B4"/>
      <pageMargins left="0.7" right="0.7" top="0.75" bottom="0.75" header="0.3" footer="0.3"/>
    </customSheetView>
    <customSheetView guid="{A27792F8-7640-416B-AC24-5F35457394E7}">
      <selection activeCell="B5" sqref="B5"/>
      <pageMargins left="0.7" right="0.7" top="0.75" bottom="0.75" header="0.3" footer="0.3"/>
    </customSheetView>
  </customSheetViews>
  <mergeCells count="1">
    <mergeCell ref="A1:C1"/>
  </mergeCells>
  <phoneticPr fontId="10" type="noConversion"/>
  <hyperlinks>
    <hyperlink ref="B4" location="制造费用明细表!A1" display="制造费用明细表"/>
    <hyperlink ref="B6" location="管理费用明细表!A1" display="管理费用明细表"/>
    <hyperlink ref="B8" location="营业费用明细表!A1" display="营业费用明细表"/>
    <hyperlink ref="B10" location="'研发费用明细表 '!A1" display="研发费用明细表"/>
    <hyperlink ref="B12" location="财务费用明细表!A1" display="财务费用明细表"/>
    <hyperlink ref="B3" location="宁德总体费用!A1" display="宁德总体费用!A1"/>
    <hyperlink ref="B7" location="'2019实际管理费用'!A1" display="2019实际管理费用'!A1"/>
    <hyperlink ref="B9" location="'2019实际营业费用'!A1" display="2019实际营业费用'!A1"/>
    <hyperlink ref="B11" location="'2019实际财务费用'!A1" display="2019实际财务费用'!A1"/>
    <hyperlink ref="B5" location="'2019实际制造费用'!A1" display="2019实际制造费用'!A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B0F0"/>
  </sheetPr>
  <dimension ref="A1:AC104"/>
  <sheetViews>
    <sheetView zoomScale="90" zoomScaleNormal="90" workbookViewId="0">
      <pane xSplit="7" ySplit="5" topLeftCell="O75" activePane="bottomRight" state="frozen"/>
      <selection activeCell="T93" sqref="T93"/>
      <selection pane="topRight" activeCell="T93" sqref="T93"/>
      <selection pane="bottomLeft" activeCell="T93" sqref="T93"/>
      <selection pane="bottomRight" activeCell="T93" sqref="T93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8" width="11.375" style="7" bestFit="1" customWidth="1"/>
    <col min="9" max="9" width="10" style="7" bestFit="1" customWidth="1"/>
    <col min="10" max="10" width="10" style="55" bestFit="1" customWidth="1"/>
    <col min="11" max="11" width="11.375" style="55" bestFit="1" customWidth="1"/>
    <col min="12" max="16" width="14.125" style="55" bestFit="1" customWidth="1"/>
    <col min="17" max="19" width="14.125" style="7" bestFit="1" customWidth="1"/>
    <col min="20" max="20" width="15.125" style="7" bestFit="1" customWidth="1"/>
    <col min="21" max="21" width="9.625" style="7" customWidth="1"/>
    <col min="22" max="16384" width="9" style="7"/>
  </cols>
  <sheetData>
    <row r="1" spans="1:21" s="2" customFormat="1" ht="25.5">
      <c r="A1" s="162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3"/>
      <c r="N2" s="83"/>
      <c r="O2" s="83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4"/>
      <c r="N3" s="85"/>
      <c r="O3" s="85"/>
      <c r="P3" s="43"/>
    </row>
    <row r="4" spans="1:21" s="8" customFormat="1" ht="14.25" customHeight="1">
      <c r="A4" s="163" t="s">
        <v>276</v>
      </c>
      <c r="B4" s="163" t="s">
        <v>277</v>
      </c>
      <c r="C4" s="164" t="s">
        <v>278</v>
      </c>
      <c r="D4" s="165" t="s">
        <v>279</v>
      </c>
      <c r="E4" s="166"/>
      <c r="F4" s="167" t="s">
        <v>280</v>
      </c>
      <c r="G4" s="167"/>
      <c r="H4" s="156" t="s">
        <v>463</v>
      </c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 t="s">
        <v>281</v>
      </c>
      <c r="U4" s="157"/>
    </row>
    <row r="5" spans="1:21" s="15" customFormat="1">
      <c r="A5" s="163"/>
      <c r="B5" s="163"/>
      <c r="C5" s="164"/>
      <c r="D5" s="79" t="s">
        <v>282</v>
      </c>
      <c r="E5" s="79" t="s">
        <v>283</v>
      </c>
      <c r="F5" s="79" t="s">
        <v>282</v>
      </c>
      <c r="G5" s="79" t="s">
        <v>283</v>
      </c>
      <c r="H5" s="80" t="s">
        <v>284</v>
      </c>
      <c r="I5" s="80" t="s">
        <v>285</v>
      </c>
      <c r="J5" s="80" t="s">
        <v>357</v>
      </c>
      <c r="K5" s="80" t="s">
        <v>358</v>
      </c>
      <c r="L5" s="80" t="s">
        <v>359</v>
      </c>
      <c r="M5" s="80" t="s">
        <v>360</v>
      </c>
      <c r="N5" s="80" t="s">
        <v>361</v>
      </c>
      <c r="O5" s="80" t="s">
        <v>362</v>
      </c>
      <c r="P5" s="80" t="s">
        <v>363</v>
      </c>
      <c r="Q5" s="80" t="s">
        <v>364</v>
      </c>
      <c r="R5" s="80" t="s">
        <v>365</v>
      </c>
      <c r="S5" s="80" t="s">
        <v>366</v>
      </c>
      <c r="T5" s="156"/>
      <c r="U5" s="158"/>
    </row>
    <row r="6" spans="1:21" s="15" customFormat="1" ht="14.25" customHeight="1">
      <c r="A6" s="159" t="s">
        <v>286</v>
      </c>
      <c r="B6" s="146" t="s">
        <v>287</v>
      </c>
      <c r="C6" s="45" t="s">
        <v>432</v>
      </c>
      <c r="D6" s="81"/>
      <c r="E6" s="81"/>
      <c r="F6" s="81"/>
      <c r="G6" s="81"/>
      <c r="H6" s="125">
        <v>29440.75</v>
      </c>
      <c r="I6" s="125">
        <v>23676.94</v>
      </c>
      <c r="J6" s="125">
        <v>17166.2</v>
      </c>
      <c r="K6" s="125">
        <v>44403.92</v>
      </c>
      <c r="L6" s="125">
        <v>33348.14</v>
      </c>
      <c r="M6" s="125">
        <v>39799</v>
      </c>
      <c r="N6" s="125">
        <v>22790.639999999999</v>
      </c>
      <c r="O6" s="125">
        <v>44467.28</v>
      </c>
      <c r="P6" s="125">
        <v>26383.73</v>
      </c>
      <c r="Q6" s="125">
        <v>23599.03</v>
      </c>
      <c r="R6" s="125">
        <v>29451.52</v>
      </c>
      <c r="S6" s="125">
        <v>30242.41</v>
      </c>
      <c r="T6" s="116">
        <f>SUM(H6:S6)</f>
        <v>364769.56</v>
      </c>
      <c r="U6" s="88"/>
    </row>
    <row r="7" spans="1:21" s="15" customFormat="1">
      <c r="A7" s="159"/>
      <c r="B7" s="146"/>
      <c r="C7" s="45" t="s">
        <v>433</v>
      </c>
      <c r="D7" s="81"/>
      <c r="E7" s="81"/>
      <c r="F7" s="81"/>
      <c r="G7" s="81"/>
      <c r="H7" s="125">
        <v>-5438.28</v>
      </c>
      <c r="I7" s="125">
        <v>1179.01</v>
      </c>
      <c r="J7" s="125">
        <v>1296.9000000000001</v>
      </c>
      <c r="K7" s="125">
        <v>1481.44</v>
      </c>
      <c r="L7" s="125">
        <v>1666.63</v>
      </c>
      <c r="M7" s="125">
        <v>1904.72</v>
      </c>
      <c r="N7" s="125">
        <v>1111.0899999999999</v>
      </c>
      <c r="O7" s="125">
        <v>1111.0899999999999</v>
      </c>
      <c r="P7" s="125">
        <v>869.42</v>
      </c>
      <c r="Q7" s="125">
        <v>1093.5</v>
      </c>
      <c r="R7" s="125">
        <v>748.94</v>
      </c>
      <c r="S7" s="125">
        <v>507.27</v>
      </c>
      <c r="T7" s="116">
        <f t="shared" ref="T7:T70" si="0">SUM(H7:S7)</f>
        <v>7531.7300000000014</v>
      </c>
      <c r="U7" s="88"/>
    </row>
    <row r="8" spans="1:21" s="15" customFormat="1">
      <c r="A8" s="159"/>
      <c r="B8" s="65" t="s">
        <v>289</v>
      </c>
      <c r="C8" s="45" t="s">
        <v>5</v>
      </c>
      <c r="D8" s="81"/>
      <c r="E8" s="81"/>
      <c r="F8" s="81"/>
      <c r="G8" s="81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16">
        <f t="shared" si="0"/>
        <v>0</v>
      </c>
      <c r="U8" s="88"/>
    </row>
    <row r="9" spans="1:21" s="15" customFormat="1">
      <c r="A9" s="159"/>
      <c r="B9" s="65" t="s">
        <v>290</v>
      </c>
      <c r="C9" s="45" t="s">
        <v>7</v>
      </c>
      <c r="D9" s="81"/>
      <c r="E9" s="81"/>
      <c r="F9" s="81"/>
      <c r="G9" s="81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16">
        <f t="shared" si="0"/>
        <v>0</v>
      </c>
      <c r="U9" s="88"/>
    </row>
    <row r="10" spans="1:21" s="15" customFormat="1">
      <c r="A10" s="159"/>
      <c r="B10" s="146" t="s">
        <v>291</v>
      </c>
      <c r="C10" s="45" t="s">
        <v>8</v>
      </c>
      <c r="D10" s="81"/>
      <c r="E10" s="81"/>
      <c r="F10" s="81"/>
      <c r="G10" s="81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16">
        <f t="shared" si="0"/>
        <v>0</v>
      </c>
      <c r="U10" s="88"/>
    </row>
    <row r="11" spans="1:21" s="15" customFormat="1">
      <c r="A11" s="159"/>
      <c r="B11" s="146"/>
      <c r="C11" s="45" t="s">
        <v>9</v>
      </c>
      <c r="D11" s="81"/>
      <c r="E11" s="81"/>
      <c r="F11" s="81"/>
      <c r="G11" s="81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>
        <v>494</v>
      </c>
      <c r="T11" s="116">
        <f t="shared" si="0"/>
        <v>494</v>
      </c>
      <c r="U11" s="88"/>
    </row>
    <row r="12" spans="1:21" s="15" customFormat="1">
      <c r="A12" s="159"/>
      <c r="B12" s="146"/>
      <c r="C12" s="45" t="s">
        <v>10</v>
      </c>
      <c r="D12" s="81"/>
      <c r="E12" s="81"/>
      <c r="F12" s="81"/>
      <c r="G12" s="81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16">
        <f t="shared" si="0"/>
        <v>0</v>
      </c>
      <c r="U12" s="88"/>
    </row>
    <row r="13" spans="1:21" s="15" customFormat="1">
      <c r="A13" s="159"/>
      <c r="B13" s="146"/>
      <c r="C13" s="45" t="s">
        <v>11</v>
      </c>
      <c r="D13" s="81"/>
      <c r="E13" s="81"/>
      <c r="F13" s="81"/>
      <c r="G13" s="81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16">
        <f t="shared" si="0"/>
        <v>0</v>
      </c>
      <c r="U13" s="88"/>
    </row>
    <row r="14" spans="1:21" s="15" customFormat="1">
      <c r="A14" s="159"/>
      <c r="B14" s="146"/>
      <c r="C14" s="45" t="s">
        <v>12</v>
      </c>
      <c r="D14" s="81"/>
      <c r="E14" s="81"/>
      <c r="F14" s="81"/>
      <c r="G14" s="81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16">
        <f t="shared" si="0"/>
        <v>0</v>
      </c>
      <c r="U14" s="88"/>
    </row>
    <row r="15" spans="1:21" s="15" customFormat="1">
      <c r="A15" s="159"/>
      <c r="B15" s="146"/>
      <c r="C15" s="45" t="s">
        <v>13</v>
      </c>
      <c r="D15" s="81"/>
      <c r="E15" s="81"/>
      <c r="F15" s="81"/>
      <c r="G15" s="81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16">
        <f t="shared" si="0"/>
        <v>0</v>
      </c>
      <c r="U15" s="88"/>
    </row>
    <row r="16" spans="1:21" s="15" customFormat="1">
      <c r="A16" s="159"/>
      <c r="B16" s="146"/>
      <c r="C16" s="45" t="s">
        <v>14</v>
      </c>
      <c r="D16" s="81"/>
      <c r="E16" s="81"/>
      <c r="F16" s="81"/>
      <c r="G16" s="81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16">
        <f t="shared" si="0"/>
        <v>0</v>
      </c>
      <c r="U16" s="88"/>
    </row>
    <row r="17" spans="1:21" s="15" customFormat="1">
      <c r="A17" s="159"/>
      <c r="B17" s="146"/>
      <c r="C17" s="45" t="s">
        <v>15</v>
      </c>
      <c r="D17" s="81"/>
      <c r="E17" s="81"/>
      <c r="F17" s="81"/>
      <c r="G17" s="81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16">
        <f t="shared" si="0"/>
        <v>0</v>
      </c>
      <c r="U17" s="88"/>
    </row>
    <row r="18" spans="1:21" s="15" customFormat="1">
      <c r="A18" s="159"/>
      <c r="B18" s="146"/>
      <c r="C18" s="45" t="s">
        <v>434</v>
      </c>
      <c r="D18" s="81"/>
      <c r="E18" s="81"/>
      <c r="F18" s="81"/>
      <c r="G18" s="81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16">
        <f t="shared" si="0"/>
        <v>0</v>
      </c>
      <c r="U18" s="88"/>
    </row>
    <row r="19" spans="1:21" s="15" customFormat="1" ht="25.5">
      <c r="A19" s="159"/>
      <c r="B19" s="65" t="s">
        <v>292</v>
      </c>
      <c r="C19" s="45" t="s">
        <v>17</v>
      </c>
      <c r="D19" s="81"/>
      <c r="E19" s="81"/>
      <c r="F19" s="81"/>
      <c r="G19" s="81"/>
      <c r="H19" s="125">
        <v>672</v>
      </c>
      <c r="I19" s="125">
        <v>672</v>
      </c>
      <c r="J19" s="125">
        <v>672</v>
      </c>
      <c r="K19" s="125">
        <v>672</v>
      </c>
      <c r="L19" s="125">
        <v>672</v>
      </c>
      <c r="M19" s="125">
        <v>672</v>
      </c>
      <c r="N19" s="125">
        <v>672</v>
      </c>
      <c r="O19" s="125">
        <v>672</v>
      </c>
      <c r="P19" s="125">
        <v>504</v>
      </c>
      <c r="Q19" s="125">
        <v>672</v>
      </c>
      <c r="R19" s="125">
        <v>672</v>
      </c>
      <c r="S19" s="125">
        <v>672</v>
      </c>
      <c r="T19" s="116">
        <f t="shared" si="0"/>
        <v>7896</v>
      </c>
      <c r="U19" s="88"/>
    </row>
    <row r="20" spans="1:21" s="15" customFormat="1">
      <c r="A20" s="159"/>
      <c r="B20" s="65" t="s">
        <v>293</v>
      </c>
      <c r="C20" s="45" t="s">
        <v>19</v>
      </c>
      <c r="D20" s="81"/>
      <c r="E20" s="81"/>
      <c r="F20" s="81"/>
      <c r="G20" s="81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16">
        <f t="shared" si="0"/>
        <v>0</v>
      </c>
      <c r="U20" s="88"/>
    </row>
    <row r="21" spans="1:21" s="15" customFormat="1">
      <c r="A21" s="159"/>
      <c r="B21" s="65" t="s">
        <v>294</v>
      </c>
      <c r="C21" s="45" t="s">
        <v>20</v>
      </c>
      <c r="D21" s="81"/>
      <c r="E21" s="81"/>
      <c r="F21" s="81"/>
      <c r="G21" s="81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16">
        <f t="shared" si="0"/>
        <v>0</v>
      </c>
      <c r="U21" s="88"/>
    </row>
    <row r="22" spans="1:21" s="15" customFormat="1" ht="14.25" customHeight="1">
      <c r="A22" s="159"/>
      <c r="B22" s="146" t="s">
        <v>295</v>
      </c>
      <c r="C22" s="45" t="s">
        <v>22</v>
      </c>
      <c r="D22" s="81"/>
      <c r="E22" s="81"/>
      <c r="F22" s="81"/>
      <c r="G22" s="81"/>
      <c r="H22" s="125">
        <v>1080.72</v>
      </c>
      <c r="I22" s="125">
        <v>1080.72</v>
      </c>
      <c r="J22" s="125">
        <v>1080.72</v>
      </c>
      <c r="K22" s="125">
        <v>1080.72</v>
      </c>
      <c r="L22" s="125">
        <v>960.64</v>
      </c>
      <c r="M22" s="125">
        <v>960.64</v>
      </c>
      <c r="N22" s="125">
        <v>960.64</v>
      </c>
      <c r="O22" s="125">
        <v>960.64</v>
      </c>
      <c r="P22" s="125">
        <v>720.48</v>
      </c>
      <c r="Q22" s="125">
        <v>960.64</v>
      </c>
      <c r="R22" s="125">
        <v>1200.8</v>
      </c>
      <c r="S22" s="125">
        <v>960.64</v>
      </c>
      <c r="T22" s="116">
        <f t="shared" si="0"/>
        <v>12008</v>
      </c>
      <c r="U22" s="88"/>
    </row>
    <row r="23" spans="1:21" s="15" customFormat="1">
      <c r="A23" s="159"/>
      <c r="B23" s="146"/>
      <c r="C23" s="45" t="s">
        <v>23</v>
      </c>
      <c r="D23" s="81"/>
      <c r="E23" s="81"/>
      <c r="F23" s="81"/>
      <c r="G23" s="81"/>
      <c r="H23" s="125">
        <v>30.02</v>
      </c>
      <c r="I23" s="125">
        <v>30.02</v>
      </c>
      <c r="J23" s="125">
        <v>30.02</v>
      </c>
      <c r="K23" s="125">
        <v>30.02</v>
      </c>
      <c r="L23" s="125">
        <v>30.02</v>
      </c>
      <c r="M23" s="125">
        <v>30.02</v>
      </c>
      <c r="N23" s="125">
        <v>30.02</v>
      </c>
      <c r="O23" s="125">
        <v>30.02</v>
      </c>
      <c r="P23" s="125">
        <v>22.52</v>
      </c>
      <c r="Q23" s="125">
        <v>30.02</v>
      </c>
      <c r="R23" s="125">
        <v>37.53</v>
      </c>
      <c r="S23" s="125">
        <v>30.03</v>
      </c>
      <c r="T23" s="116">
        <f t="shared" si="0"/>
        <v>360.26</v>
      </c>
      <c r="U23" s="88"/>
    </row>
    <row r="24" spans="1:21" s="15" customFormat="1">
      <c r="A24" s="159"/>
      <c r="B24" s="146"/>
      <c r="C24" s="45" t="s">
        <v>24</v>
      </c>
      <c r="D24" s="81"/>
      <c r="E24" s="81"/>
      <c r="F24" s="81"/>
      <c r="G24" s="81"/>
      <c r="H24" s="125"/>
      <c r="I24" s="125">
        <v>123.64</v>
      </c>
      <c r="J24" s="125">
        <v>123.64</v>
      </c>
      <c r="K24" s="125">
        <v>123.64</v>
      </c>
      <c r="L24" s="125">
        <v>98.88</v>
      </c>
      <c r="M24" s="125">
        <v>98.88</v>
      </c>
      <c r="N24" s="125">
        <v>222.52</v>
      </c>
      <c r="O24" s="125">
        <v>98.88</v>
      </c>
      <c r="P24" s="125">
        <v>74.16</v>
      </c>
      <c r="Q24" s="125">
        <v>98.88</v>
      </c>
      <c r="R24" s="125">
        <v>123.6</v>
      </c>
      <c r="S24" s="125">
        <v>98.88</v>
      </c>
      <c r="T24" s="116">
        <f t="shared" si="0"/>
        <v>1285.5999999999999</v>
      </c>
      <c r="U24" s="88"/>
    </row>
    <row r="25" spans="1:21" s="15" customFormat="1">
      <c r="A25" s="159"/>
      <c r="B25" s="146"/>
      <c r="C25" s="45" t="s">
        <v>25</v>
      </c>
      <c r="D25" s="81"/>
      <c r="E25" s="81"/>
      <c r="F25" s="81"/>
      <c r="G25" s="81"/>
      <c r="H25" s="125">
        <v>1098.56</v>
      </c>
      <c r="I25" s="125">
        <v>1098.56</v>
      </c>
      <c r="J25" s="125">
        <v>1098.56</v>
      </c>
      <c r="K25" s="125">
        <v>1098.56</v>
      </c>
      <c r="L25" s="125">
        <v>1066.55</v>
      </c>
      <c r="M25" s="125">
        <v>1066.55</v>
      </c>
      <c r="N25" s="125">
        <v>1066.55</v>
      </c>
      <c r="O25" s="125">
        <v>1066.56</v>
      </c>
      <c r="P25" s="125">
        <v>791.92</v>
      </c>
      <c r="Q25" s="125">
        <v>807.92</v>
      </c>
      <c r="R25" s="125">
        <v>1357.2</v>
      </c>
      <c r="S25" s="125">
        <v>1082.56</v>
      </c>
      <c r="T25" s="116">
        <f t="shared" si="0"/>
        <v>12700.050000000001</v>
      </c>
      <c r="U25" s="88"/>
    </row>
    <row r="26" spans="1:21" s="15" customFormat="1">
      <c r="A26" s="159"/>
      <c r="B26" s="146"/>
      <c r="C26" s="45" t="s">
        <v>26</v>
      </c>
      <c r="D26" s="81"/>
      <c r="E26" s="81"/>
      <c r="F26" s="81"/>
      <c r="G26" s="81"/>
      <c r="H26" s="125">
        <v>68.680000000000007</v>
      </c>
      <c r="I26" s="125">
        <v>68.680000000000007</v>
      </c>
      <c r="J26" s="125">
        <v>68.680000000000007</v>
      </c>
      <c r="K26" s="125">
        <v>68.680000000000007</v>
      </c>
      <c r="L26" s="125">
        <v>66.680000000000007</v>
      </c>
      <c r="M26" s="125">
        <v>66.680000000000007</v>
      </c>
      <c r="N26" s="125">
        <v>66.680000000000007</v>
      </c>
      <c r="O26" s="125">
        <v>66.680000000000007</v>
      </c>
      <c r="P26" s="125">
        <v>49.51</v>
      </c>
      <c r="Q26" s="125">
        <v>50.51</v>
      </c>
      <c r="R26" s="125">
        <v>84.85</v>
      </c>
      <c r="S26" s="125">
        <v>67.680000000000007</v>
      </c>
      <c r="T26" s="116">
        <f t="shared" si="0"/>
        <v>793.99</v>
      </c>
      <c r="U26" s="88"/>
    </row>
    <row r="27" spans="1:21" s="15" customFormat="1">
      <c r="A27" s="159"/>
      <c r="B27" s="65" t="s">
        <v>296</v>
      </c>
      <c r="C27" s="45" t="s">
        <v>28</v>
      </c>
      <c r="D27" s="81"/>
      <c r="E27" s="81"/>
      <c r="F27" s="81"/>
      <c r="G27" s="81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16">
        <f t="shared" si="0"/>
        <v>0</v>
      </c>
      <c r="U27" s="88"/>
    </row>
    <row r="28" spans="1:21" s="15" customFormat="1" ht="14.25" customHeight="1">
      <c r="A28" s="152" t="s">
        <v>297</v>
      </c>
      <c r="B28" s="146" t="s">
        <v>298</v>
      </c>
      <c r="C28" s="45" t="s">
        <v>30</v>
      </c>
      <c r="D28" s="81"/>
      <c r="E28" s="81"/>
      <c r="F28" s="81"/>
      <c r="G28" s="81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16">
        <f t="shared" si="0"/>
        <v>0</v>
      </c>
      <c r="U28" s="88"/>
    </row>
    <row r="29" spans="1:21" s="15" customFormat="1" ht="25.5">
      <c r="A29" s="152"/>
      <c r="B29" s="146"/>
      <c r="C29" s="45" t="s">
        <v>31</v>
      </c>
      <c r="D29" s="81"/>
      <c r="E29" s="81"/>
      <c r="F29" s="81"/>
      <c r="G29" s="81"/>
      <c r="H29" s="125"/>
      <c r="I29" s="125"/>
      <c r="J29" s="125">
        <v>284.5</v>
      </c>
      <c r="K29" s="125"/>
      <c r="L29" s="125"/>
      <c r="M29" s="125"/>
      <c r="N29" s="125">
        <v>415.2</v>
      </c>
      <c r="O29" s="125"/>
      <c r="P29" s="125">
        <v>503.54</v>
      </c>
      <c r="Q29" s="125"/>
      <c r="R29" s="125">
        <v>480.35</v>
      </c>
      <c r="S29" s="125"/>
      <c r="T29" s="116">
        <f t="shared" si="0"/>
        <v>1683.5900000000001</v>
      </c>
      <c r="U29" s="88"/>
    </row>
    <row r="30" spans="1:21" s="15" customFormat="1">
      <c r="A30" s="152"/>
      <c r="B30" s="65" t="s">
        <v>299</v>
      </c>
      <c r="C30" s="45" t="s">
        <v>33</v>
      </c>
      <c r="D30" s="81"/>
      <c r="E30" s="81"/>
      <c r="F30" s="81"/>
      <c r="G30" s="81"/>
      <c r="H30" s="125"/>
      <c r="I30" s="125"/>
      <c r="J30" s="125"/>
      <c r="K30" s="125"/>
      <c r="L30" s="125"/>
      <c r="M30" s="125"/>
      <c r="N30" s="125"/>
      <c r="O30" s="125"/>
      <c r="P30" s="125"/>
      <c r="Q30" s="125">
        <v>7860</v>
      </c>
      <c r="R30" s="125"/>
      <c r="S30" s="125">
        <v>5600</v>
      </c>
      <c r="T30" s="116">
        <f t="shared" si="0"/>
        <v>13460</v>
      </c>
      <c r="U30" s="88"/>
    </row>
    <row r="31" spans="1:21" s="15" customFormat="1">
      <c r="A31" s="152"/>
      <c r="B31" s="146" t="s">
        <v>300</v>
      </c>
      <c r="C31" s="45" t="s">
        <v>34</v>
      </c>
      <c r="D31" s="81"/>
      <c r="E31" s="81"/>
      <c r="F31" s="81"/>
      <c r="G31" s="81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16">
        <f t="shared" si="0"/>
        <v>0</v>
      </c>
      <c r="U31" s="88"/>
    </row>
    <row r="32" spans="1:21" s="15" customFormat="1">
      <c r="A32" s="152"/>
      <c r="B32" s="146"/>
      <c r="C32" s="45" t="s">
        <v>35</v>
      </c>
      <c r="D32" s="81"/>
      <c r="E32" s="81"/>
      <c r="F32" s="81"/>
      <c r="G32" s="81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16">
        <f t="shared" si="0"/>
        <v>0</v>
      </c>
      <c r="U32" s="88"/>
    </row>
    <row r="33" spans="1:21" s="15" customFormat="1">
      <c r="A33" s="152"/>
      <c r="B33" s="146"/>
      <c r="C33" s="45" t="s">
        <v>36</v>
      </c>
      <c r="D33" s="81"/>
      <c r="E33" s="81"/>
      <c r="F33" s="81"/>
      <c r="G33" s="81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16">
        <f t="shared" si="0"/>
        <v>0</v>
      </c>
      <c r="U33" s="88"/>
    </row>
    <row r="34" spans="1:21" s="15" customFormat="1">
      <c r="A34" s="152"/>
      <c r="B34" s="146" t="s">
        <v>301</v>
      </c>
      <c r="C34" s="45" t="s">
        <v>38</v>
      </c>
      <c r="D34" s="81"/>
      <c r="E34" s="81"/>
      <c r="F34" s="81"/>
      <c r="G34" s="81"/>
      <c r="H34" s="125"/>
      <c r="I34" s="125"/>
      <c r="J34" s="125"/>
      <c r="K34" s="125"/>
      <c r="L34" s="125"/>
      <c r="M34" s="125"/>
      <c r="N34" s="125"/>
      <c r="O34" s="125"/>
      <c r="P34" s="125">
        <v>100</v>
      </c>
      <c r="Q34" s="125"/>
      <c r="R34" s="125"/>
      <c r="S34" s="125">
        <v>198</v>
      </c>
      <c r="T34" s="116">
        <f t="shared" si="0"/>
        <v>298</v>
      </c>
      <c r="U34" s="88"/>
    </row>
    <row r="35" spans="1:21" s="15" customFormat="1">
      <c r="A35" s="152"/>
      <c r="B35" s="146"/>
      <c r="C35" s="45" t="s">
        <v>39</v>
      </c>
      <c r="D35" s="81"/>
      <c r="E35" s="81"/>
      <c r="F35" s="81"/>
      <c r="G35" s="81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16">
        <f t="shared" si="0"/>
        <v>0</v>
      </c>
      <c r="U35" s="88"/>
    </row>
    <row r="36" spans="1:21" s="15" customFormat="1">
      <c r="A36" s="152"/>
      <c r="B36" s="65" t="s">
        <v>302</v>
      </c>
      <c r="C36" s="45" t="s">
        <v>40</v>
      </c>
      <c r="D36" s="81"/>
      <c r="E36" s="81"/>
      <c r="F36" s="81"/>
      <c r="G36" s="81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16">
        <f t="shared" si="0"/>
        <v>0</v>
      </c>
      <c r="U36" s="88"/>
    </row>
    <row r="37" spans="1:21" s="15" customFormat="1" ht="25.5">
      <c r="A37" s="152"/>
      <c r="B37" s="65" t="s">
        <v>303</v>
      </c>
      <c r="C37" s="45" t="s">
        <v>42</v>
      </c>
      <c r="D37" s="81"/>
      <c r="E37" s="81"/>
      <c r="F37" s="81"/>
      <c r="G37" s="81"/>
      <c r="H37" s="125"/>
      <c r="I37" s="125"/>
      <c r="J37" s="125"/>
      <c r="K37" s="125"/>
      <c r="L37" s="125">
        <v>1900</v>
      </c>
      <c r="M37" s="125"/>
      <c r="N37" s="125"/>
      <c r="O37" s="125"/>
      <c r="P37" s="125">
        <v>242</v>
      </c>
      <c r="Q37" s="125"/>
      <c r="R37" s="125"/>
      <c r="S37" s="125"/>
      <c r="T37" s="116">
        <f t="shared" si="0"/>
        <v>2142</v>
      </c>
      <c r="U37" s="88"/>
    </row>
    <row r="38" spans="1:21" s="15" customFormat="1" ht="14.25" customHeight="1">
      <c r="A38" s="152"/>
      <c r="B38" s="146" t="s">
        <v>304</v>
      </c>
      <c r="C38" s="45" t="s">
        <v>43</v>
      </c>
      <c r="D38" s="81"/>
      <c r="E38" s="81"/>
      <c r="F38" s="81"/>
      <c r="G38" s="81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16">
        <f t="shared" si="0"/>
        <v>0</v>
      </c>
      <c r="U38" s="88"/>
    </row>
    <row r="39" spans="1:21" s="15" customFormat="1">
      <c r="A39" s="152"/>
      <c r="B39" s="146"/>
      <c r="C39" s="45" t="s">
        <v>44</v>
      </c>
      <c r="D39" s="81"/>
      <c r="E39" s="81"/>
      <c r="F39" s="81"/>
      <c r="G39" s="81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16">
        <f t="shared" si="0"/>
        <v>0</v>
      </c>
      <c r="U39" s="88"/>
    </row>
    <row r="40" spans="1:21" s="15" customFormat="1" ht="25.5">
      <c r="A40" s="152"/>
      <c r="B40" s="65" t="s">
        <v>367</v>
      </c>
      <c r="C40" s="45" t="s">
        <v>46</v>
      </c>
      <c r="D40" s="81"/>
      <c r="E40" s="81"/>
      <c r="F40" s="81"/>
      <c r="G40" s="81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16">
        <f t="shared" si="0"/>
        <v>0</v>
      </c>
      <c r="U40" s="88"/>
    </row>
    <row r="41" spans="1:21" s="15" customFormat="1" ht="14.25" customHeight="1">
      <c r="A41" s="153" t="s">
        <v>368</v>
      </c>
      <c r="B41" s="47" t="s">
        <v>305</v>
      </c>
      <c r="C41" s="45" t="s">
        <v>435</v>
      </c>
      <c r="D41" s="81"/>
      <c r="E41" s="81"/>
      <c r="F41" s="81"/>
      <c r="G41" s="81"/>
      <c r="H41" s="125"/>
      <c r="I41" s="125">
        <v>12384.48</v>
      </c>
      <c r="J41" s="125"/>
      <c r="K41" s="125"/>
      <c r="L41" s="125"/>
      <c r="M41" s="125"/>
      <c r="N41" s="125"/>
      <c r="O41" s="125">
        <v>623.92999999999995</v>
      </c>
      <c r="P41" s="125"/>
      <c r="Q41" s="125"/>
      <c r="R41" s="125">
        <v>5128.6099999999997</v>
      </c>
      <c r="S41" s="125"/>
      <c r="T41" s="116">
        <f t="shared" si="0"/>
        <v>18137.02</v>
      </c>
      <c r="U41" s="88"/>
    </row>
    <row r="42" spans="1:21" s="15" customFormat="1" ht="25.5">
      <c r="A42" s="153"/>
      <c r="B42" s="65" t="s">
        <v>306</v>
      </c>
      <c r="C42" s="48" t="s">
        <v>436</v>
      </c>
      <c r="D42" s="81"/>
      <c r="E42" s="81"/>
      <c r="F42" s="81"/>
      <c r="G42" s="81"/>
      <c r="H42" s="125">
        <v>8545.11</v>
      </c>
      <c r="I42" s="125">
        <v>73228.19</v>
      </c>
      <c r="J42" s="125">
        <v>16585.759999999998</v>
      </c>
      <c r="K42" s="125">
        <v>1880.34</v>
      </c>
      <c r="L42" s="125">
        <v>253.09</v>
      </c>
      <c r="M42" s="125">
        <v>4942.79</v>
      </c>
      <c r="N42" s="125"/>
      <c r="O42" s="125">
        <v>13418.27</v>
      </c>
      <c r="P42" s="125">
        <v>159</v>
      </c>
      <c r="Q42" s="125"/>
      <c r="R42" s="125">
        <v>11425.54</v>
      </c>
      <c r="S42" s="125">
        <v>4151.8100000000004</v>
      </c>
      <c r="T42" s="116">
        <f t="shared" si="0"/>
        <v>134589.9</v>
      </c>
      <c r="U42" s="88"/>
    </row>
    <row r="43" spans="1:21" s="15" customFormat="1">
      <c r="A43" s="153"/>
      <c r="B43" s="65" t="s">
        <v>307</v>
      </c>
      <c r="C43" s="48" t="s">
        <v>48</v>
      </c>
      <c r="D43" s="81"/>
      <c r="E43" s="81"/>
      <c r="F43" s="81"/>
      <c r="G43" s="81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16">
        <f t="shared" si="0"/>
        <v>0</v>
      </c>
      <c r="U43" s="88"/>
    </row>
    <row r="44" spans="1:21" s="15" customFormat="1">
      <c r="A44" s="153"/>
      <c r="B44" s="146" t="s">
        <v>308</v>
      </c>
      <c r="C44" s="48" t="s">
        <v>50</v>
      </c>
      <c r="D44" s="81"/>
      <c r="E44" s="81"/>
      <c r="F44" s="81"/>
      <c r="G44" s="81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16">
        <f t="shared" si="0"/>
        <v>0</v>
      </c>
      <c r="U44" s="88"/>
    </row>
    <row r="45" spans="1:21" s="15" customFormat="1">
      <c r="A45" s="153"/>
      <c r="B45" s="146"/>
      <c r="C45" s="48" t="s">
        <v>437</v>
      </c>
      <c r="D45" s="81"/>
      <c r="E45" s="81"/>
      <c r="F45" s="81"/>
      <c r="G45" s="81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16">
        <f t="shared" si="0"/>
        <v>0</v>
      </c>
      <c r="U45" s="88"/>
    </row>
    <row r="46" spans="1:21" s="15" customFormat="1" ht="25.5">
      <c r="A46" s="153"/>
      <c r="B46" s="65" t="s">
        <v>310</v>
      </c>
      <c r="C46" s="48" t="s">
        <v>52</v>
      </c>
      <c r="D46" s="81"/>
      <c r="E46" s="81"/>
      <c r="F46" s="81"/>
      <c r="G46" s="81"/>
      <c r="H46" s="125">
        <v>9250.18</v>
      </c>
      <c r="I46" s="125">
        <v>9242.06</v>
      </c>
      <c r="J46" s="125">
        <v>9242.06</v>
      </c>
      <c r="K46" s="125">
        <v>9242.0499999999993</v>
      </c>
      <c r="L46" s="125">
        <v>9242.0499999999993</v>
      </c>
      <c r="M46" s="125">
        <v>9242.0400000000009</v>
      </c>
      <c r="N46" s="125">
        <v>9242.0499999999993</v>
      </c>
      <c r="O46" s="125">
        <v>9317.82</v>
      </c>
      <c r="P46" s="125">
        <v>9317.82</v>
      </c>
      <c r="Q46" s="125">
        <v>9317.81</v>
      </c>
      <c r="R46" s="125">
        <v>9317.82</v>
      </c>
      <c r="S46" s="125">
        <v>9666.19</v>
      </c>
      <c r="T46" s="116">
        <f t="shared" si="0"/>
        <v>111639.95000000001</v>
      </c>
      <c r="U46" s="88"/>
    </row>
    <row r="47" spans="1:21" s="15" customFormat="1" ht="25.5">
      <c r="A47" s="153"/>
      <c r="B47" s="65" t="s">
        <v>311</v>
      </c>
      <c r="C47" s="48" t="s">
        <v>53</v>
      </c>
      <c r="D47" s="81"/>
      <c r="E47" s="81"/>
      <c r="F47" s="81"/>
      <c r="G47" s="81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16">
        <f t="shared" si="0"/>
        <v>0</v>
      </c>
      <c r="U47" s="88"/>
    </row>
    <row r="48" spans="1:21" s="15" customFormat="1">
      <c r="A48" s="153"/>
      <c r="B48" s="65" t="s">
        <v>312</v>
      </c>
      <c r="C48" s="48" t="s">
        <v>55</v>
      </c>
      <c r="D48" s="81"/>
      <c r="E48" s="81"/>
      <c r="F48" s="81"/>
      <c r="G48" s="81"/>
      <c r="H48" s="125"/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16">
        <f t="shared" si="0"/>
        <v>0</v>
      </c>
      <c r="U48" s="88"/>
    </row>
    <row r="49" spans="1:21" s="15" customFormat="1" ht="14.25" customHeight="1">
      <c r="A49" s="154" t="s">
        <v>313</v>
      </c>
      <c r="B49" s="151" t="s">
        <v>314</v>
      </c>
      <c r="C49" s="48" t="s">
        <v>56</v>
      </c>
      <c r="D49" s="81"/>
      <c r="E49" s="81"/>
      <c r="F49" s="81"/>
      <c r="G49" s="81"/>
      <c r="H49" s="125">
        <v>94112.18</v>
      </c>
      <c r="I49" s="125">
        <v>54758.29</v>
      </c>
      <c r="J49" s="125">
        <v>27185.81</v>
      </c>
      <c r="K49" s="125">
        <v>21402.68</v>
      </c>
      <c r="L49" s="125">
        <v>-7620.93</v>
      </c>
      <c r="M49" s="125">
        <v>19394.810000000001</v>
      </c>
      <c r="N49" s="125">
        <v>24357.61</v>
      </c>
      <c r="O49" s="125">
        <v>7395.49</v>
      </c>
      <c r="P49" s="125">
        <v>397383.52</v>
      </c>
      <c r="Q49" s="125">
        <v>38155.519999999997</v>
      </c>
      <c r="R49" s="125">
        <v>60136.62</v>
      </c>
      <c r="S49" s="125">
        <v>232801.67</v>
      </c>
      <c r="T49" s="116">
        <f t="shared" si="0"/>
        <v>969463.27</v>
      </c>
      <c r="U49" s="88"/>
    </row>
    <row r="50" spans="1:21" s="15" customFormat="1">
      <c r="A50" s="154"/>
      <c r="B50" s="151"/>
      <c r="C50" s="48" t="s">
        <v>57</v>
      </c>
      <c r="D50" s="81"/>
      <c r="E50" s="81"/>
      <c r="F50" s="81"/>
      <c r="G50" s="81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16">
        <f t="shared" si="0"/>
        <v>0</v>
      </c>
      <c r="U50" s="88"/>
    </row>
    <row r="51" spans="1:21" s="15" customFormat="1" ht="25.5">
      <c r="A51" s="154"/>
      <c r="B51" s="151"/>
      <c r="C51" s="48" t="s">
        <v>438</v>
      </c>
      <c r="D51" s="81"/>
      <c r="E51" s="81"/>
      <c r="F51" s="81"/>
      <c r="G51" s="81"/>
      <c r="H51" s="125"/>
      <c r="I51" s="125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16">
        <f t="shared" si="0"/>
        <v>0</v>
      </c>
      <c r="U51" s="88"/>
    </row>
    <row r="52" spans="1:21" s="15" customFormat="1" ht="14.25" customHeight="1">
      <c r="A52" s="154"/>
      <c r="B52" s="146" t="s">
        <v>315</v>
      </c>
      <c r="C52" s="48" t="s">
        <v>59</v>
      </c>
      <c r="D52" s="81"/>
      <c r="E52" s="81"/>
      <c r="F52" s="81"/>
      <c r="G52" s="81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16">
        <f t="shared" si="0"/>
        <v>0</v>
      </c>
      <c r="U52" s="88"/>
    </row>
    <row r="53" spans="1:21" s="15" customFormat="1" ht="25.5">
      <c r="A53" s="154"/>
      <c r="B53" s="146"/>
      <c r="C53" s="48" t="s">
        <v>60</v>
      </c>
      <c r="D53" s="81"/>
      <c r="E53" s="81"/>
      <c r="F53" s="81"/>
      <c r="G53" s="81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16">
        <f t="shared" si="0"/>
        <v>0</v>
      </c>
      <c r="U53" s="88"/>
    </row>
    <row r="54" spans="1:21" s="15" customFormat="1">
      <c r="A54" s="154"/>
      <c r="B54" s="146"/>
      <c r="C54" s="48" t="s">
        <v>439</v>
      </c>
      <c r="D54" s="81"/>
      <c r="E54" s="81"/>
      <c r="F54" s="81"/>
      <c r="G54" s="81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16">
        <f t="shared" si="0"/>
        <v>0</v>
      </c>
      <c r="U54" s="88"/>
    </row>
    <row r="55" spans="1:21" s="15" customFormat="1">
      <c r="A55" s="154"/>
      <c r="B55" s="64" t="s">
        <v>316</v>
      </c>
      <c r="C55" s="48" t="s">
        <v>62</v>
      </c>
      <c r="D55" s="81"/>
      <c r="E55" s="81"/>
      <c r="F55" s="81"/>
      <c r="G55" s="81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16">
        <f t="shared" si="0"/>
        <v>0</v>
      </c>
      <c r="U55" s="88"/>
    </row>
    <row r="56" spans="1:21" s="15" customFormat="1">
      <c r="A56" s="154"/>
      <c r="B56" s="64" t="s">
        <v>369</v>
      </c>
      <c r="C56" s="48" t="s">
        <v>63</v>
      </c>
      <c r="D56" s="81"/>
      <c r="E56" s="81"/>
      <c r="F56" s="81"/>
      <c r="G56" s="81"/>
      <c r="H56" s="125"/>
      <c r="I56" s="125">
        <v>140</v>
      </c>
      <c r="J56" s="125"/>
      <c r="K56" s="125"/>
      <c r="L56" s="125">
        <v>4201.3100000000004</v>
      </c>
      <c r="M56" s="125"/>
      <c r="N56" s="125"/>
      <c r="O56" s="125"/>
      <c r="P56" s="125"/>
      <c r="Q56" s="125"/>
      <c r="R56" s="125"/>
      <c r="S56" s="125"/>
      <c r="T56" s="116">
        <f t="shared" si="0"/>
        <v>4341.3100000000004</v>
      </c>
      <c r="U56" s="88"/>
    </row>
    <row r="57" spans="1:21" s="15" customFormat="1" ht="14.25" customHeight="1">
      <c r="A57" s="155" t="s">
        <v>370</v>
      </c>
      <c r="B57" s="65" t="s">
        <v>371</v>
      </c>
      <c r="C57" s="48" t="s">
        <v>66</v>
      </c>
      <c r="D57" s="81"/>
      <c r="E57" s="81"/>
      <c r="F57" s="81"/>
      <c r="G57" s="81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16">
        <f t="shared" si="0"/>
        <v>0</v>
      </c>
      <c r="U57" s="88"/>
    </row>
    <row r="58" spans="1:21" s="15" customFormat="1" ht="25.5">
      <c r="A58" s="155"/>
      <c r="B58" s="64" t="s">
        <v>372</v>
      </c>
      <c r="C58" s="48" t="s">
        <v>67</v>
      </c>
      <c r="D58" s="81"/>
      <c r="E58" s="81"/>
      <c r="F58" s="81"/>
      <c r="G58" s="81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16">
        <f t="shared" si="0"/>
        <v>0</v>
      </c>
      <c r="U58" s="88"/>
    </row>
    <row r="59" spans="1:21" s="15" customFormat="1">
      <c r="A59" s="155"/>
      <c r="B59" s="151" t="s">
        <v>373</v>
      </c>
      <c r="C59" s="48" t="s">
        <v>68</v>
      </c>
      <c r="D59" s="81"/>
      <c r="E59" s="81"/>
      <c r="F59" s="81"/>
      <c r="G59" s="81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16">
        <f t="shared" si="0"/>
        <v>0</v>
      </c>
      <c r="U59" s="88"/>
    </row>
    <row r="60" spans="1:21" s="15" customFormat="1">
      <c r="A60" s="155"/>
      <c r="B60" s="151"/>
      <c r="C60" s="48" t="s">
        <v>440</v>
      </c>
      <c r="D60" s="81"/>
      <c r="E60" s="81"/>
      <c r="F60" s="81"/>
      <c r="G60" s="81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16">
        <f t="shared" si="0"/>
        <v>0</v>
      </c>
      <c r="U60" s="88"/>
    </row>
    <row r="61" spans="1:21" s="15" customFormat="1" ht="25.5">
      <c r="A61" s="155"/>
      <c r="B61" s="64" t="s">
        <v>374</v>
      </c>
      <c r="C61" s="48" t="s">
        <v>69</v>
      </c>
      <c r="D61" s="81"/>
      <c r="E61" s="81"/>
      <c r="F61" s="81"/>
      <c r="G61" s="81"/>
      <c r="H61" s="125"/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16">
        <f t="shared" si="0"/>
        <v>0</v>
      </c>
      <c r="U61" s="88"/>
    </row>
    <row r="62" spans="1:21" s="15" customFormat="1" ht="25.5">
      <c r="A62" s="155"/>
      <c r="B62" s="65" t="s">
        <v>375</v>
      </c>
      <c r="C62" s="48" t="s">
        <v>71</v>
      </c>
      <c r="D62" s="81"/>
      <c r="E62" s="81"/>
      <c r="F62" s="81"/>
      <c r="G62" s="81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16">
        <f t="shared" si="0"/>
        <v>0</v>
      </c>
      <c r="U62" s="88"/>
    </row>
    <row r="63" spans="1:21" s="15" customFormat="1" ht="14.25" customHeight="1">
      <c r="A63" s="150" t="s">
        <v>376</v>
      </c>
      <c r="B63" s="47" t="s">
        <v>377</v>
      </c>
      <c r="C63" s="48" t="s">
        <v>74</v>
      </c>
      <c r="D63" s="81"/>
      <c r="E63" s="81"/>
      <c r="F63" s="81"/>
      <c r="G63" s="81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16">
        <f t="shared" si="0"/>
        <v>0</v>
      </c>
      <c r="U63" s="88"/>
    </row>
    <row r="64" spans="1:21" s="15" customFormat="1">
      <c r="A64" s="150"/>
      <c r="B64" s="47" t="s">
        <v>378</v>
      </c>
      <c r="C64" s="48" t="s">
        <v>75</v>
      </c>
      <c r="D64" s="81"/>
      <c r="E64" s="81"/>
      <c r="F64" s="81"/>
      <c r="G64" s="81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16">
        <f t="shared" si="0"/>
        <v>0</v>
      </c>
      <c r="U64" s="88"/>
    </row>
    <row r="65" spans="1:21" s="15" customFormat="1">
      <c r="A65" s="150"/>
      <c r="B65" s="47" t="s">
        <v>379</v>
      </c>
      <c r="C65" s="48" t="s">
        <v>76</v>
      </c>
      <c r="D65" s="81"/>
      <c r="E65" s="81"/>
      <c r="F65" s="81"/>
      <c r="G65" s="81"/>
      <c r="H65" s="125">
        <v>1613.65</v>
      </c>
      <c r="I65" s="125">
        <v>866.66</v>
      </c>
      <c r="J65" s="125">
        <v>1313.9</v>
      </c>
      <c r="K65" s="125">
        <v>1575.22</v>
      </c>
      <c r="L65" s="125">
        <v>1293.67</v>
      </c>
      <c r="M65" s="125">
        <v>1034.93</v>
      </c>
      <c r="N65" s="125">
        <v>3882.41</v>
      </c>
      <c r="O65" s="125">
        <v>3895.05</v>
      </c>
      <c r="P65" s="125">
        <v>3622.4</v>
      </c>
      <c r="Q65" s="125">
        <v>1811.18</v>
      </c>
      <c r="R65" s="125">
        <v>1630.07</v>
      </c>
      <c r="S65" s="125">
        <v>1641.63</v>
      </c>
      <c r="T65" s="116">
        <f t="shared" si="0"/>
        <v>24180.770000000004</v>
      </c>
      <c r="U65" s="88"/>
    </row>
    <row r="66" spans="1:21" s="15" customFormat="1" ht="25.5">
      <c r="A66" s="150"/>
      <c r="B66" s="47" t="s">
        <v>380</v>
      </c>
      <c r="C66" s="48" t="s">
        <v>78</v>
      </c>
      <c r="D66" s="81"/>
      <c r="E66" s="81"/>
      <c r="F66" s="81"/>
      <c r="G66" s="81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16">
        <f t="shared" si="0"/>
        <v>0</v>
      </c>
      <c r="U66" s="88"/>
    </row>
    <row r="67" spans="1:21" s="15" customFormat="1">
      <c r="A67" s="150"/>
      <c r="B67" s="47" t="s">
        <v>381</v>
      </c>
      <c r="C67" s="48" t="s">
        <v>79</v>
      </c>
      <c r="D67" s="81"/>
      <c r="E67" s="81"/>
      <c r="F67" s="81"/>
      <c r="G67" s="81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16">
        <f t="shared" si="0"/>
        <v>0</v>
      </c>
      <c r="U67" s="88"/>
    </row>
    <row r="68" spans="1:21" s="15" customFormat="1">
      <c r="A68" s="150"/>
      <c r="B68" s="151" t="s">
        <v>382</v>
      </c>
      <c r="C68" s="48" t="s">
        <v>81</v>
      </c>
      <c r="D68" s="81"/>
      <c r="E68" s="81"/>
      <c r="F68" s="81"/>
      <c r="G68" s="81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16">
        <f t="shared" si="0"/>
        <v>0</v>
      </c>
      <c r="U68" s="88"/>
    </row>
    <row r="69" spans="1:21" s="15" customFormat="1">
      <c r="A69" s="150"/>
      <c r="B69" s="151"/>
      <c r="C69" s="48" t="s">
        <v>82</v>
      </c>
      <c r="D69" s="81"/>
      <c r="E69" s="81"/>
      <c r="F69" s="81"/>
      <c r="G69" s="81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16">
        <f t="shared" si="0"/>
        <v>0</v>
      </c>
      <c r="U69" s="88"/>
    </row>
    <row r="70" spans="1:21" s="15" customFormat="1">
      <c r="A70" s="150"/>
      <c r="B70" s="64" t="s">
        <v>383</v>
      </c>
      <c r="C70" s="48" t="s">
        <v>84</v>
      </c>
      <c r="D70" s="81"/>
      <c r="E70" s="81"/>
      <c r="F70" s="81"/>
      <c r="G70" s="81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16">
        <f t="shared" si="0"/>
        <v>0</v>
      </c>
      <c r="U70" s="88"/>
    </row>
    <row r="71" spans="1:21" s="15" customFormat="1" ht="25.5">
      <c r="A71" s="150"/>
      <c r="B71" s="64" t="s">
        <v>384</v>
      </c>
      <c r="C71" s="48" t="s">
        <v>85</v>
      </c>
      <c r="D71" s="81"/>
      <c r="E71" s="81"/>
      <c r="F71" s="81"/>
      <c r="G71" s="81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16">
        <f t="shared" ref="T71:T96" si="1">SUM(H71:S71)</f>
        <v>0</v>
      </c>
      <c r="U71" s="88"/>
    </row>
    <row r="72" spans="1:21" s="15" customFormat="1" ht="25.5">
      <c r="A72" s="150"/>
      <c r="B72" s="64" t="s">
        <v>385</v>
      </c>
      <c r="C72" s="48" t="s">
        <v>86</v>
      </c>
      <c r="D72" s="81"/>
      <c r="E72" s="81"/>
      <c r="F72" s="81"/>
      <c r="G72" s="81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16">
        <f t="shared" si="1"/>
        <v>0</v>
      </c>
      <c r="U72" s="88"/>
    </row>
    <row r="73" spans="1:21" s="15" customFormat="1">
      <c r="A73" s="150"/>
      <c r="B73" s="151" t="s">
        <v>386</v>
      </c>
      <c r="C73" s="48" t="s">
        <v>88</v>
      </c>
      <c r="D73" s="81"/>
      <c r="E73" s="81"/>
      <c r="F73" s="81"/>
      <c r="G73" s="81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16">
        <f t="shared" si="1"/>
        <v>0</v>
      </c>
      <c r="U73" s="88"/>
    </row>
    <row r="74" spans="1:21" s="15" customFormat="1">
      <c r="A74" s="150"/>
      <c r="B74" s="151"/>
      <c r="C74" s="50" t="s">
        <v>89</v>
      </c>
      <c r="D74" s="81"/>
      <c r="E74" s="81"/>
      <c r="F74" s="81"/>
      <c r="G74" s="81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16">
        <f t="shared" si="1"/>
        <v>0</v>
      </c>
      <c r="U74" s="88"/>
    </row>
    <row r="75" spans="1:21" s="15" customFormat="1" ht="25.5">
      <c r="A75" s="150"/>
      <c r="B75" s="64" t="s">
        <v>387</v>
      </c>
      <c r="C75" s="48" t="s">
        <v>91</v>
      </c>
      <c r="D75" s="81"/>
      <c r="E75" s="81"/>
      <c r="F75" s="81"/>
      <c r="G75" s="81"/>
      <c r="H75" s="125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16">
        <f t="shared" si="1"/>
        <v>0</v>
      </c>
      <c r="U75" s="88"/>
    </row>
    <row r="76" spans="1:21" s="15" customFormat="1" ht="14.25" customHeight="1">
      <c r="A76" s="145" t="s">
        <v>388</v>
      </c>
      <c r="B76" s="65" t="s">
        <v>389</v>
      </c>
      <c r="C76" s="48" t="s">
        <v>93</v>
      </c>
      <c r="D76" s="81"/>
      <c r="E76" s="81"/>
      <c r="F76" s="81"/>
      <c r="G76" s="81"/>
      <c r="H76" s="125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16">
        <f t="shared" si="1"/>
        <v>0</v>
      </c>
      <c r="U76" s="88"/>
    </row>
    <row r="77" spans="1:21" s="15" customFormat="1">
      <c r="A77" s="145"/>
      <c r="B77" s="146" t="s">
        <v>390</v>
      </c>
      <c r="C77" s="48" t="s">
        <v>95</v>
      </c>
      <c r="D77" s="81"/>
      <c r="E77" s="81"/>
      <c r="F77" s="81"/>
      <c r="G77" s="81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16">
        <f t="shared" si="1"/>
        <v>0</v>
      </c>
      <c r="U77" s="88"/>
    </row>
    <row r="78" spans="1:21" s="15" customFormat="1">
      <c r="A78" s="145"/>
      <c r="B78" s="146"/>
      <c r="C78" s="50" t="s">
        <v>96</v>
      </c>
      <c r="D78" s="81"/>
      <c r="E78" s="81"/>
      <c r="F78" s="81"/>
      <c r="G78" s="81"/>
      <c r="H78" s="125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16">
        <f t="shared" si="1"/>
        <v>0</v>
      </c>
      <c r="U78" s="88"/>
    </row>
    <row r="79" spans="1:21" s="15" customFormat="1">
      <c r="A79" s="145"/>
      <c r="B79" s="65" t="s">
        <v>391</v>
      </c>
      <c r="C79" s="48" t="s">
        <v>97</v>
      </c>
      <c r="D79" s="81"/>
      <c r="E79" s="81"/>
      <c r="F79" s="81"/>
      <c r="G79" s="81"/>
      <c r="H79" s="125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16">
        <f t="shared" si="1"/>
        <v>0</v>
      </c>
      <c r="U79" s="88"/>
    </row>
    <row r="80" spans="1:21" s="15" customFormat="1" ht="14.25" customHeight="1">
      <c r="A80" s="147" t="s">
        <v>392</v>
      </c>
      <c r="B80" s="65" t="s">
        <v>393</v>
      </c>
      <c r="C80" s="48" t="s">
        <v>100</v>
      </c>
      <c r="D80" s="81"/>
      <c r="E80" s="81"/>
      <c r="F80" s="81"/>
      <c r="G80" s="81"/>
      <c r="H80" s="125"/>
      <c r="I80" s="125">
        <v>137.93</v>
      </c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16">
        <f t="shared" si="1"/>
        <v>137.93</v>
      </c>
      <c r="U80" s="88"/>
    </row>
    <row r="81" spans="1:29" s="15" customFormat="1" ht="17.25" customHeight="1">
      <c r="A81" s="147"/>
      <c r="B81" s="65" t="s">
        <v>394</v>
      </c>
      <c r="C81" s="45" t="s">
        <v>101</v>
      </c>
      <c r="D81" s="81"/>
      <c r="E81" s="81"/>
      <c r="F81" s="81"/>
      <c r="G81" s="81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16">
        <f t="shared" si="1"/>
        <v>0</v>
      </c>
      <c r="U81" s="88"/>
    </row>
    <row r="82" spans="1:29" s="15" customFormat="1" ht="17.25" customHeight="1">
      <c r="A82" s="147"/>
      <c r="B82" s="146" t="s">
        <v>395</v>
      </c>
      <c r="C82" s="45" t="s">
        <v>103</v>
      </c>
      <c r="D82" s="81"/>
      <c r="E82" s="81"/>
      <c r="F82" s="81"/>
      <c r="G82" s="81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16">
        <f t="shared" si="1"/>
        <v>0</v>
      </c>
      <c r="U82" s="88"/>
    </row>
    <row r="83" spans="1:29" s="15" customFormat="1" ht="17.25" customHeight="1">
      <c r="A83" s="147"/>
      <c r="B83" s="146"/>
      <c r="C83" s="45" t="s">
        <v>104</v>
      </c>
      <c r="D83" s="81"/>
      <c r="E83" s="81"/>
      <c r="F83" s="81"/>
      <c r="G83" s="81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16">
        <f t="shared" si="1"/>
        <v>0</v>
      </c>
      <c r="U83" s="88"/>
    </row>
    <row r="84" spans="1:29" s="15" customFormat="1" ht="17.25" customHeight="1">
      <c r="A84" s="147"/>
      <c r="B84" s="146"/>
      <c r="C84" s="45" t="s">
        <v>105</v>
      </c>
      <c r="D84" s="81"/>
      <c r="E84" s="81"/>
      <c r="F84" s="81"/>
      <c r="G84" s="81"/>
      <c r="H84" s="125"/>
      <c r="I84" s="125"/>
      <c r="J84" s="125"/>
      <c r="K84" s="125"/>
      <c r="L84" s="125"/>
      <c r="M84" s="125"/>
      <c r="N84" s="125"/>
      <c r="O84" s="125"/>
      <c r="P84" s="125"/>
      <c r="Q84" s="125"/>
      <c r="R84" s="125"/>
      <c r="S84" s="125"/>
      <c r="T84" s="116">
        <f t="shared" si="1"/>
        <v>0</v>
      </c>
      <c r="U84" s="88"/>
    </row>
    <row r="85" spans="1:29" s="15" customFormat="1" ht="17.25" customHeight="1">
      <c r="A85" s="147"/>
      <c r="B85" s="65" t="s">
        <v>396</v>
      </c>
      <c r="C85" s="48" t="s">
        <v>107</v>
      </c>
      <c r="D85" s="81"/>
      <c r="E85" s="81"/>
      <c r="F85" s="81"/>
      <c r="G85" s="81"/>
      <c r="H85" s="125"/>
      <c r="I85" s="125"/>
      <c r="J85" s="125"/>
      <c r="K85" s="125"/>
      <c r="L85" s="125"/>
      <c r="M85" s="125"/>
      <c r="N85" s="125"/>
      <c r="O85" s="125"/>
      <c r="P85" s="125"/>
      <c r="Q85" s="125"/>
      <c r="R85" s="125"/>
      <c r="S85" s="125"/>
      <c r="T85" s="116">
        <f t="shared" si="1"/>
        <v>0</v>
      </c>
      <c r="U85" s="88"/>
    </row>
    <row r="86" spans="1:29" s="15" customFormat="1" ht="17.25" customHeight="1">
      <c r="A86" s="148" t="s">
        <v>397</v>
      </c>
      <c r="B86" s="65" t="s">
        <v>398</v>
      </c>
      <c r="C86" s="48" t="s">
        <v>110</v>
      </c>
      <c r="D86" s="81"/>
      <c r="E86" s="81"/>
      <c r="F86" s="81"/>
      <c r="G86" s="81"/>
      <c r="H86" s="125"/>
      <c r="I86" s="125"/>
      <c r="J86" s="125"/>
      <c r="K86" s="125"/>
      <c r="L86" s="125"/>
      <c r="M86" s="125"/>
      <c r="N86" s="125"/>
      <c r="O86" s="125"/>
      <c r="P86" s="125"/>
      <c r="Q86" s="125"/>
      <c r="R86" s="125"/>
      <c r="S86" s="125"/>
      <c r="T86" s="116">
        <f t="shared" si="1"/>
        <v>0</v>
      </c>
      <c r="U86" s="88"/>
    </row>
    <row r="87" spans="1:29" s="15" customFormat="1" ht="17.25" customHeight="1">
      <c r="A87" s="148"/>
      <c r="B87" s="65" t="s">
        <v>399</v>
      </c>
      <c r="C87" s="48" t="s">
        <v>112</v>
      </c>
      <c r="D87" s="81"/>
      <c r="E87" s="81"/>
      <c r="F87" s="81"/>
      <c r="G87" s="81"/>
      <c r="H87" s="125"/>
      <c r="I87" s="125"/>
      <c r="J87" s="125"/>
      <c r="K87" s="125"/>
      <c r="L87" s="125"/>
      <c r="M87" s="125"/>
      <c r="N87" s="125"/>
      <c r="O87" s="125"/>
      <c r="P87" s="125"/>
      <c r="Q87" s="125"/>
      <c r="R87" s="125"/>
      <c r="S87" s="125"/>
      <c r="T87" s="116">
        <f t="shared" si="1"/>
        <v>0</v>
      </c>
      <c r="U87" s="88"/>
    </row>
    <row r="88" spans="1:29" s="15" customFormat="1" ht="17.25" customHeight="1">
      <c r="A88" s="148"/>
      <c r="B88" s="65" t="s">
        <v>400</v>
      </c>
      <c r="C88" s="48" t="s">
        <v>114</v>
      </c>
      <c r="D88" s="81"/>
      <c r="E88" s="81"/>
      <c r="F88" s="81"/>
      <c r="G88" s="81"/>
      <c r="H88" s="125"/>
      <c r="I88" s="125"/>
      <c r="J88" s="125"/>
      <c r="K88" s="125"/>
      <c r="L88" s="125"/>
      <c r="M88" s="125"/>
      <c r="N88" s="125"/>
      <c r="O88" s="125"/>
      <c r="P88" s="125"/>
      <c r="Q88" s="125"/>
      <c r="R88" s="125"/>
      <c r="S88" s="125"/>
      <c r="T88" s="116">
        <f t="shared" si="1"/>
        <v>0</v>
      </c>
      <c r="U88" s="88"/>
    </row>
    <row r="89" spans="1:29" s="15" customFormat="1" ht="17.25" customHeight="1">
      <c r="A89" s="148"/>
      <c r="B89" s="65" t="s">
        <v>401</v>
      </c>
      <c r="C89" s="48" t="s">
        <v>115</v>
      </c>
      <c r="D89" s="81"/>
      <c r="E89" s="81"/>
      <c r="F89" s="81"/>
      <c r="G89" s="81"/>
      <c r="H89" s="125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16">
        <f t="shared" si="1"/>
        <v>0</v>
      </c>
      <c r="U89" s="88"/>
    </row>
    <row r="90" spans="1:29" s="15" customFormat="1" ht="17.25" customHeight="1">
      <c r="A90" s="149" t="s">
        <v>275</v>
      </c>
      <c r="B90" s="65" t="s">
        <v>402</v>
      </c>
      <c r="C90" s="48" t="s">
        <v>117</v>
      </c>
      <c r="D90" s="81"/>
      <c r="E90" s="81"/>
      <c r="F90" s="81"/>
      <c r="G90" s="81"/>
      <c r="H90" s="125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16">
        <f t="shared" si="1"/>
        <v>0</v>
      </c>
      <c r="U90" s="88"/>
    </row>
    <row r="91" spans="1:29" s="15" customFormat="1" ht="17.25" customHeight="1">
      <c r="A91" s="149"/>
      <c r="B91" s="65" t="s">
        <v>403</v>
      </c>
      <c r="C91" s="48" t="s">
        <v>441</v>
      </c>
      <c r="D91" s="81"/>
      <c r="E91" s="81"/>
      <c r="F91" s="81"/>
      <c r="G91" s="81"/>
      <c r="H91" s="125"/>
      <c r="I91" s="125"/>
      <c r="J91" s="125"/>
      <c r="K91" s="125"/>
      <c r="L91" s="125"/>
      <c r="M91" s="125"/>
      <c r="N91" s="125"/>
      <c r="O91" s="125"/>
      <c r="P91" s="125"/>
      <c r="Q91" s="125"/>
      <c r="R91" s="125"/>
      <c r="S91" s="125"/>
      <c r="T91" s="116">
        <f t="shared" si="1"/>
        <v>0</v>
      </c>
      <c r="U91" s="88"/>
    </row>
    <row r="92" spans="1:29" s="15" customFormat="1" ht="17.25" customHeight="1">
      <c r="A92" s="149"/>
      <c r="B92" s="65" t="s">
        <v>404</v>
      </c>
      <c r="C92" s="48" t="s">
        <v>16</v>
      </c>
      <c r="D92" s="81"/>
      <c r="E92" s="81"/>
      <c r="F92" s="81"/>
      <c r="G92" s="81"/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16">
        <f t="shared" si="1"/>
        <v>0</v>
      </c>
      <c r="U92" s="88"/>
    </row>
    <row r="93" spans="1:29" s="34" customFormat="1" ht="15" customHeight="1">
      <c r="A93" s="205" t="s">
        <v>405</v>
      </c>
      <c r="B93" s="206"/>
      <c r="C93" s="207"/>
      <c r="D93" s="89"/>
      <c r="E93" s="89"/>
      <c r="F93" s="89"/>
      <c r="G93" s="89"/>
      <c r="H93" s="116">
        <f>SUM(H6:H92)</f>
        <v>140473.56999999998</v>
      </c>
      <c r="I93" s="116">
        <f t="shared" ref="I93:S93" si="2">SUM(I6:I92)</f>
        <v>178687.18</v>
      </c>
      <c r="J93" s="116">
        <f t="shared" si="2"/>
        <v>76148.75</v>
      </c>
      <c r="K93" s="116">
        <f t="shared" si="2"/>
        <v>83059.26999999999</v>
      </c>
      <c r="L93" s="116">
        <f t="shared" si="2"/>
        <v>47178.729999999989</v>
      </c>
      <c r="M93" s="116">
        <f t="shared" si="2"/>
        <v>79213.06</v>
      </c>
      <c r="N93" s="116">
        <f t="shared" si="2"/>
        <v>64817.41</v>
      </c>
      <c r="O93" s="116">
        <f t="shared" si="2"/>
        <v>83123.709999999992</v>
      </c>
      <c r="P93" s="116">
        <f t="shared" si="2"/>
        <v>440744.02</v>
      </c>
      <c r="Q93" s="116">
        <f t="shared" si="2"/>
        <v>84457.00999999998</v>
      </c>
      <c r="R93" s="116">
        <f t="shared" si="2"/>
        <v>121795.45000000001</v>
      </c>
      <c r="S93" s="116">
        <f t="shared" si="2"/>
        <v>288214.77</v>
      </c>
      <c r="T93" s="116">
        <f t="shared" si="1"/>
        <v>1687912.9300000002</v>
      </c>
      <c r="U93" s="88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02" t="s">
        <v>419</v>
      </c>
      <c r="B94" s="203"/>
      <c r="C94" s="204"/>
      <c r="D94" s="81"/>
      <c r="E94" s="81"/>
      <c r="F94" s="81"/>
      <c r="G94" s="81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6">
        <f t="shared" si="1"/>
        <v>0</v>
      </c>
      <c r="U94" s="88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02" t="s">
        <v>420</v>
      </c>
      <c r="B95" s="203"/>
      <c r="C95" s="204"/>
      <c r="D95" s="81"/>
      <c r="E95" s="81"/>
      <c r="F95" s="81"/>
      <c r="G95" s="81"/>
      <c r="H95" s="115">
        <f>H93</f>
        <v>140473.56999999998</v>
      </c>
      <c r="I95" s="125">
        <f t="shared" ref="I95:S95" si="3">I93</f>
        <v>178687.18</v>
      </c>
      <c r="J95" s="125">
        <f t="shared" si="3"/>
        <v>76148.75</v>
      </c>
      <c r="K95" s="125">
        <f t="shared" si="3"/>
        <v>83059.26999999999</v>
      </c>
      <c r="L95" s="125">
        <f t="shared" si="3"/>
        <v>47178.729999999989</v>
      </c>
      <c r="M95" s="125">
        <f t="shared" si="3"/>
        <v>79213.06</v>
      </c>
      <c r="N95" s="125">
        <f t="shared" si="3"/>
        <v>64817.41</v>
      </c>
      <c r="O95" s="125">
        <f t="shared" si="3"/>
        <v>83123.709999999992</v>
      </c>
      <c r="P95" s="125">
        <f t="shared" si="3"/>
        <v>440744.02</v>
      </c>
      <c r="Q95" s="125">
        <f t="shared" si="3"/>
        <v>84457.00999999998</v>
      </c>
      <c r="R95" s="125">
        <f t="shared" si="3"/>
        <v>121795.45000000001</v>
      </c>
      <c r="S95" s="125">
        <f t="shared" si="3"/>
        <v>288214.77</v>
      </c>
      <c r="T95" s="116">
        <f t="shared" si="1"/>
        <v>1687912.9300000002</v>
      </c>
      <c r="U95" s="88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02" t="s">
        <v>431</v>
      </c>
      <c r="B96" s="203"/>
      <c r="C96" s="204"/>
      <c r="D96" s="81"/>
      <c r="E96" s="81"/>
      <c r="F96" s="81"/>
      <c r="G96" s="81"/>
      <c r="H96" s="115">
        <v>0</v>
      </c>
      <c r="I96" s="115">
        <v>0</v>
      </c>
      <c r="J96" s="115">
        <v>0</v>
      </c>
      <c r="K96" s="115"/>
      <c r="L96" s="115"/>
      <c r="M96" s="115"/>
      <c r="N96" s="115"/>
      <c r="O96" s="115"/>
      <c r="P96" s="115"/>
      <c r="Q96" s="115"/>
      <c r="R96" s="115"/>
      <c r="S96" s="115"/>
      <c r="T96" s="116">
        <f t="shared" si="1"/>
        <v>0</v>
      </c>
      <c r="U96" s="88"/>
      <c r="V96" s="15"/>
      <c r="W96" s="15"/>
      <c r="X96" s="15"/>
      <c r="Y96" s="15"/>
      <c r="Z96" s="15"/>
      <c r="AA96" s="15"/>
      <c r="AB96" s="15"/>
      <c r="AC96" s="15"/>
    </row>
    <row r="97" spans="1:20">
      <c r="A97" s="31"/>
      <c r="B97" s="31"/>
      <c r="C97" s="53" t="s">
        <v>122</v>
      </c>
      <c r="D97" s="53" t="b">
        <f>D93=SUM(D94:D96)</f>
        <v>1</v>
      </c>
      <c r="E97" s="53"/>
      <c r="F97" s="53" t="b">
        <f>F93=SUM(F94:F96)</f>
        <v>1</v>
      </c>
      <c r="G97" s="53"/>
      <c r="H97" s="90">
        <f>H93-SUM(H94:H96)</f>
        <v>0</v>
      </c>
      <c r="I97" s="90">
        <f t="shared" ref="I97:T97" si="4">I93-SUM(I94:I96)</f>
        <v>0</v>
      </c>
      <c r="J97" s="90">
        <f t="shared" si="4"/>
        <v>0</v>
      </c>
      <c r="K97" s="90">
        <f t="shared" si="4"/>
        <v>0</v>
      </c>
      <c r="L97" s="90">
        <f t="shared" si="4"/>
        <v>0</v>
      </c>
      <c r="M97" s="90">
        <f t="shared" si="4"/>
        <v>0</v>
      </c>
      <c r="N97" s="90">
        <f t="shared" si="4"/>
        <v>0</v>
      </c>
      <c r="O97" s="90">
        <f t="shared" si="4"/>
        <v>0</v>
      </c>
      <c r="P97" s="90">
        <f t="shared" si="4"/>
        <v>0</v>
      </c>
      <c r="Q97" s="90">
        <f t="shared" si="4"/>
        <v>0</v>
      </c>
      <c r="R97" s="90">
        <f t="shared" si="4"/>
        <v>0</v>
      </c>
      <c r="S97" s="90">
        <f t="shared" si="4"/>
        <v>0</v>
      </c>
      <c r="T97" s="90">
        <f t="shared" si="4"/>
        <v>0</v>
      </c>
    </row>
    <row r="98" spans="1:20">
      <c r="A98" s="31"/>
      <c r="B98" s="31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</row>
    <row r="99" spans="1:20">
      <c r="G99" s="35"/>
      <c r="Q99" s="55"/>
      <c r="R99" s="55"/>
      <c r="S99" s="55"/>
      <c r="T99" s="55"/>
    </row>
    <row r="100" spans="1:20">
      <c r="A100" s="31"/>
      <c r="G100" s="35"/>
    </row>
    <row r="101" spans="1:20">
      <c r="A101" s="31"/>
      <c r="G101" s="35"/>
    </row>
    <row r="102" spans="1:20">
      <c r="A102" s="31"/>
      <c r="G102" s="35"/>
    </row>
    <row r="103" spans="1:20">
      <c r="A103" s="31"/>
      <c r="G103" s="35"/>
    </row>
    <row r="104" spans="1:20">
      <c r="A104" s="31"/>
    </row>
  </sheetData>
  <autoFilter ref="H5:S97"/>
  <customSheetViews>
    <customSheetView guid="{8309B07A-FC01-4476-88AB-A9C1650B1DDA}" hiddenColumns="1">
      <pane xSplit="6" ySplit="5" topLeftCell="H87" activePane="bottomRight" state="frozen"/>
      <selection pane="bottomRight" activeCell="N102" sqref="N102"/>
      <pageMargins left="0.7" right="0.7" top="0.75" bottom="0.75" header="0.3" footer="0.3"/>
    </customSheetView>
    <customSheetView guid="{D4D59768-72E0-4FAB-974B-C4290D2FAC8F}" hiddenColumns="1" state="hidden">
      <pane xSplit="6" ySplit="5" topLeftCell="H6" activePane="bottomRight" state="frozen"/>
      <selection pane="bottomRight" activeCell="K6" sqref="K6"/>
      <pageMargins left="0.7" right="0.7" top="0.75" bottom="0.75" header="0.3" footer="0.3"/>
    </customSheetView>
    <customSheetView guid="{A37983A8-BC51-4154-8FEA-C3D4561882CC}" hiddenColumns="1">
      <pane xSplit="6" ySplit="5" topLeftCell="H84" activePane="bottomRight" state="frozen"/>
      <selection pane="bottomRight" activeCell="S94" sqref="S94:S95"/>
      <pageMargins left="0.7" right="0.7" top="0.75" bottom="0.75" header="0.3" footer="0.3"/>
    </customSheetView>
    <customSheetView guid="{50C6B4FE-3059-4DA5-BCA6-E2B9EEC70A61}" hiddenColumns="1">
      <pane xSplit="6" ySplit="5" topLeftCell="H42" activePane="bottomRight" state="frozen"/>
      <selection pane="bottomRight" activeCell="C17" sqref="C17"/>
      <pageMargins left="0.7" right="0.7" top="0.75" bottom="0.75" header="0.3" footer="0.3"/>
    </customSheetView>
    <customSheetView guid="{4948553E-BE76-402B-BAA8-3966B343194D}" hiddenColumns="1">
      <pane xSplit="6" ySplit="5" topLeftCell="H87" activePane="bottomRight" state="frozen"/>
      <selection pane="bottomRight" activeCell="N102" sqref="N102"/>
      <pageMargins left="0.7" right="0.7" top="0.75" bottom="0.75" header="0.3" footer="0.3"/>
    </customSheetView>
    <customSheetView guid="{35971C6B-DC11-492B-B782-2EF173FCC689}" hiddenColumns="1">
      <pane xSplit="6" ySplit="5" topLeftCell="H87" activePane="bottomRight" state="frozen"/>
      <selection pane="bottomRight" activeCell="L101" sqref="L101"/>
      <pageMargins left="0.7" right="0.7" top="0.75" bottom="0.75" header="0.3" footer="0.3"/>
    </customSheetView>
    <customSheetView guid="{32F6004C-FCD8-4606-8BB7-0BE0BE0666BF}" hiddenColumns="1">
      <pane xSplit="6" ySplit="5" topLeftCell="H42" activePane="bottomRight" state="frozen"/>
      <selection pane="bottomRight" activeCell="C17" sqref="C17"/>
      <pageMargins left="0.7" right="0.7" top="0.75" bottom="0.75" header="0.3" footer="0.3"/>
    </customSheetView>
    <customSheetView guid="{5F046216-F62E-4A95-B8BD-6D2AB894BA3D}" hiddenColumns="1">
      <pane xSplit="6" ySplit="5" topLeftCell="H87" activePane="bottomRight" state="frozen"/>
      <selection pane="bottomRight" activeCell="N102" sqref="N102"/>
      <pageMargins left="0.7" right="0.7" top="0.75" bottom="0.75" header="0.3" footer="0.3"/>
    </customSheetView>
    <customSheetView guid="{20DEA1C3-F870-4325-A947-DF01307179C4}" hiddenColumns="1">
      <pane xSplit="6" ySplit="5" topLeftCell="H78" activePane="bottomRight" state="frozen"/>
      <selection pane="bottomRight" activeCell="L80" sqref="L80"/>
      <pageMargins left="0.7" right="0.7" top="0.75" bottom="0.75" header="0.3" footer="0.3"/>
    </customSheetView>
    <customSheetView guid="{A27792F8-7640-416B-AC24-5F35457394E7}" hiddenColumns="1" state="hidden">
      <pane xSplit="6" ySplit="5" topLeftCell="H6" activePane="bottomRight" state="frozen"/>
      <selection pane="bottomRight" activeCell="K6" sqref="K6"/>
      <pageMargins left="0.7" right="0.7" top="0.75" bottom="0.75" header="0.3" footer="0.3"/>
    </customSheetView>
  </customSheetViews>
  <mergeCells count="38">
    <mergeCell ref="A1:N1"/>
    <mergeCell ref="U4:U5"/>
    <mergeCell ref="A86:A89"/>
    <mergeCell ref="A90:A92"/>
    <mergeCell ref="A93:C93"/>
    <mergeCell ref="A41:A48"/>
    <mergeCell ref="B44:B45"/>
    <mergeCell ref="A49:A56"/>
    <mergeCell ref="B49:B51"/>
    <mergeCell ref="B52:B54"/>
    <mergeCell ref="A57:A62"/>
    <mergeCell ref="B59:B60"/>
    <mergeCell ref="T4:T5"/>
    <mergeCell ref="A6:A27"/>
    <mergeCell ref="B6:B7"/>
    <mergeCell ref="B10:B18"/>
    <mergeCell ref="B68:B69"/>
    <mergeCell ref="B73:B74"/>
    <mergeCell ref="A76:A79"/>
    <mergeCell ref="B77:B78"/>
    <mergeCell ref="A80:A85"/>
    <mergeCell ref="B82:B84"/>
    <mergeCell ref="H4:S4"/>
    <mergeCell ref="A96:C96"/>
    <mergeCell ref="A4:A5"/>
    <mergeCell ref="B4:B5"/>
    <mergeCell ref="C4:C5"/>
    <mergeCell ref="D4:E4"/>
    <mergeCell ref="F4:G4"/>
    <mergeCell ref="B22:B26"/>
    <mergeCell ref="A28:A40"/>
    <mergeCell ref="B28:B29"/>
    <mergeCell ref="B31:B33"/>
    <mergeCell ref="B34:B35"/>
    <mergeCell ref="B38:B39"/>
    <mergeCell ref="A94:C94"/>
    <mergeCell ref="A95:C95"/>
    <mergeCell ref="A63:A75"/>
  </mergeCells>
  <phoneticPr fontId="10" type="noConversion"/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00B0F0"/>
  </sheetPr>
  <dimension ref="A1:Q18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sqref="A1:N1"/>
    </sheetView>
  </sheetViews>
  <sheetFormatPr defaultRowHeight="14.25"/>
  <cols>
    <col min="1" max="1" width="13.5" style="7" customWidth="1"/>
    <col min="2" max="2" width="13" style="7" customWidth="1"/>
    <col min="3" max="3" width="12.25" style="55" customWidth="1"/>
    <col min="4" max="7" width="11.125" style="55" customWidth="1"/>
    <col min="8" max="9" width="11.125" style="7" customWidth="1"/>
    <col min="10" max="13" width="11.125" style="55" customWidth="1"/>
    <col min="14" max="14" width="13.625" style="55" customWidth="1"/>
    <col min="15" max="15" width="14" style="55" customWidth="1"/>
    <col min="16" max="16" width="6.75" style="55" bestFit="1" customWidth="1"/>
    <col min="17" max="18" width="5.875" style="7" bestFit="1" customWidth="1"/>
    <col min="19" max="16384" width="9" style="7"/>
  </cols>
  <sheetData>
    <row r="1" spans="1:17" s="93" customFormat="1" ht="28.5" customHeight="1">
      <c r="A1" s="213" t="s">
        <v>264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92"/>
      <c r="P1" s="92"/>
    </row>
    <row r="2" spans="1:17" s="58" customFormat="1" ht="18" customHeight="1">
      <c r="A2" s="3" t="str">
        <f>"编制单位："&amp;封面!A8</f>
        <v>编制单位：宁德市凯欣电池材料有限公司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7" s="4" customFormat="1" ht="15" customHeight="1">
      <c r="A3" s="3" t="str">
        <f>"编制期间："&amp;YEAR(封面!$G$13)&amp;"年"&amp;MONTH(封面!$G$13)&amp;"月"</f>
        <v>编制期间：2020年4月</v>
      </c>
      <c r="G3" s="68"/>
      <c r="I3" s="5"/>
      <c r="L3" s="5" t="str">
        <f>"编制日期："&amp;YEAR(封面!$G$14)&amp;"年"&amp;MONTH(封面!$G$14)&amp;"月10日"</f>
        <v>编制日期：2020年5月10日</v>
      </c>
      <c r="N3" s="5"/>
      <c r="O3" s="58"/>
    </row>
    <row r="4" spans="1:17" s="8" customFormat="1">
      <c r="A4" s="216" t="s">
        <v>144</v>
      </c>
      <c r="B4" s="217" t="s">
        <v>145</v>
      </c>
      <c r="C4" s="218" t="s">
        <v>146</v>
      </c>
      <c r="D4" s="220" t="s">
        <v>147</v>
      </c>
      <c r="E4" s="221"/>
      <c r="F4" s="221"/>
      <c r="G4" s="221"/>
      <c r="H4" s="222"/>
      <c r="I4" s="223" t="s">
        <v>0</v>
      </c>
      <c r="J4" s="224"/>
      <c r="K4" s="224"/>
      <c r="L4" s="224"/>
      <c r="M4" s="225"/>
      <c r="N4" s="214" t="s">
        <v>148</v>
      </c>
      <c r="O4" s="58"/>
      <c r="P4" s="7"/>
      <c r="Q4" s="7"/>
    </row>
    <row r="5" spans="1:17" s="15" customFormat="1">
      <c r="A5" s="216"/>
      <c r="B5" s="217"/>
      <c r="C5" s="219"/>
      <c r="D5" s="98" t="s">
        <v>1</v>
      </c>
      <c r="E5" s="99" t="s">
        <v>146</v>
      </c>
      <c r="F5" s="99" t="s">
        <v>2</v>
      </c>
      <c r="G5" s="98" t="s">
        <v>3</v>
      </c>
      <c r="H5" s="98" t="s">
        <v>149</v>
      </c>
      <c r="I5" s="100" t="s">
        <v>1</v>
      </c>
      <c r="J5" s="101" t="s">
        <v>146</v>
      </c>
      <c r="K5" s="101" t="s">
        <v>2</v>
      </c>
      <c r="L5" s="98" t="s">
        <v>3</v>
      </c>
      <c r="M5" s="98" t="s">
        <v>149</v>
      </c>
      <c r="N5" s="215"/>
      <c r="O5" s="14"/>
      <c r="P5" s="14"/>
      <c r="Q5" s="14"/>
    </row>
    <row r="6" spans="1:17" s="15" customFormat="1" ht="17.25" customHeight="1">
      <c r="A6" s="212" t="s">
        <v>267</v>
      </c>
      <c r="B6" s="94" t="s">
        <v>268</v>
      </c>
      <c r="C6" s="111">
        <f>'2019预算财务费用 '!S6</f>
        <v>0</v>
      </c>
      <c r="D6" s="111">
        <f ca="1">OFFSET('2019财务费用 '!$G6,0,MONTH(封面!$G$13)-1,)</f>
        <v>0</v>
      </c>
      <c r="E6" s="109">
        <f ca="1">OFFSET('2019预算财务费用 '!$G6,0,MONTH(封面!$G$13)-1,)</f>
        <v>0</v>
      </c>
      <c r="F6" s="109">
        <f ca="1">OFFSET('2020实际财务费用'!$G6,0,MONTH(封面!$G$13)-1,)</f>
        <v>0</v>
      </c>
      <c r="G6" s="111">
        <f t="shared" ref="G6" ca="1" si="0">F6-D6</f>
        <v>0</v>
      </c>
      <c r="H6" s="111">
        <f t="shared" ref="H6" ca="1" si="1">F6-E6</f>
        <v>0</v>
      </c>
      <c r="I6" s="111">
        <f ca="1">SUM(OFFSET('2019财务费用 '!$G6,0,0,1,MONTH(封面!$G$13)))</f>
        <v>0</v>
      </c>
      <c r="J6" s="111">
        <f ca="1">SUM(OFFSET('2019预算财务费用 '!$G6,0,0,1,MONTH(封面!$G$13)))</f>
        <v>0</v>
      </c>
      <c r="K6" s="111">
        <f ca="1">SUM(OFFSET('2020实际财务费用'!$G6,0,0,1,MONTH(封面!$G$13)))</f>
        <v>0</v>
      </c>
      <c r="L6" s="111">
        <f ca="1">K6-I6</f>
        <v>0</v>
      </c>
      <c r="M6" s="111">
        <f ca="1">K6-J6</f>
        <v>0</v>
      </c>
      <c r="N6" s="91" t="str">
        <f>IF('2020实际财务费用'!T6="","",'2020实际财务费用'!T6)</f>
        <v/>
      </c>
      <c r="O6" s="69"/>
      <c r="P6" s="69"/>
      <c r="Q6" s="69"/>
    </row>
    <row r="7" spans="1:17" s="15" customFormat="1" ht="17.25" customHeight="1">
      <c r="A7" s="212"/>
      <c r="B7" s="94" t="s">
        <v>269</v>
      </c>
      <c r="C7" s="111">
        <f>'2019预算财务费用 '!S7</f>
        <v>0</v>
      </c>
      <c r="D7" s="111">
        <f ca="1">OFFSET('2019财务费用 '!$G7,0,MONTH(封面!$G$13)-1,)</f>
        <v>-2625.01</v>
      </c>
      <c r="E7" s="109">
        <f ca="1">OFFSET('2019预算财务费用 '!$G7,0,MONTH(封面!$G$13)-1,)</f>
        <v>0</v>
      </c>
      <c r="F7" s="109">
        <f ca="1">OFFSET('2020实际财务费用'!$G7,0,MONTH(封面!$G$13)-1,)</f>
        <v>0</v>
      </c>
      <c r="G7" s="111">
        <f t="shared" ref="G7:G12" ca="1" si="2">F7-D7</f>
        <v>2625.01</v>
      </c>
      <c r="H7" s="111">
        <f t="shared" ref="H7:H12" ca="1" si="3">F7-E7</f>
        <v>0</v>
      </c>
      <c r="I7" s="111">
        <f ca="1">SUM(OFFSET('2019财务费用 '!$G7,0,0,1,MONTH(封面!$G$13)))</f>
        <v>-7336.1200000000008</v>
      </c>
      <c r="J7" s="111">
        <f ca="1">SUM(OFFSET('2019预算财务费用 '!$G7,0,0,1,MONTH(封面!$G$13)))</f>
        <v>0</v>
      </c>
      <c r="K7" s="111">
        <f ca="1">SUM(OFFSET('2020实际财务费用'!$G7,0,0,1,MONTH(封面!$G$13)))</f>
        <v>-2001.39</v>
      </c>
      <c r="L7" s="111">
        <f t="shared" ref="L7:L12" ca="1" si="4">K7-I7</f>
        <v>5334.7300000000005</v>
      </c>
      <c r="M7" s="111">
        <f t="shared" ref="M7:M12" ca="1" si="5">K7-J7</f>
        <v>-2001.39</v>
      </c>
      <c r="N7" s="91" t="str">
        <f>IF('2020实际财务费用'!T7="","",'2020实际财务费用'!T7)</f>
        <v/>
      </c>
      <c r="O7" s="69"/>
      <c r="P7" s="69"/>
      <c r="Q7" s="69"/>
    </row>
    <row r="8" spans="1:17" s="15" customFormat="1" ht="17.25" customHeight="1">
      <c r="A8" s="95" t="s">
        <v>270</v>
      </c>
      <c r="B8" s="94" t="s">
        <v>270</v>
      </c>
      <c r="C8" s="111">
        <f>'2019预算财务费用 '!S8</f>
        <v>0</v>
      </c>
      <c r="D8" s="111">
        <f ca="1">OFFSET('2019财务费用 '!$G8,0,MONTH(封面!$G$13)-1,)</f>
        <v>0</v>
      </c>
      <c r="E8" s="109">
        <f ca="1">OFFSET('2019预算财务费用 '!$G8,0,MONTH(封面!$G$13)-1,)</f>
        <v>0</v>
      </c>
      <c r="F8" s="109">
        <f ca="1">OFFSET('2020实际财务费用'!$G8,0,MONTH(封面!$G$13)-1,)</f>
        <v>34412</v>
      </c>
      <c r="G8" s="111">
        <f t="shared" ca="1" si="2"/>
        <v>34412</v>
      </c>
      <c r="H8" s="111">
        <f t="shared" ca="1" si="3"/>
        <v>34412</v>
      </c>
      <c r="I8" s="111">
        <f ca="1">SUM(OFFSET('2019财务费用 '!$G8,0,0,1,MONTH(封面!$G$13)))</f>
        <v>232271.15999999997</v>
      </c>
      <c r="J8" s="111">
        <f ca="1">SUM(OFFSET('2019预算财务费用 '!$G8,0,0,1,MONTH(封面!$G$13)))</f>
        <v>0</v>
      </c>
      <c r="K8" s="111">
        <f ca="1">SUM(OFFSET('2020实际财务费用'!$G8,0,0,1,MONTH(封面!$G$13)))</f>
        <v>271695.03000000003</v>
      </c>
      <c r="L8" s="111">
        <f t="shared" ca="1" si="4"/>
        <v>39423.870000000054</v>
      </c>
      <c r="M8" s="111">
        <f t="shared" ca="1" si="5"/>
        <v>271695.03000000003</v>
      </c>
      <c r="N8" s="91" t="str">
        <f>IF('2020实际财务费用'!T8="","",'2020实际财务费用'!T8)</f>
        <v/>
      </c>
      <c r="O8" s="69"/>
      <c r="P8" s="69"/>
      <c r="Q8" s="69"/>
    </row>
    <row r="9" spans="1:17" s="15" customFormat="1" ht="17.25" customHeight="1">
      <c r="A9" s="95" t="s">
        <v>271</v>
      </c>
      <c r="B9" s="94" t="s">
        <v>271</v>
      </c>
      <c r="C9" s="111">
        <f>'2019预算财务费用 '!S9</f>
        <v>0</v>
      </c>
      <c r="D9" s="111">
        <f ca="1">OFFSET('2019财务费用 '!$G9,0,MONTH(封面!$G$13)-1,)</f>
        <v>150.4</v>
      </c>
      <c r="E9" s="109">
        <f ca="1">OFFSET('2019预算财务费用 '!$G9,0,MONTH(封面!$G$13)-1,)</f>
        <v>0</v>
      </c>
      <c r="F9" s="109">
        <f ca="1">OFFSET('2020实际财务费用'!$G9,0,MONTH(封面!$G$13)-1,)</f>
        <v>366</v>
      </c>
      <c r="G9" s="111">
        <f t="shared" ca="1" si="2"/>
        <v>215.6</v>
      </c>
      <c r="H9" s="111">
        <f t="shared" ca="1" si="3"/>
        <v>366</v>
      </c>
      <c r="I9" s="111">
        <f ca="1">SUM(OFFSET('2019财务费用 '!$G9,0,0,1,MONTH(封面!$G$13)))</f>
        <v>66661.859999999986</v>
      </c>
      <c r="J9" s="111">
        <f ca="1">SUM(OFFSET('2019预算财务费用 '!$G9,0,0,1,MONTH(封面!$G$13)))</f>
        <v>0</v>
      </c>
      <c r="K9" s="111">
        <f ca="1">SUM(OFFSET('2020实际财务费用'!$G9,0,0,1,MONTH(封面!$G$13)))</f>
        <v>20538.899999999998</v>
      </c>
      <c r="L9" s="111">
        <f t="shared" ca="1" si="4"/>
        <v>-46122.959999999992</v>
      </c>
      <c r="M9" s="111">
        <f t="shared" ca="1" si="5"/>
        <v>20538.899999999998</v>
      </c>
      <c r="N9" s="91" t="str">
        <f>IF('2020实际财务费用'!T9="","",'2020实际财务费用'!T9)</f>
        <v/>
      </c>
      <c r="O9" s="69"/>
      <c r="P9" s="69"/>
      <c r="Q9" s="69"/>
    </row>
    <row r="10" spans="1:17" s="15" customFormat="1" ht="17.25" customHeight="1">
      <c r="A10" s="212" t="s">
        <v>272</v>
      </c>
      <c r="B10" s="94" t="s">
        <v>273</v>
      </c>
      <c r="C10" s="111">
        <f>'2019预算财务费用 '!S10</f>
        <v>0</v>
      </c>
      <c r="D10" s="111">
        <f ca="1">OFFSET('2019财务费用 '!$G10,0,MONTH(封面!$G$13)-1,)</f>
        <v>0</v>
      </c>
      <c r="E10" s="109">
        <f ca="1">OFFSET('2019预算财务费用 '!$G10,0,MONTH(封面!$G$13)-1,)</f>
        <v>0</v>
      </c>
      <c r="F10" s="109">
        <f ca="1">OFFSET('2020实际财务费用'!$G10,0,MONTH(封面!$G$13)-1,)</f>
        <v>0</v>
      </c>
      <c r="G10" s="111">
        <f t="shared" ca="1" si="2"/>
        <v>0</v>
      </c>
      <c r="H10" s="111">
        <f t="shared" ca="1" si="3"/>
        <v>0</v>
      </c>
      <c r="I10" s="111">
        <f ca="1">SUM(OFFSET('2019财务费用 '!$G10,0,0,1,MONTH(封面!$G$13)))</f>
        <v>0</v>
      </c>
      <c r="J10" s="111">
        <f ca="1">SUM(OFFSET('2019预算财务费用 '!$G10,0,0,1,MONTH(封面!$G$13)))</f>
        <v>0</v>
      </c>
      <c r="K10" s="111">
        <f ca="1">SUM(OFFSET('2020实际财务费用'!$G10,0,0,1,MONTH(封面!$G$13)))</f>
        <v>0</v>
      </c>
      <c r="L10" s="111">
        <f t="shared" ca="1" si="4"/>
        <v>0</v>
      </c>
      <c r="M10" s="111">
        <f t="shared" ca="1" si="5"/>
        <v>0</v>
      </c>
      <c r="N10" s="91" t="str">
        <f>IF('2020实际财务费用'!T10="","",'2020实际财务费用'!T10)</f>
        <v/>
      </c>
      <c r="O10" s="69"/>
      <c r="P10" s="69"/>
      <c r="Q10" s="69"/>
    </row>
    <row r="11" spans="1:17" s="15" customFormat="1" ht="17.25" customHeight="1">
      <c r="A11" s="212"/>
      <c r="B11" s="94" t="s">
        <v>274</v>
      </c>
      <c r="C11" s="111">
        <f>'2019预算财务费用 '!S11</f>
        <v>0</v>
      </c>
      <c r="D11" s="111">
        <f ca="1">OFFSET('2019财务费用 '!$G11,0,MONTH(封面!$G$13)-1,)</f>
        <v>0</v>
      </c>
      <c r="E11" s="109">
        <f ca="1">OFFSET('2019预算财务费用 '!$G11,0,MONTH(封面!$G$13)-1,)</f>
        <v>0</v>
      </c>
      <c r="F11" s="109">
        <f ca="1">OFFSET('2020实际财务费用'!$G11,0,MONTH(封面!$G$13)-1,)</f>
        <v>0</v>
      </c>
      <c r="G11" s="111">
        <f t="shared" ca="1" si="2"/>
        <v>0</v>
      </c>
      <c r="H11" s="111">
        <f t="shared" ca="1" si="3"/>
        <v>0</v>
      </c>
      <c r="I11" s="111">
        <f ca="1">SUM(OFFSET('2019财务费用 '!$G11,0,0,1,MONTH(封面!$G$13)))</f>
        <v>0</v>
      </c>
      <c r="J11" s="111">
        <f ca="1">SUM(OFFSET('2019预算财务费用 '!$G11,0,0,1,MONTH(封面!$G$13)))</f>
        <v>0</v>
      </c>
      <c r="K11" s="111">
        <f ca="1">SUM(OFFSET('2020实际财务费用'!$G11,0,0,1,MONTH(封面!$G$13)))</f>
        <v>0</v>
      </c>
      <c r="L11" s="111">
        <f t="shared" ca="1" si="4"/>
        <v>0</v>
      </c>
      <c r="M11" s="111">
        <f t="shared" ca="1" si="5"/>
        <v>0</v>
      </c>
      <c r="N11" s="91" t="str">
        <f>IF('2020实际财务费用'!T11="","",'2020实际财务费用'!T11)</f>
        <v/>
      </c>
      <c r="O11" s="69"/>
      <c r="P11" s="69"/>
      <c r="Q11" s="69"/>
    </row>
    <row r="12" spans="1:17" s="31" customFormat="1">
      <c r="A12" s="95" t="s">
        <v>275</v>
      </c>
      <c r="B12" s="94" t="s">
        <v>275</v>
      </c>
      <c r="C12" s="111">
        <f>'2019预算财务费用 '!S12</f>
        <v>0</v>
      </c>
      <c r="D12" s="111">
        <f ca="1">OFFSET('2019财务费用 '!$G12,0,MONTH(封面!$G$13)-1,)</f>
        <v>0</v>
      </c>
      <c r="E12" s="109">
        <f ca="1">OFFSET('2019预算财务费用 '!$G12,0,MONTH(封面!$G$13)-1,)</f>
        <v>0</v>
      </c>
      <c r="F12" s="109">
        <f ca="1">OFFSET('2020实际财务费用'!$G12,0,MONTH(封面!$G$13)-1,)</f>
        <v>0</v>
      </c>
      <c r="G12" s="111">
        <f t="shared" ca="1" si="2"/>
        <v>0</v>
      </c>
      <c r="H12" s="111">
        <f t="shared" ca="1" si="3"/>
        <v>0</v>
      </c>
      <c r="I12" s="111">
        <f ca="1">SUM(OFFSET('2019财务费用 '!$G12,0,0,1,MONTH(封面!$G$13)))</f>
        <v>0</v>
      </c>
      <c r="J12" s="111">
        <f ca="1">SUM(OFFSET('2019预算财务费用 '!$G12,0,0,1,MONTH(封面!$G$13)))</f>
        <v>0</v>
      </c>
      <c r="K12" s="111">
        <f ca="1">SUM(OFFSET('2020实际财务费用'!$G12,0,0,1,MONTH(封面!$G$13)))</f>
        <v>0</v>
      </c>
      <c r="L12" s="111">
        <f t="shared" ca="1" si="4"/>
        <v>0</v>
      </c>
      <c r="M12" s="111">
        <f t="shared" ca="1" si="5"/>
        <v>0</v>
      </c>
      <c r="N12" s="91" t="str">
        <f>IF('2020实际财务费用'!T12="","",'2020实际财务费用'!T12)</f>
        <v/>
      </c>
      <c r="O12" s="53"/>
    </row>
    <row r="13" spans="1:17" ht="20.25" customHeight="1">
      <c r="A13" s="210" t="s">
        <v>266</v>
      </c>
      <c r="B13" s="211"/>
      <c r="C13" s="110">
        <f>SUM(C6:C12)</f>
        <v>0</v>
      </c>
      <c r="D13" s="110">
        <f t="shared" ref="D13:M13" ca="1" si="6">SUM(D6:D12)</f>
        <v>-2474.61</v>
      </c>
      <c r="E13" s="110">
        <f t="shared" ca="1" si="6"/>
        <v>0</v>
      </c>
      <c r="F13" s="110">
        <f t="shared" ca="1" si="6"/>
        <v>34778</v>
      </c>
      <c r="G13" s="110">
        <f t="shared" ca="1" si="6"/>
        <v>37252.61</v>
      </c>
      <c r="H13" s="110">
        <f t="shared" ca="1" si="6"/>
        <v>34778</v>
      </c>
      <c r="I13" s="110">
        <f t="shared" ca="1" si="6"/>
        <v>291596.89999999997</v>
      </c>
      <c r="J13" s="110">
        <f t="shared" ca="1" si="6"/>
        <v>0</v>
      </c>
      <c r="K13" s="110">
        <f t="shared" ca="1" si="6"/>
        <v>290232.54000000004</v>
      </c>
      <c r="L13" s="110">
        <f t="shared" ca="1" si="6"/>
        <v>-1364.3599999999351</v>
      </c>
      <c r="M13" s="110">
        <f t="shared" ca="1" si="6"/>
        <v>290232.54000000004</v>
      </c>
      <c r="N13" s="91" t="str">
        <f>IF('2020实际财务费用'!T13="","",'2020实际财务费用'!T13)</f>
        <v/>
      </c>
      <c r="P13" s="7"/>
    </row>
    <row r="14" spans="1:17" s="31" customFormat="1" ht="12">
      <c r="C14" s="53"/>
      <c r="D14" s="53"/>
      <c r="E14" s="53"/>
      <c r="F14" s="53"/>
      <c r="G14" s="53"/>
      <c r="J14" s="53"/>
      <c r="K14" s="53"/>
      <c r="L14" s="53"/>
      <c r="M14" s="53"/>
      <c r="N14" s="53"/>
      <c r="O14" s="53"/>
      <c r="P14" s="53"/>
    </row>
    <row r="15" spans="1:17" s="31" customFormat="1" ht="12">
      <c r="C15" s="53"/>
      <c r="D15" s="53"/>
      <c r="E15" s="53"/>
      <c r="F15" s="53"/>
      <c r="G15" s="39"/>
      <c r="J15" s="53"/>
      <c r="K15" s="53"/>
      <c r="L15" s="53"/>
      <c r="M15" s="53"/>
      <c r="N15" s="53"/>
      <c r="O15" s="53"/>
      <c r="P15" s="53"/>
    </row>
    <row r="16" spans="1:17" s="31" customFormat="1" ht="12">
      <c r="C16" s="53"/>
      <c r="D16" s="53"/>
      <c r="E16" s="53"/>
      <c r="F16" s="53"/>
      <c r="G16" s="53"/>
      <c r="J16" s="53"/>
      <c r="K16" s="53"/>
      <c r="L16" s="53"/>
      <c r="M16" s="53"/>
      <c r="N16" s="53"/>
      <c r="O16" s="53"/>
      <c r="P16" s="53"/>
    </row>
    <row r="17" spans="3:16" s="31" customFormat="1" ht="12">
      <c r="C17" s="53"/>
      <c r="D17" s="53"/>
      <c r="E17" s="53"/>
      <c r="F17" s="53"/>
      <c r="G17" s="53"/>
      <c r="J17" s="53"/>
      <c r="K17" s="53"/>
      <c r="L17" s="53"/>
      <c r="M17" s="53"/>
      <c r="N17" s="53"/>
      <c r="O17" s="53"/>
      <c r="P17" s="53"/>
    </row>
    <row r="18" spans="3:16" s="31" customFormat="1" ht="12">
      <c r="C18" s="53"/>
      <c r="D18" s="53"/>
      <c r="E18" s="53"/>
      <c r="F18" s="53"/>
      <c r="G18" s="53"/>
      <c r="J18" s="53"/>
      <c r="K18" s="53"/>
      <c r="L18" s="53"/>
      <c r="M18" s="53"/>
      <c r="N18" s="53"/>
      <c r="O18" s="53"/>
      <c r="P18" s="53"/>
    </row>
  </sheetData>
  <autoFilter ref="A5:Q11"/>
  <customSheetViews>
    <customSheetView guid="{8309B07A-FC01-4476-88AB-A9C1650B1DDA}" showAutoFilter="1">
      <pane xSplit="3" ySplit="5" topLeftCell="D6" activePane="bottomRight" state="frozen"/>
      <selection pane="bottomRight" activeCell="H25" sqref="H25"/>
      <pageMargins left="0.75" right="0.75" top="1" bottom="1" header="0.5" footer="0.5"/>
      <pageSetup paperSize="9" orientation="portrait" verticalDpi="1200" r:id="rId1"/>
      <headerFooter alignWithMargins="0"/>
      <autoFilter ref="A5:Q11"/>
    </customSheetView>
    <customSheetView guid="{D4D59768-72E0-4FAB-974B-C4290D2FAC8F}" showAutoFilter="1" state="hidden">
      <pane xSplit="3" ySplit="5" topLeftCell="D6" activePane="bottomRight" state="frozen"/>
      <selection pane="bottomRight" activeCell="H28" sqref="H28"/>
      <pageMargins left="0.75" right="0.75" top="1" bottom="1" header="0.5" footer="0.5"/>
      <pageSetup paperSize="9" orientation="portrait" verticalDpi="1200" r:id="rId2"/>
      <headerFooter alignWithMargins="0"/>
      <autoFilter ref="A5:Q11"/>
    </customSheetView>
    <customSheetView guid="{A37983A8-BC51-4154-8FEA-C3D4561882CC}" showAutoFilter="1">
      <pane xSplit="3" ySplit="5" topLeftCell="D6" activePane="bottomRight" state="frozen"/>
      <selection pane="bottomRight" activeCell="D13" sqref="D13"/>
      <pageMargins left="0.75" right="0.75" top="1" bottom="1" header="0.5" footer="0.5"/>
      <pageSetup paperSize="9" orientation="portrait" verticalDpi="1200" r:id="rId3"/>
      <headerFooter alignWithMargins="0"/>
      <autoFilter ref="A5:Q11"/>
    </customSheetView>
    <customSheetView guid="{50C6B4FE-3059-4DA5-BCA6-E2B9EEC70A61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4"/>
      <headerFooter alignWithMargins="0"/>
      <autoFilter ref="A5:Q11"/>
    </customSheetView>
    <customSheetView guid="{4948553E-BE76-402B-BAA8-3966B343194D}" showAutoFilter="1">
      <pane xSplit="3" ySplit="5" topLeftCell="D6" activePane="bottomRight" state="frozen"/>
      <selection pane="bottomRight" activeCell="D13" sqref="D13"/>
      <pageMargins left="0.75" right="0.75" top="1" bottom="1" header="0.5" footer="0.5"/>
      <pageSetup paperSize="9" orientation="portrait" verticalDpi="1200" r:id="rId5"/>
      <headerFooter alignWithMargins="0"/>
      <autoFilter ref="A5:Q11"/>
    </customSheetView>
    <customSheetView guid="{35971C6B-DC11-492B-B782-2EF173FCC689}" showAutoFilter="1">
      <pane xSplit="3" ySplit="5" topLeftCell="D6" activePane="bottomRight" state="frozen"/>
      <selection pane="bottomRight" activeCell="K19" sqref="K19"/>
      <pageMargins left="0.75" right="0.75" top="1" bottom="1" header="0.5" footer="0.5"/>
      <pageSetup paperSize="9" orientation="portrait" verticalDpi="1200" r:id="rId6"/>
      <headerFooter alignWithMargins="0"/>
      <autoFilter ref="A5:Q11"/>
    </customSheetView>
    <customSheetView guid="{32F6004C-FCD8-4606-8BB7-0BE0BE0666BF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7"/>
      <headerFooter alignWithMargins="0"/>
      <autoFilter ref="A5:Q11"/>
    </customSheetView>
    <customSheetView guid="{5F046216-F62E-4A95-B8BD-6D2AB894BA3D}" showAutoFilter="1">
      <pane xSplit="3" ySplit="5" topLeftCell="D6" activePane="bottomRight" state="frozen"/>
      <selection pane="bottomRight" activeCell="D13" sqref="D13"/>
      <pageMargins left="0.75" right="0.75" top="1" bottom="1" header="0.5" footer="0.5"/>
      <pageSetup paperSize="9" orientation="portrait" verticalDpi="1200" r:id="rId8"/>
      <headerFooter alignWithMargins="0"/>
      <autoFilter ref="A5:Q11"/>
    </customSheetView>
    <customSheetView guid="{20DEA1C3-F870-4325-A947-DF01307179C4}" showAutoFilter="1">
      <pane xSplit="3" ySplit="5" topLeftCell="D6" activePane="bottomRight" state="frozen"/>
      <selection pane="bottomRight" activeCell="D13" sqref="D13"/>
      <pageMargins left="0.75" right="0.75" top="1" bottom="1" header="0.5" footer="0.5"/>
      <pageSetup paperSize="9" orientation="portrait" verticalDpi="1200" r:id="rId9"/>
      <headerFooter alignWithMargins="0"/>
      <autoFilter ref="A5:Q11"/>
    </customSheetView>
    <customSheetView guid="{A27792F8-7640-416B-AC24-5F35457394E7}" showAutoFilter="1">
      <pane xSplit="3" ySplit="5" topLeftCell="D6" activePane="bottomRight" state="frozen"/>
      <selection pane="bottomRight" activeCell="H28" sqref="H28"/>
      <pageMargins left="0.75" right="0.75" top="1" bottom="1" header="0.5" footer="0.5"/>
      <pageSetup paperSize="9" orientation="portrait" verticalDpi="1200" r:id="rId10"/>
      <headerFooter alignWithMargins="0"/>
      <autoFilter ref="A5:Q11"/>
    </customSheetView>
  </customSheetViews>
  <mergeCells count="10">
    <mergeCell ref="A1:N1"/>
    <mergeCell ref="A13:B13"/>
    <mergeCell ref="N4:N5"/>
    <mergeCell ref="A6:A7"/>
    <mergeCell ref="A10:A11"/>
    <mergeCell ref="A4:A5"/>
    <mergeCell ref="B4:B5"/>
    <mergeCell ref="C4:C5"/>
    <mergeCell ref="D4:H4"/>
    <mergeCell ref="I4:M4"/>
  </mergeCells>
  <phoneticPr fontId="10" type="noConversion"/>
  <pageMargins left="0.75" right="0.75" top="1" bottom="1" header="0.5" footer="0.5"/>
  <pageSetup paperSize="9" orientation="portrait" verticalDpi="1200" r:id="rId1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00B0F0"/>
  </sheetPr>
  <dimension ref="A1:T18"/>
  <sheetViews>
    <sheetView workbookViewId="0">
      <pane xSplit="7" ySplit="5" topLeftCell="H6" activePane="bottomRight" state="frozen"/>
      <selection activeCell="S18" sqref="S18"/>
      <selection pane="topRight" activeCell="S18" sqref="S18"/>
      <selection pane="bottomLeft" activeCell="S18" sqref="S18"/>
      <selection pane="bottomRight" activeCell="P28" sqref="P28"/>
    </sheetView>
  </sheetViews>
  <sheetFormatPr defaultRowHeight="14.25"/>
  <cols>
    <col min="1" max="1" width="13.5" style="7" customWidth="1"/>
    <col min="2" max="2" width="7.625" style="7" customWidth="1"/>
    <col min="3" max="3" width="9.375" style="55" hidden="1" customWidth="1"/>
    <col min="4" max="6" width="8.875" style="55" hidden="1" customWidth="1"/>
    <col min="7" max="7" width="9.375" style="55" customWidth="1"/>
    <col min="8" max="9" width="10" style="7" bestFit="1" customWidth="1"/>
    <col min="10" max="10" width="8.75" style="55" customWidth="1"/>
    <col min="11" max="16" width="8.625" style="55" customWidth="1"/>
    <col min="17" max="19" width="8.625" style="7" customWidth="1"/>
    <col min="20" max="20" width="11.625" style="7" bestFit="1" customWidth="1"/>
    <col min="21" max="21" width="9.625" style="7" customWidth="1"/>
    <col min="22" max="16384" width="9" style="7"/>
  </cols>
  <sheetData>
    <row r="1" spans="1:20" s="2" customFormat="1" ht="28.5" customHeight="1">
      <c r="A1" s="162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40"/>
      <c r="P1" s="40"/>
    </row>
    <row r="2" spans="1:20" s="41" customFormat="1" ht="18" customHeight="1">
      <c r="A2" s="3"/>
      <c r="B2" s="4"/>
      <c r="C2" s="4"/>
      <c r="D2" s="4"/>
      <c r="E2" s="4"/>
      <c r="F2" s="4"/>
      <c r="G2" s="127"/>
      <c r="H2" s="66"/>
      <c r="I2" s="67"/>
      <c r="J2" s="67"/>
      <c r="K2" s="58"/>
      <c r="L2" s="58"/>
      <c r="M2" s="83"/>
      <c r="N2" s="83"/>
      <c r="O2" s="83"/>
      <c r="P2" s="42"/>
    </row>
    <row r="3" spans="1:20" s="44" customFormat="1" ht="15" customHeight="1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4"/>
      <c r="N3" s="85"/>
      <c r="O3" s="85"/>
      <c r="P3" s="43"/>
    </row>
    <row r="4" spans="1:20" s="8" customFormat="1" ht="14.25" customHeight="1">
      <c r="A4" s="163" t="s">
        <v>277</v>
      </c>
      <c r="B4" s="164" t="s">
        <v>278</v>
      </c>
      <c r="C4" s="165" t="s">
        <v>279</v>
      </c>
      <c r="D4" s="166"/>
      <c r="E4" s="167" t="s">
        <v>280</v>
      </c>
      <c r="F4" s="167"/>
      <c r="G4" s="156" t="s">
        <v>443</v>
      </c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 t="s">
        <v>281</v>
      </c>
      <c r="T4" s="157"/>
    </row>
    <row r="5" spans="1:20" s="15" customFormat="1">
      <c r="A5" s="163"/>
      <c r="B5" s="164"/>
      <c r="C5" s="79" t="s">
        <v>409</v>
      </c>
      <c r="D5" s="79" t="s">
        <v>410</v>
      </c>
      <c r="E5" s="79" t="s">
        <v>409</v>
      </c>
      <c r="F5" s="79" t="s">
        <v>410</v>
      </c>
      <c r="G5" s="80" t="s">
        <v>284</v>
      </c>
      <c r="H5" s="80" t="s">
        <v>285</v>
      </c>
      <c r="I5" s="80" t="s">
        <v>242</v>
      </c>
      <c r="J5" s="80" t="s">
        <v>243</v>
      </c>
      <c r="K5" s="80" t="s">
        <v>244</v>
      </c>
      <c r="L5" s="80" t="s">
        <v>245</v>
      </c>
      <c r="M5" s="80" t="s">
        <v>246</v>
      </c>
      <c r="N5" s="80" t="s">
        <v>247</v>
      </c>
      <c r="O5" s="80" t="s">
        <v>248</v>
      </c>
      <c r="P5" s="80" t="s">
        <v>249</v>
      </c>
      <c r="Q5" s="80" t="s">
        <v>250</v>
      </c>
      <c r="R5" s="80" t="s">
        <v>251</v>
      </c>
      <c r="S5" s="156"/>
      <c r="T5" s="158"/>
    </row>
    <row r="6" spans="1:20" s="15" customFormat="1" ht="17.25" customHeight="1">
      <c r="A6" s="212" t="s">
        <v>267</v>
      </c>
      <c r="B6" s="94" t="s">
        <v>268</v>
      </c>
      <c r="C6" s="81"/>
      <c r="D6" s="81"/>
      <c r="E6" s="81"/>
      <c r="F6" s="81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10">
        <f>SUM(G6:R6)</f>
        <v>0</v>
      </c>
      <c r="T6" s="88"/>
    </row>
    <row r="7" spans="1:20" s="15" customFormat="1" ht="17.25" customHeight="1">
      <c r="A7" s="212"/>
      <c r="B7" s="94" t="s">
        <v>269</v>
      </c>
      <c r="C7" s="81"/>
      <c r="D7" s="81"/>
      <c r="E7" s="81"/>
      <c r="F7" s="81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10">
        <f t="shared" ref="S7:S13" si="0">SUM(G7:R7)</f>
        <v>0</v>
      </c>
      <c r="T7" s="88"/>
    </row>
    <row r="8" spans="1:20" s="15" customFormat="1" ht="17.25" customHeight="1">
      <c r="A8" s="95" t="s">
        <v>270</v>
      </c>
      <c r="B8" s="94" t="s">
        <v>270</v>
      </c>
      <c r="C8" s="81"/>
      <c r="D8" s="81"/>
      <c r="E8" s="81"/>
      <c r="F8" s="81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0">
        <f t="shared" si="0"/>
        <v>0</v>
      </c>
      <c r="T8" s="88"/>
    </row>
    <row r="9" spans="1:20" s="15" customFormat="1" ht="17.25" customHeight="1">
      <c r="A9" s="95" t="s">
        <v>271</v>
      </c>
      <c r="B9" s="94" t="s">
        <v>271</v>
      </c>
      <c r="C9" s="81"/>
      <c r="D9" s="81"/>
      <c r="E9" s="81"/>
      <c r="F9" s="81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10">
        <f t="shared" si="0"/>
        <v>0</v>
      </c>
      <c r="T9" s="88"/>
    </row>
    <row r="10" spans="1:20" s="15" customFormat="1" ht="17.25" customHeight="1">
      <c r="A10" s="212" t="s">
        <v>272</v>
      </c>
      <c r="B10" s="94" t="s">
        <v>273</v>
      </c>
      <c r="C10" s="81"/>
      <c r="D10" s="81"/>
      <c r="E10" s="81"/>
      <c r="F10" s="81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10">
        <f t="shared" si="0"/>
        <v>0</v>
      </c>
      <c r="T10" s="88"/>
    </row>
    <row r="11" spans="1:20" s="15" customFormat="1" ht="17.25" customHeight="1">
      <c r="A11" s="212"/>
      <c r="B11" s="94" t="s">
        <v>274</v>
      </c>
      <c r="C11" s="81"/>
      <c r="D11" s="81"/>
      <c r="E11" s="81"/>
      <c r="F11" s="81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10">
        <f t="shared" si="0"/>
        <v>0</v>
      </c>
      <c r="T11" s="88"/>
    </row>
    <row r="12" spans="1:20">
      <c r="A12" s="95" t="s">
        <v>275</v>
      </c>
      <c r="B12" s="94" t="s">
        <v>275</v>
      </c>
      <c r="C12" s="81"/>
      <c r="D12" s="81"/>
      <c r="E12" s="81"/>
      <c r="F12" s="81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10">
        <f t="shared" si="0"/>
        <v>0</v>
      </c>
      <c r="T12" s="88"/>
    </row>
    <row r="13" spans="1:20" ht="22.5" customHeight="1">
      <c r="A13" s="210" t="s">
        <v>266</v>
      </c>
      <c r="B13" s="211"/>
      <c r="C13" s="89"/>
      <c r="D13" s="89"/>
      <c r="E13" s="89"/>
      <c r="F13" s="89"/>
      <c r="G13" s="110">
        <f>SUM(G6:G12)</f>
        <v>0</v>
      </c>
      <c r="H13" s="110">
        <f t="shared" ref="H13:R13" si="1">SUM(H6:H12)</f>
        <v>0</v>
      </c>
      <c r="I13" s="110">
        <f t="shared" si="1"/>
        <v>0</v>
      </c>
      <c r="J13" s="110">
        <f t="shared" si="1"/>
        <v>0</v>
      </c>
      <c r="K13" s="110">
        <f t="shared" si="1"/>
        <v>0</v>
      </c>
      <c r="L13" s="110">
        <f t="shared" si="1"/>
        <v>0</v>
      </c>
      <c r="M13" s="110">
        <f t="shared" si="1"/>
        <v>0</v>
      </c>
      <c r="N13" s="110">
        <f t="shared" si="1"/>
        <v>0</v>
      </c>
      <c r="O13" s="110">
        <f t="shared" si="1"/>
        <v>0</v>
      </c>
      <c r="P13" s="110">
        <f t="shared" si="1"/>
        <v>0</v>
      </c>
      <c r="Q13" s="110">
        <f t="shared" si="1"/>
        <v>0</v>
      </c>
      <c r="R13" s="110">
        <f t="shared" si="1"/>
        <v>0</v>
      </c>
      <c r="S13" s="110">
        <f t="shared" si="0"/>
        <v>0</v>
      </c>
      <c r="T13" s="89"/>
    </row>
    <row r="14" spans="1:20">
      <c r="A14" s="31"/>
      <c r="G14" s="35"/>
    </row>
    <row r="15" spans="1:20">
      <c r="A15" s="31"/>
      <c r="G15" s="35"/>
    </row>
    <row r="16" spans="1:20">
      <c r="A16" s="31"/>
      <c r="G16" s="35"/>
    </row>
    <row r="17" spans="1:7">
      <c r="A17" s="31"/>
      <c r="G17" s="35"/>
    </row>
    <row r="18" spans="1:7">
      <c r="A18" s="31"/>
    </row>
  </sheetData>
  <customSheetViews>
    <customSheetView guid="{8309B07A-FC01-4476-88AB-A9C1650B1DDA}" hiddenColumns="1" state="hidden">
      <pane xSplit="7" ySplit="5" topLeftCell="H6" activePane="bottomRight" state="frozen"/>
      <selection pane="bottomRight" activeCell="A21" sqref="A21"/>
      <pageMargins left="0.7" right="0.7" top="0.75" bottom="0.75" header="0.3" footer="0.3"/>
    </customSheetView>
    <customSheetView guid="{D4D59768-72E0-4FAB-974B-C4290D2FAC8F}" hiddenColumns="1" state="hidden">
      <pane xSplit="7" ySplit="5" topLeftCell="H6" activePane="bottomRight" state="frozen"/>
      <selection pane="bottomRight" activeCell="A21" sqref="A21"/>
      <pageMargins left="0.7" right="0.7" top="0.75" bottom="0.75" header="0.3" footer="0.3"/>
    </customSheetView>
    <customSheetView guid="{A37983A8-BC51-4154-8FEA-C3D4561882CC}" hiddenColumns="1" state="hidden">
      <pane xSplit="7" ySplit="5" topLeftCell="H6" activePane="bottomRight" state="frozen"/>
      <selection pane="bottomRight" activeCell="A21" sqref="A21"/>
      <pageMargins left="0.7" right="0.7" top="0.75" bottom="0.75" header="0.3" footer="0.3"/>
    </customSheetView>
    <customSheetView guid="{50C6B4FE-3059-4DA5-BCA6-E2B9EEC70A61}" hiddenColumns="1" state="hidden">
      <pane xSplit="7" ySplit="5" topLeftCell="H6" activePane="bottomRight" state="frozen"/>
      <selection pane="bottomRight" activeCell="Q19" sqref="Q19"/>
      <pageMargins left="0.7" right="0.7" top="0.75" bottom="0.75" header="0.3" footer="0.3"/>
    </customSheetView>
    <customSheetView guid="{4948553E-BE76-402B-BAA8-3966B343194D}" hiddenColumns="1" state="hidden">
      <pane xSplit="7" ySplit="5" topLeftCell="H6" activePane="bottomRight" state="frozen"/>
      <selection pane="bottomRight" activeCell="Q19" sqref="Q19"/>
      <pageMargins left="0.7" right="0.7" top="0.75" bottom="0.75" header="0.3" footer="0.3"/>
    </customSheetView>
    <customSheetView guid="{35971C6B-DC11-492B-B782-2EF173FCC689}" hiddenColumns="1" state="hidden">
      <pane xSplit="7" ySplit="5" topLeftCell="H6" activePane="bottomRight" state="frozen"/>
      <selection pane="bottomRight" activeCell="Q19" sqref="Q19"/>
      <pageMargins left="0.7" right="0.7" top="0.75" bottom="0.75" header="0.3" footer="0.3"/>
    </customSheetView>
    <customSheetView guid="{32F6004C-FCD8-4606-8BB7-0BE0BE0666BF}" hiddenColumns="1" state="hidden">
      <pane xSplit="7" ySplit="5" topLeftCell="H6" activePane="bottomRight" state="frozen"/>
      <selection pane="bottomRight" activeCell="Q19" sqref="Q19"/>
      <pageMargins left="0.7" right="0.7" top="0.75" bottom="0.75" header="0.3" footer="0.3"/>
    </customSheetView>
    <customSheetView guid="{5F046216-F62E-4A95-B8BD-6D2AB894BA3D}" hiddenColumns="1" state="hidden">
      <pane xSplit="7" ySplit="5" topLeftCell="H6" activePane="bottomRight" state="frozen"/>
      <selection pane="bottomRight" activeCell="Q19" sqref="Q19"/>
      <pageMargins left="0.7" right="0.7" top="0.75" bottom="0.75" header="0.3" footer="0.3"/>
    </customSheetView>
    <customSheetView guid="{20DEA1C3-F870-4325-A947-DF01307179C4}" hiddenColumns="1" state="hidden">
      <pane xSplit="7" ySplit="5" topLeftCell="H6" activePane="bottomRight" state="frozen"/>
      <selection pane="bottomRight" activeCell="A21" sqref="A21"/>
      <pageMargins left="0.7" right="0.7" top="0.75" bottom="0.75" header="0.3" footer="0.3"/>
    </customSheetView>
    <customSheetView guid="{A27792F8-7640-416B-AC24-5F35457394E7}" hiddenColumns="1" state="hidden">
      <pane xSplit="7" ySplit="5" topLeftCell="H6" activePane="bottomRight" state="frozen"/>
      <selection pane="bottomRight" activeCell="A21" sqref="A21"/>
      <pageMargins left="0.7" right="0.7" top="0.75" bottom="0.75" header="0.3" footer="0.3"/>
    </customSheetView>
  </customSheetViews>
  <mergeCells count="11">
    <mergeCell ref="A1:N1"/>
    <mergeCell ref="T4:T5"/>
    <mergeCell ref="A13:B13"/>
    <mergeCell ref="S4:S5"/>
    <mergeCell ref="A6:A7"/>
    <mergeCell ref="A10:A11"/>
    <mergeCell ref="A4:A5"/>
    <mergeCell ref="B4:B5"/>
    <mergeCell ref="C4:D4"/>
    <mergeCell ref="E4:F4"/>
    <mergeCell ref="G4:R4"/>
  </mergeCells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rgb="FF00B0F0"/>
  </sheetPr>
  <dimension ref="A1:T17"/>
  <sheetViews>
    <sheetView workbookViewId="0">
      <pane xSplit="6" ySplit="5" topLeftCell="G6" activePane="bottomRight" state="frozen"/>
      <selection activeCell="T93" sqref="T93"/>
      <selection pane="topRight" activeCell="T93" sqref="T93"/>
      <selection pane="bottomLeft" activeCell="T93" sqref="T93"/>
      <selection pane="bottomRight" activeCell="T93" sqref="T93"/>
    </sheetView>
  </sheetViews>
  <sheetFormatPr defaultRowHeight="14.25"/>
  <cols>
    <col min="1" max="1" width="13.5" style="7" customWidth="1"/>
    <col min="2" max="2" width="7.625" style="7" customWidth="1"/>
    <col min="3" max="3" width="9.375" style="55" hidden="1" customWidth="1"/>
    <col min="4" max="6" width="8.875" style="55" hidden="1" customWidth="1"/>
    <col min="7" max="7" width="10" style="55" bestFit="1" customWidth="1"/>
    <col min="8" max="8" width="10" style="7" bestFit="1" customWidth="1"/>
    <col min="9" max="9" width="10.5" style="7" bestFit="1" customWidth="1"/>
    <col min="10" max="14" width="10.5" style="55" bestFit="1" customWidth="1"/>
    <col min="15" max="15" width="9.5" style="55" bestFit="1" customWidth="1"/>
    <col min="16" max="16" width="9.125" style="55" bestFit="1" customWidth="1"/>
    <col min="17" max="18" width="9.625" style="7" bestFit="1" customWidth="1"/>
    <col min="19" max="19" width="11.875" style="7" bestFit="1" customWidth="1"/>
    <col min="20" max="20" width="11.625" style="7" bestFit="1" customWidth="1"/>
    <col min="21" max="21" width="9.625" style="7" customWidth="1"/>
    <col min="22" max="16384" width="9" style="7"/>
  </cols>
  <sheetData>
    <row r="1" spans="1:20" s="2" customFormat="1" ht="28.5" customHeight="1">
      <c r="A1" s="162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40"/>
      <c r="P1" s="40"/>
    </row>
    <row r="2" spans="1:20" s="41" customFormat="1" ht="18" customHeigh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3"/>
      <c r="N2" s="83"/>
      <c r="O2" s="83"/>
      <c r="P2" s="42"/>
    </row>
    <row r="3" spans="1:20" s="44" customFormat="1" ht="15" customHeight="1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4"/>
      <c r="N3" s="85"/>
      <c r="O3" s="85"/>
      <c r="P3" s="43"/>
    </row>
    <row r="4" spans="1:20" s="8" customFormat="1" ht="14.25" customHeight="1">
      <c r="A4" s="163" t="s">
        <v>277</v>
      </c>
      <c r="B4" s="164" t="s">
        <v>278</v>
      </c>
      <c r="C4" s="165" t="s">
        <v>279</v>
      </c>
      <c r="D4" s="166"/>
      <c r="E4" s="167" t="s">
        <v>280</v>
      </c>
      <c r="F4" s="167"/>
      <c r="G4" s="156" t="s">
        <v>464</v>
      </c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 t="s">
        <v>281</v>
      </c>
      <c r="T4" s="157"/>
    </row>
    <row r="5" spans="1:20" s="15" customFormat="1">
      <c r="A5" s="163"/>
      <c r="B5" s="164"/>
      <c r="C5" s="79" t="s">
        <v>282</v>
      </c>
      <c r="D5" s="79" t="s">
        <v>283</v>
      </c>
      <c r="E5" s="79" t="s">
        <v>282</v>
      </c>
      <c r="F5" s="79" t="s">
        <v>283</v>
      </c>
      <c r="G5" s="80" t="s">
        <v>284</v>
      </c>
      <c r="H5" s="80" t="s">
        <v>285</v>
      </c>
      <c r="I5" s="80" t="s">
        <v>357</v>
      </c>
      <c r="J5" s="80" t="s">
        <v>358</v>
      </c>
      <c r="K5" s="80" t="s">
        <v>244</v>
      </c>
      <c r="L5" s="80" t="s">
        <v>245</v>
      </c>
      <c r="M5" s="80" t="s">
        <v>361</v>
      </c>
      <c r="N5" s="80" t="s">
        <v>362</v>
      </c>
      <c r="O5" s="80" t="s">
        <v>363</v>
      </c>
      <c r="P5" s="80" t="s">
        <v>364</v>
      </c>
      <c r="Q5" s="80" t="s">
        <v>365</v>
      </c>
      <c r="R5" s="80" t="s">
        <v>366</v>
      </c>
      <c r="S5" s="156"/>
      <c r="T5" s="158"/>
    </row>
    <row r="6" spans="1:20" s="15" customFormat="1" ht="17.25" customHeight="1">
      <c r="A6" s="212" t="s">
        <v>267</v>
      </c>
      <c r="B6" s="94" t="s">
        <v>268</v>
      </c>
      <c r="C6" s="81"/>
      <c r="D6" s="81"/>
      <c r="E6" s="81"/>
      <c r="F6" s="81"/>
      <c r="G6" s="125"/>
      <c r="H6" s="125"/>
      <c r="I6" s="125"/>
      <c r="J6" s="125"/>
      <c r="K6" s="125"/>
      <c r="L6" s="125">
        <v>149690.93</v>
      </c>
      <c r="M6" s="125"/>
      <c r="N6" s="125"/>
      <c r="P6" s="125"/>
      <c r="Q6" s="125"/>
      <c r="R6" s="125"/>
      <c r="S6" s="116">
        <f>SUM(G6:R6)</f>
        <v>149690.93</v>
      </c>
      <c r="T6" s="88"/>
    </row>
    <row r="7" spans="1:20" s="15" customFormat="1" ht="17.25" customHeight="1">
      <c r="A7" s="212"/>
      <c r="B7" s="94" t="s">
        <v>269</v>
      </c>
      <c r="C7" s="81"/>
      <c r="D7" s="81"/>
      <c r="E7" s="81"/>
      <c r="F7" s="81"/>
      <c r="G7" s="125">
        <v>-2583.35</v>
      </c>
      <c r="H7" s="125"/>
      <c r="I7" s="125">
        <v>-2127.7600000000002</v>
      </c>
      <c r="J7" s="125">
        <v>-2625.01</v>
      </c>
      <c r="K7" s="125"/>
      <c r="L7" s="125">
        <v>-2350.59</v>
      </c>
      <c r="M7" s="125">
        <v>-2000</v>
      </c>
      <c r="N7" s="125"/>
      <c r="O7" s="125">
        <v>-22480.92</v>
      </c>
      <c r="P7" s="125">
        <v>-7.5</v>
      </c>
      <c r="Q7" s="125">
        <v>-14566.66</v>
      </c>
      <c r="R7" s="125">
        <v>-2733.03</v>
      </c>
      <c r="S7" s="116">
        <f t="shared" ref="S7:S13" si="0">SUM(G7:R7)</f>
        <v>-51474.819999999992</v>
      </c>
      <c r="T7" s="88"/>
    </row>
    <row r="8" spans="1:20" s="15" customFormat="1" ht="17.25" customHeight="1">
      <c r="A8" s="95" t="s">
        <v>270</v>
      </c>
      <c r="B8" s="94" t="s">
        <v>270</v>
      </c>
      <c r="C8" s="81"/>
      <c r="D8" s="81"/>
      <c r="E8" s="81"/>
      <c r="F8" s="81"/>
      <c r="G8" s="125">
        <v>90235.54</v>
      </c>
      <c r="H8" s="125"/>
      <c r="I8" s="125">
        <v>142035.62</v>
      </c>
      <c r="J8" s="125"/>
      <c r="K8" s="125"/>
      <c r="L8" s="125"/>
      <c r="M8" s="125"/>
      <c r="N8" s="125"/>
      <c r="O8" s="125">
        <v>370901.92</v>
      </c>
      <c r="P8" s="125"/>
      <c r="Q8" s="125">
        <v>104834.24000000001</v>
      </c>
      <c r="R8" s="125">
        <v>77500</v>
      </c>
      <c r="S8" s="116">
        <f t="shared" si="0"/>
        <v>785507.32</v>
      </c>
      <c r="T8" s="88"/>
    </row>
    <row r="9" spans="1:20" s="15" customFormat="1" ht="17.25" customHeight="1">
      <c r="A9" s="95" t="s">
        <v>271</v>
      </c>
      <c r="B9" s="94" t="s">
        <v>271</v>
      </c>
      <c r="C9" s="81"/>
      <c r="D9" s="81"/>
      <c r="E9" s="81"/>
      <c r="F9" s="81"/>
      <c r="G9" s="125">
        <v>6200</v>
      </c>
      <c r="H9" s="125">
        <v>479</v>
      </c>
      <c r="I9" s="125">
        <v>59832.46</v>
      </c>
      <c r="J9" s="125">
        <v>150.4</v>
      </c>
      <c r="K9" s="125">
        <v>27733.599999999999</v>
      </c>
      <c r="L9" s="125">
        <v>83</v>
      </c>
      <c r="M9" s="125">
        <v>156</v>
      </c>
      <c r="N9" s="125">
        <v>451.56</v>
      </c>
      <c r="O9" s="125">
        <v>481.13</v>
      </c>
      <c r="P9" s="125">
        <v>357</v>
      </c>
      <c r="Q9" s="125">
        <v>280</v>
      </c>
      <c r="R9" s="125">
        <v>594.79999999999995</v>
      </c>
      <c r="S9" s="116">
        <f t="shared" si="0"/>
        <v>96798.95</v>
      </c>
      <c r="T9" s="88"/>
    </row>
    <row r="10" spans="1:20" s="15" customFormat="1" ht="17.25" customHeight="1">
      <c r="A10" s="212" t="s">
        <v>272</v>
      </c>
      <c r="B10" s="94" t="s">
        <v>273</v>
      </c>
      <c r="C10" s="81"/>
      <c r="D10" s="81"/>
      <c r="E10" s="81"/>
      <c r="F10" s="81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81"/>
      <c r="R10" s="125"/>
      <c r="S10" s="116">
        <f t="shared" si="0"/>
        <v>0</v>
      </c>
      <c r="T10" s="88"/>
    </row>
    <row r="11" spans="1:20" s="15" customFormat="1" ht="17.25" customHeight="1">
      <c r="A11" s="212"/>
      <c r="B11" s="94" t="s">
        <v>274</v>
      </c>
      <c r="C11" s="81"/>
      <c r="D11" s="81"/>
      <c r="E11" s="81"/>
      <c r="F11" s="81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81"/>
      <c r="R11" s="125"/>
      <c r="S11" s="116">
        <f t="shared" si="0"/>
        <v>0</v>
      </c>
      <c r="T11" s="88"/>
    </row>
    <row r="12" spans="1:20">
      <c r="A12" s="95" t="s">
        <v>275</v>
      </c>
      <c r="B12" s="94" t="s">
        <v>275</v>
      </c>
      <c r="C12" s="81"/>
      <c r="D12" s="81"/>
      <c r="E12" s="81"/>
      <c r="F12" s="81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81"/>
      <c r="R12" s="125"/>
      <c r="S12" s="116">
        <f t="shared" si="0"/>
        <v>0</v>
      </c>
      <c r="T12" s="88"/>
    </row>
    <row r="13" spans="1:20" ht="22.5" customHeight="1">
      <c r="A13" s="210" t="s">
        <v>266</v>
      </c>
      <c r="B13" s="211"/>
      <c r="C13" s="89"/>
      <c r="D13" s="89"/>
      <c r="E13" s="89"/>
      <c r="F13" s="89"/>
      <c r="G13" s="116">
        <f>SUM(G6:G12)</f>
        <v>93852.189999999988</v>
      </c>
      <c r="H13" s="116">
        <f t="shared" ref="H13:R13" si="1">SUM(H6:H12)</f>
        <v>479</v>
      </c>
      <c r="I13" s="116">
        <f t="shared" si="1"/>
        <v>199740.31999999998</v>
      </c>
      <c r="J13" s="116">
        <f t="shared" si="1"/>
        <v>-2474.61</v>
      </c>
      <c r="K13" s="116">
        <f t="shared" si="1"/>
        <v>27733.599999999999</v>
      </c>
      <c r="L13" s="116">
        <f t="shared" si="1"/>
        <v>147423.34</v>
      </c>
      <c r="M13" s="116">
        <f t="shared" si="1"/>
        <v>-1844</v>
      </c>
      <c r="N13" s="116">
        <f t="shared" si="1"/>
        <v>451.56</v>
      </c>
      <c r="O13" s="116">
        <f t="shared" si="1"/>
        <v>348902.13</v>
      </c>
      <c r="P13" s="116">
        <f t="shared" si="1"/>
        <v>349.5</v>
      </c>
      <c r="Q13" s="116">
        <f t="shared" si="1"/>
        <v>90547.58</v>
      </c>
      <c r="R13" s="116">
        <f t="shared" si="1"/>
        <v>75361.77</v>
      </c>
      <c r="S13" s="116">
        <f t="shared" si="0"/>
        <v>980522.38</v>
      </c>
      <c r="T13" s="89"/>
    </row>
    <row r="14" spans="1:20">
      <c r="A14" s="31"/>
      <c r="G14" s="121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</row>
    <row r="15" spans="1:20">
      <c r="A15" s="31"/>
      <c r="G15" s="121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</row>
    <row r="16" spans="1:20">
      <c r="A16" s="31"/>
      <c r="G16" s="35"/>
    </row>
    <row r="17" spans="1:1">
      <c r="A17" s="31"/>
    </row>
  </sheetData>
  <customSheetViews>
    <customSheetView guid="{8309B07A-FC01-4476-88AB-A9C1650B1DDA}" hiddenColumns="1" state="hidden">
      <pane xSplit="5" ySplit="5" topLeftCell="G6" activePane="bottomRight" state="frozen"/>
      <selection pane="bottomRight" activeCell="N25" sqref="N25"/>
      <pageMargins left="0.7" right="0.7" top="0.75" bottom="0.75" header="0.3" footer="0.3"/>
      <pageSetup paperSize="9" orientation="portrait" verticalDpi="0" r:id="rId1"/>
    </customSheetView>
    <customSheetView guid="{D4D59768-72E0-4FAB-974B-C4290D2FAC8F}" hiddenColumns="1" state="hidden">
      <pane xSplit="5" ySplit="5" topLeftCell="G6" activePane="bottomRight" state="frozen"/>
      <selection pane="bottomRight" activeCell="N25" sqref="N25"/>
      <pageMargins left="0.7" right="0.7" top="0.75" bottom="0.75" header="0.3" footer="0.3"/>
      <pageSetup paperSize="9" orientation="portrait" verticalDpi="0" r:id="rId2"/>
    </customSheetView>
    <customSheetView guid="{A37983A8-BC51-4154-8FEA-C3D4561882CC}" hiddenColumns="1" state="hidden">
      <pane xSplit="5" ySplit="5" topLeftCell="G6" activePane="bottomRight" state="frozen"/>
      <selection pane="bottomRight" activeCell="N25" sqref="N25"/>
      <pageMargins left="0.7" right="0.7" top="0.75" bottom="0.75" header="0.3" footer="0.3"/>
      <pageSetup paperSize="9" orientation="portrait" verticalDpi="0" r:id="rId3"/>
    </customSheetView>
    <customSheetView guid="{50C6B4FE-3059-4DA5-BCA6-E2B9EEC70A61}" hiddenColumns="1">
      <pane xSplit="5" ySplit="5" topLeftCell="G6" activePane="bottomRight" state="frozen"/>
      <selection pane="bottomRight" activeCell="N22" sqref="N22"/>
      <pageMargins left="0.7" right="0.7" top="0.75" bottom="0.75" header="0.3" footer="0.3"/>
      <pageSetup paperSize="9" orientation="portrait" verticalDpi="0" r:id="rId4"/>
    </customSheetView>
    <customSheetView guid="{4948553E-BE76-402B-BAA8-3966B343194D}" hiddenColumns="1">
      <pane xSplit="5" ySplit="5" topLeftCell="G6" activePane="bottomRight" state="frozen"/>
      <selection pane="bottomRight" activeCell="N22" sqref="N22"/>
      <pageMargins left="0.7" right="0.7" top="0.75" bottom="0.75" header="0.3" footer="0.3"/>
      <pageSetup paperSize="9" orientation="portrait" verticalDpi="0" r:id="rId5"/>
    </customSheetView>
    <customSheetView guid="{35971C6B-DC11-492B-B782-2EF173FCC689}" hiddenColumns="1">
      <pane xSplit="5" ySplit="5" topLeftCell="G6" activePane="bottomRight" state="frozen"/>
      <selection pane="bottomRight" activeCell="M19" sqref="M19"/>
      <pageMargins left="0.7" right="0.7" top="0.75" bottom="0.75" header="0.3" footer="0.3"/>
      <pageSetup paperSize="9" orientation="portrait" verticalDpi="0" r:id="rId6"/>
    </customSheetView>
    <customSheetView guid="{32F6004C-FCD8-4606-8BB7-0BE0BE0666BF}" hiddenColumns="1">
      <pane xSplit="5" ySplit="5" topLeftCell="G6" activePane="bottomRight" state="frozen"/>
      <selection pane="bottomRight" activeCell="N22" sqref="N22"/>
      <pageMargins left="0.7" right="0.7" top="0.75" bottom="0.75" header="0.3" footer="0.3"/>
      <pageSetup paperSize="9" orientation="portrait" verticalDpi="0" r:id="rId7"/>
    </customSheetView>
    <customSheetView guid="{5F046216-F62E-4A95-B8BD-6D2AB894BA3D}" hiddenColumns="1">
      <pane xSplit="5" ySplit="5" topLeftCell="G6" activePane="bottomRight" state="frozen"/>
      <selection pane="bottomRight" activeCell="N22" sqref="N22"/>
      <pageMargins left="0.7" right="0.7" top="0.75" bottom="0.75" header="0.3" footer="0.3"/>
      <pageSetup paperSize="9" orientation="portrait" verticalDpi="0" r:id="rId8"/>
    </customSheetView>
    <customSheetView guid="{20DEA1C3-F870-4325-A947-DF01307179C4}" hiddenColumns="1" state="hidden">
      <pane xSplit="5" ySplit="5" topLeftCell="G6" activePane="bottomRight" state="frozen"/>
      <selection pane="bottomRight" activeCell="N25" sqref="N25"/>
      <pageMargins left="0.7" right="0.7" top="0.75" bottom="0.75" header="0.3" footer="0.3"/>
      <pageSetup paperSize="9" orientation="portrait" verticalDpi="0" r:id="rId9"/>
    </customSheetView>
    <customSheetView guid="{A27792F8-7640-416B-AC24-5F35457394E7}" hiddenColumns="1" state="hidden">
      <pane xSplit="5" ySplit="5" topLeftCell="G6" activePane="bottomRight" state="frozen"/>
      <selection pane="bottomRight" activeCell="N25" sqref="N25"/>
      <pageMargins left="0.7" right="0.7" top="0.75" bottom="0.75" header="0.3" footer="0.3"/>
      <pageSetup paperSize="9" orientation="portrait" verticalDpi="0" r:id="rId10"/>
    </customSheetView>
  </customSheetViews>
  <mergeCells count="11">
    <mergeCell ref="A1:N1"/>
    <mergeCell ref="T4:T5"/>
    <mergeCell ref="A13:B13"/>
    <mergeCell ref="S4:S5"/>
    <mergeCell ref="A6:A7"/>
    <mergeCell ref="A10:A11"/>
    <mergeCell ref="A4:A5"/>
    <mergeCell ref="B4:B5"/>
    <mergeCell ref="C4:D4"/>
    <mergeCell ref="E4:F4"/>
    <mergeCell ref="G4:R4"/>
  </mergeCells>
  <phoneticPr fontId="10" type="noConversion"/>
  <pageMargins left="0.7" right="0.7" top="0.75" bottom="0.75" header="0.3" footer="0.3"/>
  <pageSetup paperSize="9" orientation="portrait" verticalDpi="0" r:id="rId1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C95"/>
  <sheetViews>
    <sheetView workbookViewId="0">
      <pane xSplit="3" ySplit="5" topLeftCell="D30" activePane="bottomRight" state="frozen"/>
      <selection pane="topRight" activeCell="D1" sqref="D1"/>
      <selection pane="bottomLeft" activeCell="A6" sqref="A6"/>
      <selection pane="bottomRight" activeCell="E56" sqref="E56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4" width="11.375" style="55" bestFit="1" customWidth="1"/>
    <col min="5" max="11" width="11.625" style="55" customWidth="1"/>
    <col min="12" max="12" width="11.75" style="55" customWidth="1"/>
    <col min="13" max="13" width="11.125" style="55" customWidth="1"/>
    <col min="14" max="14" width="11" style="55" customWidth="1"/>
    <col min="15" max="15" width="10.375" style="55" customWidth="1"/>
    <col min="16" max="16" width="11" style="7" customWidth="1"/>
    <col min="17" max="17" width="11.875" style="7" customWidth="1"/>
    <col min="18" max="18" width="11.25" style="7" customWidth="1"/>
    <col min="19" max="19" width="10.5" style="7" customWidth="1"/>
    <col min="20" max="20" width="11.625" style="7" customWidth="1"/>
    <col min="21" max="21" width="12" style="7" customWidth="1"/>
    <col min="22" max="16384" width="9" style="7"/>
  </cols>
  <sheetData>
    <row r="1" spans="1:21" s="2" customFormat="1" ht="25.5">
      <c r="A1" s="162" t="s">
        <v>259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40"/>
      <c r="P1" s="40"/>
    </row>
    <row r="2" spans="1:21" s="41" customFormat="1">
      <c r="A2" s="3" t="str">
        <f>"编制单位："&amp;封面!A8</f>
        <v>编制单位：宁德市凯欣电池材料有限公司</v>
      </c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3"/>
      <c r="N2" s="83"/>
      <c r="O2" s="83"/>
    </row>
    <row r="3" spans="1:21" s="44" customFormat="1" ht="13.5">
      <c r="A3" s="3" t="str">
        <f>"编制期间："&amp;YEAR(封面!$G$13)&amp;"年"&amp;MONTH(封面!$G$13)&amp;"月"</f>
        <v>编制期间：2020年4月</v>
      </c>
      <c r="B3" s="4"/>
      <c r="C3" s="4"/>
      <c r="D3" s="4"/>
      <c r="E3" s="4"/>
      <c r="F3" s="4"/>
      <c r="G3" s="68"/>
      <c r="H3" s="4"/>
      <c r="I3" s="5"/>
      <c r="J3" s="4"/>
      <c r="K3" s="4"/>
      <c r="L3" s="5" t="str">
        <f>"编制日期："&amp;YEAR(封面!$G$14)&amp;"年"&amp;MONTH(封面!$G$14)&amp;"月"&amp;DAY(封面!$G$14)&amp;"日"</f>
        <v>编制日期：2020年5月9日</v>
      </c>
      <c r="M3" s="84"/>
      <c r="N3" s="85"/>
      <c r="O3" s="85"/>
    </row>
    <row r="4" spans="1:21" s="8" customFormat="1">
      <c r="A4" s="163" t="s">
        <v>143</v>
      </c>
      <c r="B4" s="163" t="s">
        <v>144</v>
      </c>
      <c r="C4" s="164" t="s">
        <v>145</v>
      </c>
      <c r="D4" s="165" t="s">
        <v>253</v>
      </c>
      <c r="E4" s="166"/>
      <c r="F4" s="167" t="s">
        <v>254</v>
      </c>
      <c r="G4" s="167"/>
      <c r="H4" s="156" t="s">
        <v>454</v>
      </c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 t="s">
        <v>255</v>
      </c>
      <c r="U4" s="157" t="s">
        <v>148</v>
      </c>
    </row>
    <row r="5" spans="1:21" s="15" customFormat="1">
      <c r="A5" s="163"/>
      <c r="B5" s="163"/>
      <c r="C5" s="164"/>
      <c r="D5" s="79" t="s">
        <v>233</v>
      </c>
      <c r="E5" s="79" t="s">
        <v>141</v>
      </c>
      <c r="F5" s="79" t="s">
        <v>233</v>
      </c>
      <c r="G5" s="79" t="s">
        <v>141</v>
      </c>
      <c r="H5" s="80" t="s">
        <v>240</v>
      </c>
      <c r="I5" s="80" t="s">
        <v>241</v>
      </c>
      <c r="J5" s="80" t="s">
        <v>124</v>
      </c>
      <c r="K5" s="80" t="s">
        <v>125</v>
      </c>
      <c r="L5" s="80" t="s">
        <v>126</v>
      </c>
      <c r="M5" s="80" t="s">
        <v>127</v>
      </c>
      <c r="N5" s="80" t="s">
        <v>128</v>
      </c>
      <c r="O5" s="80" t="s">
        <v>129</v>
      </c>
      <c r="P5" s="80" t="s">
        <v>130</v>
      </c>
      <c r="Q5" s="80" t="s">
        <v>131</v>
      </c>
      <c r="R5" s="80" t="s">
        <v>132</v>
      </c>
      <c r="S5" s="80" t="s">
        <v>133</v>
      </c>
      <c r="T5" s="156"/>
      <c r="U5" s="158"/>
    </row>
    <row r="6" spans="1:21" s="15" customFormat="1">
      <c r="A6" s="159" t="s">
        <v>4</v>
      </c>
      <c r="B6" s="146" t="s">
        <v>150</v>
      </c>
      <c r="C6" s="45" t="s">
        <v>432</v>
      </c>
      <c r="D6" s="115">
        <f ca="1">SUM('2020实际制造费用'!D6,'2020实际管理费用'!D6,'2020实际营业费用'!D6)</f>
        <v>-36712.279999999984</v>
      </c>
      <c r="E6" s="115">
        <f ca="1">SUM('2020实际制造费用'!E6,'2020实际管理费用'!E6,'2020实际营业费用'!E6)</f>
        <v>389712.63</v>
      </c>
      <c r="F6" s="115">
        <f ca="1">SUM('2020实际制造费用'!F6,'2020实际管理费用'!F6,'2020实际营业费用'!F6)</f>
        <v>-28659.680000000051</v>
      </c>
      <c r="G6" s="115">
        <f ca="1">SUM('2020实际制造费用'!G6,'2020实际管理费用'!G6,'2020实际营业费用'!G6)</f>
        <v>1254185.2999999998</v>
      </c>
      <c r="H6" s="115">
        <f>SUM('2020实际制造费用'!H6,'2020实际管理费用'!H6,'2020实际营业费用'!H6)</f>
        <v>313170.65999999997</v>
      </c>
      <c r="I6" s="115">
        <f>SUM('2020实际制造费用'!I6,'2020实际管理费用'!I6,'2020实际营业费用'!I6)</f>
        <v>300686.55</v>
      </c>
      <c r="J6" s="115">
        <f>SUM('2020实际制造费用'!J6,'2020实际管理费用'!J6,'2020实际营业费用'!J6)</f>
        <v>250615.46000000002</v>
      </c>
      <c r="K6" s="115">
        <f>SUM('2020实际制造费用'!K6,'2020实际管理费用'!K6,'2020实际营业费用'!K6)</f>
        <v>389712.63</v>
      </c>
      <c r="L6" s="115">
        <f>SUM('2020实际制造费用'!L6,'2020实际管理费用'!L6,'2020实际营业费用'!L6)</f>
        <v>0</v>
      </c>
      <c r="M6" s="115">
        <f>SUM('2020实际制造费用'!M6,'2020实际管理费用'!M6,'2020实际营业费用'!M6)</f>
        <v>0</v>
      </c>
      <c r="N6" s="115">
        <f>SUM('2020实际制造费用'!N6,'2020实际管理费用'!N6,'2020实际营业费用'!N6)</f>
        <v>0</v>
      </c>
      <c r="O6" s="115">
        <f>SUM('2020实际制造费用'!O6,'2020实际管理费用'!O6,'2020实际营业费用'!O6)</f>
        <v>0</v>
      </c>
      <c r="P6" s="115">
        <f>SUM('2020实际制造费用'!P6,'2020实际管理费用'!P6,'2020实际营业费用'!P6)</f>
        <v>0</v>
      </c>
      <c r="Q6" s="115">
        <f>SUM('2020实际制造费用'!Q6,'2020实际管理费用'!Q6,'2020实际营业费用'!Q6)</f>
        <v>0</v>
      </c>
      <c r="R6" s="115">
        <f>SUM('2020实际制造费用'!R6,'2020实际管理费用'!R6,'2020实际营业费用'!R6)</f>
        <v>0</v>
      </c>
      <c r="S6" s="115">
        <f>SUM('2020实际制造费用'!S6,'2020实际管理费用'!S6,'2020实际营业费用'!S6)</f>
        <v>0</v>
      </c>
      <c r="T6" s="116">
        <f>SUM(H6:S6)</f>
        <v>1254185.2999999998</v>
      </c>
      <c r="U6" s="88"/>
    </row>
    <row r="7" spans="1:21" s="15" customFormat="1">
      <c r="A7" s="159"/>
      <c r="B7" s="146"/>
      <c r="C7" s="45" t="s">
        <v>433</v>
      </c>
      <c r="D7" s="115">
        <f ca="1">SUM('2020实际制造费用'!D7,'2020实际管理费用'!D7,'2020实际营业费用'!D7)</f>
        <v>2679.3100000000013</v>
      </c>
      <c r="E7" s="115">
        <f ca="1">SUM('2020实际制造费用'!E7,'2020实际管理费用'!E7,'2020实际营业费用'!E7)</f>
        <v>36409</v>
      </c>
      <c r="F7" s="115">
        <f ca="1">SUM('2020实际制造费用'!F7,'2020实际管理费用'!F7,'2020实际营业费用'!F7)</f>
        <v>265209.07999999996</v>
      </c>
      <c r="G7" s="115">
        <f ca="1">SUM('2020实际制造费用'!G7,'2020实际管理费用'!G7,'2020实际营业费用'!G7)</f>
        <v>338173.18999999994</v>
      </c>
      <c r="H7" s="115">
        <f>SUM('2020实际制造费用'!H7,'2020实际管理费用'!H7,'2020实际营业费用'!H7)</f>
        <v>231160.19</v>
      </c>
      <c r="I7" s="115">
        <f>SUM('2020实际制造费用'!I7,'2020实际管理费用'!I7,'2020实际营业费用'!I7)</f>
        <v>35043</v>
      </c>
      <c r="J7" s="115">
        <f>SUM('2020实际制造费用'!J7,'2020实际管理费用'!J7,'2020实际营业费用'!J7)</f>
        <v>35561</v>
      </c>
      <c r="K7" s="115">
        <f>SUM('2020实际制造费用'!K7,'2020实际管理费用'!K7,'2020实际营业费用'!K7)</f>
        <v>36409</v>
      </c>
      <c r="L7" s="115">
        <f>SUM('2020实际制造费用'!L7,'2020实际管理费用'!L7,'2020实际营业费用'!L7)</f>
        <v>0</v>
      </c>
      <c r="M7" s="115">
        <f>SUM('2020实际制造费用'!M7,'2020实际管理费用'!M7,'2020实际营业费用'!M7)</f>
        <v>0</v>
      </c>
      <c r="N7" s="115">
        <f>SUM('2020实际制造费用'!N7,'2020实际管理费用'!N7,'2020实际营业费用'!N7)</f>
        <v>0</v>
      </c>
      <c r="O7" s="115">
        <f>SUM('2020实际制造费用'!O7,'2020实际管理费用'!O7,'2020实际营业费用'!O7)</f>
        <v>0</v>
      </c>
      <c r="P7" s="115">
        <f>SUM('2020实际制造费用'!P7,'2020实际管理费用'!P7,'2020实际营业费用'!P7)</f>
        <v>0</v>
      </c>
      <c r="Q7" s="115">
        <f>SUM('2020实际制造费用'!Q7,'2020实际管理费用'!Q7,'2020实际营业费用'!Q7)</f>
        <v>0</v>
      </c>
      <c r="R7" s="115">
        <f>SUM('2020实际制造费用'!R7,'2020实际管理费用'!R7,'2020实际营业费用'!R7)</f>
        <v>0</v>
      </c>
      <c r="S7" s="115">
        <f>SUM('2020实际制造费用'!S7,'2020实际管理费用'!S7,'2020实际营业费用'!S7)</f>
        <v>0</v>
      </c>
      <c r="T7" s="116">
        <f t="shared" ref="T7:T70" si="0">SUM(H7:S7)</f>
        <v>338173.19</v>
      </c>
      <c r="U7" s="88"/>
    </row>
    <row r="8" spans="1:21" s="15" customFormat="1">
      <c r="A8" s="159"/>
      <c r="B8" s="46" t="s">
        <v>151</v>
      </c>
      <c r="C8" s="45" t="s">
        <v>5</v>
      </c>
      <c r="D8" s="115">
        <f ca="1">SUM('2020实际制造费用'!D8,'2020实际管理费用'!D8,'2020实际营业费用'!D8)</f>
        <v>0</v>
      </c>
      <c r="E8" s="115">
        <f ca="1">SUM('2020实际制造费用'!E8,'2020实际管理费用'!E8,'2020实际营业费用'!E8)</f>
        <v>7200</v>
      </c>
      <c r="F8" s="115">
        <f ca="1">SUM('2020实际制造费用'!F8,'2020实际管理费用'!F8,'2020实际营业费用'!F8)</f>
        <v>-12315.41</v>
      </c>
      <c r="G8" s="115">
        <f ca="1">SUM('2020实际制造费用'!G8,'2020实际管理费用'!G8,'2020实际营业费用'!G8)</f>
        <v>21600</v>
      </c>
      <c r="H8" s="115">
        <f>SUM('2020实际制造费用'!H8,'2020实际管理费用'!H8,'2020实际营业费用'!H8)</f>
        <v>0</v>
      </c>
      <c r="I8" s="115">
        <f>SUM('2020实际制造费用'!I8,'2020实际管理费用'!I8,'2020实际营业费用'!I8)</f>
        <v>7200</v>
      </c>
      <c r="J8" s="115">
        <f>SUM('2020实际制造费用'!J8,'2020实际管理费用'!J8,'2020实际营业费用'!J8)</f>
        <v>7200</v>
      </c>
      <c r="K8" s="115">
        <f>SUM('2020实际制造费用'!K8,'2020实际管理费用'!K8,'2020实际营业费用'!K8)</f>
        <v>7200</v>
      </c>
      <c r="L8" s="115">
        <f>SUM('2020实际制造费用'!L8,'2020实际管理费用'!L8,'2020实际营业费用'!L8)</f>
        <v>0</v>
      </c>
      <c r="M8" s="115">
        <f>SUM('2020实际制造费用'!M8,'2020实际管理费用'!M8,'2020实际营业费用'!M8)</f>
        <v>0</v>
      </c>
      <c r="N8" s="115">
        <f>SUM('2020实际制造费用'!N8,'2020实际管理费用'!N8,'2020实际营业费用'!N8)</f>
        <v>0</v>
      </c>
      <c r="O8" s="115">
        <f>SUM('2020实际制造费用'!O8,'2020实际管理费用'!O8,'2020实际营业费用'!O8)</f>
        <v>0</v>
      </c>
      <c r="P8" s="115">
        <f>SUM('2020实际制造费用'!P8,'2020实际管理费用'!P8,'2020实际营业费用'!P8)</f>
        <v>0</v>
      </c>
      <c r="Q8" s="115">
        <f>SUM('2020实际制造费用'!Q8,'2020实际管理费用'!Q8,'2020实际营业费用'!Q8)</f>
        <v>0</v>
      </c>
      <c r="R8" s="115">
        <f>SUM('2020实际制造费用'!R8,'2020实际管理费用'!R8,'2020实际营业费用'!R8)</f>
        <v>0</v>
      </c>
      <c r="S8" s="115">
        <f>SUM('2020实际制造费用'!S8,'2020实际管理费用'!S8,'2020实际营业费用'!S8)</f>
        <v>0</v>
      </c>
      <c r="T8" s="116">
        <f t="shared" si="0"/>
        <v>21600</v>
      </c>
      <c r="U8" s="88"/>
    </row>
    <row r="9" spans="1:21" s="15" customFormat="1">
      <c r="A9" s="159"/>
      <c r="B9" s="46" t="s">
        <v>6</v>
      </c>
      <c r="C9" s="45" t="s">
        <v>7</v>
      </c>
      <c r="D9" s="115">
        <f ca="1">SUM('2020实际制造费用'!D9,'2020实际管理费用'!D9,'2020实际营业费用'!D9)</f>
        <v>0</v>
      </c>
      <c r="E9" s="115">
        <f ca="1">SUM('2020实际制造费用'!E9,'2020实际管理费用'!E9,'2020实际营业费用'!E9)</f>
        <v>0</v>
      </c>
      <c r="F9" s="115">
        <f ca="1">SUM('2020实际制造费用'!F9,'2020实际管理费用'!F9,'2020实际营业费用'!F9)</f>
        <v>0</v>
      </c>
      <c r="G9" s="115">
        <f ca="1">SUM('2020实际制造费用'!G9,'2020实际管理费用'!G9,'2020实际营业费用'!G9)</f>
        <v>0</v>
      </c>
      <c r="H9" s="115">
        <f>SUM('2020实际制造费用'!H9,'2020实际管理费用'!H9,'2020实际营业费用'!H9)</f>
        <v>0</v>
      </c>
      <c r="I9" s="115">
        <f>SUM('2020实际制造费用'!I9,'2020实际管理费用'!I9,'2020实际营业费用'!I9)</f>
        <v>0</v>
      </c>
      <c r="J9" s="115">
        <f>SUM('2020实际制造费用'!J9,'2020实际管理费用'!J9,'2020实际营业费用'!J9)</f>
        <v>0</v>
      </c>
      <c r="K9" s="115">
        <f>SUM('2020实际制造费用'!K9,'2020实际管理费用'!K9,'2020实际营业费用'!K9)</f>
        <v>0</v>
      </c>
      <c r="L9" s="115">
        <f>SUM('2020实际制造费用'!L9,'2020实际管理费用'!L9,'2020实际营业费用'!L9)</f>
        <v>0</v>
      </c>
      <c r="M9" s="115">
        <f>SUM('2020实际制造费用'!M9,'2020实际管理费用'!M9,'2020实际营业费用'!M9)</f>
        <v>0</v>
      </c>
      <c r="N9" s="115">
        <f>SUM('2020实际制造费用'!N9,'2020实际管理费用'!N9,'2020实际营业费用'!N9)</f>
        <v>0</v>
      </c>
      <c r="O9" s="115">
        <f>SUM('2020实际制造费用'!O9,'2020实际管理费用'!O9,'2020实际营业费用'!O9)</f>
        <v>0</v>
      </c>
      <c r="P9" s="115">
        <f>SUM('2020实际制造费用'!P9,'2020实际管理费用'!P9,'2020实际营业费用'!P9)</f>
        <v>0</v>
      </c>
      <c r="Q9" s="115">
        <f>SUM('2020实际制造费用'!Q9,'2020实际管理费用'!Q9,'2020实际营业费用'!Q9)</f>
        <v>0</v>
      </c>
      <c r="R9" s="115">
        <f>SUM('2020实际制造费用'!R9,'2020实际管理费用'!R9,'2020实际营业费用'!R9)</f>
        <v>0</v>
      </c>
      <c r="S9" s="115">
        <f>SUM('2020实际制造费用'!S9,'2020实际管理费用'!S9,'2020实际营业费用'!S9)</f>
        <v>0</v>
      </c>
      <c r="T9" s="116">
        <f t="shared" si="0"/>
        <v>0</v>
      </c>
      <c r="U9" s="88"/>
    </row>
    <row r="10" spans="1:21" s="15" customFormat="1">
      <c r="A10" s="159"/>
      <c r="B10" s="146" t="s">
        <v>152</v>
      </c>
      <c r="C10" s="45" t="s">
        <v>8</v>
      </c>
      <c r="D10" s="115">
        <f ca="1">SUM('2020实际制造费用'!D10,'2020实际管理费用'!D10,'2020实际营业费用'!D10)</f>
        <v>-1505.3099999999977</v>
      </c>
      <c r="E10" s="115">
        <f ca="1">SUM('2020实际制造费用'!E10,'2020实际管理费用'!E10,'2020实际营业费用'!E10)</f>
        <v>34613.9</v>
      </c>
      <c r="F10" s="115">
        <f ca="1">SUM('2020实际制造费用'!F10,'2020实际管理费用'!F10,'2020实际营业费用'!F10)</f>
        <v>-734.32000000000698</v>
      </c>
      <c r="G10" s="115">
        <f ca="1">SUM('2020实际制造费用'!G10,'2020实际管理费用'!G10,'2020实际营业费用'!G10)</f>
        <v>85106.41</v>
      </c>
      <c r="H10" s="115">
        <f>SUM('2020实际制造费用'!H10,'2020实际管理费用'!H10,'2020实际营业费用'!H10)</f>
        <v>-3893.95</v>
      </c>
      <c r="I10" s="115">
        <f>SUM('2020实际制造费用'!I10,'2020实际管理费用'!I10,'2020实际营业费用'!I10)</f>
        <v>29526</v>
      </c>
      <c r="J10" s="115">
        <f>SUM('2020实际制造费用'!J10,'2020实际管理费用'!J10,'2020实际营业费用'!J10)</f>
        <v>24860.46</v>
      </c>
      <c r="K10" s="115">
        <f>SUM('2020实际制造费用'!K10,'2020实际管理费用'!K10,'2020实际营业费用'!K10)</f>
        <v>34613.9</v>
      </c>
      <c r="L10" s="115">
        <f>SUM('2020实际制造费用'!L10,'2020实际管理费用'!L10,'2020实际营业费用'!L10)</f>
        <v>0</v>
      </c>
      <c r="M10" s="115">
        <f>SUM('2020实际制造费用'!M10,'2020实际管理费用'!M10,'2020实际营业费用'!M10)</f>
        <v>0</v>
      </c>
      <c r="N10" s="115">
        <f>SUM('2020实际制造费用'!N10,'2020实际管理费用'!N10,'2020实际营业费用'!N10)</f>
        <v>0</v>
      </c>
      <c r="O10" s="115">
        <f>SUM('2020实际制造费用'!O10,'2020实际管理费用'!O10,'2020实际营业费用'!O10)</f>
        <v>0</v>
      </c>
      <c r="P10" s="115">
        <f>SUM('2020实际制造费用'!P10,'2020实际管理费用'!P10,'2020实际营业费用'!P10)</f>
        <v>0</v>
      </c>
      <c r="Q10" s="115">
        <f>SUM('2020实际制造费用'!Q10,'2020实际管理费用'!Q10,'2020实际营业费用'!Q10)</f>
        <v>0</v>
      </c>
      <c r="R10" s="115">
        <f>SUM('2020实际制造费用'!R10,'2020实际管理费用'!R10,'2020实际营业费用'!R10)</f>
        <v>0</v>
      </c>
      <c r="S10" s="115">
        <f>SUM('2020实际制造费用'!S10,'2020实际管理费用'!S10,'2020实际营业费用'!S10)</f>
        <v>0</v>
      </c>
      <c r="T10" s="116">
        <f t="shared" si="0"/>
        <v>85106.41</v>
      </c>
      <c r="U10" s="88"/>
    </row>
    <row r="11" spans="1:21" s="15" customFormat="1">
      <c r="A11" s="159"/>
      <c r="B11" s="146"/>
      <c r="C11" s="45" t="s">
        <v>9</v>
      </c>
      <c r="D11" s="115">
        <f ca="1">SUM('2020实际制造费用'!D11,'2020实际管理费用'!D11,'2020实际营业费用'!D11)</f>
        <v>-1874.28</v>
      </c>
      <c r="E11" s="115">
        <f ca="1">SUM('2020实际制造费用'!E11,'2020实际管理费用'!E11,'2020实际营业费用'!E11)</f>
        <v>1427.72</v>
      </c>
      <c r="F11" s="115">
        <f ca="1">SUM('2020实际制造费用'!F11,'2020实际管理费用'!F11,'2020实际营业费用'!F11)</f>
        <v>55778.409999999996</v>
      </c>
      <c r="G11" s="115">
        <f ca="1">SUM('2020实际制造费用'!G11,'2020实际管理费用'!G11,'2020实际营业费用'!G11)</f>
        <v>67185.149999999994</v>
      </c>
      <c r="H11" s="115">
        <f>SUM('2020实际制造费用'!H11,'2020实际管理费用'!H11,'2020实际营业费用'!H11)</f>
        <v>0</v>
      </c>
      <c r="I11" s="115">
        <f>SUM('2020实际制造费用'!I11,'2020实际管理费用'!I11,'2020实际营业费用'!I11)</f>
        <v>65757.429999999993</v>
      </c>
      <c r="J11" s="115">
        <f>SUM('2020实际制造费用'!J11,'2020实际管理费用'!J11,'2020实际营业费用'!J11)</f>
        <v>0</v>
      </c>
      <c r="K11" s="115">
        <f>SUM('2020实际制造费用'!K11,'2020实际管理费用'!K11,'2020实际营业费用'!K11)</f>
        <v>1427.72</v>
      </c>
      <c r="L11" s="115">
        <f>SUM('2020实际制造费用'!L11,'2020实际管理费用'!L11,'2020实际营业费用'!L11)</f>
        <v>0</v>
      </c>
      <c r="M11" s="115">
        <f>SUM('2020实际制造费用'!M11,'2020实际管理费用'!M11,'2020实际营业费用'!M11)</f>
        <v>0</v>
      </c>
      <c r="N11" s="115">
        <f>SUM('2020实际制造费用'!N11,'2020实际管理费用'!N11,'2020实际营业费用'!N11)</f>
        <v>0</v>
      </c>
      <c r="O11" s="115">
        <f>SUM('2020实际制造费用'!O11,'2020实际管理费用'!O11,'2020实际营业费用'!O11)</f>
        <v>0</v>
      </c>
      <c r="P11" s="115">
        <f>SUM('2020实际制造费用'!P11,'2020实际管理费用'!P11,'2020实际营业费用'!P11)</f>
        <v>0</v>
      </c>
      <c r="Q11" s="115">
        <f>SUM('2020实际制造费用'!Q11,'2020实际管理费用'!Q11,'2020实际营业费用'!Q11)</f>
        <v>0</v>
      </c>
      <c r="R11" s="115">
        <f>SUM('2020实际制造费用'!R11,'2020实际管理费用'!R11,'2020实际营业费用'!R11)</f>
        <v>0</v>
      </c>
      <c r="S11" s="115">
        <f>SUM('2020实际制造费用'!S11,'2020实际管理费用'!S11,'2020实际营业费用'!S11)</f>
        <v>0</v>
      </c>
      <c r="T11" s="116">
        <f t="shared" si="0"/>
        <v>67185.149999999994</v>
      </c>
      <c r="U11" s="88"/>
    </row>
    <row r="12" spans="1:21" s="15" customFormat="1">
      <c r="A12" s="159"/>
      <c r="B12" s="146"/>
      <c r="C12" s="142" t="s">
        <v>465</v>
      </c>
      <c r="D12" s="115">
        <f ca="1">SUM('2020实际制造费用'!D12,'2020实际管理费用'!D12,'2020实际营业费用'!D12)</f>
        <v>10140</v>
      </c>
      <c r="E12" s="115">
        <f ca="1">SUM('2020实际制造费用'!E12,'2020实际管理费用'!E12,'2020实际营业费用'!E12)</f>
        <v>10140</v>
      </c>
      <c r="F12" s="115">
        <f ca="1">SUM('2020实际制造费用'!F12,'2020实际管理费用'!F12,'2020实际营业费用'!F12)</f>
        <v>35765</v>
      </c>
      <c r="G12" s="115">
        <f ca="1">SUM('2020实际制造费用'!G12,'2020实际管理费用'!G12,'2020实际营业费用'!G12)</f>
        <v>35765</v>
      </c>
      <c r="H12" s="115">
        <f>SUM('2020实际制造费用'!H12,'2020实际管理费用'!H12,'2020实际营业费用'!H12)</f>
        <v>0</v>
      </c>
      <c r="I12" s="115">
        <f>SUM('2020实际制造费用'!I12,'2020实际管理费用'!I12,'2020实际营业费用'!I12)</f>
        <v>0</v>
      </c>
      <c r="J12" s="115">
        <f>SUM('2020实际制造费用'!J12,'2020实际管理费用'!J12,'2020实际营业费用'!J12)</f>
        <v>25625</v>
      </c>
      <c r="K12" s="115">
        <f>SUM('2020实际制造费用'!K12,'2020实际管理费用'!K12,'2020实际营业费用'!K12)</f>
        <v>10140</v>
      </c>
      <c r="L12" s="115">
        <f>SUM('2020实际制造费用'!L12,'2020实际管理费用'!L12,'2020实际营业费用'!L12)</f>
        <v>0</v>
      </c>
      <c r="M12" s="115">
        <f>SUM('2020实际制造费用'!M12,'2020实际管理费用'!M12,'2020实际营业费用'!M12)</f>
        <v>0</v>
      </c>
      <c r="N12" s="115">
        <f>SUM('2020实际制造费用'!N12,'2020实际管理费用'!N12,'2020实际营业费用'!N12)</f>
        <v>0</v>
      </c>
      <c r="O12" s="115">
        <f>SUM('2020实际制造费用'!O12,'2020实际管理费用'!O12,'2020实际营业费用'!O12)</f>
        <v>0</v>
      </c>
      <c r="P12" s="115">
        <f>SUM('2020实际制造费用'!P12,'2020实际管理费用'!P12,'2020实际营业费用'!P12)</f>
        <v>0</v>
      </c>
      <c r="Q12" s="115">
        <f>SUM('2020实际制造费用'!Q12,'2020实际管理费用'!Q12,'2020实际营业费用'!Q12)</f>
        <v>0</v>
      </c>
      <c r="R12" s="115">
        <f>SUM('2020实际制造费用'!R12,'2020实际管理费用'!R12,'2020实际营业费用'!R12)</f>
        <v>0</v>
      </c>
      <c r="S12" s="115">
        <f>SUM('2020实际制造费用'!S12,'2020实际管理费用'!S12,'2020实际营业费用'!S12)</f>
        <v>0</v>
      </c>
      <c r="T12" s="116">
        <f t="shared" si="0"/>
        <v>35765</v>
      </c>
      <c r="U12" s="88"/>
    </row>
    <row r="13" spans="1:21" s="15" customFormat="1">
      <c r="A13" s="159"/>
      <c r="B13" s="146"/>
      <c r="C13" s="45" t="s">
        <v>11</v>
      </c>
      <c r="D13" s="115">
        <f ca="1">SUM('2020实际制造费用'!D13,'2020实际管理费用'!D13,'2020实际营业费用'!D13)</f>
        <v>1300</v>
      </c>
      <c r="E13" s="115">
        <f ca="1">SUM('2020实际制造费用'!E13,'2020实际管理费用'!E13,'2020实际营业费用'!E13)</f>
        <v>1300</v>
      </c>
      <c r="F13" s="115">
        <f ca="1">SUM('2020实际制造费用'!F13,'2020实际管理费用'!F13,'2020实际营业费用'!F13)</f>
        <v>5796.19</v>
      </c>
      <c r="G13" s="115">
        <f ca="1">SUM('2020实际制造费用'!G13,'2020实际管理费用'!G13,'2020实际营业费用'!G13)</f>
        <v>5796.19</v>
      </c>
      <c r="H13" s="115">
        <f>SUM('2020实际制造费用'!H13,'2020实际管理费用'!H13,'2020实际营业费用'!H13)</f>
        <v>1489.2</v>
      </c>
      <c r="I13" s="115">
        <f>SUM('2020实际制造费用'!I13,'2020实际管理费用'!I13,'2020实际营业费用'!I13)</f>
        <v>0</v>
      </c>
      <c r="J13" s="115">
        <f>SUM('2020实际制造费用'!J13,'2020实际管理费用'!J13,'2020实际营业费用'!J13)</f>
        <v>3006.99</v>
      </c>
      <c r="K13" s="115">
        <f>SUM('2020实际制造费用'!K13,'2020实际管理费用'!K13,'2020实际营业费用'!K13)</f>
        <v>1300</v>
      </c>
      <c r="L13" s="115">
        <f>SUM('2020实际制造费用'!L13,'2020实际管理费用'!L13,'2020实际营业费用'!L13)</f>
        <v>0</v>
      </c>
      <c r="M13" s="115">
        <f>SUM('2020实际制造费用'!M13,'2020实际管理费用'!M13,'2020实际营业费用'!M13)</f>
        <v>0</v>
      </c>
      <c r="N13" s="115">
        <f>SUM('2020实际制造费用'!N13,'2020实际管理费用'!N13,'2020实际营业费用'!N13)</f>
        <v>0</v>
      </c>
      <c r="O13" s="115">
        <f>SUM('2020实际制造费用'!O13,'2020实际管理费用'!O13,'2020实际营业费用'!O13)</f>
        <v>0</v>
      </c>
      <c r="P13" s="115">
        <f>SUM('2020实际制造费用'!P13,'2020实际管理费用'!P13,'2020实际营业费用'!P13)</f>
        <v>0</v>
      </c>
      <c r="Q13" s="115">
        <f>SUM('2020实际制造费用'!Q13,'2020实际管理费用'!Q13,'2020实际营业费用'!Q13)</f>
        <v>0</v>
      </c>
      <c r="R13" s="115">
        <f>SUM('2020实际制造费用'!R13,'2020实际管理费用'!R13,'2020实际营业费用'!R13)</f>
        <v>0</v>
      </c>
      <c r="S13" s="115">
        <f>SUM('2020实际制造费用'!S13,'2020实际管理费用'!S13,'2020实际营业费用'!S13)</f>
        <v>0</v>
      </c>
      <c r="T13" s="116">
        <f t="shared" si="0"/>
        <v>5796.19</v>
      </c>
      <c r="U13" s="88"/>
    </row>
    <row r="14" spans="1:21" s="15" customFormat="1">
      <c r="A14" s="159"/>
      <c r="B14" s="146"/>
      <c r="C14" s="45" t="s">
        <v>12</v>
      </c>
      <c r="D14" s="115">
        <f ca="1">SUM('2020实际制造费用'!D14,'2020实际管理费用'!D14,'2020实际营业费用'!D14)</f>
        <v>0</v>
      </c>
      <c r="E14" s="115">
        <f ca="1">SUM('2020实际制造费用'!E14,'2020实际管理费用'!E14,'2020实际营业费用'!E14)</f>
        <v>0</v>
      </c>
      <c r="F14" s="115">
        <f ca="1">SUM('2020实际制造费用'!F14,'2020实际管理费用'!F14,'2020实际营业费用'!F14)</f>
        <v>700</v>
      </c>
      <c r="G14" s="115">
        <f ca="1">SUM('2020实际制造费用'!G14,'2020实际管理费用'!G14,'2020实际营业费用'!G14)</f>
        <v>700</v>
      </c>
      <c r="H14" s="115">
        <f>SUM('2020实际制造费用'!H14,'2020实际管理费用'!H14,'2020实际营业费用'!H14)</f>
        <v>0</v>
      </c>
      <c r="I14" s="115">
        <f>SUM('2020实际制造费用'!I14,'2020实际管理费用'!I14,'2020实际营业费用'!I14)</f>
        <v>0</v>
      </c>
      <c r="J14" s="115">
        <f>SUM('2020实际制造费用'!J14,'2020实际管理费用'!J14,'2020实际营业费用'!J14)</f>
        <v>700</v>
      </c>
      <c r="K14" s="115">
        <f>SUM('2020实际制造费用'!K14,'2020实际管理费用'!K14,'2020实际营业费用'!K14)</f>
        <v>0</v>
      </c>
      <c r="L14" s="115">
        <f>SUM('2020实际制造费用'!L14,'2020实际管理费用'!L14,'2020实际营业费用'!L14)</f>
        <v>0</v>
      </c>
      <c r="M14" s="115">
        <f>SUM('2020实际制造费用'!M14,'2020实际管理费用'!M14,'2020实际营业费用'!M14)</f>
        <v>0</v>
      </c>
      <c r="N14" s="115">
        <f>SUM('2020实际制造费用'!N14,'2020实际管理费用'!N14,'2020实际营业费用'!N14)</f>
        <v>0</v>
      </c>
      <c r="O14" s="115">
        <f>SUM('2020实际制造费用'!O14,'2020实际管理费用'!O14,'2020实际营业费用'!O14)</f>
        <v>0</v>
      </c>
      <c r="P14" s="115">
        <f>SUM('2020实际制造费用'!P14,'2020实际管理费用'!P14,'2020实际营业费用'!P14)</f>
        <v>0</v>
      </c>
      <c r="Q14" s="115">
        <f>SUM('2020实际制造费用'!Q14,'2020实际管理费用'!Q14,'2020实际营业费用'!Q14)</f>
        <v>0</v>
      </c>
      <c r="R14" s="115">
        <f>SUM('2020实际制造费用'!R14,'2020实际管理费用'!R14,'2020实际营业费用'!R14)</f>
        <v>0</v>
      </c>
      <c r="S14" s="115">
        <f>SUM('2020实际制造费用'!S14,'2020实际管理费用'!S14,'2020实际营业费用'!S14)</f>
        <v>0</v>
      </c>
      <c r="T14" s="116">
        <f t="shared" si="0"/>
        <v>700</v>
      </c>
      <c r="U14" s="88"/>
    </row>
    <row r="15" spans="1:21" s="15" customFormat="1">
      <c r="A15" s="159"/>
      <c r="B15" s="146"/>
      <c r="C15" s="45" t="s">
        <v>13</v>
      </c>
      <c r="D15" s="115">
        <f ca="1">SUM('2020实际制造费用'!D15,'2020实际管理费用'!D15,'2020实际营业费用'!D15)</f>
        <v>0</v>
      </c>
      <c r="E15" s="115">
        <f ca="1">SUM('2020实际制造费用'!E15,'2020实际管理费用'!E15,'2020实际营业费用'!E15)</f>
        <v>0</v>
      </c>
      <c r="F15" s="115">
        <f ca="1">SUM('2020实际制造费用'!F15,'2020实际管理费用'!F15,'2020实际营业费用'!F15)</f>
        <v>0</v>
      </c>
      <c r="G15" s="115">
        <f ca="1">SUM('2020实际制造费用'!G15,'2020实际管理费用'!G15,'2020实际营业费用'!G15)</f>
        <v>0</v>
      </c>
      <c r="H15" s="115">
        <f>SUM('2020实际制造费用'!H15,'2020实际管理费用'!H15,'2020实际营业费用'!H15)</f>
        <v>0</v>
      </c>
      <c r="I15" s="115">
        <f>SUM('2020实际制造费用'!I15,'2020实际管理费用'!I15,'2020实际营业费用'!I15)</f>
        <v>0</v>
      </c>
      <c r="J15" s="115">
        <f>SUM('2020实际制造费用'!J15,'2020实际管理费用'!J15,'2020实际营业费用'!J15)</f>
        <v>0</v>
      </c>
      <c r="K15" s="115">
        <f>SUM('2020实际制造费用'!K15,'2020实际管理费用'!K15,'2020实际营业费用'!K15)</f>
        <v>0</v>
      </c>
      <c r="L15" s="115">
        <f>SUM('2020实际制造费用'!L15,'2020实际管理费用'!L15,'2020实际营业费用'!L15)</f>
        <v>0</v>
      </c>
      <c r="M15" s="115">
        <f>SUM('2020实际制造费用'!M15,'2020实际管理费用'!M15,'2020实际营业费用'!M15)</f>
        <v>0</v>
      </c>
      <c r="N15" s="115">
        <f>SUM('2020实际制造费用'!N15,'2020实际管理费用'!N15,'2020实际营业费用'!N15)</f>
        <v>0</v>
      </c>
      <c r="O15" s="115">
        <f>SUM('2020实际制造费用'!O15,'2020实际管理费用'!O15,'2020实际营业费用'!O15)</f>
        <v>0</v>
      </c>
      <c r="P15" s="115">
        <f>SUM('2020实际制造费用'!P15,'2020实际管理费用'!P15,'2020实际营业费用'!P15)</f>
        <v>0</v>
      </c>
      <c r="Q15" s="115">
        <f>SUM('2020实际制造费用'!Q15,'2020实际管理费用'!Q15,'2020实际营业费用'!Q15)</f>
        <v>0</v>
      </c>
      <c r="R15" s="115">
        <f>SUM('2020实际制造费用'!R15,'2020实际管理费用'!R15,'2020实际营业费用'!R15)</f>
        <v>0</v>
      </c>
      <c r="S15" s="115">
        <f>SUM('2020实际制造费用'!S15,'2020实际管理费用'!S15,'2020实际营业费用'!S15)</f>
        <v>0</v>
      </c>
      <c r="T15" s="116">
        <f t="shared" si="0"/>
        <v>0</v>
      </c>
      <c r="U15" s="88"/>
    </row>
    <row r="16" spans="1:21" s="15" customFormat="1">
      <c r="A16" s="159"/>
      <c r="B16" s="146"/>
      <c r="C16" s="45" t="s">
        <v>14</v>
      </c>
      <c r="D16" s="115">
        <f ca="1">SUM('2020实际制造费用'!D16,'2020实际管理费用'!D16,'2020实际营业费用'!D16)</f>
        <v>0</v>
      </c>
      <c r="E16" s="115">
        <f ca="1">SUM('2020实际制造费用'!E16,'2020实际管理费用'!E16,'2020实际营业费用'!E16)</f>
        <v>0</v>
      </c>
      <c r="F16" s="115">
        <f ca="1">SUM('2020实际制造费用'!F16,'2020实际管理费用'!F16,'2020实际营业费用'!F16)</f>
        <v>-1405.5</v>
      </c>
      <c r="G16" s="115">
        <f ca="1">SUM('2020实际制造费用'!G16,'2020实际管理费用'!G16,'2020实际营业费用'!G16)</f>
        <v>-1405.5</v>
      </c>
      <c r="H16" s="115">
        <f>SUM('2020实际制造费用'!H16,'2020实际管理费用'!H16,'2020实际营业费用'!H16)</f>
        <v>-1405.5</v>
      </c>
      <c r="I16" s="115">
        <f>SUM('2020实际制造费用'!I16,'2020实际管理费用'!I16,'2020实际营业费用'!I16)</f>
        <v>23394.5</v>
      </c>
      <c r="J16" s="115">
        <f>SUM('2020实际制造费用'!J16,'2020实际管理费用'!J16,'2020实际营业费用'!J16)</f>
        <v>-23394.5</v>
      </c>
      <c r="K16" s="115">
        <f>SUM('2020实际制造费用'!K16,'2020实际管理费用'!K16,'2020实际营业费用'!K16)</f>
        <v>0</v>
      </c>
      <c r="L16" s="115">
        <f>SUM('2020实际制造费用'!L16,'2020实际管理费用'!L16,'2020实际营业费用'!L16)</f>
        <v>0</v>
      </c>
      <c r="M16" s="115">
        <f>SUM('2020实际制造费用'!M16,'2020实际管理费用'!M16,'2020实际营业费用'!M16)</f>
        <v>0</v>
      </c>
      <c r="N16" s="115">
        <f>SUM('2020实际制造费用'!N16,'2020实际管理费用'!N16,'2020实际营业费用'!N16)</f>
        <v>0</v>
      </c>
      <c r="O16" s="115">
        <f>SUM('2020实际制造费用'!O16,'2020实际管理费用'!O16,'2020实际营业费用'!O16)</f>
        <v>0</v>
      </c>
      <c r="P16" s="115">
        <f>SUM('2020实际制造费用'!P16,'2020实际管理费用'!P16,'2020实际营业费用'!P16)</f>
        <v>0</v>
      </c>
      <c r="Q16" s="115">
        <f>SUM('2020实际制造费用'!Q16,'2020实际管理费用'!Q16,'2020实际营业费用'!Q16)</f>
        <v>0</v>
      </c>
      <c r="R16" s="115">
        <f>SUM('2020实际制造费用'!R16,'2020实际管理费用'!R16,'2020实际营业费用'!R16)</f>
        <v>0</v>
      </c>
      <c r="S16" s="115">
        <f>SUM('2020实际制造费用'!S16,'2020实际管理费用'!S16,'2020实际营业费用'!S16)</f>
        <v>0</v>
      </c>
      <c r="T16" s="116">
        <f t="shared" si="0"/>
        <v>-1405.5</v>
      </c>
      <c r="U16" s="88"/>
    </row>
    <row r="17" spans="1:21" s="15" customFormat="1">
      <c r="A17" s="159"/>
      <c r="B17" s="146"/>
      <c r="C17" s="45" t="s">
        <v>15</v>
      </c>
      <c r="D17" s="115">
        <f ca="1">SUM('2020实际制造费用'!D17,'2020实际管理费用'!D17,'2020实际营业费用'!D17)</f>
        <v>0</v>
      </c>
      <c r="E17" s="115">
        <f ca="1">SUM('2020实际制造费用'!E17,'2020实际管理费用'!E17,'2020实际营业费用'!E17)</f>
        <v>0</v>
      </c>
      <c r="F17" s="115">
        <f ca="1">SUM('2020实际制造费用'!F17,'2020实际管理费用'!F17,'2020实际营业费用'!F17)</f>
        <v>0</v>
      </c>
      <c r="G17" s="115">
        <f ca="1">SUM('2020实际制造费用'!G17,'2020实际管理费用'!G17,'2020实际营业费用'!G17)</f>
        <v>0</v>
      </c>
      <c r="H17" s="115">
        <f>SUM('2020实际制造费用'!H17,'2020实际管理费用'!H17,'2020实际营业费用'!H17)</f>
        <v>0</v>
      </c>
      <c r="I17" s="115">
        <f>SUM('2020实际制造费用'!I17,'2020实际管理费用'!I17,'2020实际营业费用'!I17)</f>
        <v>0</v>
      </c>
      <c r="J17" s="115">
        <f>SUM('2020实际制造费用'!J17,'2020实际管理费用'!J17,'2020实际营业费用'!J17)</f>
        <v>0</v>
      </c>
      <c r="K17" s="115">
        <f>SUM('2020实际制造费用'!K17,'2020实际管理费用'!K17,'2020实际营业费用'!K17)</f>
        <v>0</v>
      </c>
      <c r="L17" s="115">
        <f>SUM('2020实际制造费用'!L17,'2020实际管理费用'!L17,'2020实际营业费用'!L17)</f>
        <v>0</v>
      </c>
      <c r="M17" s="115">
        <f>SUM('2020实际制造费用'!M17,'2020实际管理费用'!M17,'2020实际营业费用'!M17)</f>
        <v>0</v>
      </c>
      <c r="N17" s="115">
        <f>SUM('2020实际制造费用'!N17,'2020实际管理费用'!N17,'2020实际营业费用'!N17)</f>
        <v>0</v>
      </c>
      <c r="O17" s="115">
        <f>SUM('2020实际制造费用'!O17,'2020实际管理费用'!O17,'2020实际营业费用'!O17)</f>
        <v>0</v>
      </c>
      <c r="P17" s="115">
        <f>SUM('2020实际制造费用'!P17,'2020实际管理费用'!P17,'2020实际营业费用'!P17)</f>
        <v>0</v>
      </c>
      <c r="Q17" s="115">
        <f>SUM('2020实际制造费用'!Q17,'2020实际管理费用'!Q17,'2020实际营业费用'!Q17)</f>
        <v>0</v>
      </c>
      <c r="R17" s="115">
        <f>SUM('2020实际制造费用'!R17,'2020实际管理费用'!R17,'2020实际营业费用'!R17)</f>
        <v>0</v>
      </c>
      <c r="S17" s="115">
        <f>SUM('2020实际制造费用'!S17,'2020实际管理费用'!S17,'2020实际营业费用'!S17)</f>
        <v>0</v>
      </c>
      <c r="T17" s="116">
        <f t="shared" si="0"/>
        <v>0</v>
      </c>
      <c r="U17" s="88"/>
    </row>
    <row r="18" spans="1:21" s="15" customFormat="1">
      <c r="A18" s="159"/>
      <c r="B18" s="146"/>
      <c r="C18" s="45" t="s">
        <v>434</v>
      </c>
      <c r="D18" s="115">
        <f ca="1">SUM('2020实际制造费用'!D18,'2020实际管理费用'!D18,'2020实际营业费用'!D18)</f>
        <v>23810.959999999999</v>
      </c>
      <c r="E18" s="115">
        <f ca="1">SUM('2020实际制造费用'!E18,'2020实际管理费用'!E18,'2020实际营业费用'!E18)</f>
        <v>23810.959999999999</v>
      </c>
      <c r="F18" s="115">
        <f ca="1">SUM('2020实际制造费用'!F18,'2020实际管理费用'!F18,'2020实际营业费用'!F18)</f>
        <v>70410.030000000013</v>
      </c>
      <c r="G18" s="115">
        <f ca="1">SUM('2020实际制造费用'!G18,'2020实际管理费用'!G18,'2020实际营业费用'!G18)</f>
        <v>96241.950000000012</v>
      </c>
      <c r="H18" s="115">
        <f>SUM('2020实际制造费用'!H18,'2020实际管理费用'!H18,'2020实际营业费用'!H18)</f>
        <v>20649</v>
      </c>
      <c r="I18" s="115">
        <f>SUM('2020实际制造费用'!I18,'2020实际管理费用'!I18,'2020实际营业费用'!I18)</f>
        <v>1292.9000000000001</v>
      </c>
      <c r="J18" s="115">
        <f>SUM('2020实际制造费用'!J18,'2020实际管理费用'!J18,'2020实际营业费用'!J18)</f>
        <v>50489.09</v>
      </c>
      <c r="K18" s="115">
        <f>SUM('2020实际制造费用'!K18,'2020实际管理费用'!K18,'2020实际营业费用'!K18)</f>
        <v>23810.959999999999</v>
      </c>
      <c r="L18" s="115">
        <f>SUM('2020实际制造费用'!L18,'2020实际管理费用'!L18,'2020实际营业费用'!L18)</f>
        <v>0</v>
      </c>
      <c r="M18" s="115">
        <f>SUM('2020实际制造费用'!M18,'2020实际管理费用'!M18,'2020实际营业费用'!M18)</f>
        <v>0</v>
      </c>
      <c r="N18" s="115">
        <f>SUM('2020实际制造费用'!N18,'2020实际管理费用'!N18,'2020实际营业费用'!N18)</f>
        <v>0</v>
      </c>
      <c r="O18" s="115">
        <f>SUM('2020实际制造费用'!O18,'2020实际管理费用'!O18,'2020实际营业费用'!O18)</f>
        <v>0</v>
      </c>
      <c r="P18" s="115">
        <f>SUM('2020实际制造费用'!P18,'2020实际管理费用'!P18,'2020实际营业费用'!P18)</f>
        <v>0</v>
      </c>
      <c r="Q18" s="115">
        <f>SUM('2020实际制造费用'!Q18,'2020实际管理费用'!Q18,'2020实际营业费用'!Q18)</f>
        <v>0</v>
      </c>
      <c r="R18" s="115">
        <f>SUM('2020实际制造费用'!R18,'2020实际管理费用'!R18,'2020实际营业费用'!R18)</f>
        <v>0</v>
      </c>
      <c r="S18" s="115">
        <f>SUM('2020实际制造费用'!S18,'2020实际管理费用'!S18,'2020实际营业费用'!S18)</f>
        <v>0</v>
      </c>
      <c r="T18" s="116">
        <f t="shared" si="0"/>
        <v>96241.949999999983</v>
      </c>
      <c r="U18" s="88"/>
    </row>
    <row r="19" spans="1:21" s="15" customFormat="1">
      <c r="A19" s="159"/>
      <c r="B19" s="46" t="s">
        <v>153</v>
      </c>
      <c r="C19" s="45" t="s">
        <v>17</v>
      </c>
      <c r="D19" s="115">
        <f ca="1">SUM('2020实际制造费用'!D19,'2020实际管理费用'!D19,'2020实际营业费用'!D19)</f>
        <v>-1161</v>
      </c>
      <c r="E19" s="115">
        <f ca="1">SUM('2020实际制造费用'!E19,'2020实际管理费用'!E19,'2020实际营业费用'!E19)</f>
        <v>9141</v>
      </c>
      <c r="F19" s="115">
        <f ca="1">SUM('2020实际制造费用'!F19,'2020实际管理费用'!F19,'2020实际营业费用'!F19)</f>
        <v>60</v>
      </c>
      <c r="G19" s="115">
        <f ca="1">SUM('2020实际制造费用'!G19,'2020实际管理费用'!G19,'2020实际营业费用'!G19)</f>
        <v>37236</v>
      </c>
      <c r="H19" s="115">
        <f>SUM('2020实际制造费用'!H19,'2020实际管理费用'!H19,'2020实际营业费用'!H19)</f>
        <v>9477</v>
      </c>
      <c r="I19" s="115">
        <f>SUM('2020实际制造费用'!I19,'2020实际管理费用'!I19,'2020实际营业费用'!I19)</f>
        <v>9477</v>
      </c>
      <c r="J19" s="115">
        <f>SUM('2020实际制造费用'!J19,'2020实际管理费用'!J19,'2020实际营业费用'!J19)</f>
        <v>9141</v>
      </c>
      <c r="K19" s="115">
        <f>SUM('2020实际制造费用'!K19,'2020实际管理费用'!K19,'2020实际营业费用'!K19)</f>
        <v>9141</v>
      </c>
      <c r="L19" s="115">
        <f>SUM('2020实际制造费用'!L19,'2020实际管理费用'!L19,'2020实际营业费用'!L19)</f>
        <v>0</v>
      </c>
      <c r="M19" s="115">
        <f>SUM('2020实际制造费用'!M19,'2020实际管理费用'!M19,'2020实际营业费用'!M19)</f>
        <v>0</v>
      </c>
      <c r="N19" s="115">
        <f>SUM('2020实际制造费用'!N19,'2020实际管理费用'!N19,'2020实际营业费用'!N19)</f>
        <v>0</v>
      </c>
      <c r="O19" s="115">
        <f>SUM('2020实际制造费用'!O19,'2020实际管理费用'!O19,'2020实际营业费用'!O19)</f>
        <v>0</v>
      </c>
      <c r="P19" s="115">
        <f>SUM('2020实际制造费用'!P19,'2020实际管理费用'!P19,'2020实际营业费用'!P19)</f>
        <v>0</v>
      </c>
      <c r="Q19" s="115">
        <f>SUM('2020实际制造费用'!Q19,'2020实际管理费用'!Q19,'2020实际营业费用'!Q19)</f>
        <v>0</v>
      </c>
      <c r="R19" s="115">
        <f>SUM('2020实际制造费用'!R19,'2020实际管理费用'!R19,'2020实际营业费用'!R19)</f>
        <v>0</v>
      </c>
      <c r="S19" s="115">
        <f>SUM('2020实际制造费用'!S19,'2020实际管理费用'!S19,'2020实际营业费用'!S19)</f>
        <v>0</v>
      </c>
      <c r="T19" s="116">
        <f t="shared" si="0"/>
        <v>37236</v>
      </c>
      <c r="U19" s="88"/>
    </row>
    <row r="20" spans="1:21" s="15" customFormat="1">
      <c r="A20" s="159"/>
      <c r="B20" s="46" t="s">
        <v>18</v>
      </c>
      <c r="C20" s="45" t="s">
        <v>19</v>
      </c>
      <c r="D20" s="115">
        <f ca="1">SUM('2020实际制造费用'!D20,'2020实际管理费用'!D20,'2020实际营业费用'!D20)</f>
        <v>0</v>
      </c>
      <c r="E20" s="115">
        <f ca="1">SUM('2020实际制造费用'!E20,'2020实际管理费用'!E20,'2020实际营业费用'!E20)</f>
        <v>0</v>
      </c>
      <c r="F20" s="115">
        <f ca="1">SUM('2020实际制造费用'!F20,'2020实际管理费用'!F20,'2020实际营业费用'!F20)</f>
        <v>0</v>
      </c>
      <c r="G20" s="115">
        <f ca="1">SUM('2020实际制造费用'!G20,'2020实际管理费用'!G20,'2020实际营业费用'!G20)</f>
        <v>0</v>
      </c>
      <c r="H20" s="115">
        <f>SUM('2020实际制造费用'!H20,'2020实际管理费用'!H20,'2020实际营业费用'!H20)</f>
        <v>0</v>
      </c>
      <c r="I20" s="115">
        <f>SUM('2020实际制造费用'!I20,'2020实际管理费用'!I20,'2020实际营业费用'!I20)</f>
        <v>0</v>
      </c>
      <c r="J20" s="115">
        <f>SUM('2020实际制造费用'!J20,'2020实际管理费用'!J20,'2020实际营业费用'!J20)</f>
        <v>0</v>
      </c>
      <c r="K20" s="115">
        <f>SUM('2020实际制造费用'!K20,'2020实际管理费用'!K20,'2020实际营业费用'!K20)</f>
        <v>0</v>
      </c>
      <c r="L20" s="115">
        <f>SUM('2020实际制造费用'!L20,'2020实际管理费用'!L20,'2020实际营业费用'!L20)</f>
        <v>0</v>
      </c>
      <c r="M20" s="115">
        <f>SUM('2020实际制造费用'!M20,'2020实际管理费用'!M20,'2020实际营业费用'!M20)</f>
        <v>0</v>
      </c>
      <c r="N20" s="115">
        <f>SUM('2020实际制造费用'!N20,'2020实际管理费用'!N20,'2020实际营业费用'!N20)</f>
        <v>0</v>
      </c>
      <c r="O20" s="115">
        <f>SUM('2020实际制造费用'!O20,'2020实际管理费用'!O20,'2020实际营业费用'!O20)</f>
        <v>0</v>
      </c>
      <c r="P20" s="115">
        <f>SUM('2020实际制造费用'!P20,'2020实际管理费用'!P20,'2020实际营业费用'!P20)</f>
        <v>0</v>
      </c>
      <c r="Q20" s="115">
        <f>SUM('2020实际制造费用'!Q20,'2020实际管理费用'!Q20,'2020实际营业费用'!Q20)</f>
        <v>0</v>
      </c>
      <c r="R20" s="115">
        <f>SUM('2020实际制造费用'!R20,'2020实际管理费用'!R20,'2020实际营业费用'!R20)</f>
        <v>0</v>
      </c>
      <c r="S20" s="115">
        <f>SUM('2020实际制造费用'!S20,'2020实际管理费用'!S20,'2020实际营业费用'!S20)</f>
        <v>0</v>
      </c>
      <c r="T20" s="116">
        <f t="shared" si="0"/>
        <v>0</v>
      </c>
      <c r="U20" s="88"/>
    </row>
    <row r="21" spans="1:21" s="15" customFormat="1">
      <c r="A21" s="159"/>
      <c r="B21" s="46" t="s">
        <v>154</v>
      </c>
      <c r="C21" s="45" t="s">
        <v>20</v>
      </c>
      <c r="D21" s="115">
        <f ca="1">SUM('2020实际制造费用'!D21,'2020实际管理费用'!D21,'2020实际营业费用'!D21)</f>
        <v>0</v>
      </c>
      <c r="E21" s="115">
        <f ca="1">SUM('2020实际制造费用'!E21,'2020实际管理费用'!E21,'2020实际营业费用'!E21)</f>
        <v>0</v>
      </c>
      <c r="F21" s="115">
        <f ca="1">SUM('2020实际制造费用'!F21,'2020实际管理费用'!F21,'2020实际营业费用'!F21)</f>
        <v>-12207.72</v>
      </c>
      <c r="G21" s="115">
        <f ca="1">SUM('2020实际制造费用'!G21,'2020实际管理费用'!G21,'2020实际营业费用'!G21)</f>
        <v>-12207.72</v>
      </c>
      <c r="H21" s="115">
        <f>SUM('2020实际制造费用'!H21,'2020实际管理费用'!H21,'2020实际营业费用'!H21)</f>
        <v>-13756.34</v>
      </c>
      <c r="I21" s="115">
        <f>SUM('2020实际制造费用'!I21,'2020实际管理费用'!I21,'2020实际营业费用'!I21)</f>
        <v>1593.5</v>
      </c>
      <c r="J21" s="115">
        <f>SUM('2020实际制造费用'!J21,'2020实际管理费用'!J21,'2020实际营业费用'!J21)</f>
        <v>-44.88</v>
      </c>
      <c r="K21" s="115">
        <f>SUM('2020实际制造费用'!K21,'2020实际管理费用'!K21,'2020实际营业费用'!K21)</f>
        <v>0</v>
      </c>
      <c r="L21" s="115">
        <f>SUM('2020实际制造费用'!L21,'2020实际管理费用'!L21,'2020实际营业费用'!L21)</f>
        <v>0</v>
      </c>
      <c r="M21" s="115">
        <f>SUM('2020实际制造费用'!M21,'2020实际管理费用'!M21,'2020实际营业费用'!M21)</f>
        <v>0</v>
      </c>
      <c r="N21" s="115">
        <f>SUM('2020实际制造费用'!N21,'2020实际管理费用'!N21,'2020实际营业费用'!N21)</f>
        <v>0</v>
      </c>
      <c r="O21" s="115">
        <f>SUM('2020实际制造费用'!O21,'2020实际管理费用'!O21,'2020实际营业费用'!O21)</f>
        <v>0</v>
      </c>
      <c r="P21" s="115">
        <f>SUM('2020实际制造费用'!P21,'2020实际管理费用'!P21,'2020实际营业费用'!P21)</f>
        <v>0</v>
      </c>
      <c r="Q21" s="115">
        <f>SUM('2020实际制造费用'!Q21,'2020实际管理费用'!Q21,'2020实际营业费用'!Q21)</f>
        <v>0</v>
      </c>
      <c r="R21" s="115">
        <f>SUM('2020实际制造费用'!R21,'2020实际管理费用'!R21,'2020实际营业费用'!R21)</f>
        <v>0</v>
      </c>
      <c r="S21" s="115">
        <f>SUM('2020实际制造费用'!S21,'2020实际管理费用'!S21,'2020实际营业费用'!S21)</f>
        <v>0</v>
      </c>
      <c r="T21" s="116">
        <f t="shared" si="0"/>
        <v>-12207.72</v>
      </c>
      <c r="U21" s="88"/>
    </row>
    <row r="22" spans="1:21" s="15" customFormat="1">
      <c r="A22" s="159"/>
      <c r="B22" s="160" t="s">
        <v>21</v>
      </c>
      <c r="C22" s="45" t="s">
        <v>22</v>
      </c>
      <c r="D22" s="115">
        <f ca="1">SUM('2020实际制造费用'!D22,'2020实际管理费用'!D22,'2020实际营业费用'!D22)</f>
        <v>-13779.18</v>
      </c>
      <c r="E22" s="115">
        <f ca="1">SUM('2020实际制造费用'!E22,'2020实际管理费用'!E22,'2020实际营业费用'!E22)</f>
        <v>0</v>
      </c>
      <c r="F22" s="115">
        <f ca="1">SUM('2020实际制造费用'!F22,'2020实际管理费用'!F22,'2020实际营业费用'!F22)</f>
        <v>-35272.68</v>
      </c>
      <c r="G22" s="115">
        <f ca="1">SUM('2020实际制造费用'!G22,'2020实际管理费用'!G22,'2020实际营业费用'!G22)</f>
        <v>12819.36</v>
      </c>
      <c r="H22" s="115">
        <f>SUM('2020实际制造费用'!H22,'2020实际管理费用'!H22,'2020实际营业费用'!H22)</f>
        <v>12819.36</v>
      </c>
      <c r="I22" s="115">
        <f>SUM('2020实际制造费用'!I22,'2020实际管理费用'!I22,'2020实际营业费用'!I22)</f>
        <v>12568</v>
      </c>
      <c r="J22" s="115">
        <f>SUM('2020实际制造费用'!J22,'2020实际管理费用'!J22,'2020实际营业费用'!J22)</f>
        <v>-12568</v>
      </c>
      <c r="K22" s="115">
        <f>SUM('2020实际制造费用'!K22,'2020实际管理费用'!K22,'2020实际营业费用'!K22)</f>
        <v>0</v>
      </c>
      <c r="L22" s="115">
        <f>SUM('2020实际制造费用'!L22,'2020实际管理费用'!L22,'2020实际营业费用'!L22)</f>
        <v>0</v>
      </c>
      <c r="M22" s="115">
        <f>SUM('2020实际制造费用'!M22,'2020实际管理费用'!M22,'2020实际营业费用'!M22)</f>
        <v>0</v>
      </c>
      <c r="N22" s="115">
        <f>SUM('2020实际制造费用'!N22,'2020实际管理费用'!N22,'2020实际营业费用'!N22)</f>
        <v>0</v>
      </c>
      <c r="O22" s="115">
        <f>SUM('2020实际制造费用'!O22,'2020实际管理费用'!O22,'2020实际营业费用'!O22)</f>
        <v>0</v>
      </c>
      <c r="P22" s="115">
        <f>SUM('2020实际制造费用'!P22,'2020实际管理费用'!P22,'2020实际营业费用'!P22)</f>
        <v>0</v>
      </c>
      <c r="Q22" s="115">
        <f>SUM('2020实际制造费用'!Q22,'2020实际管理费用'!Q22,'2020实际营业费用'!Q22)</f>
        <v>0</v>
      </c>
      <c r="R22" s="115">
        <f>SUM('2020实际制造费用'!R22,'2020实际管理费用'!R22,'2020实际营业费用'!R22)</f>
        <v>0</v>
      </c>
      <c r="S22" s="115">
        <f>SUM('2020实际制造费用'!S22,'2020实际管理费用'!S22,'2020实际营业费用'!S22)</f>
        <v>0</v>
      </c>
      <c r="T22" s="116">
        <f t="shared" si="0"/>
        <v>12819.36</v>
      </c>
      <c r="U22" s="88"/>
    </row>
    <row r="23" spans="1:21" s="15" customFormat="1">
      <c r="A23" s="159"/>
      <c r="B23" s="161"/>
      <c r="C23" s="45" t="s">
        <v>23</v>
      </c>
      <c r="D23" s="115">
        <f ca="1">SUM('2020实际制造费用'!D23,'2020实际管理费用'!D23,'2020实际营业费用'!D23)</f>
        <v>-367.75</v>
      </c>
      <c r="E23" s="115">
        <f ca="1">SUM('2020实际制造费用'!E23,'2020实际管理费用'!E23,'2020实际营业费用'!E23)</f>
        <v>0</v>
      </c>
      <c r="F23" s="115">
        <f ca="1">SUM('2020实际制造费用'!F23,'2020实际管理费用'!F23,'2020实际营业费用'!F23)</f>
        <v>-875.0200000000001</v>
      </c>
      <c r="G23" s="115">
        <f ca="1">SUM('2020实际制造费用'!G23,'2020实际管理费用'!G23,'2020实际营业费用'!G23)</f>
        <v>400.85999999999996</v>
      </c>
      <c r="H23" s="115">
        <f>SUM('2020实际制造费用'!H23,'2020实际管理费用'!H23,'2020实际营业费用'!H23)</f>
        <v>400.86</v>
      </c>
      <c r="I23" s="115">
        <f>SUM('2020实际制造费用'!I23,'2020实际管理费用'!I23,'2020实际营业费用'!I23)</f>
        <v>393</v>
      </c>
      <c r="J23" s="115">
        <f>SUM('2020实际制造费用'!J23,'2020实际管理费用'!J23,'2020实际营业费用'!J23)</f>
        <v>-393</v>
      </c>
      <c r="K23" s="115">
        <f>SUM('2020实际制造费用'!K23,'2020实际管理费用'!K23,'2020实际营业费用'!K23)</f>
        <v>0</v>
      </c>
      <c r="L23" s="115">
        <f>SUM('2020实际制造费用'!L23,'2020实际管理费用'!L23,'2020实际营业费用'!L23)</f>
        <v>0</v>
      </c>
      <c r="M23" s="115">
        <f>SUM('2020实际制造费用'!M23,'2020实际管理费用'!M23,'2020实际营业费用'!M23)</f>
        <v>0</v>
      </c>
      <c r="N23" s="115">
        <f>SUM('2020实际制造费用'!N23,'2020实际管理费用'!N23,'2020实际营业费用'!N23)</f>
        <v>0</v>
      </c>
      <c r="O23" s="115">
        <f>SUM('2020实际制造费用'!O23,'2020实际管理费用'!O23,'2020实际营业费用'!O23)</f>
        <v>0</v>
      </c>
      <c r="P23" s="115">
        <f>SUM('2020实际制造费用'!P23,'2020实际管理费用'!P23,'2020实际营业费用'!P23)</f>
        <v>0</v>
      </c>
      <c r="Q23" s="115">
        <f>SUM('2020实际制造费用'!Q23,'2020实际管理费用'!Q23,'2020实际营业费用'!Q23)</f>
        <v>0</v>
      </c>
      <c r="R23" s="115">
        <f>SUM('2020实际制造费用'!R23,'2020实际管理费用'!R23,'2020实际营业费用'!R23)</f>
        <v>0</v>
      </c>
      <c r="S23" s="115">
        <f>SUM('2020实际制造费用'!S23,'2020实际管理费用'!S23,'2020实际营业费用'!S23)</f>
        <v>0</v>
      </c>
      <c r="T23" s="116">
        <f t="shared" si="0"/>
        <v>400.86</v>
      </c>
      <c r="U23" s="88"/>
    </row>
    <row r="24" spans="1:21" s="15" customFormat="1">
      <c r="A24" s="159"/>
      <c r="B24" s="161"/>
      <c r="C24" s="45" t="s">
        <v>24</v>
      </c>
      <c r="D24" s="115">
        <f ca="1">SUM('2020实际制造费用'!D24,'2020实际管理费用'!D24,'2020实际营业费用'!D24)</f>
        <v>-1607.3200000000002</v>
      </c>
      <c r="E24" s="115">
        <f ca="1">SUM('2020实际制造费用'!E24,'2020实际管理费用'!E24,'2020实际营业费用'!E24)</f>
        <v>0</v>
      </c>
      <c r="F24" s="115">
        <f ca="1">SUM('2020实际制造费用'!F24,'2020实际管理费用'!F24,'2020实际营业费用'!F24)</f>
        <v>-3165.58</v>
      </c>
      <c r="G24" s="115">
        <f ca="1">SUM('2020实际制造费用'!G24,'2020实际管理费用'!G24,'2020实际营业费用'!G24)</f>
        <v>1285.44</v>
      </c>
      <c r="H24" s="115">
        <f>SUM('2020实际制造费用'!H24,'2020实际管理费用'!H24,'2020实际营业费用'!H24)</f>
        <v>1285.44</v>
      </c>
      <c r="I24" s="115">
        <f>SUM('2020实际制造费用'!I24,'2020实际管理费用'!I24,'2020实际营业费用'!I24)</f>
        <v>1285.44</v>
      </c>
      <c r="J24" s="115">
        <f>SUM('2020实际制造费用'!J24,'2020实际管理费用'!J24,'2020实际营业费用'!J24)</f>
        <v>-1285.44</v>
      </c>
      <c r="K24" s="115">
        <f>SUM('2020实际制造费用'!K24,'2020实际管理费用'!K24,'2020实际营业费用'!K24)</f>
        <v>0</v>
      </c>
      <c r="L24" s="115">
        <f>SUM('2020实际制造费用'!L24,'2020实际管理费用'!L24,'2020实际营业费用'!L24)</f>
        <v>0</v>
      </c>
      <c r="M24" s="115">
        <f>SUM('2020实际制造费用'!M24,'2020实际管理费用'!M24,'2020实际营业费用'!M24)</f>
        <v>0</v>
      </c>
      <c r="N24" s="115">
        <f>SUM('2020实际制造费用'!N24,'2020实际管理费用'!N24,'2020实际营业费用'!N24)</f>
        <v>0</v>
      </c>
      <c r="O24" s="115">
        <f>SUM('2020实际制造费用'!O24,'2020实际管理费用'!O24,'2020实际营业费用'!O24)</f>
        <v>0</v>
      </c>
      <c r="P24" s="115">
        <f>SUM('2020实际制造费用'!P24,'2020实际管理费用'!P24,'2020实际营业费用'!P24)</f>
        <v>0</v>
      </c>
      <c r="Q24" s="115">
        <f>SUM('2020实际制造费用'!Q24,'2020实际管理费用'!Q24,'2020实际营业费用'!Q24)</f>
        <v>0</v>
      </c>
      <c r="R24" s="115">
        <f>SUM('2020实际制造费用'!R24,'2020实际管理费用'!R24,'2020实际营业费用'!R24)</f>
        <v>0</v>
      </c>
      <c r="S24" s="115">
        <f>SUM('2020实际制造费用'!S24,'2020实际管理费用'!S24,'2020实际营业费用'!S24)</f>
        <v>0</v>
      </c>
      <c r="T24" s="116">
        <f t="shared" si="0"/>
        <v>1285.44</v>
      </c>
      <c r="U24" s="88"/>
    </row>
    <row r="25" spans="1:21" s="15" customFormat="1">
      <c r="A25" s="159"/>
      <c r="B25" s="161"/>
      <c r="C25" s="45" t="s">
        <v>25</v>
      </c>
      <c r="D25" s="115">
        <f ca="1">SUM('2020实际制造费用'!D25,'2020实际管理费用'!D25,'2020实际营业费用'!D25)</f>
        <v>-8352.5999999999985</v>
      </c>
      <c r="E25" s="115">
        <f ca="1">SUM('2020实际制造费用'!E25,'2020实际管理费用'!E25,'2020实际营业费用'!E25)</f>
        <v>6334.0400000000009</v>
      </c>
      <c r="F25" s="115">
        <f ca="1">SUM('2020实际制造费用'!F25,'2020实际管理费用'!F25,'2020实际营业费用'!F25)</f>
        <v>-18425.07</v>
      </c>
      <c r="G25" s="115">
        <f ca="1">SUM('2020实际制造费用'!G25,'2020实际管理费用'!G25,'2020实际营业费用'!G25)</f>
        <v>33455.49</v>
      </c>
      <c r="H25" s="115">
        <f>SUM('2020实际制造费用'!H25,'2020实际管理费用'!H25,'2020实际营业费用'!H25)</f>
        <v>14041.36</v>
      </c>
      <c r="I25" s="115">
        <f>SUM('2020实际制造费用'!I25,'2020实际管理费用'!I25,'2020实际营业费用'!I25)</f>
        <v>13492</v>
      </c>
      <c r="J25" s="115">
        <f>SUM('2020实际制造费用'!J25,'2020实际管理费用'!J25,'2020实际营业费用'!J25)</f>
        <v>-411.90999999999997</v>
      </c>
      <c r="K25" s="115">
        <f>SUM('2020实际制造费用'!K25,'2020实际管理费用'!K25,'2020实际营业费用'!K25)</f>
        <v>6334.0400000000009</v>
      </c>
      <c r="L25" s="115">
        <f>SUM('2020实际制造费用'!L25,'2020实际管理费用'!L25,'2020实际营业费用'!L25)</f>
        <v>0</v>
      </c>
      <c r="M25" s="115">
        <f>SUM('2020实际制造费用'!M25,'2020实际管理费用'!M25,'2020实际营业费用'!M25)</f>
        <v>0</v>
      </c>
      <c r="N25" s="115">
        <f>SUM('2020实际制造费用'!N25,'2020实际管理费用'!N25,'2020实际营业费用'!N25)</f>
        <v>0</v>
      </c>
      <c r="O25" s="115">
        <f>SUM('2020实际制造费用'!O25,'2020实际管理费用'!O25,'2020实际营业费用'!O25)</f>
        <v>0</v>
      </c>
      <c r="P25" s="115">
        <f>SUM('2020实际制造费用'!P25,'2020实际管理费用'!P25,'2020实际营业费用'!P25)</f>
        <v>0</v>
      </c>
      <c r="Q25" s="115">
        <f>SUM('2020实际制造费用'!Q25,'2020实际管理费用'!Q25,'2020实际营业费用'!Q25)</f>
        <v>0</v>
      </c>
      <c r="R25" s="115">
        <f>SUM('2020实际制造费用'!R25,'2020实际管理费用'!R25,'2020实际营业费用'!R25)</f>
        <v>0</v>
      </c>
      <c r="S25" s="115">
        <f>SUM('2020实际制造费用'!S25,'2020实际管理费用'!S25,'2020实际营业费用'!S25)</f>
        <v>0</v>
      </c>
      <c r="T25" s="116">
        <f t="shared" si="0"/>
        <v>33455.490000000005</v>
      </c>
      <c r="U25" s="88"/>
    </row>
    <row r="26" spans="1:21" s="15" customFormat="1">
      <c r="A26" s="159"/>
      <c r="B26" s="161"/>
      <c r="C26" s="45" t="s">
        <v>26</v>
      </c>
      <c r="D26" s="115">
        <f ca="1">SUM('2020实际制造费用'!D26,'2020实际管理费用'!D26,'2020实际营业费用'!D26)</f>
        <v>3136.2699999999995</v>
      </c>
      <c r="E26" s="115">
        <f ca="1">SUM('2020实际制造费用'!E26,'2020实际管理费用'!E26,'2020实际营业费用'!E26)</f>
        <v>4054.4399999999996</v>
      </c>
      <c r="F26" s="115">
        <f ca="1">SUM('2020实际制造费用'!F26,'2020实际管理费用'!F26,'2020实际营业费用'!F26)</f>
        <v>13436.759999999998</v>
      </c>
      <c r="G26" s="115">
        <f ca="1">SUM('2020实际制造费用'!G26,'2020实际管理费用'!G26,'2020实际营业费用'!G26)</f>
        <v>16577.169999999998</v>
      </c>
      <c r="H26" s="115">
        <f>SUM('2020实际制造费用'!H26,'2020实际管理费用'!H26,'2020实际营业费用'!H26)</f>
        <v>877.84</v>
      </c>
      <c r="I26" s="115">
        <f>SUM('2020实际制造费用'!I26,'2020实际管理费用'!I26,'2020实际营业费用'!I26)</f>
        <v>843.5</v>
      </c>
      <c r="J26" s="115">
        <f>SUM('2020实际制造费用'!J26,'2020实际管理费用'!J26,'2020实际营业费用'!J26)</f>
        <v>10801.39</v>
      </c>
      <c r="K26" s="115">
        <f>SUM('2020实际制造费用'!K26,'2020实际管理费用'!K26,'2020实际营业费用'!K26)</f>
        <v>4054.4399999999996</v>
      </c>
      <c r="L26" s="115">
        <f>SUM('2020实际制造费用'!L26,'2020实际管理费用'!L26,'2020实际营业费用'!L26)</f>
        <v>0</v>
      </c>
      <c r="M26" s="115">
        <f>SUM('2020实际制造费用'!M26,'2020实际管理费用'!M26,'2020实际营业费用'!M26)</f>
        <v>0</v>
      </c>
      <c r="N26" s="115">
        <f>SUM('2020实际制造费用'!N26,'2020实际管理费用'!N26,'2020实际营业费用'!N26)</f>
        <v>0</v>
      </c>
      <c r="O26" s="115">
        <f>SUM('2020实际制造费用'!O26,'2020实际管理费用'!O26,'2020实际营业费用'!O26)</f>
        <v>0</v>
      </c>
      <c r="P26" s="115">
        <f>SUM('2020实际制造费用'!P26,'2020实际管理费用'!P26,'2020实际营业费用'!P26)</f>
        <v>0</v>
      </c>
      <c r="Q26" s="115">
        <f>SUM('2020实际制造费用'!Q26,'2020实际管理费用'!Q26,'2020实际营业费用'!Q26)</f>
        <v>0</v>
      </c>
      <c r="R26" s="115">
        <f>SUM('2020实际制造费用'!R26,'2020实际管理费用'!R26,'2020实际营业费用'!R26)</f>
        <v>0</v>
      </c>
      <c r="S26" s="115">
        <f>SUM('2020实际制造费用'!S26,'2020实际管理费用'!S26,'2020实际营业费用'!S26)</f>
        <v>0</v>
      </c>
      <c r="T26" s="116">
        <f t="shared" si="0"/>
        <v>16577.169999999998</v>
      </c>
      <c r="U26" s="88"/>
    </row>
    <row r="27" spans="1:21" s="15" customFormat="1">
      <c r="A27" s="159"/>
      <c r="B27" s="46" t="s">
        <v>27</v>
      </c>
      <c r="C27" s="45" t="s">
        <v>28</v>
      </c>
      <c r="D27" s="115">
        <f ca="1">SUM('2020实际制造费用'!D27,'2020实际管理费用'!D27,'2020实际营业费用'!D27)</f>
        <v>0</v>
      </c>
      <c r="E27" s="115">
        <f ca="1">SUM('2020实际制造费用'!E27,'2020实际管理费用'!E27,'2020实际营业费用'!E27)</f>
        <v>0</v>
      </c>
      <c r="F27" s="115">
        <f ca="1">SUM('2020实际制造费用'!F27,'2020实际管理费用'!F27,'2020实际营业费用'!F27)</f>
        <v>0</v>
      </c>
      <c r="G27" s="115">
        <f ca="1">SUM('2020实际制造费用'!G27,'2020实际管理费用'!G27,'2020实际营业费用'!G27)</f>
        <v>0</v>
      </c>
      <c r="H27" s="115">
        <f>SUM('2020实际制造费用'!H27,'2020实际管理费用'!H27,'2020实际营业费用'!H27)</f>
        <v>0</v>
      </c>
      <c r="I27" s="115">
        <f>SUM('2020实际制造费用'!I27,'2020实际管理费用'!I27,'2020实际营业费用'!I27)</f>
        <v>0</v>
      </c>
      <c r="J27" s="115">
        <f>SUM('2020实际制造费用'!J27,'2020实际管理费用'!J27,'2020实际营业费用'!J27)</f>
        <v>0</v>
      </c>
      <c r="K27" s="115">
        <f>SUM('2020实际制造费用'!K27,'2020实际管理费用'!K27,'2020实际营业费用'!K27)</f>
        <v>0</v>
      </c>
      <c r="L27" s="115">
        <f>SUM('2020实际制造费用'!L27,'2020实际管理费用'!L27,'2020实际营业费用'!L27)</f>
        <v>0</v>
      </c>
      <c r="M27" s="115">
        <f>SUM('2020实际制造费用'!M27,'2020实际管理费用'!M27,'2020实际营业费用'!M27)</f>
        <v>0</v>
      </c>
      <c r="N27" s="115">
        <f>SUM('2020实际制造费用'!N27,'2020实际管理费用'!N27,'2020实际营业费用'!N27)</f>
        <v>0</v>
      </c>
      <c r="O27" s="115">
        <f>SUM('2020实际制造费用'!O27,'2020实际管理费用'!O27,'2020实际营业费用'!O27)</f>
        <v>0</v>
      </c>
      <c r="P27" s="115">
        <f>SUM('2020实际制造费用'!P27,'2020实际管理费用'!P27,'2020实际营业费用'!P27)</f>
        <v>0</v>
      </c>
      <c r="Q27" s="115">
        <f>SUM('2020实际制造费用'!Q27,'2020实际管理费用'!Q27,'2020实际营业费用'!Q27)</f>
        <v>0</v>
      </c>
      <c r="R27" s="115">
        <f>SUM('2020实际制造费用'!R27,'2020实际管理费用'!R27,'2020实际营业费用'!R27)</f>
        <v>0</v>
      </c>
      <c r="S27" s="115">
        <f>SUM('2020实际制造费用'!S27,'2020实际管理费用'!S27,'2020实际营业费用'!S27)</f>
        <v>0</v>
      </c>
      <c r="T27" s="116">
        <f t="shared" si="0"/>
        <v>0</v>
      </c>
      <c r="U27" s="88"/>
    </row>
    <row r="28" spans="1:21" s="15" customFormat="1">
      <c r="A28" s="152" t="s">
        <v>155</v>
      </c>
      <c r="B28" s="146" t="s">
        <v>29</v>
      </c>
      <c r="C28" s="45" t="s">
        <v>30</v>
      </c>
      <c r="D28" s="115">
        <f ca="1">SUM('2020实际制造费用'!D28,'2020实际管理费用'!D28,'2020实际营业费用'!D28)</f>
        <v>0</v>
      </c>
      <c r="E28" s="115">
        <f ca="1">SUM('2020实际制造费用'!E28,'2020实际管理费用'!E28,'2020实际营业费用'!E28)</f>
        <v>0</v>
      </c>
      <c r="F28" s="115">
        <f ca="1">SUM('2020实际制造费用'!F28,'2020实际管理费用'!F28,'2020实际营业费用'!F28)</f>
        <v>0</v>
      </c>
      <c r="G28" s="115">
        <f ca="1">SUM('2020实际制造费用'!G28,'2020实际管理费用'!G28,'2020实际营业费用'!G28)</f>
        <v>0</v>
      </c>
      <c r="H28" s="115">
        <f>SUM('2020实际制造费用'!H28,'2020实际管理费用'!H28,'2020实际营业费用'!H28)</f>
        <v>0</v>
      </c>
      <c r="I28" s="115">
        <f>SUM('2020实际制造费用'!I28,'2020实际管理费用'!I28,'2020实际营业费用'!I28)</f>
        <v>0</v>
      </c>
      <c r="J28" s="115">
        <f>SUM('2020实际制造费用'!J28,'2020实际管理费用'!J28,'2020实际营业费用'!J28)</f>
        <v>0</v>
      </c>
      <c r="K28" s="115">
        <f>SUM('2020实际制造费用'!K28,'2020实际管理费用'!K28,'2020实际营业费用'!K28)</f>
        <v>0</v>
      </c>
      <c r="L28" s="115">
        <f>SUM('2020实际制造费用'!L28,'2020实际管理费用'!L28,'2020实际营业费用'!L28)</f>
        <v>0</v>
      </c>
      <c r="M28" s="115">
        <f>SUM('2020实际制造费用'!M28,'2020实际管理费用'!M28,'2020实际营业费用'!M28)</f>
        <v>0</v>
      </c>
      <c r="N28" s="115">
        <f>SUM('2020实际制造费用'!N28,'2020实际管理费用'!N28,'2020实际营业费用'!N28)</f>
        <v>0</v>
      </c>
      <c r="O28" s="115">
        <f>SUM('2020实际制造费用'!O28,'2020实际管理费用'!O28,'2020实际营业费用'!O28)</f>
        <v>0</v>
      </c>
      <c r="P28" s="115">
        <f>SUM('2020实际制造费用'!P28,'2020实际管理费用'!P28,'2020实际营业费用'!P28)</f>
        <v>0</v>
      </c>
      <c r="Q28" s="115">
        <f>SUM('2020实际制造费用'!Q28,'2020实际管理费用'!Q28,'2020实际营业费用'!Q28)</f>
        <v>0</v>
      </c>
      <c r="R28" s="115">
        <f>SUM('2020实际制造费用'!R28,'2020实际管理费用'!R28,'2020实际营业费用'!R28)</f>
        <v>0</v>
      </c>
      <c r="S28" s="115">
        <f>SUM('2020实际制造费用'!S28,'2020实际管理费用'!S28,'2020实际营业费用'!S28)</f>
        <v>0</v>
      </c>
      <c r="T28" s="116">
        <f t="shared" si="0"/>
        <v>0</v>
      </c>
      <c r="U28" s="88"/>
    </row>
    <row r="29" spans="1:21" s="15" customFormat="1">
      <c r="A29" s="152"/>
      <c r="B29" s="146"/>
      <c r="C29" s="45" t="s">
        <v>31</v>
      </c>
      <c r="D29" s="115">
        <f ca="1">SUM('2020实际制造费用'!D29,'2020实际管理费用'!D29,'2020实际营业费用'!D29)</f>
        <v>-496.39000000000033</v>
      </c>
      <c r="E29" s="115">
        <f ca="1">SUM('2020实际制造费用'!E29,'2020实际管理费用'!E29,'2020实际营业费用'!E29)</f>
        <v>3700.7</v>
      </c>
      <c r="F29" s="115">
        <f ca="1">SUM('2020实际制造费用'!F29,'2020实际管理费用'!F29,'2020实际营业费用'!F29)</f>
        <v>-3993.8400000000011</v>
      </c>
      <c r="G29" s="115">
        <f ca="1">SUM('2020实际制造费用'!G29,'2020实际管理费用'!G29,'2020实际营业费用'!G29)</f>
        <v>5526.2</v>
      </c>
      <c r="H29" s="115">
        <f>SUM('2020实际制造费用'!H29,'2020实际管理费用'!H29,'2020实际营业费用'!H29)</f>
        <v>0</v>
      </c>
      <c r="I29" s="115">
        <f>SUM('2020实际制造费用'!I29,'2020实际管理费用'!I29,'2020实际营业费用'!I29)</f>
        <v>1825.5</v>
      </c>
      <c r="J29" s="115">
        <f>SUM('2020实际制造费用'!J29,'2020实际管理费用'!J29,'2020实际营业费用'!J29)</f>
        <v>0</v>
      </c>
      <c r="K29" s="115">
        <f>SUM('2020实际制造费用'!K29,'2020实际管理费用'!K29,'2020实际营业费用'!K29)</f>
        <v>3700.7</v>
      </c>
      <c r="L29" s="115">
        <f>SUM('2020实际制造费用'!L29,'2020实际管理费用'!L29,'2020实际营业费用'!L29)</f>
        <v>0</v>
      </c>
      <c r="M29" s="115">
        <f>SUM('2020实际制造费用'!M29,'2020实际管理费用'!M29,'2020实际营业费用'!M29)</f>
        <v>0</v>
      </c>
      <c r="N29" s="115">
        <f>SUM('2020实际制造费用'!N29,'2020实际管理费用'!N29,'2020实际营业费用'!N29)</f>
        <v>0</v>
      </c>
      <c r="O29" s="115">
        <f>SUM('2020实际制造费用'!O29,'2020实际管理费用'!O29,'2020实际营业费用'!O29)</f>
        <v>0</v>
      </c>
      <c r="P29" s="115">
        <f>SUM('2020实际制造费用'!P29,'2020实际管理费用'!P29,'2020实际营业费用'!P29)</f>
        <v>0</v>
      </c>
      <c r="Q29" s="115">
        <f>SUM('2020实际制造费用'!Q29,'2020实际管理费用'!Q29,'2020实际营业费用'!Q29)</f>
        <v>0</v>
      </c>
      <c r="R29" s="115">
        <f>SUM('2020实际制造费用'!R29,'2020实际管理费用'!R29,'2020实际营业费用'!R29)</f>
        <v>0</v>
      </c>
      <c r="S29" s="115">
        <f>SUM('2020实际制造费用'!S29,'2020实际管理费用'!S29,'2020实际营业费用'!S29)</f>
        <v>0</v>
      </c>
      <c r="T29" s="116">
        <f t="shared" si="0"/>
        <v>5526.2</v>
      </c>
      <c r="U29" s="88"/>
    </row>
    <row r="30" spans="1:21" s="15" customFormat="1">
      <c r="A30" s="152"/>
      <c r="B30" s="46" t="s">
        <v>32</v>
      </c>
      <c r="C30" s="45" t="s">
        <v>33</v>
      </c>
      <c r="D30" s="115">
        <f ca="1">SUM('2020实际制造费用'!D30,'2020实际管理费用'!D30,'2020实际营业费用'!D30)</f>
        <v>19691</v>
      </c>
      <c r="E30" s="115">
        <f ca="1">SUM('2020实际制造费用'!E30,'2020实际管理费用'!E30,'2020实际营业费用'!E30)</f>
        <v>19691</v>
      </c>
      <c r="F30" s="115">
        <f ca="1">SUM('2020实际制造费用'!F30,'2020实际管理费用'!F30,'2020实际营业费用'!F30)</f>
        <v>39826</v>
      </c>
      <c r="G30" s="115">
        <f ca="1">SUM('2020实际制造费用'!G30,'2020实际管理费用'!G30,'2020实际营业费用'!G30)</f>
        <v>39826</v>
      </c>
      <c r="H30" s="115">
        <f>SUM('2020实际制造费用'!H30,'2020实际管理费用'!H30,'2020实际营业费用'!H30)</f>
        <v>0</v>
      </c>
      <c r="I30" s="115">
        <f>SUM('2020实际制造费用'!I30,'2020实际管理费用'!I30,'2020实际营业费用'!I30)</f>
        <v>9840</v>
      </c>
      <c r="J30" s="115">
        <f>SUM('2020实际制造费用'!J30,'2020实际管理费用'!J30,'2020实际营业费用'!J30)</f>
        <v>10295</v>
      </c>
      <c r="K30" s="115">
        <f>SUM('2020实际制造费用'!K30,'2020实际管理费用'!K30,'2020实际营业费用'!K30)</f>
        <v>19691</v>
      </c>
      <c r="L30" s="115">
        <f>SUM('2020实际制造费用'!L30,'2020实际管理费用'!L30,'2020实际营业费用'!L30)</f>
        <v>0</v>
      </c>
      <c r="M30" s="115">
        <f>SUM('2020实际制造费用'!M30,'2020实际管理费用'!M30,'2020实际营业费用'!M30)</f>
        <v>0</v>
      </c>
      <c r="N30" s="115">
        <f>SUM('2020实际制造费用'!N30,'2020实际管理费用'!N30,'2020实际营业费用'!N30)</f>
        <v>0</v>
      </c>
      <c r="O30" s="115">
        <f>SUM('2020实际制造费用'!O30,'2020实际管理费用'!O30,'2020实际营业费用'!O30)</f>
        <v>0</v>
      </c>
      <c r="P30" s="115">
        <f>SUM('2020实际制造费用'!P30,'2020实际管理费用'!P30,'2020实际营业费用'!P30)</f>
        <v>0</v>
      </c>
      <c r="Q30" s="115">
        <f>SUM('2020实际制造费用'!Q30,'2020实际管理费用'!Q30,'2020实际营业费用'!Q30)</f>
        <v>0</v>
      </c>
      <c r="R30" s="115">
        <f>SUM('2020实际制造费用'!R30,'2020实际管理费用'!R30,'2020实际营业费用'!R30)</f>
        <v>0</v>
      </c>
      <c r="S30" s="115">
        <f>SUM('2020实际制造费用'!S30,'2020实际管理费用'!S30,'2020实际营业费用'!S30)</f>
        <v>0</v>
      </c>
      <c r="T30" s="116">
        <f t="shared" si="0"/>
        <v>39826</v>
      </c>
      <c r="U30" s="88"/>
    </row>
    <row r="31" spans="1:21" s="15" customFormat="1">
      <c r="A31" s="152"/>
      <c r="B31" s="146" t="s">
        <v>156</v>
      </c>
      <c r="C31" s="45" t="s">
        <v>34</v>
      </c>
      <c r="D31" s="115">
        <f ca="1">SUM('2020实际制造费用'!D31,'2020实际管理费用'!D31,'2020实际营业费用'!D31)</f>
        <v>-108.84000000000015</v>
      </c>
      <c r="E31" s="115">
        <f ca="1">SUM('2020实际制造费用'!E31,'2020实际管理费用'!E31,'2020实际营业费用'!E31)</f>
        <v>2273.6999999999998</v>
      </c>
      <c r="F31" s="115">
        <f ca="1">SUM('2020实际制造费用'!F31,'2020实际管理费用'!F31,'2020实际营业费用'!F31)</f>
        <v>-601.1899999999996</v>
      </c>
      <c r="G31" s="115">
        <f ca="1">SUM('2020实际制造费用'!G31,'2020实际管理费用'!G31,'2020实际营业费用'!G31)</f>
        <v>6116.75</v>
      </c>
      <c r="H31" s="115">
        <f>SUM('2020实际制造费用'!H31,'2020实际管理费用'!H31,'2020实际营业费用'!H31)</f>
        <v>-714.48</v>
      </c>
      <c r="I31" s="115">
        <f>SUM('2020实际制造费用'!I31,'2020实际管理费用'!I31,'2020实际营业费用'!I31)</f>
        <v>0</v>
      </c>
      <c r="J31" s="115">
        <f>SUM('2020实际制造费用'!J31,'2020实际管理费用'!J31,'2020实际营业费用'!J31)</f>
        <v>4557.53</v>
      </c>
      <c r="K31" s="115">
        <f>SUM('2020实际制造费用'!K31,'2020实际管理费用'!K31,'2020实际营业费用'!K31)</f>
        <v>2273.6999999999998</v>
      </c>
      <c r="L31" s="115">
        <f>SUM('2020实际制造费用'!L31,'2020实际管理费用'!L31,'2020实际营业费用'!L31)</f>
        <v>0</v>
      </c>
      <c r="M31" s="115">
        <f>SUM('2020实际制造费用'!M31,'2020实际管理费用'!M31,'2020实际营业费用'!M31)</f>
        <v>0</v>
      </c>
      <c r="N31" s="115">
        <f>SUM('2020实际制造费用'!N31,'2020实际管理费用'!N31,'2020实际营业费用'!N31)</f>
        <v>0</v>
      </c>
      <c r="O31" s="115">
        <f>SUM('2020实际制造费用'!O31,'2020实际管理费用'!O31,'2020实际营业费用'!O31)</f>
        <v>0</v>
      </c>
      <c r="P31" s="115">
        <f>SUM('2020实际制造费用'!P31,'2020实际管理费用'!P31,'2020实际营业费用'!P31)</f>
        <v>0</v>
      </c>
      <c r="Q31" s="115">
        <f>SUM('2020实际制造费用'!Q31,'2020实际管理费用'!Q31,'2020实际营业费用'!Q31)</f>
        <v>0</v>
      </c>
      <c r="R31" s="115">
        <f>SUM('2020实际制造费用'!R31,'2020实际管理费用'!R31,'2020实际营业费用'!R31)</f>
        <v>0</v>
      </c>
      <c r="S31" s="115">
        <f>SUM('2020实际制造费用'!S31,'2020实际管理费用'!S31,'2020实际营业费用'!S31)</f>
        <v>0</v>
      </c>
      <c r="T31" s="116">
        <f t="shared" si="0"/>
        <v>6116.75</v>
      </c>
      <c r="U31" s="88"/>
    </row>
    <row r="32" spans="1:21" s="15" customFormat="1">
      <c r="A32" s="152"/>
      <c r="B32" s="146"/>
      <c r="C32" s="45" t="s">
        <v>35</v>
      </c>
      <c r="D32" s="115">
        <f ca="1">SUM('2020实际制造费用'!D32,'2020实际管理费用'!D32,'2020实际营业费用'!D32)</f>
        <v>0</v>
      </c>
      <c r="E32" s="115">
        <f ca="1">SUM('2020实际制造费用'!E32,'2020实际管理费用'!E32,'2020实际营业费用'!E32)</f>
        <v>0</v>
      </c>
      <c r="F32" s="115">
        <f ca="1">SUM('2020实际制造费用'!F32,'2020实际管理费用'!F32,'2020实际营业费用'!F32)</f>
        <v>0</v>
      </c>
      <c r="G32" s="115">
        <f ca="1">SUM('2020实际制造费用'!G32,'2020实际管理费用'!G32,'2020实际营业费用'!G32)</f>
        <v>0</v>
      </c>
      <c r="H32" s="115">
        <f>SUM('2020实际制造费用'!H32,'2020实际管理费用'!H32,'2020实际营业费用'!H32)</f>
        <v>0</v>
      </c>
      <c r="I32" s="115">
        <f>SUM('2020实际制造费用'!I32,'2020实际管理费用'!I32,'2020实际营业费用'!I32)</f>
        <v>0</v>
      </c>
      <c r="J32" s="115">
        <f>SUM('2020实际制造费用'!J32,'2020实际管理费用'!J32,'2020实际营业费用'!J32)</f>
        <v>0</v>
      </c>
      <c r="K32" s="115">
        <f>SUM('2020实际制造费用'!K32,'2020实际管理费用'!K32,'2020实际营业费用'!K32)</f>
        <v>0</v>
      </c>
      <c r="L32" s="115">
        <f>SUM('2020实际制造费用'!L32,'2020实际管理费用'!L32,'2020实际营业费用'!L32)</f>
        <v>0</v>
      </c>
      <c r="M32" s="115">
        <f>SUM('2020实际制造费用'!M32,'2020实际管理费用'!M32,'2020实际营业费用'!M32)</f>
        <v>0</v>
      </c>
      <c r="N32" s="115">
        <f>SUM('2020实际制造费用'!N32,'2020实际管理费用'!N32,'2020实际营业费用'!N32)</f>
        <v>0</v>
      </c>
      <c r="O32" s="115">
        <f>SUM('2020实际制造费用'!O32,'2020实际管理费用'!O32,'2020实际营业费用'!O32)</f>
        <v>0</v>
      </c>
      <c r="P32" s="115">
        <f>SUM('2020实际制造费用'!P32,'2020实际管理费用'!P32,'2020实际营业费用'!P32)</f>
        <v>0</v>
      </c>
      <c r="Q32" s="115">
        <f>SUM('2020实际制造费用'!Q32,'2020实际管理费用'!Q32,'2020实际营业费用'!Q32)</f>
        <v>0</v>
      </c>
      <c r="R32" s="115">
        <f>SUM('2020实际制造费用'!R32,'2020实际管理费用'!R32,'2020实际营业费用'!R32)</f>
        <v>0</v>
      </c>
      <c r="S32" s="115">
        <f>SUM('2020实际制造费用'!S32,'2020实际管理费用'!S32,'2020实际营业费用'!S32)</f>
        <v>0</v>
      </c>
      <c r="T32" s="116">
        <f t="shared" si="0"/>
        <v>0</v>
      </c>
      <c r="U32" s="88"/>
    </row>
    <row r="33" spans="1:21" s="15" customFormat="1">
      <c r="A33" s="152"/>
      <c r="B33" s="146"/>
      <c r="C33" s="45" t="s">
        <v>36</v>
      </c>
      <c r="D33" s="115">
        <f ca="1">SUM('2020实际制造费用'!D33,'2020实际管理费用'!D33,'2020实际营业费用'!D33)</f>
        <v>0</v>
      </c>
      <c r="E33" s="115">
        <f ca="1">SUM('2020实际制造费用'!E33,'2020实际管理费用'!E33,'2020实际营业费用'!E33)</f>
        <v>0</v>
      </c>
      <c r="F33" s="115">
        <f ca="1">SUM('2020实际制造费用'!F33,'2020实际管理费用'!F33,'2020实际营业费用'!F33)</f>
        <v>-1110</v>
      </c>
      <c r="G33" s="115">
        <f ca="1">SUM('2020实际制造费用'!G33,'2020实际管理费用'!G33,'2020实际营业费用'!G33)</f>
        <v>0</v>
      </c>
      <c r="H33" s="115">
        <f>SUM('2020实际制造费用'!H33,'2020实际管理费用'!H33,'2020实际营业费用'!H33)</f>
        <v>0</v>
      </c>
      <c r="I33" s="115">
        <f>SUM('2020实际制造费用'!I33,'2020实际管理费用'!I33,'2020实际营业费用'!I33)</f>
        <v>0</v>
      </c>
      <c r="J33" s="115">
        <f>SUM('2020实际制造费用'!J33,'2020实际管理费用'!J33,'2020实际营业费用'!J33)</f>
        <v>0</v>
      </c>
      <c r="K33" s="115">
        <f>SUM('2020实际制造费用'!K33,'2020实际管理费用'!K33,'2020实际营业费用'!K33)</f>
        <v>0</v>
      </c>
      <c r="L33" s="115">
        <f>SUM('2020实际制造费用'!L33,'2020实际管理费用'!L33,'2020实际营业费用'!L33)</f>
        <v>0</v>
      </c>
      <c r="M33" s="115">
        <f>SUM('2020实际制造费用'!M33,'2020实际管理费用'!M33,'2020实际营业费用'!M33)</f>
        <v>0</v>
      </c>
      <c r="N33" s="115">
        <f>SUM('2020实际制造费用'!N33,'2020实际管理费用'!N33,'2020实际营业费用'!N33)</f>
        <v>0</v>
      </c>
      <c r="O33" s="115">
        <f>SUM('2020实际制造费用'!O33,'2020实际管理费用'!O33,'2020实际营业费用'!O33)</f>
        <v>0</v>
      </c>
      <c r="P33" s="115">
        <f>SUM('2020实际制造费用'!P33,'2020实际管理费用'!P33,'2020实际营业费用'!P33)</f>
        <v>0</v>
      </c>
      <c r="Q33" s="115">
        <f>SUM('2020实际制造费用'!Q33,'2020实际管理费用'!Q33,'2020实际营业费用'!Q33)</f>
        <v>0</v>
      </c>
      <c r="R33" s="115">
        <f>SUM('2020实际制造费用'!R33,'2020实际管理费用'!R33,'2020实际营业费用'!R33)</f>
        <v>0</v>
      </c>
      <c r="S33" s="115">
        <f>SUM('2020实际制造费用'!S33,'2020实际管理费用'!S33,'2020实际营业费用'!S33)</f>
        <v>0</v>
      </c>
      <c r="T33" s="116">
        <f t="shared" si="0"/>
        <v>0</v>
      </c>
      <c r="U33" s="88"/>
    </row>
    <row r="34" spans="1:21" s="15" customFormat="1">
      <c r="A34" s="152"/>
      <c r="B34" s="146" t="s">
        <v>37</v>
      </c>
      <c r="C34" s="45" t="s">
        <v>38</v>
      </c>
      <c r="D34" s="115">
        <f ca="1">SUM('2020实际制造费用'!D34,'2020实际管理费用'!D34,'2020实际营业费用'!D34)</f>
        <v>7935.5099999999993</v>
      </c>
      <c r="E34" s="115">
        <f ca="1">SUM('2020实际制造费用'!E34,'2020实际管理费用'!E34,'2020实际营业费用'!E34)</f>
        <v>14466</v>
      </c>
      <c r="F34" s="115">
        <f ca="1">SUM('2020实际制造费用'!F34,'2020实际管理费用'!F34,'2020实际营业费用'!F34)</f>
        <v>-17351.05</v>
      </c>
      <c r="G34" s="115">
        <f ca="1">SUM('2020实际制造费用'!G34,'2020实际管理费用'!G34,'2020实际营业费用'!G34)</f>
        <v>28921.68</v>
      </c>
      <c r="H34" s="115">
        <f>SUM('2020实际制造费用'!H34,'2020实际管理费用'!H34,'2020实际营业费用'!H34)</f>
        <v>2456.31</v>
      </c>
      <c r="I34" s="115">
        <f>SUM('2020实际制造费用'!I34,'2020实际管理费用'!I34,'2020实际营业费用'!I34)</f>
        <v>5839.29</v>
      </c>
      <c r="J34" s="115">
        <f>SUM('2020实际制造费用'!J34,'2020实际管理费用'!J34,'2020实际营业费用'!J34)</f>
        <v>6160.08</v>
      </c>
      <c r="K34" s="115">
        <f>SUM('2020实际制造费用'!K34,'2020实际管理费用'!K34,'2020实际营业费用'!K34)</f>
        <v>14466</v>
      </c>
      <c r="L34" s="115">
        <f>SUM('2020实际制造费用'!L34,'2020实际管理费用'!L34,'2020实际营业费用'!L34)</f>
        <v>0</v>
      </c>
      <c r="M34" s="115">
        <f>SUM('2020实际制造费用'!M34,'2020实际管理费用'!M34,'2020实际营业费用'!M34)</f>
        <v>0</v>
      </c>
      <c r="N34" s="115">
        <f>SUM('2020实际制造费用'!N34,'2020实际管理费用'!N34,'2020实际营业费用'!N34)</f>
        <v>0</v>
      </c>
      <c r="O34" s="115">
        <f>SUM('2020实际制造费用'!O34,'2020实际管理费用'!O34,'2020实际营业费用'!O34)</f>
        <v>0</v>
      </c>
      <c r="P34" s="115">
        <f>SUM('2020实际制造费用'!P34,'2020实际管理费用'!P34,'2020实际营业费用'!P34)</f>
        <v>0</v>
      </c>
      <c r="Q34" s="115">
        <f>SUM('2020实际制造费用'!Q34,'2020实际管理费用'!Q34,'2020实际营业费用'!Q34)</f>
        <v>0</v>
      </c>
      <c r="R34" s="115">
        <f>SUM('2020实际制造费用'!R34,'2020实际管理费用'!R34,'2020实际营业费用'!R34)</f>
        <v>0</v>
      </c>
      <c r="S34" s="115">
        <f>SUM('2020实际制造费用'!S34,'2020实际管理费用'!S34,'2020实际营业费用'!S34)</f>
        <v>0</v>
      </c>
      <c r="T34" s="116">
        <f t="shared" si="0"/>
        <v>28921.68</v>
      </c>
      <c r="U34" s="88"/>
    </row>
    <row r="35" spans="1:21" s="15" customFormat="1">
      <c r="A35" s="152"/>
      <c r="B35" s="146"/>
      <c r="C35" s="45" t="s">
        <v>39</v>
      </c>
      <c r="D35" s="115">
        <f ca="1">SUM('2020实际制造费用'!D35,'2020实际管理费用'!D35,'2020实际营业费用'!D35)</f>
        <v>0</v>
      </c>
      <c r="E35" s="115">
        <f ca="1">SUM('2020实际制造费用'!E35,'2020实际管理费用'!E35,'2020实际营业费用'!E35)</f>
        <v>0</v>
      </c>
      <c r="F35" s="115">
        <f ca="1">SUM('2020实际制造费用'!F35,'2020实际管理费用'!F35,'2020实际营业费用'!F35)</f>
        <v>0</v>
      </c>
      <c r="G35" s="115">
        <f ca="1">SUM('2020实际制造费用'!G35,'2020实际管理费用'!G35,'2020实际营业费用'!G35)</f>
        <v>0</v>
      </c>
      <c r="H35" s="115">
        <f>SUM('2020实际制造费用'!H35,'2020实际管理费用'!H35,'2020实际营业费用'!H35)</f>
        <v>0</v>
      </c>
      <c r="I35" s="115">
        <f>SUM('2020实际制造费用'!I35,'2020实际管理费用'!I35,'2020实际营业费用'!I35)</f>
        <v>0</v>
      </c>
      <c r="J35" s="115">
        <f>SUM('2020实际制造费用'!J35,'2020实际管理费用'!J35,'2020实际营业费用'!J35)</f>
        <v>0</v>
      </c>
      <c r="K35" s="115">
        <f>SUM('2020实际制造费用'!K35,'2020实际管理费用'!K35,'2020实际营业费用'!K35)</f>
        <v>0</v>
      </c>
      <c r="L35" s="115">
        <f>SUM('2020实际制造费用'!L35,'2020实际管理费用'!L35,'2020实际营业费用'!L35)</f>
        <v>0</v>
      </c>
      <c r="M35" s="115">
        <f>SUM('2020实际制造费用'!M35,'2020实际管理费用'!M35,'2020实际营业费用'!M35)</f>
        <v>0</v>
      </c>
      <c r="N35" s="115">
        <f>SUM('2020实际制造费用'!N35,'2020实际管理费用'!N35,'2020实际营业费用'!N35)</f>
        <v>0</v>
      </c>
      <c r="O35" s="115">
        <f>SUM('2020实际制造费用'!O35,'2020实际管理费用'!O35,'2020实际营业费用'!O35)</f>
        <v>0</v>
      </c>
      <c r="P35" s="115">
        <f>SUM('2020实际制造费用'!P35,'2020实际管理费用'!P35,'2020实际营业费用'!P35)</f>
        <v>0</v>
      </c>
      <c r="Q35" s="115">
        <f>SUM('2020实际制造费用'!Q35,'2020实际管理费用'!Q35,'2020实际营业费用'!Q35)</f>
        <v>0</v>
      </c>
      <c r="R35" s="115">
        <f>SUM('2020实际制造费用'!R35,'2020实际管理费用'!R35,'2020实际营业费用'!R35)</f>
        <v>0</v>
      </c>
      <c r="S35" s="115">
        <f>SUM('2020实际制造费用'!S35,'2020实际管理费用'!S35,'2020实际营业费用'!S35)</f>
        <v>0</v>
      </c>
      <c r="T35" s="116">
        <f t="shared" si="0"/>
        <v>0</v>
      </c>
      <c r="U35" s="88"/>
    </row>
    <row r="36" spans="1:21" s="15" customFormat="1">
      <c r="A36" s="152"/>
      <c r="B36" s="46" t="s">
        <v>157</v>
      </c>
      <c r="C36" s="45" t="s">
        <v>40</v>
      </c>
      <c r="D36" s="115">
        <f ca="1">SUM('2020实际制造费用'!D36,'2020实际管理费用'!D36,'2020实际营业费用'!D36)</f>
        <v>-25656.28</v>
      </c>
      <c r="E36" s="115">
        <f ca="1">SUM('2020实际制造费用'!E36,'2020实际管理费用'!E36,'2020实际营业费用'!E36)</f>
        <v>5301</v>
      </c>
      <c r="F36" s="115">
        <f ca="1">SUM('2020实际制造费用'!F36,'2020实际管理费用'!F36,'2020实际营业费用'!F36)</f>
        <v>-59293.069999999985</v>
      </c>
      <c r="G36" s="115">
        <f ca="1">SUM('2020实际制造费用'!G36,'2020实际管理费用'!G36,'2020实际营业费用'!G36)</f>
        <v>25622.510000000002</v>
      </c>
      <c r="H36" s="115">
        <f>SUM('2020实际制造费用'!H36,'2020实际管理费用'!H36,'2020实际营业费用'!H36)</f>
        <v>2805.34</v>
      </c>
      <c r="I36" s="115">
        <f>SUM('2020实际制造费用'!I36,'2020实际管理费用'!I36,'2020实际营业费用'!I36)</f>
        <v>1954.17</v>
      </c>
      <c r="J36" s="115">
        <f>SUM('2020实际制造费用'!J36,'2020实际管理费用'!J36,'2020实际营业费用'!J36)</f>
        <v>15562</v>
      </c>
      <c r="K36" s="115">
        <f>SUM('2020实际制造费用'!K36,'2020实际管理费用'!K36,'2020实际营业费用'!K36)</f>
        <v>5301</v>
      </c>
      <c r="L36" s="115">
        <f>SUM('2020实际制造费用'!L36,'2020实际管理费用'!L36,'2020实际营业费用'!L36)</f>
        <v>0</v>
      </c>
      <c r="M36" s="115">
        <f>SUM('2020实际制造费用'!M36,'2020实际管理费用'!M36,'2020实际营业费用'!M36)</f>
        <v>0</v>
      </c>
      <c r="N36" s="115">
        <f>SUM('2020实际制造费用'!N36,'2020实际管理费用'!N36,'2020实际营业费用'!N36)</f>
        <v>0</v>
      </c>
      <c r="O36" s="115">
        <f>SUM('2020实际制造费用'!O36,'2020实际管理费用'!O36,'2020实际营业费用'!O36)</f>
        <v>0</v>
      </c>
      <c r="P36" s="115">
        <f>SUM('2020实际制造费用'!P36,'2020实际管理费用'!P36,'2020实际营业费用'!P36)</f>
        <v>0</v>
      </c>
      <c r="Q36" s="115">
        <f>SUM('2020实际制造费用'!Q36,'2020实际管理费用'!Q36,'2020实际营业费用'!Q36)</f>
        <v>0</v>
      </c>
      <c r="R36" s="115">
        <f>SUM('2020实际制造费用'!R36,'2020实际管理费用'!R36,'2020实际营业费用'!R36)</f>
        <v>0</v>
      </c>
      <c r="S36" s="115">
        <f>SUM('2020实际制造费用'!S36,'2020实际管理费用'!S36,'2020实际营业费用'!S36)</f>
        <v>0</v>
      </c>
      <c r="T36" s="116">
        <f t="shared" si="0"/>
        <v>25622.510000000002</v>
      </c>
      <c r="U36" s="88"/>
    </row>
    <row r="37" spans="1:21" s="15" customFormat="1">
      <c r="A37" s="152"/>
      <c r="B37" s="46" t="s">
        <v>41</v>
      </c>
      <c r="C37" s="45" t="s">
        <v>42</v>
      </c>
      <c r="D37" s="115">
        <f ca="1">SUM('2020实际制造费用'!D37,'2020实际管理费用'!D37,'2020实际营业费用'!D37)</f>
        <v>13714.080000000002</v>
      </c>
      <c r="E37" s="115">
        <f ca="1">SUM('2020实际制造费用'!E37,'2020实际管理费用'!E37,'2020实际营业费用'!E37)</f>
        <v>50766.6</v>
      </c>
      <c r="F37" s="115">
        <f ca="1">SUM('2020实际制造费用'!F37,'2020实际管理费用'!F37,'2020实际营业费用'!F37)</f>
        <v>16031.990000000005</v>
      </c>
      <c r="G37" s="115">
        <f ca="1">SUM('2020实际制造费用'!G37,'2020实际管理费用'!G37,'2020实际营业费用'!G37)</f>
        <v>111704.61</v>
      </c>
      <c r="H37" s="115">
        <f>SUM('2020实际制造费用'!H37,'2020实际管理费用'!H37,'2020实际营业费用'!H37)</f>
        <v>45010</v>
      </c>
      <c r="I37" s="115">
        <f>SUM('2020实际制造费用'!I37,'2020实际管理费用'!I37,'2020实际营业费用'!I37)</f>
        <v>2950</v>
      </c>
      <c r="J37" s="115">
        <f>SUM('2020实际制造费用'!J37,'2020实际管理费用'!J37,'2020实际营业费用'!J37)</f>
        <v>12978.01</v>
      </c>
      <c r="K37" s="115">
        <f>SUM('2020实际制造费用'!K37,'2020实际管理费用'!K37,'2020实际营业费用'!K37)</f>
        <v>50766.6</v>
      </c>
      <c r="L37" s="115">
        <f>SUM('2020实际制造费用'!L37,'2020实际管理费用'!L37,'2020实际营业费用'!L37)</f>
        <v>0</v>
      </c>
      <c r="M37" s="115">
        <f>SUM('2020实际制造费用'!M37,'2020实际管理费用'!M37,'2020实际营业费用'!M37)</f>
        <v>0</v>
      </c>
      <c r="N37" s="115">
        <f>SUM('2020实际制造费用'!N37,'2020实际管理费用'!N37,'2020实际营业费用'!N37)</f>
        <v>0</v>
      </c>
      <c r="O37" s="115">
        <f>SUM('2020实际制造费用'!O37,'2020实际管理费用'!O37,'2020实际营业费用'!O37)</f>
        <v>0</v>
      </c>
      <c r="P37" s="115">
        <f>SUM('2020实际制造费用'!P37,'2020实际管理费用'!P37,'2020实际营业费用'!P37)</f>
        <v>0</v>
      </c>
      <c r="Q37" s="115">
        <f>SUM('2020实际制造费用'!Q37,'2020实际管理费用'!Q37,'2020实际营业费用'!Q37)</f>
        <v>0</v>
      </c>
      <c r="R37" s="115">
        <f>SUM('2020实际制造费用'!R37,'2020实际管理费用'!R37,'2020实际营业费用'!R37)</f>
        <v>0</v>
      </c>
      <c r="S37" s="115">
        <f>SUM('2020实际制造费用'!S37,'2020实际管理费用'!S37,'2020实际营业费用'!S37)</f>
        <v>0</v>
      </c>
      <c r="T37" s="126">
        <f t="shared" si="0"/>
        <v>111704.61</v>
      </c>
      <c r="U37" s="88"/>
    </row>
    <row r="38" spans="1:21" s="15" customFormat="1">
      <c r="A38" s="152"/>
      <c r="B38" s="146" t="s">
        <v>158</v>
      </c>
      <c r="C38" s="45" t="s">
        <v>43</v>
      </c>
      <c r="D38" s="115">
        <f ca="1">SUM('2020实际制造费用'!D38,'2020实际管理费用'!D38,'2020实际营业费用'!D38)</f>
        <v>0</v>
      </c>
      <c r="E38" s="115">
        <f ca="1">SUM('2020实际制造费用'!E38,'2020实际管理费用'!E38,'2020实际营业费用'!E38)</f>
        <v>0</v>
      </c>
      <c r="F38" s="115">
        <f ca="1">SUM('2020实际制造费用'!F38,'2020实际管理费用'!F38,'2020实际营业费用'!F38)</f>
        <v>0</v>
      </c>
      <c r="G38" s="115">
        <f ca="1">SUM('2020实际制造费用'!G38,'2020实际管理费用'!G38,'2020实际营业费用'!G38)</f>
        <v>0</v>
      </c>
      <c r="H38" s="115">
        <f>SUM('2020实际制造费用'!H38,'2020实际管理费用'!H38,'2020实际营业费用'!H38)</f>
        <v>0</v>
      </c>
      <c r="I38" s="115">
        <f>SUM('2020实际制造费用'!I38,'2020实际管理费用'!I38,'2020实际营业费用'!I38)</f>
        <v>0</v>
      </c>
      <c r="J38" s="115">
        <f>SUM('2020实际制造费用'!J38,'2020实际管理费用'!J38,'2020实际营业费用'!J38)</f>
        <v>0</v>
      </c>
      <c r="K38" s="115">
        <f>SUM('2020实际制造费用'!K38,'2020实际管理费用'!K38,'2020实际营业费用'!K38)</f>
        <v>0</v>
      </c>
      <c r="L38" s="115">
        <f>SUM('2020实际制造费用'!L38,'2020实际管理费用'!L38,'2020实际营业费用'!L38)</f>
        <v>0</v>
      </c>
      <c r="M38" s="115">
        <f>SUM('2020实际制造费用'!M38,'2020实际管理费用'!M38,'2020实际营业费用'!M38)</f>
        <v>0</v>
      </c>
      <c r="N38" s="115">
        <f>SUM('2020实际制造费用'!N38,'2020实际管理费用'!N38,'2020实际营业费用'!N38)</f>
        <v>0</v>
      </c>
      <c r="O38" s="115">
        <f>SUM('2020实际制造费用'!O38,'2020实际管理费用'!O38,'2020实际营业费用'!O38)</f>
        <v>0</v>
      </c>
      <c r="P38" s="115">
        <f>SUM('2020实际制造费用'!P38,'2020实际管理费用'!P38,'2020实际营业费用'!P38)</f>
        <v>0</v>
      </c>
      <c r="Q38" s="115">
        <f>SUM('2020实际制造费用'!Q38,'2020实际管理费用'!Q38,'2020实际营业费用'!Q38)</f>
        <v>0</v>
      </c>
      <c r="R38" s="115">
        <f>SUM('2020实际制造费用'!R38,'2020实际管理费用'!R38,'2020实际营业费用'!R38)</f>
        <v>0</v>
      </c>
      <c r="S38" s="115">
        <f>SUM('2020实际制造费用'!S38,'2020实际管理费用'!S38,'2020实际营业费用'!S38)</f>
        <v>0</v>
      </c>
      <c r="T38" s="116">
        <f t="shared" si="0"/>
        <v>0</v>
      </c>
      <c r="U38" s="88"/>
    </row>
    <row r="39" spans="1:21" s="15" customFormat="1">
      <c r="A39" s="152"/>
      <c r="B39" s="146"/>
      <c r="C39" s="45" t="s">
        <v>44</v>
      </c>
      <c r="D39" s="115">
        <f ca="1">SUM('2020实际制造费用'!D39,'2020实际管理费用'!D39,'2020实际营业费用'!D39)</f>
        <v>0</v>
      </c>
      <c r="E39" s="115">
        <f ca="1">SUM('2020实际制造费用'!E39,'2020实际管理费用'!E39,'2020实际营业费用'!E39)</f>
        <v>0</v>
      </c>
      <c r="F39" s="115">
        <f ca="1">SUM('2020实际制造费用'!F39,'2020实际管理费用'!F39,'2020实际营业费用'!F39)</f>
        <v>-280.06</v>
      </c>
      <c r="G39" s="115">
        <f ca="1">SUM('2020实际制造费用'!G39,'2020实际管理费用'!G39,'2020实际营业费用'!G39)</f>
        <v>0</v>
      </c>
      <c r="H39" s="115">
        <f>SUM('2020实际制造费用'!H39,'2020实际管理费用'!H39,'2020实际营业费用'!H39)</f>
        <v>0</v>
      </c>
      <c r="I39" s="115">
        <f>SUM('2020实际制造费用'!I39,'2020实际管理费用'!I39,'2020实际营业费用'!I39)</f>
        <v>0</v>
      </c>
      <c r="J39" s="115">
        <f>SUM('2020实际制造费用'!J39,'2020实际管理费用'!J39,'2020实际营业费用'!J39)</f>
        <v>0</v>
      </c>
      <c r="K39" s="115">
        <f>SUM('2020实际制造费用'!K39,'2020实际管理费用'!K39,'2020实际营业费用'!K39)</f>
        <v>0</v>
      </c>
      <c r="L39" s="115">
        <f>SUM('2020实际制造费用'!L39,'2020实际管理费用'!L39,'2020实际营业费用'!L39)</f>
        <v>0</v>
      </c>
      <c r="M39" s="115">
        <f>SUM('2020实际制造费用'!M39,'2020实际管理费用'!M39,'2020实际营业费用'!M39)</f>
        <v>0</v>
      </c>
      <c r="N39" s="115">
        <f>SUM('2020实际制造费用'!N39,'2020实际管理费用'!N39,'2020实际营业费用'!N39)</f>
        <v>0</v>
      </c>
      <c r="O39" s="115">
        <f>SUM('2020实际制造费用'!O39,'2020实际管理费用'!O39,'2020实际营业费用'!O39)</f>
        <v>0</v>
      </c>
      <c r="P39" s="115">
        <f>SUM('2020实际制造费用'!P39,'2020实际管理费用'!P39,'2020实际营业费用'!P39)</f>
        <v>0</v>
      </c>
      <c r="Q39" s="115">
        <f>SUM('2020实际制造费用'!Q39,'2020实际管理费用'!Q39,'2020实际营业费用'!Q39)</f>
        <v>0</v>
      </c>
      <c r="R39" s="115">
        <f>SUM('2020实际制造费用'!R39,'2020实际管理费用'!R39,'2020实际营业费用'!R39)</f>
        <v>0</v>
      </c>
      <c r="S39" s="115">
        <f>SUM('2020实际制造费用'!S39,'2020实际管理费用'!S39,'2020实际营业费用'!S39)</f>
        <v>0</v>
      </c>
      <c r="T39" s="116">
        <f t="shared" si="0"/>
        <v>0</v>
      </c>
      <c r="U39" s="88"/>
    </row>
    <row r="40" spans="1:21" s="15" customFormat="1">
      <c r="A40" s="152"/>
      <c r="B40" s="46" t="s">
        <v>45</v>
      </c>
      <c r="C40" s="45" t="s">
        <v>46</v>
      </c>
      <c r="D40" s="115">
        <f ca="1">SUM('2020实际制造费用'!D40,'2020实际管理费用'!D40,'2020实际营业费用'!D40)</f>
        <v>0</v>
      </c>
      <c r="E40" s="115">
        <f ca="1">SUM('2020实际制造费用'!E40,'2020实际管理费用'!E40,'2020实际营业费用'!E40)</f>
        <v>0</v>
      </c>
      <c r="F40" s="115">
        <f ca="1">SUM('2020实际制造费用'!F40,'2020实际管理费用'!F40,'2020实际营业费用'!F40)</f>
        <v>0</v>
      </c>
      <c r="G40" s="115">
        <f ca="1">SUM('2020实际制造费用'!G40,'2020实际管理费用'!G40,'2020实际营业费用'!G40)</f>
        <v>0</v>
      </c>
      <c r="H40" s="115">
        <f>SUM('2020实际制造费用'!H40,'2020实际管理费用'!H40,'2020实际营业费用'!H40)</f>
        <v>0</v>
      </c>
      <c r="I40" s="115">
        <f>SUM('2020实际制造费用'!I40,'2020实际管理费用'!I40,'2020实际营业费用'!I40)</f>
        <v>0</v>
      </c>
      <c r="J40" s="115">
        <f>SUM('2020实际制造费用'!J40,'2020实际管理费用'!J40,'2020实际营业费用'!J40)</f>
        <v>0</v>
      </c>
      <c r="K40" s="115">
        <f>SUM('2020实际制造费用'!K40,'2020实际管理费用'!K40,'2020实际营业费用'!K40)</f>
        <v>0</v>
      </c>
      <c r="L40" s="115">
        <f>SUM('2020实际制造费用'!L40,'2020实际管理费用'!L40,'2020实际营业费用'!L40)</f>
        <v>0</v>
      </c>
      <c r="M40" s="115">
        <f>SUM('2020实际制造费用'!M40,'2020实际管理费用'!M40,'2020实际营业费用'!M40)</f>
        <v>0</v>
      </c>
      <c r="N40" s="115">
        <f>SUM('2020实际制造费用'!N40,'2020实际管理费用'!N40,'2020实际营业费用'!N40)</f>
        <v>0</v>
      </c>
      <c r="O40" s="115">
        <f>SUM('2020实际制造费用'!O40,'2020实际管理费用'!O40,'2020实际营业费用'!O40)</f>
        <v>0</v>
      </c>
      <c r="P40" s="115">
        <f>SUM('2020实际制造费用'!P40,'2020实际管理费用'!P40,'2020实际营业费用'!P40)</f>
        <v>0</v>
      </c>
      <c r="Q40" s="115">
        <f>SUM('2020实际制造费用'!Q40,'2020实际管理费用'!Q40,'2020实际营业费用'!Q40)</f>
        <v>0</v>
      </c>
      <c r="R40" s="115">
        <f>SUM('2020实际制造费用'!R40,'2020实际管理费用'!R40,'2020实际营业费用'!R40)</f>
        <v>0</v>
      </c>
      <c r="S40" s="115">
        <f>SUM('2020实际制造费用'!S40,'2020实际管理费用'!S40,'2020实际营业费用'!S40)</f>
        <v>0</v>
      </c>
      <c r="T40" s="116">
        <f t="shared" si="0"/>
        <v>0</v>
      </c>
      <c r="U40" s="88"/>
    </row>
    <row r="41" spans="1:21" s="15" customFormat="1">
      <c r="A41" s="153" t="s">
        <v>47</v>
      </c>
      <c r="B41" s="47" t="s">
        <v>159</v>
      </c>
      <c r="C41" s="45" t="s">
        <v>435</v>
      </c>
      <c r="D41" s="115">
        <f ca="1">SUM('2020实际制造费用'!D41,'2020实际管理费用'!D41,'2020实际营业费用'!D41)</f>
        <v>64785.43</v>
      </c>
      <c r="E41" s="115">
        <f ca="1">SUM('2020实际制造费用'!E41,'2020实际管理费用'!E41,'2020实际营业费用'!E41)</f>
        <v>71865.13</v>
      </c>
      <c r="F41" s="115">
        <f ca="1">SUM('2020实际制造费用'!F41,'2020实际管理费用'!F41,'2020实际营业费用'!F41)</f>
        <v>36876.97</v>
      </c>
      <c r="G41" s="115">
        <f ca="1">SUM('2020实际制造费用'!G41,'2020实际管理费用'!G41,'2020实际营业费用'!G41)</f>
        <v>86805.47</v>
      </c>
      <c r="H41" s="115">
        <f>SUM('2020实际制造费用'!H41,'2020实际管理费用'!H41,'2020实际营业费用'!H41)</f>
        <v>2807.43</v>
      </c>
      <c r="I41" s="115">
        <f>SUM('2020实际制造费用'!I41,'2020实际管理费用'!I41,'2020实际营业费用'!I41)</f>
        <v>0</v>
      </c>
      <c r="J41" s="115">
        <f>SUM('2020实际制造费用'!J41,'2020实际管理费用'!J41,'2020实际营业费用'!J41)</f>
        <v>12132.91</v>
      </c>
      <c r="K41" s="115">
        <f>SUM('2020实际制造费用'!K41,'2020实际管理费用'!K41,'2020实际营业费用'!K41)</f>
        <v>71865.13</v>
      </c>
      <c r="L41" s="115">
        <f>SUM('2020实际制造费用'!L41,'2020实际管理费用'!L41,'2020实际营业费用'!L41)</f>
        <v>0</v>
      </c>
      <c r="M41" s="115">
        <f>SUM('2020实际制造费用'!M41,'2020实际管理费用'!M41,'2020实际营业费用'!M41)</f>
        <v>0</v>
      </c>
      <c r="N41" s="115">
        <f>SUM('2020实际制造费用'!N41,'2020实际管理费用'!N41,'2020实际营业费用'!N41)</f>
        <v>0</v>
      </c>
      <c r="O41" s="115">
        <f>SUM('2020实际制造费用'!O41,'2020实际管理费用'!O41,'2020实际营业费用'!O41)</f>
        <v>0</v>
      </c>
      <c r="P41" s="115">
        <f>SUM('2020实际制造费用'!P41,'2020实际管理费用'!P41,'2020实际营业费用'!P41)</f>
        <v>0</v>
      </c>
      <c r="Q41" s="115">
        <f>SUM('2020实际制造费用'!Q41,'2020实际管理费用'!Q41,'2020实际营业费用'!Q41)</f>
        <v>0</v>
      </c>
      <c r="R41" s="115">
        <f>SUM('2020实际制造费用'!R41,'2020实际管理费用'!R41,'2020实际营业费用'!R41)</f>
        <v>0</v>
      </c>
      <c r="S41" s="115">
        <f>SUM('2020实际制造费用'!S41,'2020实际管理费用'!S41,'2020实际营业费用'!S41)</f>
        <v>0</v>
      </c>
      <c r="T41" s="116">
        <f t="shared" si="0"/>
        <v>86805.47</v>
      </c>
      <c r="U41" s="88"/>
    </row>
    <row r="42" spans="1:21" s="15" customFormat="1">
      <c r="A42" s="153"/>
      <c r="B42" s="46" t="s">
        <v>160</v>
      </c>
      <c r="C42" s="48" t="s">
        <v>436</v>
      </c>
      <c r="D42" s="115">
        <f ca="1">SUM('2020实际制造费用'!D42,'2020实际管理费用'!D42,'2020实际营业费用'!D42)</f>
        <v>62075.07</v>
      </c>
      <c r="E42" s="115">
        <f ca="1">SUM('2020实际制造费用'!E42,'2020实际管理费用'!E42,'2020实际营业费用'!E42)</f>
        <v>114898.81</v>
      </c>
      <c r="F42" s="115">
        <f ca="1">SUM('2020实际制造费用'!F42,'2020实际管理费用'!F42,'2020实际营业费用'!F42)</f>
        <v>29086.720000000023</v>
      </c>
      <c r="G42" s="115">
        <f ca="1">SUM('2020实际制造费用'!G42,'2020实际管理费用'!G42,'2020实际营业费用'!G42)</f>
        <v>307145.38</v>
      </c>
      <c r="H42" s="115">
        <f>SUM('2020实际制造费用'!H42,'2020实际管理费用'!H42,'2020实际营业费用'!H42)</f>
        <v>48463.71</v>
      </c>
      <c r="I42" s="115">
        <f>SUM('2020实际制造费用'!I42,'2020实际管理费用'!I42,'2020实际营业费用'!I42)</f>
        <v>35418.9</v>
      </c>
      <c r="J42" s="115">
        <f>SUM('2020实际制造费用'!J42,'2020实际管理费用'!J42,'2020实际营业费用'!J42)</f>
        <v>108363.96</v>
      </c>
      <c r="K42" s="115">
        <f>SUM('2020实际制造费用'!K42,'2020实际管理费用'!K42,'2020实际营业费用'!K42)</f>
        <v>114898.81</v>
      </c>
      <c r="L42" s="115">
        <f>SUM('2020实际制造费用'!L42,'2020实际管理费用'!L42,'2020实际营业费用'!L42)</f>
        <v>0</v>
      </c>
      <c r="M42" s="115">
        <f>SUM('2020实际制造费用'!M42,'2020实际管理费用'!M42,'2020实际营业费用'!M42)</f>
        <v>0</v>
      </c>
      <c r="N42" s="115">
        <f>SUM('2020实际制造费用'!N42,'2020实际管理费用'!N42,'2020实际营业费用'!N42)</f>
        <v>0</v>
      </c>
      <c r="O42" s="115">
        <f>SUM('2020实际制造费用'!O42,'2020实际管理费用'!O42,'2020实际营业费用'!O42)</f>
        <v>0</v>
      </c>
      <c r="P42" s="115">
        <f>SUM('2020实际制造费用'!P42,'2020实际管理费用'!P42,'2020实际营业费用'!P42)</f>
        <v>0</v>
      </c>
      <c r="Q42" s="115">
        <f>SUM('2020实际制造费用'!Q42,'2020实际管理费用'!Q42,'2020实际营业费用'!Q42)</f>
        <v>0</v>
      </c>
      <c r="R42" s="115">
        <f>SUM('2020实际制造费用'!R42,'2020实际管理费用'!R42,'2020实际营业费用'!R42)</f>
        <v>0</v>
      </c>
      <c r="S42" s="115">
        <f>SUM('2020实际制造费用'!S42,'2020实际管理费用'!S42,'2020实际营业费用'!S42)</f>
        <v>0</v>
      </c>
      <c r="T42" s="116">
        <f t="shared" si="0"/>
        <v>307145.38</v>
      </c>
      <c r="U42" s="88"/>
    </row>
    <row r="43" spans="1:21" s="15" customFormat="1">
      <c r="A43" s="153"/>
      <c r="B43" s="46" t="s">
        <v>161</v>
      </c>
      <c r="C43" s="48" t="s">
        <v>48</v>
      </c>
      <c r="D43" s="115">
        <f ca="1">SUM('2020实际制造费用'!D43,'2020实际管理费用'!D43,'2020实际营业费用'!D43)</f>
        <v>0</v>
      </c>
      <c r="E43" s="115">
        <f ca="1">SUM('2020实际制造费用'!E43,'2020实际管理费用'!E43,'2020实际营业费用'!E43)</f>
        <v>0</v>
      </c>
      <c r="F43" s="115">
        <f ca="1">SUM('2020实际制造费用'!F43,'2020实际管理费用'!F43,'2020实际营业费用'!F43)</f>
        <v>0</v>
      </c>
      <c r="G43" s="115">
        <f ca="1">SUM('2020实际制造费用'!G43,'2020实际管理费用'!G43,'2020实际营业费用'!G43)</f>
        <v>0</v>
      </c>
      <c r="H43" s="115">
        <f>SUM('2020实际制造费用'!H43,'2020实际管理费用'!H43,'2020实际营业费用'!H43)</f>
        <v>0</v>
      </c>
      <c r="I43" s="115">
        <f>SUM('2020实际制造费用'!I43,'2020实际管理费用'!I43,'2020实际营业费用'!I43)</f>
        <v>0</v>
      </c>
      <c r="J43" s="115">
        <f>SUM('2020实际制造费用'!J43,'2020实际管理费用'!J43,'2020实际营业费用'!J43)</f>
        <v>0</v>
      </c>
      <c r="K43" s="115">
        <f>SUM('2020实际制造费用'!K43,'2020实际管理费用'!K43,'2020实际营业费用'!K43)</f>
        <v>0</v>
      </c>
      <c r="L43" s="115">
        <f>SUM('2020实际制造费用'!L43,'2020实际管理费用'!L43,'2020实际营业费用'!L43)</f>
        <v>0</v>
      </c>
      <c r="M43" s="115">
        <f>SUM('2020实际制造费用'!M43,'2020实际管理费用'!M43,'2020实际营业费用'!M43)</f>
        <v>0</v>
      </c>
      <c r="N43" s="115">
        <f>SUM('2020实际制造费用'!N43,'2020实际管理费用'!N43,'2020实际营业费用'!N43)</f>
        <v>0</v>
      </c>
      <c r="O43" s="115">
        <f>SUM('2020实际制造费用'!O43,'2020实际管理费用'!O43,'2020实际营业费用'!O43)</f>
        <v>0</v>
      </c>
      <c r="P43" s="115">
        <f>SUM('2020实际制造费用'!P43,'2020实际管理费用'!P43,'2020实际营业费用'!P43)</f>
        <v>0</v>
      </c>
      <c r="Q43" s="115">
        <f>SUM('2020实际制造费用'!Q43,'2020实际管理费用'!Q43,'2020实际营业费用'!Q43)</f>
        <v>0</v>
      </c>
      <c r="R43" s="115">
        <f>SUM('2020实际制造费用'!R43,'2020实际管理费用'!R43,'2020实际营业费用'!R43)</f>
        <v>0</v>
      </c>
      <c r="S43" s="115">
        <f>SUM('2020实际制造费用'!S43,'2020实际管理费用'!S43,'2020实际营业费用'!S43)</f>
        <v>0</v>
      </c>
      <c r="T43" s="116">
        <f t="shared" si="0"/>
        <v>0</v>
      </c>
      <c r="U43" s="88"/>
    </row>
    <row r="44" spans="1:21" s="15" customFormat="1">
      <c r="A44" s="153"/>
      <c r="B44" s="146" t="s">
        <v>49</v>
      </c>
      <c r="C44" s="48" t="s">
        <v>50</v>
      </c>
      <c r="D44" s="115">
        <f ca="1">SUM('2020实际制造费用'!D44,'2020实际管理费用'!D44,'2020实际营业费用'!D44)</f>
        <v>0</v>
      </c>
      <c r="E44" s="115">
        <f ca="1">SUM('2020实际制造费用'!E44,'2020实际管理费用'!E44,'2020实际营业费用'!E44)</f>
        <v>0</v>
      </c>
      <c r="F44" s="115">
        <f ca="1">SUM('2020实际制造费用'!F44,'2020实际管理费用'!F44,'2020实际营业费用'!F44)</f>
        <v>0</v>
      </c>
      <c r="G44" s="115">
        <f ca="1">SUM('2020实际制造费用'!G44,'2020实际管理费用'!G44,'2020实际营业费用'!G44)</f>
        <v>0</v>
      </c>
      <c r="H44" s="115">
        <f>SUM('2020实际制造费用'!H44,'2020实际管理费用'!H44,'2020实际营业费用'!H44)</f>
        <v>0</v>
      </c>
      <c r="I44" s="115">
        <f>SUM('2020实际制造费用'!I44,'2020实际管理费用'!I44,'2020实际营业费用'!I44)</f>
        <v>0</v>
      </c>
      <c r="J44" s="115">
        <f>SUM('2020实际制造费用'!J44,'2020实际管理费用'!J44,'2020实际营业费用'!J44)</f>
        <v>0</v>
      </c>
      <c r="K44" s="115">
        <f>SUM('2020实际制造费用'!K44,'2020实际管理费用'!K44,'2020实际营业费用'!K44)</f>
        <v>0</v>
      </c>
      <c r="L44" s="115">
        <f>SUM('2020实际制造费用'!L44,'2020实际管理费用'!L44,'2020实际营业费用'!L44)</f>
        <v>0</v>
      </c>
      <c r="M44" s="115">
        <f>SUM('2020实际制造费用'!M44,'2020实际管理费用'!M44,'2020实际营业费用'!M44)</f>
        <v>0</v>
      </c>
      <c r="N44" s="115">
        <f>SUM('2020实际制造费用'!N44,'2020实际管理费用'!N44,'2020实际营业费用'!N44)</f>
        <v>0</v>
      </c>
      <c r="O44" s="115">
        <f>SUM('2020实际制造费用'!O44,'2020实际管理费用'!O44,'2020实际营业费用'!O44)</f>
        <v>0</v>
      </c>
      <c r="P44" s="115">
        <f>SUM('2020实际制造费用'!P44,'2020实际管理费用'!P44,'2020实际营业费用'!P44)</f>
        <v>0</v>
      </c>
      <c r="Q44" s="115">
        <f>SUM('2020实际制造费用'!Q44,'2020实际管理费用'!Q44,'2020实际营业费用'!Q44)</f>
        <v>0</v>
      </c>
      <c r="R44" s="115">
        <f>SUM('2020实际制造费用'!R44,'2020实际管理费用'!R44,'2020实际营业费用'!R44)</f>
        <v>0</v>
      </c>
      <c r="S44" s="115">
        <f>SUM('2020实际制造费用'!S44,'2020实际管理费用'!S44,'2020实际营业费用'!S44)</f>
        <v>0</v>
      </c>
      <c r="T44" s="116">
        <f t="shared" si="0"/>
        <v>0</v>
      </c>
      <c r="U44" s="88"/>
    </row>
    <row r="45" spans="1:21" s="15" customFormat="1">
      <c r="A45" s="153"/>
      <c r="B45" s="146"/>
      <c r="C45" s="48" t="s">
        <v>437</v>
      </c>
      <c r="D45" s="115">
        <f ca="1">SUM('2020实际制造费用'!D45,'2020实际管理费用'!D45,'2020实际营业费用'!D45)</f>
        <v>0</v>
      </c>
      <c r="E45" s="115">
        <f ca="1">SUM('2020实际制造费用'!E45,'2020实际管理费用'!E45,'2020实际营业费用'!E45)</f>
        <v>0</v>
      </c>
      <c r="F45" s="115">
        <f ca="1">SUM('2020实际制造费用'!F45,'2020实际管理费用'!F45,'2020实际营业费用'!F45)</f>
        <v>0</v>
      </c>
      <c r="G45" s="115">
        <f ca="1">SUM('2020实际制造费用'!G45,'2020实际管理费用'!G45,'2020实际营业费用'!G45)</f>
        <v>0</v>
      </c>
      <c r="H45" s="115">
        <f>SUM('2020实际制造费用'!H45,'2020实际管理费用'!H45,'2020实际营业费用'!H45)</f>
        <v>0</v>
      </c>
      <c r="I45" s="115">
        <f>SUM('2020实际制造费用'!I45,'2020实际管理费用'!I45,'2020实际营业费用'!I45)</f>
        <v>0</v>
      </c>
      <c r="J45" s="115">
        <f>SUM('2020实际制造费用'!J45,'2020实际管理费用'!J45,'2020实际营业费用'!J45)</f>
        <v>0</v>
      </c>
      <c r="K45" s="115">
        <f>SUM('2020实际制造费用'!K45,'2020实际管理费用'!K45,'2020实际营业费用'!K45)</f>
        <v>0</v>
      </c>
      <c r="L45" s="115">
        <f>SUM('2020实际制造费用'!L45,'2020实际管理费用'!L45,'2020实际营业费用'!L45)</f>
        <v>0</v>
      </c>
      <c r="M45" s="115">
        <f>SUM('2020实际制造费用'!M45,'2020实际管理费用'!M45,'2020实际营业费用'!M45)</f>
        <v>0</v>
      </c>
      <c r="N45" s="115">
        <f>SUM('2020实际制造费用'!N45,'2020实际管理费用'!N45,'2020实际营业费用'!N45)</f>
        <v>0</v>
      </c>
      <c r="O45" s="115">
        <f>SUM('2020实际制造费用'!O45,'2020实际管理费用'!O45,'2020实际营业费用'!O45)</f>
        <v>0</v>
      </c>
      <c r="P45" s="115">
        <f>SUM('2020实际制造费用'!P45,'2020实际管理费用'!P45,'2020实际营业费用'!P45)</f>
        <v>0</v>
      </c>
      <c r="Q45" s="115">
        <f>SUM('2020实际制造费用'!Q45,'2020实际管理费用'!Q45,'2020实际营业费用'!Q45)</f>
        <v>0</v>
      </c>
      <c r="R45" s="115">
        <f>SUM('2020实际制造费用'!R45,'2020实际管理费用'!R45,'2020实际营业费用'!R45)</f>
        <v>0</v>
      </c>
      <c r="S45" s="115">
        <f>SUM('2020实际制造费用'!S45,'2020实际管理费用'!S45,'2020实际营业费用'!S45)</f>
        <v>0</v>
      </c>
      <c r="T45" s="116">
        <f t="shared" si="0"/>
        <v>0</v>
      </c>
      <c r="U45" s="88"/>
    </row>
    <row r="46" spans="1:21" s="15" customFormat="1">
      <c r="A46" s="153"/>
      <c r="B46" s="46" t="s">
        <v>51</v>
      </c>
      <c r="C46" s="48" t="s">
        <v>52</v>
      </c>
      <c r="D46" s="115">
        <f ca="1">SUM('2020实际制造费用'!D46,'2020实际管理费用'!D46,'2020实际营业费用'!D46)</f>
        <v>5701.2900000000081</v>
      </c>
      <c r="E46" s="115">
        <f ca="1">SUM('2020实际制造费用'!E46,'2020实际管理费用'!E46,'2020实际营业费用'!E46)</f>
        <v>457679.43</v>
      </c>
      <c r="F46" s="115">
        <f ca="1">SUM('2020实际制造费用'!F46,'2020实际管理费用'!F46,'2020实际营业费用'!F46)</f>
        <v>36091.009999999893</v>
      </c>
      <c r="G46" s="115">
        <f ca="1">SUM('2020实际制造费用'!G46,'2020实际管理费用'!G46,'2020实际营业费用'!G46)</f>
        <v>1831176.97</v>
      </c>
      <c r="H46" s="115">
        <f>SUM('2020实际制造费用'!H46,'2020实际管理费用'!H46,'2020实际营业费用'!H46)</f>
        <v>457843.52999999997</v>
      </c>
      <c r="I46" s="115">
        <f>SUM('2020实际制造费用'!I46,'2020实际管理费用'!I46,'2020实际营业费用'!I46)</f>
        <v>457844.58</v>
      </c>
      <c r="J46" s="115">
        <f>SUM('2020实际制造费用'!J46,'2020实际管理费用'!J46,'2020实际营业费用'!J46)</f>
        <v>457809.43</v>
      </c>
      <c r="K46" s="115">
        <f>SUM('2020实际制造费用'!K46,'2020实际管理费用'!K46,'2020实际营业费用'!K46)</f>
        <v>457679.43</v>
      </c>
      <c r="L46" s="115">
        <f>SUM('2020实际制造费用'!L46,'2020实际管理费用'!L46,'2020实际营业费用'!L46)</f>
        <v>0</v>
      </c>
      <c r="M46" s="115">
        <f>SUM('2020实际制造费用'!M46,'2020实际管理费用'!M46,'2020实际营业费用'!M46)</f>
        <v>0</v>
      </c>
      <c r="N46" s="115">
        <f>SUM('2020实际制造费用'!N46,'2020实际管理费用'!N46,'2020实际营业费用'!N46)</f>
        <v>0</v>
      </c>
      <c r="O46" s="115">
        <f>SUM('2020实际制造费用'!O46,'2020实际管理费用'!O46,'2020实际营业费用'!O46)</f>
        <v>0</v>
      </c>
      <c r="P46" s="115">
        <f>SUM('2020实际制造费用'!P46,'2020实际管理费用'!P46,'2020实际营业费用'!P46)</f>
        <v>0</v>
      </c>
      <c r="Q46" s="115">
        <f>SUM('2020实际制造费用'!Q46,'2020实际管理费用'!Q46,'2020实际营业费用'!Q46)</f>
        <v>0</v>
      </c>
      <c r="R46" s="115">
        <f>SUM('2020实际制造费用'!R46,'2020实际管理费用'!R46,'2020实际营业费用'!R46)</f>
        <v>0</v>
      </c>
      <c r="S46" s="115">
        <f>SUM('2020实际制造费用'!S46,'2020实际管理费用'!S46,'2020实际营业费用'!S46)</f>
        <v>0</v>
      </c>
      <c r="T46" s="116">
        <f t="shared" si="0"/>
        <v>1831176.97</v>
      </c>
      <c r="U46" s="88"/>
    </row>
    <row r="47" spans="1:21" s="15" customFormat="1">
      <c r="A47" s="153"/>
      <c r="B47" s="46" t="s">
        <v>211</v>
      </c>
      <c r="C47" s="48" t="s">
        <v>53</v>
      </c>
      <c r="D47" s="115">
        <f ca="1">SUM('2020实际制造费用'!D47,'2020实际管理费用'!D47,'2020实际营业费用'!D47)</f>
        <v>0</v>
      </c>
      <c r="E47" s="115">
        <f ca="1">SUM('2020实际制造费用'!E47,'2020实际管理费用'!E47,'2020实际营业费用'!E47)</f>
        <v>0</v>
      </c>
      <c r="F47" s="115">
        <f ca="1">SUM('2020实际制造费用'!F47,'2020实际管理费用'!F47,'2020实际营业费用'!F47)</f>
        <v>0</v>
      </c>
      <c r="G47" s="115">
        <f ca="1">SUM('2020实际制造费用'!G47,'2020实际管理费用'!G47,'2020实际营业费用'!G47)</f>
        <v>0</v>
      </c>
      <c r="H47" s="115">
        <f>SUM('2020实际制造费用'!H47,'2020实际管理费用'!H47,'2020实际营业费用'!H47)</f>
        <v>0</v>
      </c>
      <c r="I47" s="115">
        <f>SUM('2020实际制造费用'!I47,'2020实际管理费用'!I47,'2020实际营业费用'!I47)</f>
        <v>0</v>
      </c>
      <c r="J47" s="115">
        <f>SUM('2020实际制造费用'!J47,'2020实际管理费用'!J47,'2020实际营业费用'!J47)</f>
        <v>0</v>
      </c>
      <c r="K47" s="115">
        <f>SUM('2020实际制造费用'!K47,'2020实际管理费用'!K47,'2020实际营业费用'!K47)</f>
        <v>0</v>
      </c>
      <c r="L47" s="115">
        <f>SUM('2020实际制造费用'!L47,'2020实际管理费用'!L47,'2020实际营业费用'!L47)</f>
        <v>0</v>
      </c>
      <c r="M47" s="115">
        <f>SUM('2020实际制造费用'!M47,'2020实际管理费用'!M47,'2020实际营业费用'!M47)</f>
        <v>0</v>
      </c>
      <c r="N47" s="115">
        <f>SUM('2020实际制造费用'!N47,'2020实际管理费用'!N47,'2020实际营业费用'!N47)</f>
        <v>0</v>
      </c>
      <c r="O47" s="115">
        <f>SUM('2020实际制造费用'!O47,'2020实际管理费用'!O47,'2020实际营业费用'!O47)</f>
        <v>0</v>
      </c>
      <c r="P47" s="115">
        <f>SUM('2020实际制造费用'!P47,'2020实际管理费用'!P47,'2020实际营业费用'!P47)</f>
        <v>0</v>
      </c>
      <c r="Q47" s="115">
        <f>SUM('2020实际制造费用'!Q47,'2020实际管理费用'!Q47,'2020实际营业费用'!Q47)</f>
        <v>0</v>
      </c>
      <c r="R47" s="115">
        <f>SUM('2020实际制造费用'!R47,'2020实际管理费用'!R47,'2020实际营业费用'!R47)</f>
        <v>0</v>
      </c>
      <c r="S47" s="115">
        <f>SUM('2020实际制造费用'!S47,'2020实际管理费用'!S47,'2020实际营业费用'!S47)</f>
        <v>0</v>
      </c>
      <c r="T47" s="116">
        <f t="shared" si="0"/>
        <v>0</v>
      </c>
      <c r="U47" s="88"/>
    </row>
    <row r="48" spans="1:21" s="15" customFormat="1">
      <c r="A48" s="153"/>
      <c r="B48" s="46" t="s">
        <v>54</v>
      </c>
      <c r="C48" s="48" t="s">
        <v>55</v>
      </c>
      <c r="D48" s="115">
        <f ca="1">SUM('2020实际制造费用'!D48,'2020实际管理费用'!D48,'2020实际营业费用'!D48)</f>
        <v>-104293.03</v>
      </c>
      <c r="E48" s="115">
        <f ca="1">SUM('2020实际制造费用'!E48,'2020实际管理费用'!E48,'2020实际营业费用'!E48)</f>
        <v>131457.63</v>
      </c>
      <c r="F48" s="115">
        <f ca="1">SUM('2020实际制造费用'!F48,'2020实际管理费用'!F48,'2020实际营业费用'!F48)</f>
        <v>-19667.679999999993</v>
      </c>
      <c r="G48" s="115">
        <f ca="1">SUM('2020实际制造费用'!G48,'2020实际管理费用'!G48,'2020实际营业费用'!G48)</f>
        <v>488866.51</v>
      </c>
      <c r="H48" s="115">
        <f>SUM('2020实际制造费用'!H48,'2020实际管理费用'!H48,'2020实际营业费用'!H48)</f>
        <v>96450.09</v>
      </c>
      <c r="I48" s="115">
        <f>SUM('2020实际制造费用'!I48,'2020实际管理费用'!I48,'2020实际营业费用'!I48)</f>
        <v>94680.19</v>
      </c>
      <c r="J48" s="115">
        <f>SUM('2020实际制造费用'!J48,'2020实际管理费用'!J48,'2020实际营业费用'!J48)</f>
        <v>166278.6</v>
      </c>
      <c r="K48" s="115">
        <f>SUM('2020实际制造费用'!K48,'2020实际管理费用'!K48,'2020实际营业费用'!K48)</f>
        <v>131457.63</v>
      </c>
      <c r="L48" s="115">
        <f>SUM('2020实际制造费用'!L48,'2020实际管理费用'!L48,'2020实际营业费用'!L48)</f>
        <v>0</v>
      </c>
      <c r="M48" s="115">
        <f>SUM('2020实际制造费用'!M48,'2020实际管理费用'!M48,'2020实际营业费用'!M48)</f>
        <v>0</v>
      </c>
      <c r="N48" s="115">
        <f>SUM('2020实际制造费用'!N48,'2020实际管理费用'!N48,'2020实际营业费用'!N48)</f>
        <v>0</v>
      </c>
      <c r="O48" s="115">
        <f>SUM('2020实际制造费用'!O48,'2020实际管理费用'!O48,'2020实际营业费用'!O48)</f>
        <v>0</v>
      </c>
      <c r="P48" s="115">
        <f>SUM('2020实际制造费用'!P48,'2020实际管理费用'!P48,'2020实际营业费用'!P48)</f>
        <v>0</v>
      </c>
      <c r="Q48" s="115">
        <f>SUM('2020实际制造费用'!Q48,'2020实际管理费用'!Q48,'2020实际营业费用'!Q48)</f>
        <v>0</v>
      </c>
      <c r="R48" s="115">
        <f>SUM('2020实际制造费用'!R48,'2020实际管理费用'!R48,'2020实际营业费用'!R48)</f>
        <v>0</v>
      </c>
      <c r="S48" s="115">
        <f>SUM('2020实际制造费用'!S48,'2020实际管理费用'!S48,'2020实际营业费用'!S48)</f>
        <v>0</v>
      </c>
      <c r="T48" s="116">
        <f t="shared" si="0"/>
        <v>488866.51</v>
      </c>
      <c r="U48" s="88"/>
    </row>
    <row r="49" spans="1:21" s="15" customFormat="1">
      <c r="A49" s="154" t="s">
        <v>212</v>
      </c>
      <c r="B49" s="151" t="s">
        <v>213</v>
      </c>
      <c r="C49" s="48" t="s">
        <v>56</v>
      </c>
      <c r="D49" s="115">
        <f ca="1">SUM('2020实际制造费用'!D49,'2020实际管理费用'!D49,'2020实际营业费用'!D49)</f>
        <v>0</v>
      </c>
      <c r="E49" s="115">
        <f ca="1">SUM('2020实际制造费用'!E49,'2020实际管理费用'!E49,'2020实际营业费用'!E49)</f>
        <v>0</v>
      </c>
      <c r="F49" s="115">
        <f ca="1">SUM('2020实际制造费用'!F49,'2020实际管理费用'!F49,'2020实际营业费用'!F49)</f>
        <v>0</v>
      </c>
      <c r="G49" s="115">
        <f ca="1">SUM('2020实际制造费用'!G49,'2020实际管理费用'!G49,'2020实际营业费用'!G49)</f>
        <v>0</v>
      </c>
      <c r="H49" s="115">
        <f>SUM('2020实际制造费用'!H49,'2020实际管理费用'!H49,'2020实际营业费用'!H49)</f>
        <v>0</v>
      </c>
      <c r="I49" s="115">
        <f>SUM('2020实际制造费用'!I49,'2020实际管理费用'!I49,'2020实际营业费用'!I49)</f>
        <v>0</v>
      </c>
      <c r="J49" s="115">
        <f>SUM('2020实际制造费用'!J49,'2020实际管理费用'!J49,'2020实际营业费用'!J49)</f>
        <v>0</v>
      </c>
      <c r="K49" s="115">
        <f>SUM('2020实际制造费用'!K49,'2020实际管理费用'!K49,'2020实际营业费用'!K49)</f>
        <v>0</v>
      </c>
      <c r="L49" s="115">
        <f>SUM('2020实际制造费用'!L49,'2020实际管理费用'!L49,'2020实际营业费用'!L49)</f>
        <v>0</v>
      </c>
      <c r="M49" s="115">
        <f>SUM('2020实际制造费用'!M49,'2020实际管理费用'!M49,'2020实际营业费用'!M49)</f>
        <v>0</v>
      </c>
      <c r="N49" s="115">
        <f>SUM('2020实际制造费用'!N49,'2020实际管理费用'!N49,'2020实际营业费用'!N49)</f>
        <v>0</v>
      </c>
      <c r="O49" s="115">
        <f>SUM('2020实际制造费用'!O49,'2020实际管理费用'!O49,'2020实际营业费用'!O49)</f>
        <v>0</v>
      </c>
      <c r="P49" s="115">
        <f>SUM('2020实际制造费用'!P49,'2020实际管理费用'!P49,'2020实际营业费用'!P49)</f>
        <v>0</v>
      </c>
      <c r="Q49" s="115">
        <f>SUM('2020实际制造费用'!Q49,'2020实际管理费用'!Q49,'2020实际营业费用'!Q49)</f>
        <v>0</v>
      </c>
      <c r="R49" s="115">
        <f>SUM('2020实际制造费用'!R49,'2020实际管理费用'!R49,'2020实际营业费用'!R49)</f>
        <v>0</v>
      </c>
      <c r="S49" s="115">
        <f>SUM('2020实际制造费用'!S49,'2020实际管理费用'!S49,'2020实际营业费用'!S49)</f>
        <v>0</v>
      </c>
      <c r="T49" s="116">
        <f t="shared" si="0"/>
        <v>0</v>
      </c>
      <c r="U49" s="88"/>
    </row>
    <row r="50" spans="1:21" s="15" customFormat="1">
      <c r="A50" s="154"/>
      <c r="B50" s="151"/>
      <c r="C50" s="48" t="s">
        <v>57</v>
      </c>
      <c r="D50" s="115">
        <f ca="1">SUM('2020实际制造费用'!D50,'2020实际管理费用'!D50,'2020实际营业费用'!D50)</f>
        <v>0</v>
      </c>
      <c r="E50" s="115">
        <f ca="1">SUM('2020实际制造费用'!E50,'2020实际管理费用'!E50,'2020实际营业费用'!E50)</f>
        <v>0</v>
      </c>
      <c r="F50" s="115">
        <f ca="1">SUM('2020实际制造费用'!F50,'2020实际管理费用'!F50,'2020实际营业费用'!F50)</f>
        <v>0</v>
      </c>
      <c r="G50" s="115">
        <f ca="1">SUM('2020实际制造费用'!G50,'2020实际管理费用'!G50,'2020实际营业费用'!G50)</f>
        <v>0</v>
      </c>
      <c r="H50" s="115">
        <f>SUM('2020实际制造费用'!H50,'2020实际管理费用'!H50,'2020实际营业费用'!H50)</f>
        <v>0</v>
      </c>
      <c r="I50" s="115">
        <f>SUM('2020实际制造费用'!I50,'2020实际管理费用'!I50,'2020实际营业费用'!I50)</f>
        <v>0</v>
      </c>
      <c r="J50" s="115">
        <f>SUM('2020实际制造费用'!J50,'2020实际管理费用'!J50,'2020实际营业费用'!J50)</f>
        <v>0</v>
      </c>
      <c r="K50" s="115">
        <f>SUM('2020实际制造费用'!K50,'2020实际管理费用'!K50,'2020实际营业费用'!K50)</f>
        <v>0</v>
      </c>
      <c r="L50" s="115">
        <f>SUM('2020实际制造费用'!L50,'2020实际管理费用'!L50,'2020实际营业费用'!L50)</f>
        <v>0</v>
      </c>
      <c r="M50" s="115">
        <f>SUM('2020实际制造费用'!M50,'2020实际管理费用'!M50,'2020实际营业费用'!M50)</f>
        <v>0</v>
      </c>
      <c r="N50" s="115">
        <f>SUM('2020实际制造费用'!N50,'2020实际管理费用'!N50,'2020实际营业费用'!N50)</f>
        <v>0</v>
      </c>
      <c r="O50" s="115">
        <f>SUM('2020实际制造费用'!O50,'2020实际管理费用'!O50,'2020实际营业费用'!O50)</f>
        <v>0</v>
      </c>
      <c r="P50" s="115">
        <f>SUM('2020实际制造费用'!P50,'2020实际管理费用'!P50,'2020实际营业费用'!P50)</f>
        <v>0</v>
      </c>
      <c r="Q50" s="115">
        <f>SUM('2020实际制造费用'!Q50,'2020实际管理费用'!Q50,'2020实际营业费用'!Q50)</f>
        <v>0</v>
      </c>
      <c r="R50" s="115">
        <f>SUM('2020实际制造费用'!R50,'2020实际管理费用'!R50,'2020实际营业费用'!R50)</f>
        <v>0</v>
      </c>
      <c r="S50" s="115">
        <f>SUM('2020实际制造费用'!S50,'2020实际管理费用'!S50,'2020实际营业费用'!S50)</f>
        <v>0</v>
      </c>
      <c r="T50" s="116">
        <f t="shared" si="0"/>
        <v>0</v>
      </c>
      <c r="U50" s="88"/>
    </row>
    <row r="51" spans="1:21" s="15" customFormat="1" ht="25.5">
      <c r="A51" s="154"/>
      <c r="B51" s="151"/>
      <c r="C51" s="48" t="s">
        <v>438</v>
      </c>
      <c r="D51" s="115">
        <f ca="1">SUM('2020实际制造费用'!D51,'2020实际管理费用'!D51,'2020实际营业费用'!D51)</f>
        <v>0</v>
      </c>
      <c r="E51" s="115">
        <f ca="1">SUM('2020实际制造费用'!E51,'2020实际管理费用'!E51,'2020实际营业费用'!E51)</f>
        <v>0</v>
      </c>
      <c r="F51" s="115">
        <f ca="1">SUM('2020实际制造费用'!F51,'2020实际管理费用'!F51,'2020实际营业费用'!F51)</f>
        <v>0</v>
      </c>
      <c r="G51" s="115">
        <f ca="1">SUM('2020实际制造费用'!G51,'2020实际管理费用'!G51,'2020实际营业费用'!G51)</f>
        <v>0</v>
      </c>
      <c r="H51" s="115">
        <f>SUM('2020实际制造费用'!H51,'2020实际管理费用'!H51,'2020实际营业费用'!H51)</f>
        <v>0</v>
      </c>
      <c r="I51" s="115">
        <f>SUM('2020实际制造费用'!I51,'2020实际管理费用'!I51,'2020实际营业费用'!I51)</f>
        <v>0</v>
      </c>
      <c r="J51" s="115">
        <f>SUM('2020实际制造费用'!J51,'2020实际管理费用'!J51,'2020实际营业费用'!J51)</f>
        <v>0</v>
      </c>
      <c r="K51" s="115">
        <f>SUM('2020实际制造费用'!K51,'2020实际管理费用'!K51,'2020实际营业费用'!K51)</f>
        <v>0</v>
      </c>
      <c r="L51" s="115">
        <f>SUM('2020实际制造费用'!L51,'2020实际管理费用'!L51,'2020实际营业费用'!L51)</f>
        <v>0</v>
      </c>
      <c r="M51" s="115">
        <f>SUM('2020实际制造费用'!M51,'2020实际管理费用'!M51,'2020实际营业费用'!M51)</f>
        <v>0</v>
      </c>
      <c r="N51" s="115">
        <f>SUM('2020实际制造费用'!N51,'2020实际管理费用'!N51,'2020实际营业费用'!N51)</f>
        <v>0</v>
      </c>
      <c r="O51" s="115">
        <f>SUM('2020实际制造费用'!O51,'2020实际管理费用'!O51,'2020实际营业费用'!O51)</f>
        <v>0</v>
      </c>
      <c r="P51" s="115">
        <f>SUM('2020实际制造费用'!P51,'2020实际管理费用'!P51,'2020实际营业费用'!P51)</f>
        <v>0</v>
      </c>
      <c r="Q51" s="115">
        <f>SUM('2020实际制造费用'!Q51,'2020实际管理费用'!Q51,'2020实际营业费用'!Q51)</f>
        <v>0</v>
      </c>
      <c r="R51" s="115">
        <f>SUM('2020实际制造费用'!R51,'2020实际管理费用'!R51,'2020实际营业费用'!R51)</f>
        <v>0</v>
      </c>
      <c r="S51" s="115">
        <f>SUM('2020实际制造费用'!S51,'2020实际管理费用'!S51,'2020实际营业费用'!S51)</f>
        <v>0</v>
      </c>
      <c r="T51" s="116">
        <f t="shared" si="0"/>
        <v>0</v>
      </c>
      <c r="U51" s="88"/>
    </row>
    <row r="52" spans="1:21" s="15" customFormat="1">
      <c r="A52" s="154"/>
      <c r="B52" s="146" t="s">
        <v>58</v>
      </c>
      <c r="C52" s="48" t="s">
        <v>59</v>
      </c>
      <c r="D52" s="115">
        <f ca="1">SUM('2020实际制造费用'!D52,'2020实际管理费用'!D52,'2020实际营业费用'!D52)</f>
        <v>-41464.1</v>
      </c>
      <c r="E52" s="115">
        <f ca="1">SUM('2020实际制造费用'!E52,'2020实际管理费用'!E52,'2020实际营业费用'!E52)</f>
        <v>0</v>
      </c>
      <c r="F52" s="115">
        <f ca="1">SUM('2020实际制造费用'!F52,'2020实际管理费用'!F52,'2020实际营业费用'!F52)</f>
        <v>-273889.75</v>
      </c>
      <c r="G52" s="115">
        <f ca="1">SUM('2020实际制造费用'!G52,'2020实际管理费用'!G52,'2020实际营业费用'!G52)</f>
        <v>63906.01</v>
      </c>
      <c r="H52" s="115">
        <f>SUM('2020实际制造费用'!H52,'2020实际管理费用'!H52,'2020实际营业费用'!H52)</f>
        <v>5472.92</v>
      </c>
      <c r="I52" s="115">
        <f>SUM('2020实际制造费用'!I52,'2020实际管理费用'!I52,'2020实际营业费用'!I52)</f>
        <v>48927.08</v>
      </c>
      <c r="J52" s="115">
        <f>SUM('2020实际制造费用'!J52,'2020实际管理费用'!J52,'2020实际营业费用'!J52)</f>
        <v>9506.01</v>
      </c>
      <c r="K52" s="115">
        <f>SUM('2020实际制造费用'!K52,'2020实际管理费用'!K52,'2020实际营业费用'!K52)</f>
        <v>0</v>
      </c>
      <c r="L52" s="115">
        <f>SUM('2020实际制造费用'!L52,'2020实际管理费用'!L52,'2020实际营业费用'!L52)</f>
        <v>0</v>
      </c>
      <c r="M52" s="115">
        <f>SUM('2020实际制造费用'!M52,'2020实际管理费用'!M52,'2020实际营业费用'!M52)</f>
        <v>0</v>
      </c>
      <c r="N52" s="115">
        <f>SUM('2020实际制造费用'!N52,'2020实际管理费用'!N52,'2020实际营业费用'!N52)</f>
        <v>0</v>
      </c>
      <c r="O52" s="115">
        <f>SUM('2020实际制造费用'!O52,'2020实际管理费用'!O52,'2020实际营业费用'!O52)</f>
        <v>0</v>
      </c>
      <c r="P52" s="115">
        <f>SUM('2020实际制造费用'!P52,'2020实际管理费用'!P52,'2020实际营业费用'!P52)</f>
        <v>0</v>
      </c>
      <c r="Q52" s="115">
        <f>SUM('2020实际制造费用'!Q52,'2020实际管理费用'!Q52,'2020实际营业费用'!Q52)</f>
        <v>0</v>
      </c>
      <c r="R52" s="115">
        <f>SUM('2020实际制造费用'!R52,'2020实际管理费用'!R52,'2020实际营业费用'!R52)</f>
        <v>0</v>
      </c>
      <c r="S52" s="115">
        <f>SUM('2020实际制造费用'!S52,'2020实际管理费用'!S52,'2020实际营业费用'!S52)</f>
        <v>0</v>
      </c>
      <c r="T52" s="116">
        <f t="shared" si="0"/>
        <v>63906.01</v>
      </c>
      <c r="U52" s="88"/>
    </row>
    <row r="53" spans="1:21" s="15" customFormat="1">
      <c r="A53" s="154"/>
      <c r="B53" s="146"/>
      <c r="C53" s="48" t="s">
        <v>60</v>
      </c>
      <c r="D53" s="115">
        <f ca="1">SUM('2020实际制造费用'!D53,'2020实际管理费用'!D53,'2020实际营业费用'!D53)</f>
        <v>16769.810000000001</v>
      </c>
      <c r="E53" s="115">
        <f ca="1">SUM('2020实际制造费用'!E53,'2020实际管理费用'!E53,'2020实际营业费用'!E53)</f>
        <v>17169.810000000001</v>
      </c>
      <c r="F53" s="115">
        <f ca="1">SUM('2020实际制造费用'!F53,'2020实际管理费用'!F53,'2020实际营业费用'!F53)</f>
        <v>51157.19</v>
      </c>
      <c r="G53" s="115">
        <f ca="1">SUM('2020实际制造费用'!G53,'2020实际管理费用'!G53,'2020实际营业费用'!G53)</f>
        <v>11557.190000000002</v>
      </c>
      <c r="H53" s="115">
        <f>SUM('2020实际制造费用'!H53,'2020实际管理费用'!H53,'2020实际营业费用'!H53)</f>
        <v>-7200</v>
      </c>
      <c r="I53" s="115">
        <f>SUM('2020实际制造费用'!I53,'2020实际管理费用'!I53,'2020实际营业费用'!I53)</f>
        <v>500</v>
      </c>
      <c r="J53" s="115">
        <f>SUM('2020实际制造费用'!J53,'2020实际管理费用'!J53,'2020实际营业费用'!J53)</f>
        <v>1087.3800000000001</v>
      </c>
      <c r="K53" s="115">
        <f>SUM('2020实际制造费用'!K53,'2020实际管理费用'!K53,'2020实际营业费用'!K53)</f>
        <v>17169.810000000001</v>
      </c>
      <c r="L53" s="115">
        <f>SUM('2020实际制造费用'!L53,'2020实际管理费用'!L53,'2020实际营业费用'!L53)</f>
        <v>0</v>
      </c>
      <c r="M53" s="115">
        <f>SUM('2020实际制造费用'!M53,'2020实际管理费用'!M53,'2020实际营业费用'!M53)</f>
        <v>0</v>
      </c>
      <c r="N53" s="115">
        <f>SUM('2020实际制造费用'!N53,'2020实际管理费用'!N53,'2020实际营业费用'!N53)</f>
        <v>0</v>
      </c>
      <c r="O53" s="115">
        <f>SUM('2020实际制造费用'!O53,'2020实际管理费用'!O53,'2020实际营业费用'!O53)</f>
        <v>0</v>
      </c>
      <c r="P53" s="115">
        <f>SUM('2020实际制造费用'!P53,'2020实际管理费用'!P53,'2020实际营业费用'!P53)</f>
        <v>0</v>
      </c>
      <c r="Q53" s="115">
        <f>SUM('2020实际制造费用'!Q53,'2020实际管理费用'!Q53,'2020实际营业费用'!Q53)</f>
        <v>0</v>
      </c>
      <c r="R53" s="115">
        <f>SUM('2020实际制造费用'!R53,'2020实际管理费用'!R53,'2020实际营业费用'!R53)</f>
        <v>0</v>
      </c>
      <c r="S53" s="115">
        <f>SUM('2020实际制造费用'!S53,'2020实际管理费用'!S53,'2020实际营业费用'!S53)</f>
        <v>0</v>
      </c>
      <c r="T53" s="116">
        <f t="shared" si="0"/>
        <v>11557.190000000002</v>
      </c>
      <c r="U53" s="88"/>
    </row>
    <row r="54" spans="1:21" s="15" customFormat="1">
      <c r="A54" s="154"/>
      <c r="B54" s="146"/>
      <c r="C54" s="48" t="s">
        <v>439</v>
      </c>
      <c r="D54" s="115">
        <f ca="1">SUM('2020实际制造费用'!D54,'2020实际管理费用'!D54,'2020实际营业费用'!D54)</f>
        <v>0</v>
      </c>
      <c r="E54" s="115">
        <f ca="1">SUM('2020实际制造费用'!E54,'2020实际管理费用'!E54,'2020实际营业费用'!E54)</f>
        <v>0</v>
      </c>
      <c r="F54" s="115">
        <f ca="1">SUM('2020实际制造费用'!F54,'2020实际管理费用'!F54,'2020实际营业费用'!F54)</f>
        <v>0</v>
      </c>
      <c r="G54" s="115">
        <f ca="1">SUM('2020实际制造费用'!G54,'2020实际管理费用'!G54,'2020实际营业费用'!G54)</f>
        <v>0</v>
      </c>
      <c r="H54" s="115">
        <f>SUM('2020实际制造费用'!H54,'2020实际管理费用'!H54,'2020实际营业费用'!H54)</f>
        <v>0</v>
      </c>
      <c r="I54" s="115">
        <f>SUM('2020实际制造费用'!I54,'2020实际管理费用'!I54,'2020实际营业费用'!I54)</f>
        <v>0</v>
      </c>
      <c r="J54" s="115">
        <f>SUM('2020实际制造费用'!J54,'2020实际管理费用'!J54,'2020实际营业费用'!J54)</f>
        <v>0</v>
      </c>
      <c r="K54" s="115">
        <f>SUM('2020实际制造费用'!K54,'2020实际管理费用'!K54,'2020实际营业费用'!K54)</f>
        <v>0</v>
      </c>
      <c r="L54" s="115">
        <f>SUM('2020实际制造费用'!L54,'2020实际管理费用'!L54,'2020实际营业费用'!L54)</f>
        <v>0</v>
      </c>
      <c r="M54" s="115">
        <f>SUM('2020实际制造费用'!M54,'2020实际管理费用'!M54,'2020实际营业费用'!M54)</f>
        <v>0</v>
      </c>
      <c r="N54" s="115">
        <f>SUM('2020实际制造费用'!N54,'2020实际管理费用'!N54,'2020实际营业费用'!N54)</f>
        <v>0</v>
      </c>
      <c r="O54" s="115">
        <f>SUM('2020实际制造费用'!O54,'2020实际管理费用'!O54,'2020实际营业费用'!O54)</f>
        <v>0</v>
      </c>
      <c r="P54" s="115">
        <f>SUM('2020实际制造费用'!P54,'2020实际管理费用'!P54,'2020实际营业费用'!P54)</f>
        <v>0</v>
      </c>
      <c r="Q54" s="115">
        <f>SUM('2020实际制造费用'!Q54,'2020实际管理费用'!Q54,'2020实际营业费用'!Q54)</f>
        <v>0</v>
      </c>
      <c r="R54" s="115">
        <f>SUM('2020实际制造费用'!R54,'2020实际管理费用'!R54,'2020实际营业费用'!R54)</f>
        <v>0</v>
      </c>
      <c r="S54" s="115">
        <f>SUM('2020实际制造费用'!S54,'2020实际管理费用'!S54,'2020实际营业费用'!S54)</f>
        <v>0</v>
      </c>
      <c r="T54" s="116">
        <f t="shared" si="0"/>
        <v>0</v>
      </c>
      <c r="U54" s="88"/>
    </row>
    <row r="55" spans="1:21" s="15" customFormat="1">
      <c r="A55" s="154"/>
      <c r="B55" s="49" t="s">
        <v>61</v>
      </c>
      <c r="C55" s="48" t="s">
        <v>62</v>
      </c>
      <c r="D55" s="115">
        <f ca="1">SUM('2020实际制造费用'!D55,'2020实际管理费用'!D55,'2020实际营业费用'!D55)</f>
        <v>0</v>
      </c>
      <c r="E55" s="115">
        <f ca="1">SUM('2020实际制造费用'!E55,'2020实际管理费用'!E55,'2020实际营业费用'!E55)</f>
        <v>2836.56</v>
      </c>
      <c r="F55" s="115">
        <f ca="1">SUM('2020实际制造费用'!F55,'2020实际管理费用'!F55,'2020实际营业费用'!F55)</f>
        <v>-2.0000000000436557E-2</v>
      </c>
      <c r="G55" s="115">
        <f ca="1">SUM('2020实际制造费用'!G55,'2020实际管理费用'!G55,'2020实际营业费用'!G55)</f>
        <v>11346.22</v>
      </c>
      <c r="H55" s="115">
        <f>SUM('2020实际制造费用'!H55,'2020实际管理费用'!H55,'2020实际营业费用'!H55)</f>
        <v>2836.55</v>
      </c>
      <c r="I55" s="115">
        <f>SUM('2020实际制造费用'!I55,'2020实际管理费用'!I55,'2020实际营业费用'!I55)</f>
        <v>2836.56</v>
      </c>
      <c r="J55" s="115">
        <f>SUM('2020实际制造费用'!J55,'2020实际管理费用'!J55,'2020实际营业费用'!J55)</f>
        <v>2836.55</v>
      </c>
      <c r="K55" s="115">
        <f>SUM('2020实际制造费用'!K55,'2020实际管理费用'!K55,'2020实际营业费用'!K55)</f>
        <v>2836.56</v>
      </c>
      <c r="L55" s="115">
        <f>SUM('2020实际制造费用'!L55,'2020实际管理费用'!L55,'2020实际营业费用'!L55)</f>
        <v>0</v>
      </c>
      <c r="M55" s="115">
        <f>SUM('2020实际制造费用'!M55,'2020实际管理费用'!M55,'2020实际营业费用'!M55)</f>
        <v>0</v>
      </c>
      <c r="N55" s="115">
        <f>SUM('2020实际制造费用'!N55,'2020实际管理费用'!N55,'2020实际营业费用'!N55)</f>
        <v>0</v>
      </c>
      <c r="O55" s="115">
        <f>SUM('2020实际制造费用'!O55,'2020实际管理费用'!O55,'2020实际营业费用'!O55)</f>
        <v>0</v>
      </c>
      <c r="P55" s="115">
        <f>SUM('2020实际制造费用'!P55,'2020实际管理费用'!P55,'2020实际营业费用'!P55)</f>
        <v>0</v>
      </c>
      <c r="Q55" s="115">
        <f>SUM('2020实际制造费用'!Q55,'2020实际管理费用'!Q55,'2020实际营业费用'!Q55)</f>
        <v>0</v>
      </c>
      <c r="R55" s="115">
        <f>SUM('2020实际制造费用'!R55,'2020实际管理费用'!R55,'2020实际营业费用'!R55)</f>
        <v>0</v>
      </c>
      <c r="S55" s="115">
        <f>SUM('2020实际制造费用'!S55,'2020实际管理费用'!S55,'2020实际营业费用'!S55)</f>
        <v>0</v>
      </c>
      <c r="T55" s="116">
        <f t="shared" si="0"/>
        <v>11346.22</v>
      </c>
      <c r="U55" s="88"/>
    </row>
    <row r="56" spans="1:21" s="15" customFormat="1">
      <c r="A56" s="154"/>
      <c r="B56" s="49" t="s">
        <v>214</v>
      </c>
      <c r="C56" s="48" t="s">
        <v>63</v>
      </c>
      <c r="D56" s="115">
        <f ca="1">SUM('2020实际制造费用'!D56,'2020实际管理费用'!D56,'2020实际营业费用'!D56)</f>
        <v>0</v>
      </c>
      <c r="E56" s="115">
        <f ca="1">SUM('2020实际制造费用'!E56,'2020实际管理费用'!E56,'2020实际营业费用'!E56)</f>
        <v>0</v>
      </c>
      <c r="F56" s="115">
        <f ca="1">SUM('2020实际制造费用'!F56,'2020实际管理费用'!F56,'2020实际营业费用'!F56)</f>
        <v>0</v>
      </c>
      <c r="G56" s="115">
        <f ca="1">SUM('2020实际制造费用'!G56,'2020实际管理费用'!G56,'2020实际营业费用'!G56)</f>
        <v>0</v>
      </c>
      <c r="H56" s="115">
        <f>SUM('2020实际制造费用'!H56,'2020实际管理费用'!H56,'2020实际营业费用'!H56)</f>
        <v>0</v>
      </c>
      <c r="I56" s="115">
        <f>SUM('2020实际制造费用'!I56,'2020实际管理费用'!I56,'2020实际营业费用'!I56)</f>
        <v>0</v>
      </c>
      <c r="J56" s="115">
        <f>SUM('2020实际制造费用'!J56,'2020实际管理费用'!J56,'2020实际营业费用'!J56)</f>
        <v>0</v>
      </c>
      <c r="K56" s="115">
        <f>SUM('2020实际制造费用'!K56,'2020实际管理费用'!K56,'2020实际营业费用'!K56)</f>
        <v>0</v>
      </c>
      <c r="L56" s="115">
        <f>SUM('2020实际制造费用'!L56,'2020实际管理费用'!L56,'2020实际营业费用'!L56)</f>
        <v>0</v>
      </c>
      <c r="M56" s="115">
        <f>SUM('2020实际制造费用'!M56,'2020实际管理费用'!M56,'2020实际营业费用'!M56)</f>
        <v>0</v>
      </c>
      <c r="N56" s="115">
        <f>SUM('2020实际制造费用'!N56,'2020实际管理费用'!N56,'2020实际营业费用'!N56)</f>
        <v>0</v>
      </c>
      <c r="O56" s="115">
        <f>SUM('2020实际制造费用'!O56,'2020实际管理费用'!O56,'2020实际营业费用'!O56)</f>
        <v>0</v>
      </c>
      <c r="P56" s="115">
        <f>SUM('2020实际制造费用'!P56,'2020实际管理费用'!P56,'2020实际营业费用'!P56)</f>
        <v>0</v>
      </c>
      <c r="Q56" s="115">
        <f>SUM('2020实际制造费用'!Q56,'2020实际管理费用'!Q56,'2020实际营业费用'!Q56)</f>
        <v>0</v>
      </c>
      <c r="R56" s="115">
        <f>SUM('2020实际制造费用'!R56,'2020实际管理费用'!R56,'2020实际营业费用'!R56)</f>
        <v>0</v>
      </c>
      <c r="S56" s="115">
        <f>SUM('2020实际制造费用'!S56,'2020实际管理费用'!S56,'2020实际营业费用'!S56)</f>
        <v>0</v>
      </c>
      <c r="T56" s="116">
        <f t="shared" si="0"/>
        <v>0</v>
      </c>
      <c r="U56" s="88"/>
    </row>
    <row r="57" spans="1:21" s="15" customFormat="1">
      <c r="A57" s="155" t="s">
        <v>64</v>
      </c>
      <c r="B57" s="46" t="s">
        <v>65</v>
      </c>
      <c r="C57" s="48" t="s">
        <v>66</v>
      </c>
      <c r="D57" s="115">
        <f ca="1">SUM('2020实际制造费用'!D57,'2020实际管理费用'!D57,'2020实际营业费用'!D57)</f>
        <v>0</v>
      </c>
      <c r="E57" s="115">
        <f ca="1">SUM('2020实际制造费用'!E57,'2020实际管理费用'!E57,'2020实际营业费用'!E57)</f>
        <v>0</v>
      </c>
      <c r="F57" s="115">
        <f ca="1">SUM('2020实际制造费用'!F57,'2020实际管理费用'!F57,'2020实际营业费用'!F57)</f>
        <v>0</v>
      </c>
      <c r="G57" s="115">
        <f ca="1">SUM('2020实际制造费用'!G57,'2020实际管理费用'!G57,'2020实际营业费用'!G57)</f>
        <v>0</v>
      </c>
      <c r="H57" s="115">
        <f>SUM('2020实际制造费用'!H57,'2020实际管理费用'!H57,'2020实际营业费用'!H57)</f>
        <v>0</v>
      </c>
      <c r="I57" s="115">
        <f>SUM('2020实际制造费用'!I57,'2020实际管理费用'!I57,'2020实际营业费用'!I57)</f>
        <v>0</v>
      </c>
      <c r="J57" s="115">
        <f>SUM('2020实际制造费用'!J57,'2020实际管理费用'!J57,'2020实际营业费用'!J57)</f>
        <v>0</v>
      </c>
      <c r="K57" s="115">
        <f>SUM('2020实际制造费用'!K57,'2020实际管理费用'!K57,'2020实际营业费用'!K57)</f>
        <v>0</v>
      </c>
      <c r="L57" s="115">
        <f>SUM('2020实际制造费用'!L57,'2020实际管理费用'!L57,'2020实际营业费用'!L57)</f>
        <v>0</v>
      </c>
      <c r="M57" s="115">
        <f>SUM('2020实际制造费用'!M57,'2020实际管理费用'!M57,'2020实际营业费用'!M57)</f>
        <v>0</v>
      </c>
      <c r="N57" s="115">
        <f>SUM('2020实际制造费用'!N57,'2020实际管理费用'!N57,'2020实际营业费用'!N57)</f>
        <v>0</v>
      </c>
      <c r="O57" s="115">
        <f>SUM('2020实际制造费用'!O57,'2020实际管理费用'!O57,'2020实际营业费用'!O57)</f>
        <v>0</v>
      </c>
      <c r="P57" s="115">
        <f>SUM('2020实际制造费用'!P57,'2020实际管理费用'!P57,'2020实际营业费用'!P57)</f>
        <v>0</v>
      </c>
      <c r="Q57" s="115">
        <f>SUM('2020实际制造费用'!Q57,'2020实际管理费用'!Q57,'2020实际营业费用'!Q57)</f>
        <v>0</v>
      </c>
      <c r="R57" s="115">
        <f>SUM('2020实际制造费用'!R57,'2020实际管理费用'!R57,'2020实际营业费用'!R57)</f>
        <v>0</v>
      </c>
      <c r="S57" s="115">
        <f>SUM('2020实际制造费用'!S57,'2020实际管理费用'!S57,'2020实际营业费用'!S57)</f>
        <v>0</v>
      </c>
      <c r="T57" s="116">
        <f t="shared" si="0"/>
        <v>0</v>
      </c>
      <c r="U57" s="88"/>
    </row>
    <row r="58" spans="1:21" s="15" customFormat="1">
      <c r="A58" s="155"/>
      <c r="B58" s="49" t="s">
        <v>215</v>
      </c>
      <c r="C58" s="48" t="s">
        <v>67</v>
      </c>
      <c r="D58" s="115">
        <f ca="1">SUM('2020实际制造费用'!D58,'2020实际管理费用'!D58,'2020实际营业费用'!D58)</f>
        <v>1611434.24</v>
      </c>
      <c r="E58" s="115">
        <f ca="1">SUM('2020实际制造费用'!E58,'2020实际管理费用'!E58,'2020实际营业费用'!E58)</f>
        <v>1611434.24</v>
      </c>
      <c r="F58" s="115">
        <f ca="1">SUM('2020实际制造费用'!F58,'2020实际管理费用'!F58,'2020实际营业费用'!F58)</f>
        <v>4354163.1399999997</v>
      </c>
      <c r="G58" s="115">
        <f ca="1">SUM('2020实际制造费用'!G58,'2020实际管理费用'!G58,'2020实际营业费用'!G58)</f>
        <v>4354163.1399999997</v>
      </c>
      <c r="H58" s="115">
        <f>SUM('2020实际制造费用'!H58,'2020实际管理费用'!H58,'2020实际营业费用'!H58)</f>
        <v>0</v>
      </c>
      <c r="I58" s="115">
        <f>SUM('2020实际制造费用'!I58,'2020实际管理费用'!I58,'2020实际营业费用'!I58)</f>
        <v>1086324.6299999999</v>
      </c>
      <c r="J58" s="115">
        <f>SUM('2020实际制造费用'!J58,'2020实际管理费用'!J58,'2020实际营业费用'!J58)</f>
        <v>1656404.27</v>
      </c>
      <c r="K58" s="115">
        <f>SUM('2020实际制造费用'!K58,'2020实际管理费用'!K58,'2020实际营业费用'!K58)</f>
        <v>1611434.24</v>
      </c>
      <c r="L58" s="115">
        <f>SUM('2020实际制造费用'!L58,'2020实际管理费用'!L58,'2020实际营业费用'!L58)</f>
        <v>0</v>
      </c>
      <c r="M58" s="115">
        <f>SUM('2020实际制造费用'!M58,'2020实际管理费用'!M58,'2020实际营业费用'!M58)</f>
        <v>0</v>
      </c>
      <c r="N58" s="115">
        <f>SUM('2020实际制造费用'!N58,'2020实际管理费用'!N58,'2020实际营业费用'!N58)</f>
        <v>0</v>
      </c>
      <c r="O58" s="115">
        <f>SUM('2020实际制造费用'!O58,'2020实际管理费用'!O58,'2020实际营业费用'!O58)</f>
        <v>0</v>
      </c>
      <c r="P58" s="115">
        <f>SUM('2020实际制造费用'!P58,'2020实际管理费用'!P58,'2020实际营业费用'!P58)</f>
        <v>0</v>
      </c>
      <c r="Q58" s="115">
        <f>SUM('2020实际制造费用'!Q58,'2020实际管理费用'!Q58,'2020实际营业费用'!Q58)</f>
        <v>0</v>
      </c>
      <c r="R58" s="115">
        <f>SUM('2020实际制造费用'!R58,'2020实际管理费用'!R58,'2020实际营业费用'!R58)</f>
        <v>0</v>
      </c>
      <c r="S58" s="115">
        <f>SUM('2020实际制造费用'!S58,'2020实际管理费用'!S58,'2020实际营业费用'!S58)</f>
        <v>0</v>
      </c>
      <c r="T58" s="116">
        <f t="shared" si="0"/>
        <v>4354163.1399999997</v>
      </c>
      <c r="U58" s="88"/>
    </row>
    <row r="59" spans="1:21" s="15" customFormat="1">
      <c r="A59" s="155"/>
      <c r="B59" s="151" t="s">
        <v>216</v>
      </c>
      <c r="C59" s="48" t="s">
        <v>68</v>
      </c>
      <c r="D59" s="115">
        <f ca="1">SUM('2020实际制造费用'!D59,'2020实际管理费用'!D59,'2020实际营业费用'!D59)</f>
        <v>0</v>
      </c>
      <c r="E59" s="115">
        <f ca="1">SUM('2020实际制造费用'!E59,'2020实际管理费用'!E59,'2020实际营业费用'!E59)</f>
        <v>0</v>
      </c>
      <c r="F59" s="115">
        <f ca="1">SUM('2020实际制造费用'!F59,'2020实际管理费用'!F59,'2020实际营业费用'!F59)</f>
        <v>0</v>
      </c>
      <c r="G59" s="115">
        <f ca="1">SUM('2020实际制造费用'!G59,'2020实际管理费用'!G59,'2020实际营业费用'!G59)</f>
        <v>0</v>
      </c>
      <c r="H59" s="115">
        <f>SUM('2020实际制造费用'!H59,'2020实际管理费用'!H59,'2020实际营业费用'!H59)</f>
        <v>0</v>
      </c>
      <c r="I59" s="115">
        <f>SUM('2020实际制造费用'!I59,'2020实际管理费用'!I59,'2020实际营业费用'!I59)</f>
        <v>0</v>
      </c>
      <c r="J59" s="115">
        <f>SUM('2020实际制造费用'!J59,'2020实际管理费用'!J59,'2020实际营业费用'!J59)</f>
        <v>0</v>
      </c>
      <c r="K59" s="115">
        <f>SUM('2020实际制造费用'!K59,'2020实际管理费用'!K59,'2020实际营业费用'!K59)</f>
        <v>0</v>
      </c>
      <c r="L59" s="115">
        <f>SUM('2020实际制造费用'!L59,'2020实际管理费用'!L59,'2020实际营业费用'!L59)</f>
        <v>0</v>
      </c>
      <c r="M59" s="115">
        <f>SUM('2020实际制造费用'!M59,'2020实际管理费用'!M59,'2020实际营业费用'!M59)</f>
        <v>0</v>
      </c>
      <c r="N59" s="115">
        <f>SUM('2020实际制造费用'!N59,'2020实际管理费用'!N59,'2020实际营业费用'!N59)</f>
        <v>0</v>
      </c>
      <c r="O59" s="115">
        <f>SUM('2020实际制造费用'!O59,'2020实际管理费用'!O59,'2020实际营业费用'!O59)</f>
        <v>0</v>
      </c>
      <c r="P59" s="115">
        <f>SUM('2020实际制造费用'!P59,'2020实际管理费用'!P59,'2020实际营业费用'!P59)</f>
        <v>0</v>
      </c>
      <c r="Q59" s="115">
        <f>SUM('2020实际制造费用'!Q59,'2020实际管理费用'!Q59,'2020实际营业费用'!Q59)</f>
        <v>0</v>
      </c>
      <c r="R59" s="115">
        <f>SUM('2020实际制造费用'!R59,'2020实际管理费用'!R59,'2020实际营业费用'!R59)</f>
        <v>0</v>
      </c>
      <c r="S59" s="115">
        <f>SUM('2020实际制造费用'!S59,'2020实际管理费用'!S59,'2020实际营业费用'!S59)</f>
        <v>0</v>
      </c>
      <c r="T59" s="116">
        <f t="shared" si="0"/>
        <v>0</v>
      </c>
      <c r="U59" s="88"/>
    </row>
    <row r="60" spans="1:21" s="15" customFormat="1">
      <c r="A60" s="155"/>
      <c r="B60" s="151"/>
      <c r="C60" s="48" t="s">
        <v>440</v>
      </c>
      <c r="D60" s="115">
        <f ca="1">SUM('2020实际制造费用'!D60,'2020实际管理费用'!D60,'2020实际营业费用'!D60)</f>
        <v>0</v>
      </c>
      <c r="E60" s="115">
        <f ca="1">SUM('2020实际制造费用'!E60,'2020实际管理费用'!E60,'2020实际营业费用'!E60)</f>
        <v>0</v>
      </c>
      <c r="F60" s="115">
        <f ca="1">SUM('2020实际制造费用'!F60,'2020实际管理费用'!F60,'2020实际营业费用'!F60)</f>
        <v>0</v>
      </c>
      <c r="G60" s="115">
        <f ca="1">SUM('2020实际制造费用'!G60,'2020实际管理费用'!G60,'2020实际营业费用'!G60)</f>
        <v>0</v>
      </c>
      <c r="H60" s="115">
        <f>SUM('2020实际制造费用'!H60,'2020实际管理费用'!H60,'2020实际营业费用'!H60)</f>
        <v>0</v>
      </c>
      <c r="I60" s="115">
        <f>SUM('2020实际制造费用'!I60,'2020实际管理费用'!I60,'2020实际营业费用'!I60)</f>
        <v>0</v>
      </c>
      <c r="J60" s="115">
        <f>SUM('2020实际制造费用'!J60,'2020实际管理费用'!J60,'2020实际营业费用'!J60)</f>
        <v>0</v>
      </c>
      <c r="K60" s="115">
        <f>SUM('2020实际制造费用'!K60,'2020实际管理费用'!K60,'2020实际营业费用'!K60)</f>
        <v>0</v>
      </c>
      <c r="L60" s="115">
        <f>SUM('2020实际制造费用'!L60,'2020实际管理费用'!L60,'2020实际营业费用'!L60)</f>
        <v>0</v>
      </c>
      <c r="M60" s="115">
        <f>SUM('2020实际制造费用'!M60,'2020实际管理费用'!M60,'2020实际营业费用'!M60)</f>
        <v>0</v>
      </c>
      <c r="N60" s="115">
        <f>SUM('2020实际制造费用'!N60,'2020实际管理费用'!N60,'2020实际营业费用'!N60)</f>
        <v>0</v>
      </c>
      <c r="O60" s="115">
        <f>SUM('2020实际制造费用'!O60,'2020实际管理费用'!O60,'2020实际营业费用'!O60)</f>
        <v>0</v>
      </c>
      <c r="P60" s="115">
        <f>SUM('2020实际制造费用'!P60,'2020实际管理费用'!P60,'2020实际营业费用'!P60)</f>
        <v>0</v>
      </c>
      <c r="Q60" s="115">
        <f>SUM('2020实际制造费用'!Q60,'2020实际管理费用'!Q60,'2020实际营业费用'!Q60)</f>
        <v>0</v>
      </c>
      <c r="R60" s="115">
        <f>SUM('2020实际制造费用'!R60,'2020实际管理费用'!R60,'2020实际营业费用'!R60)</f>
        <v>0</v>
      </c>
      <c r="S60" s="115">
        <f>SUM('2020实际制造费用'!S60,'2020实际管理费用'!S60,'2020实际营业费用'!S60)</f>
        <v>0</v>
      </c>
      <c r="T60" s="116">
        <f t="shared" si="0"/>
        <v>0</v>
      </c>
      <c r="U60" s="88"/>
    </row>
    <row r="61" spans="1:21" s="15" customFormat="1">
      <c r="A61" s="155"/>
      <c r="B61" s="49" t="s">
        <v>217</v>
      </c>
      <c r="C61" s="48" t="s">
        <v>69</v>
      </c>
      <c r="D61" s="115">
        <f ca="1">SUM('2020实际制造费用'!D61,'2020实际管理费用'!D61,'2020实际营业费用'!D61)</f>
        <v>0</v>
      </c>
      <c r="E61" s="115">
        <f ca="1">SUM('2020实际制造费用'!E61,'2020实际管理费用'!E61,'2020实际营业费用'!E61)</f>
        <v>0</v>
      </c>
      <c r="F61" s="115">
        <f ca="1">SUM('2020实际制造费用'!F61,'2020实际管理费用'!F61,'2020实际营业费用'!F61)</f>
        <v>0</v>
      </c>
      <c r="G61" s="115">
        <f ca="1">SUM('2020实际制造费用'!G61,'2020实际管理费用'!G61,'2020实际营业费用'!G61)</f>
        <v>0</v>
      </c>
      <c r="H61" s="115">
        <f>SUM('2020实际制造费用'!H61,'2020实际管理费用'!H61,'2020实际营业费用'!H61)</f>
        <v>0</v>
      </c>
      <c r="I61" s="115">
        <f>SUM('2020实际制造费用'!I61,'2020实际管理费用'!I61,'2020实际营业费用'!I61)</f>
        <v>0</v>
      </c>
      <c r="J61" s="115">
        <f>SUM('2020实际制造费用'!J61,'2020实际管理费用'!J61,'2020实际营业费用'!J61)</f>
        <v>0</v>
      </c>
      <c r="K61" s="115">
        <f>SUM('2020实际制造费用'!K61,'2020实际管理费用'!K61,'2020实际营业费用'!K61)</f>
        <v>0</v>
      </c>
      <c r="L61" s="115">
        <f>SUM('2020实际制造费用'!L61,'2020实际管理费用'!L61,'2020实际营业费用'!L61)</f>
        <v>0</v>
      </c>
      <c r="M61" s="115">
        <f>SUM('2020实际制造费用'!M61,'2020实际管理费用'!M61,'2020实际营业费用'!M61)</f>
        <v>0</v>
      </c>
      <c r="N61" s="115">
        <f>SUM('2020实际制造费用'!N61,'2020实际管理费用'!N61,'2020实际营业费用'!N61)</f>
        <v>0</v>
      </c>
      <c r="O61" s="115">
        <f>SUM('2020实际制造费用'!O61,'2020实际管理费用'!O61,'2020实际营业费用'!O61)</f>
        <v>0</v>
      </c>
      <c r="P61" s="115">
        <f>SUM('2020实际制造费用'!P61,'2020实际管理费用'!P61,'2020实际营业费用'!P61)</f>
        <v>0</v>
      </c>
      <c r="Q61" s="115">
        <f>SUM('2020实际制造费用'!Q61,'2020实际管理费用'!Q61,'2020实际营业费用'!Q61)</f>
        <v>0</v>
      </c>
      <c r="R61" s="115">
        <f>SUM('2020实际制造费用'!R61,'2020实际管理费用'!R61,'2020实际营业费用'!R61)</f>
        <v>0</v>
      </c>
      <c r="S61" s="115">
        <f>SUM('2020实际制造费用'!S61,'2020实际管理费用'!S61,'2020实际营业费用'!S61)</f>
        <v>0</v>
      </c>
      <c r="T61" s="116">
        <f t="shared" si="0"/>
        <v>0</v>
      </c>
      <c r="U61" s="88"/>
    </row>
    <row r="62" spans="1:21" s="15" customFormat="1">
      <c r="A62" s="155"/>
      <c r="B62" s="46" t="s">
        <v>70</v>
      </c>
      <c r="C62" s="48" t="s">
        <v>71</v>
      </c>
      <c r="D62" s="115">
        <f ca="1">SUM('2020实际制造费用'!D62,'2020实际管理费用'!D62,'2020实际营业费用'!D62)</f>
        <v>0</v>
      </c>
      <c r="E62" s="115">
        <f ca="1">SUM('2020实际制造费用'!E62,'2020实际管理费用'!E62,'2020实际营业费用'!E62)</f>
        <v>0</v>
      </c>
      <c r="F62" s="115">
        <f ca="1">SUM('2020实际制造费用'!F62,'2020实际管理费用'!F62,'2020实际营业费用'!F62)</f>
        <v>0</v>
      </c>
      <c r="G62" s="115">
        <f ca="1">SUM('2020实际制造费用'!G62,'2020实际管理费用'!G62,'2020实际营业费用'!G62)</f>
        <v>0</v>
      </c>
      <c r="H62" s="115">
        <f>SUM('2020实际制造费用'!H62,'2020实际管理费用'!H62,'2020实际营业费用'!H62)</f>
        <v>0</v>
      </c>
      <c r="I62" s="115">
        <f>SUM('2020实际制造费用'!I62,'2020实际管理费用'!I62,'2020实际营业费用'!I62)</f>
        <v>0</v>
      </c>
      <c r="J62" s="115">
        <f>SUM('2020实际制造费用'!J62,'2020实际管理费用'!J62,'2020实际营业费用'!J62)</f>
        <v>0</v>
      </c>
      <c r="K62" s="115">
        <f>SUM('2020实际制造费用'!K62,'2020实际管理费用'!K62,'2020实际营业费用'!K62)</f>
        <v>0</v>
      </c>
      <c r="L62" s="115">
        <f>SUM('2020实际制造费用'!L62,'2020实际管理费用'!L62,'2020实际营业费用'!L62)</f>
        <v>0</v>
      </c>
      <c r="M62" s="115">
        <f>SUM('2020实际制造费用'!M62,'2020实际管理费用'!M62,'2020实际营业费用'!M62)</f>
        <v>0</v>
      </c>
      <c r="N62" s="115">
        <f>SUM('2020实际制造费用'!N62,'2020实际管理费用'!N62,'2020实际营业费用'!N62)</f>
        <v>0</v>
      </c>
      <c r="O62" s="115">
        <f>SUM('2020实际制造费用'!O62,'2020实际管理费用'!O62,'2020实际营业费用'!O62)</f>
        <v>0</v>
      </c>
      <c r="P62" s="115">
        <f>SUM('2020实际制造费用'!P62,'2020实际管理费用'!P62,'2020实际营业费用'!P62)</f>
        <v>0</v>
      </c>
      <c r="Q62" s="115">
        <f>SUM('2020实际制造费用'!Q62,'2020实际管理费用'!Q62,'2020实际营业费用'!Q62)</f>
        <v>0</v>
      </c>
      <c r="R62" s="115">
        <f>SUM('2020实际制造费用'!R62,'2020实际管理费用'!R62,'2020实际营业费用'!R62)</f>
        <v>0</v>
      </c>
      <c r="S62" s="115">
        <f>SUM('2020实际制造费用'!S62,'2020实际管理费用'!S62,'2020实际营业费用'!S62)</f>
        <v>0</v>
      </c>
      <c r="T62" s="116">
        <f t="shared" si="0"/>
        <v>0</v>
      </c>
      <c r="U62" s="88"/>
    </row>
    <row r="63" spans="1:21" s="15" customFormat="1">
      <c r="A63" s="150" t="s">
        <v>72</v>
      </c>
      <c r="B63" s="47" t="s">
        <v>73</v>
      </c>
      <c r="C63" s="48" t="s">
        <v>74</v>
      </c>
      <c r="D63" s="115">
        <f ca="1">SUM('2020实际制造费用'!D63,'2020实际管理费用'!D63,'2020实际营业费用'!D63)</f>
        <v>-13049.449999999997</v>
      </c>
      <c r="E63" s="115">
        <f ca="1">SUM('2020实际制造费用'!E63,'2020实际管理费用'!E63,'2020实际营业费用'!E63)</f>
        <v>47457.5</v>
      </c>
      <c r="F63" s="115">
        <f ca="1">SUM('2020实际制造费用'!F63,'2020实际管理费用'!F63,'2020实际营业费用'!F63)</f>
        <v>-46655.5</v>
      </c>
      <c r="G63" s="115">
        <f ca="1">SUM('2020实际制造费用'!G63,'2020实际管理费用'!G63,'2020实际营业费用'!G63)</f>
        <v>155113.33000000002</v>
      </c>
      <c r="H63" s="115">
        <f>SUM('2020实际制造费用'!H63,'2020实际管理费用'!H63,'2020实际营业费用'!H63)</f>
        <v>39335.410000000003</v>
      </c>
      <c r="I63" s="115">
        <f>SUM('2020实际制造费用'!I63,'2020实际管理费用'!I63,'2020实际营业费用'!I63)</f>
        <v>21554.66</v>
      </c>
      <c r="J63" s="115">
        <f>SUM('2020实际制造费用'!J63,'2020实际管理费用'!J63,'2020实际营业费用'!J63)</f>
        <v>46765.760000000002</v>
      </c>
      <c r="K63" s="115">
        <f>SUM('2020实际制造费用'!K63,'2020实际管理费用'!K63,'2020实际营业费用'!K63)</f>
        <v>47457.5</v>
      </c>
      <c r="L63" s="115">
        <f>SUM('2020实际制造费用'!L63,'2020实际管理费用'!L63,'2020实际营业费用'!L63)</f>
        <v>0</v>
      </c>
      <c r="M63" s="115">
        <f>SUM('2020实际制造费用'!M63,'2020实际管理费用'!M63,'2020实际营业费用'!M63)</f>
        <v>0</v>
      </c>
      <c r="N63" s="115">
        <f>SUM('2020实际制造费用'!N63,'2020实际管理费用'!N63,'2020实际营业费用'!N63)</f>
        <v>0</v>
      </c>
      <c r="O63" s="115">
        <f>SUM('2020实际制造费用'!O63,'2020实际管理费用'!O63,'2020实际营业费用'!O63)</f>
        <v>0</v>
      </c>
      <c r="P63" s="115">
        <f>SUM('2020实际制造费用'!P63,'2020实际管理费用'!P63,'2020实际营业费用'!P63)</f>
        <v>0</v>
      </c>
      <c r="Q63" s="115">
        <f>SUM('2020实际制造费用'!Q63,'2020实际管理费用'!Q63,'2020实际营业费用'!Q63)</f>
        <v>0</v>
      </c>
      <c r="R63" s="115">
        <f>SUM('2020实际制造费用'!R63,'2020实际管理费用'!R63,'2020实际营业费用'!R63)</f>
        <v>0</v>
      </c>
      <c r="S63" s="115">
        <f>SUM('2020实际制造费用'!S63,'2020实际管理费用'!S63,'2020实际营业费用'!S63)</f>
        <v>0</v>
      </c>
      <c r="T63" s="116">
        <f t="shared" si="0"/>
        <v>155113.33000000002</v>
      </c>
      <c r="U63" s="88"/>
    </row>
    <row r="64" spans="1:21" s="15" customFormat="1">
      <c r="A64" s="150"/>
      <c r="B64" s="47" t="s">
        <v>218</v>
      </c>
      <c r="C64" s="48" t="s">
        <v>75</v>
      </c>
      <c r="D64" s="115">
        <f ca="1">SUM('2020实际制造费用'!D64,'2020实际管理费用'!D64,'2020实际营业费用'!D64)</f>
        <v>584.46</v>
      </c>
      <c r="E64" s="115">
        <f ca="1">SUM('2020实际制造费用'!E64,'2020实际管理费用'!E64,'2020实际营业费用'!E64)</f>
        <v>1312.49</v>
      </c>
      <c r="F64" s="115">
        <f ca="1">SUM('2020实际制造费用'!F64,'2020实际管理费用'!F64,'2020实际营业费用'!F64)</f>
        <v>2574.3600000000006</v>
      </c>
      <c r="G64" s="115">
        <f ca="1">SUM('2020实际制造费用'!G64,'2020实际管理费用'!G64,'2020实际营业费用'!G64)</f>
        <v>4430.05</v>
      </c>
      <c r="H64" s="115">
        <f>SUM('2020实际制造费用'!H64,'2020实际管理费用'!H64,'2020实际营业费用'!H64)</f>
        <v>1134.25</v>
      </c>
      <c r="I64" s="115">
        <f>SUM('2020实际制造费用'!I64,'2020实际管理费用'!I64,'2020实际营业费用'!I64)</f>
        <v>878.23</v>
      </c>
      <c r="J64" s="115">
        <f>SUM('2020实际制造费用'!J64,'2020实际管理费用'!J64,'2020实际营业费用'!J64)</f>
        <v>1105.08</v>
      </c>
      <c r="K64" s="115">
        <f>SUM('2020实际制造费用'!K64,'2020实际管理费用'!K64,'2020实际营业费用'!K64)</f>
        <v>1312.49</v>
      </c>
      <c r="L64" s="115">
        <f>SUM('2020实际制造费用'!L64,'2020实际管理费用'!L64,'2020实际营业费用'!L64)</f>
        <v>0</v>
      </c>
      <c r="M64" s="115">
        <f>SUM('2020实际制造费用'!M64,'2020实际管理费用'!M64,'2020实际营业费用'!M64)</f>
        <v>0</v>
      </c>
      <c r="N64" s="115">
        <f>SUM('2020实际制造费用'!N64,'2020实际管理费用'!N64,'2020实际营业费用'!N64)</f>
        <v>0</v>
      </c>
      <c r="O64" s="115">
        <f>SUM('2020实际制造费用'!O64,'2020实际管理费用'!O64,'2020实际营业费用'!O64)</f>
        <v>0</v>
      </c>
      <c r="P64" s="115">
        <f>SUM('2020实际制造费用'!P64,'2020实际管理费用'!P64,'2020实际营业费用'!P64)</f>
        <v>0</v>
      </c>
      <c r="Q64" s="115">
        <f>SUM('2020实际制造费用'!Q64,'2020实际管理费用'!Q64,'2020实际营业费用'!Q64)</f>
        <v>0</v>
      </c>
      <c r="R64" s="115">
        <f>SUM('2020实际制造费用'!R64,'2020实际管理费用'!R64,'2020实际营业费用'!R64)</f>
        <v>0</v>
      </c>
      <c r="S64" s="115">
        <f>SUM('2020实际制造费用'!S64,'2020实际管理费用'!S64,'2020实际营业费用'!S64)</f>
        <v>0</v>
      </c>
      <c r="T64" s="116">
        <f t="shared" si="0"/>
        <v>4430.05</v>
      </c>
      <c r="U64" s="88"/>
    </row>
    <row r="65" spans="1:21" s="15" customFormat="1">
      <c r="A65" s="150"/>
      <c r="B65" s="47" t="s">
        <v>219</v>
      </c>
      <c r="C65" s="48" t="s">
        <v>76</v>
      </c>
      <c r="D65" s="115">
        <f ca="1">SUM('2020实际制造费用'!D65,'2020实际管理费用'!D65,'2020实际营业费用'!D65)</f>
        <v>2468.619999999999</v>
      </c>
      <c r="E65" s="115">
        <f ca="1">SUM('2020实际制造费用'!E65,'2020实际管理费用'!E65,'2020实际营业费用'!E65)</f>
        <v>48896.5</v>
      </c>
      <c r="F65" s="115">
        <f ca="1">SUM('2020实际制造费用'!F65,'2020实际管理费用'!F65,'2020实际营业费用'!F65)</f>
        <v>-7036.510000000002</v>
      </c>
      <c r="G65" s="115">
        <f ca="1">SUM('2020实际制造费用'!G65,'2020实际管理费用'!G65,'2020实际营业费用'!G65)</f>
        <v>144426.71</v>
      </c>
      <c r="H65" s="115">
        <f>SUM('2020实际制造费用'!H65,'2020实际管理费用'!H65,'2020实际营业费用'!H65)</f>
        <v>28804.97</v>
      </c>
      <c r="I65" s="115">
        <f>SUM('2020实际制造费用'!I65,'2020实际管理费用'!I65,'2020实际营业费用'!I65)</f>
        <v>22820.25</v>
      </c>
      <c r="J65" s="115">
        <f>SUM('2020实际制造费用'!J65,'2020实际管理费用'!J65,'2020实际营业费用'!J65)</f>
        <v>43904.99</v>
      </c>
      <c r="K65" s="115">
        <f>SUM('2020实际制造费用'!K65,'2020实际管理费用'!K65,'2020实际营业费用'!K65)</f>
        <v>48896.5</v>
      </c>
      <c r="L65" s="115">
        <f>SUM('2020实际制造费用'!L65,'2020实际管理费用'!L65,'2020实际营业费用'!L65)</f>
        <v>0</v>
      </c>
      <c r="M65" s="115">
        <f>SUM('2020实际制造费用'!M65,'2020实际管理费用'!M65,'2020实际营业费用'!M65)</f>
        <v>0</v>
      </c>
      <c r="N65" s="115">
        <f>SUM('2020实际制造费用'!N65,'2020实际管理费用'!N65,'2020实际营业费用'!N65)</f>
        <v>0</v>
      </c>
      <c r="O65" s="115">
        <f>SUM('2020实际制造费用'!O65,'2020实际管理费用'!O65,'2020实际营业费用'!O65)</f>
        <v>0</v>
      </c>
      <c r="P65" s="115">
        <f>SUM('2020实际制造费用'!P65,'2020实际管理费用'!P65,'2020实际营业费用'!P65)</f>
        <v>0</v>
      </c>
      <c r="Q65" s="115">
        <f>SUM('2020实际制造费用'!Q65,'2020实际管理费用'!Q65,'2020实际营业费用'!Q65)</f>
        <v>0</v>
      </c>
      <c r="R65" s="115">
        <f>SUM('2020实际制造费用'!R65,'2020实际管理费用'!R65,'2020实际营业费用'!R65)</f>
        <v>0</v>
      </c>
      <c r="S65" s="115">
        <f>SUM('2020实际制造费用'!S65,'2020实际管理费用'!S65,'2020实际营业费用'!S65)</f>
        <v>0</v>
      </c>
      <c r="T65" s="116">
        <f t="shared" si="0"/>
        <v>144426.71</v>
      </c>
      <c r="U65" s="88"/>
    </row>
    <row r="66" spans="1:21" s="15" customFormat="1">
      <c r="A66" s="150"/>
      <c r="B66" s="47" t="s">
        <v>77</v>
      </c>
      <c r="C66" s="48" t="s">
        <v>78</v>
      </c>
      <c r="D66" s="115">
        <f ca="1">SUM('2020实际制造费用'!D66,'2020实际管理费用'!D66,'2020实际营业费用'!D66)</f>
        <v>0</v>
      </c>
      <c r="E66" s="115">
        <f ca="1">SUM('2020实际制造费用'!E66,'2020实际管理费用'!E66,'2020实际营业费用'!E66)</f>
        <v>0</v>
      </c>
      <c r="F66" s="115">
        <f ca="1">SUM('2020实际制造费用'!F66,'2020实际管理费用'!F66,'2020实际营业费用'!F66)</f>
        <v>0</v>
      </c>
      <c r="G66" s="115">
        <f ca="1">SUM('2020实际制造费用'!G66,'2020实际管理费用'!G66,'2020实际营业费用'!G66)</f>
        <v>0</v>
      </c>
      <c r="H66" s="115">
        <f>SUM('2020实际制造费用'!H66,'2020实际管理费用'!H66,'2020实际营业费用'!H66)</f>
        <v>0</v>
      </c>
      <c r="I66" s="115">
        <f>SUM('2020实际制造费用'!I66,'2020实际管理费用'!I66,'2020实际营业费用'!I66)</f>
        <v>0</v>
      </c>
      <c r="J66" s="115">
        <f>SUM('2020实际制造费用'!J66,'2020实际管理费用'!J66,'2020实际营业费用'!J66)</f>
        <v>0</v>
      </c>
      <c r="K66" s="115">
        <f>SUM('2020实际制造费用'!K66,'2020实际管理费用'!K66,'2020实际营业费用'!K66)</f>
        <v>0</v>
      </c>
      <c r="L66" s="115">
        <f>SUM('2020实际制造费用'!L66,'2020实际管理费用'!L66,'2020实际营业费用'!L66)</f>
        <v>0</v>
      </c>
      <c r="M66" s="115">
        <f>SUM('2020实际制造费用'!M66,'2020实际管理费用'!M66,'2020实际营业费用'!M66)</f>
        <v>0</v>
      </c>
      <c r="N66" s="115">
        <f>SUM('2020实际制造费用'!N66,'2020实际管理费用'!N66,'2020实际营业费用'!N66)</f>
        <v>0</v>
      </c>
      <c r="O66" s="115">
        <f>SUM('2020实际制造费用'!O66,'2020实际管理费用'!O66,'2020实际营业费用'!O66)</f>
        <v>0</v>
      </c>
      <c r="P66" s="115">
        <f>SUM('2020实际制造费用'!P66,'2020实际管理费用'!P66,'2020实际营业费用'!P66)</f>
        <v>0</v>
      </c>
      <c r="Q66" s="115">
        <f>SUM('2020实际制造费用'!Q66,'2020实际管理费用'!Q66,'2020实际营业费用'!Q66)</f>
        <v>0</v>
      </c>
      <c r="R66" s="115">
        <f>SUM('2020实际制造费用'!R66,'2020实际管理费用'!R66,'2020实际营业费用'!R66)</f>
        <v>0</v>
      </c>
      <c r="S66" s="115">
        <f>SUM('2020实际制造费用'!S66,'2020实际管理费用'!S66,'2020实际营业费用'!S66)</f>
        <v>0</v>
      </c>
      <c r="T66" s="116">
        <f t="shared" si="0"/>
        <v>0</v>
      </c>
      <c r="U66" s="88"/>
    </row>
    <row r="67" spans="1:21" s="15" customFormat="1">
      <c r="A67" s="150"/>
      <c r="B67" s="47" t="s">
        <v>220</v>
      </c>
      <c r="C67" s="48" t="s">
        <v>79</v>
      </c>
      <c r="D67" s="115">
        <f ca="1">SUM('2020实际制造费用'!D67,'2020实际管理费用'!D67,'2020实际营业费用'!D67)</f>
        <v>25117.960000000006</v>
      </c>
      <c r="E67" s="115">
        <f ca="1">SUM('2020实际制造费用'!E67,'2020实际管理费用'!E67,'2020实际营业费用'!E67)</f>
        <v>122276.77</v>
      </c>
      <c r="F67" s="115">
        <f ca="1">SUM('2020实际制造费用'!F67,'2020实际管理费用'!F67,'2020实际营业费用'!F67)</f>
        <v>80315.700000000012</v>
      </c>
      <c r="G67" s="115">
        <f ca="1">SUM('2020实际制造费用'!G67,'2020实际管理费用'!G67,'2020实际营业费用'!G67)</f>
        <v>446090.04000000004</v>
      </c>
      <c r="H67" s="115">
        <f>SUM('2020实际制造费用'!H67,'2020实际管理费用'!H67,'2020实际营业费用'!H67)</f>
        <v>108050.66</v>
      </c>
      <c r="I67" s="115">
        <f>SUM('2020实际制造费用'!I67,'2020实际管理费用'!I67,'2020实际营业费用'!I67)</f>
        <v>100937.61</v>
      </c>
      <c r="J67" s="115">
        <f>SUM('2020实际制造费用'!J67,'2020实际管理费用'!J67,'2020实际营业费用'!J67)</f>
        <v>114825</v>
      </c>
      <c r="K67" s="115">
        <f>SUM('2020实际制造费用'!K67,'2020实际管理费用'!K67,'2020实际营业费用'!K67)</f>
        <v>122276.77</v>
      </c>
      <c r="L67" s="115">
        <f>SUM('2020实际制造费用'!L67,'2020实际管理费用'!L67,'2020实际营业费用'!L67)</f>
        <v>0</v>
      </c>
      <c r="M67" s="115">
        <f>SUM('2020实际制造费用'!M67,'2020实际管理费用'!M67,'2020实际营业费用'!M67)</f>
        <v>0</v>
      </c>
      <c r="N67" s="115">
        <f>SUM('2020实际制造费用'!N67,'2020实际管理费用'!N67,'2020实际营业费用'!N67)</f>
        <v>0</v>
      </c>
      <c r="O67" s="115">
        <f>SUM('2020实际制造费用'!O67,'2020实际管理费用'!O67,'2020实际营业费用'!O67)</f>
        <v>0</v>
      </c>
      <c r="P67" s="115">
        <f>SUM('2020实际制造费用'!P67,'2020实际管理费用'!P67,'2020实际营业费用'!P67)</f>
        <v>0</v>
      </c>
      <c r="Q67" s="115">
        <f>SUM('2020实际制造费用'!Q67,'2020实际管理费用'!Q67,'2020实际营业费用'!Q67)</f>
        <v>0</v>
      </c>
      <c r="R67" s="115">
        <f>SUM('2020实际制造费用'!R67,'2020实际管理费用'!R67,'2020实际营业费用'!R67)</f>
        <v>0</v>
      </c>
      <c r="S67" s="115">
        <f>SUM('2020实际制造费用'!S67,'2020实际管理费用'!S67,'2020实际营业费用'!S67)</f>
        <v>0</v>
      </c>
      <c r="T67" s="116">
        <f t="shared" si="0"/>
        <v>446090.04000000004</v>
      </c>
      <c r="U67" s="88"/>
    </row>
    <row r="68" spans="1:21" s="15" customFormat="1">
      <c r="A68" s="150"/>
      <c r="B68" s="151" t="s">
        <v>80</v>
      </c>
      <c r="C68" s="48" t="s">
        <v>81</v>
      </c>
      <c r="D68" s="115">
        <f ca="1">SUM('2020实际制造费用'!D68,'2020实际管理费用'!D68,'2020实际营业费用'!D68)</f>
        <v>0</v>
      </c>
      <c r="E68" s="115">
        <f ca="1">SUM('2020实际制造费用'!E68,'2020实际管理费用'!E68,'2020实际营业费用'!E68)</f>
        <v>0</v>
      </c>
      <c r="F68" s="115">
        <f ca="1">SUM('2020实际制造费用'!F68,'2020实际管理费用'!F68,'2020实际营业费用'!F68)</f>
        <v>0</v>
      </c>
      <c r="G68" s="115">
        <f ca="1">SUM('2020实际制造费用'!G68,'2020实际管理费用'!G68,'2020实际营业费用'!G68)</f>
        <v>0</v>
      </c>
      <c r="H68" s="115">
        <f>SUM('2020实际制造费用'!H68,'2020实际管理费用'!H68,'2020实际营业费用'!H68)</f>
        <v>0</v>
      </c>
      <c r="I68" s="115">
        <f>SUM('2020实际制造费用'!I68,'2020实际管理费用'!I68,'2020实际营业费用'!I68)</f>
        <v>0</v>
      </c>
      <c r="J68" s="115">
        <f>SUM('2020实际制造费用'!J68,'2020实际管理费用'!J68,'2020实际营业费用'!J68)</f>
        <v>0</v>
      </c>
      <c r="K68" s="115">
        <f>SUM('2020实际制造费用'!K68,'2020实际管理费用'!K68,'2020实际营业费用'!K68)</f>
        <v>0</v>
      </c>
      <c r="L68" s="115">
        <f>SUM('2020实际制造费用'!L68,'2020实际管理费用'!L68,'2020实际营业费用'!L68)</f>
        <v>0</v>
      </c>
      <c r="M68" s="115">
        <f>SUM('2020实际制造费用'!M68,'2020实际管理费用'!M68,'2020实际营业费用'!M68)</f>
        <v>0</v>
      </c>
      <c r="N68" s="115">
        <f>SUM('2020实际制造费用'!N68,'2020实际管理费用'!N68,'2020实际营业费用'!N68)</f>
        <v>0</v>
      </c>
      <c r="O68" s="115">
        <f>SUM('2020实际制造费用'!O68,'2020实际管理费用'!O68,'2020实际营业费用'!O68)</f>
        <v>0</v>
      </c>
      <c r="P68" s="115">
        <f>SUM('2020实际制造费用'!P68,'2020实际管理费用'!P68,'2020实际营业费用'!P68)</f>
        <v>0</v>
      </c>
      <c r="Q68" s="115">
        <f>SUM('2020实际制造费用'!Q68,'2020实际管理费用'!Q68,'2020实际营业费用'!Q68)</f>
        <v>0</v>
      </c>
      <c r="R68" s="115">
        <f>SUM('2020实际制造费用'!R68,'2020实际管理费用'!R68,'2020实际营业费用'!R68)</f>
        <v>0</v>
      </c>
      <c r="S68" s="115">
        <f>SUM('2020实际制造费用'!S68,'2020实际管理费用'!S68,'2020实际营业费用'!S68)</f>
        <v>0</v>
      </c>
      <c r="T68" s="116">
        <f t="shared" si="0"/>
        <v>0</v>
      </c>
      <c r="U68" s="88"/>
    </row>
    <row r="69" spans="1:21" s="15" customFormat="1">
      <c r="A69" s="150"/>
      <c r="B69" s="151"/>
      <c r="C69" s="48" t="s">
        <v>82</v>
      </c>
      <c r="D69" s="115">
        <f ca="1">SUM('2020实际制造费用'!D69,'2020实际管理费用'!D69,'2020实际营业费用'!D69)</f>
        <v>119441.94999999995</v>
      </c>
      <c r="E69" s="115">
        <f ca="1">SUM('2020实际制造费用'!E69,'2020实际管理费用'!E69,'2020实际营业费用'!E69)</f>
        <v>1460673.48</v>
      </c>
      <c r="F69" s="115">
        <f ca="1">SUM('2020实际制造费用'!F69,'2020实际管理费用'!F69,'2020实际营业费用'!F69)</f>
        <v>1333265.4299999988</v>
      </c>
      <c r="G69" s="115">
        <f ca="1">SUM('2020实际制造费用'!G69,'2020实际管理费用'!G69,'2020实际营业费用'!G69)</f>
        <v>4739543.6199999992</v>
      </c>
      <c r="H69" s="115">
        <f>SUM('2020实际制造费用'!H69,'2020实际管理费用'!H69,'2020实际营业费用'!H69)</f>
        <v>783569.48</v>
      </c>
      <c r="I69" s="115">
        <f>SUM('2020实际制造费用'!I69,'2020实际管理费用'!I69,'2020实际营业费用'!I69)</f>
        <v>805378.63</v>
      </c>
      <c r="J69" s="115">
        <f>SUM('2020实际制造费用'!J69,'2020实际管理费用'!J69,'2020实际营业费用'!J69)</f>
        <v>1689922.03</v>
      </c>
      <c r="K69" s="115">
        <f>SUM('2020实际制造费用'!K69,'2020实际管理费用'!K69,'2020实际营业费用'!K69)</f>
        <v>1460673.48</v>
      </c>
      <c r="L69" s="115">
        <f>SUM('2020实际制造费用'!L69,'2020实际管理费用'!L69,'2020实际营业费用'!L69)</f>
        <v>0</v>
      </c>
      <c r="M69" s="115">
        <f>SUM('2020实际制造费用'!M69,'2020实际管理费用'!M69,'2020实际营业费用'!M69)</f>
        <v>0</v>
      </c>
      <c r="N69" s="115">
        <f>SUM('2020实际制造费用'!N69,'2020实际管理费用'!N69,'2020实际营业费用'!N69)</f>
        <v>0</v>
      </c>
      <c r="O69" s="115">
        <f>SUM('2020实际制造费用'!O69,'2020实际管理费用'!O69,'2020实际营业费用'!O69)</f>
        <v>0</v>
      </c>
      <c r="P69" s="115">
        <f>SUM('2020实际制造费用'!P69,'2020实际管理费用'!P69,'2020实际营业费用'!P69)</f>
        <v>0</v>
      </c>
      <c r="Q69" s="115">
        <f>SUM('2020实际制造费用'!Q69,'2020实际管理费用'!Q69,'2020实际营业费用'!Q69)</f>
        <v>0</v>
      </c>
      <c r="R69" s="115">
        <f>SUM('2020实际制造费用'!R69,'2020实际管理费用'!R69,'2020实际营业费用'!R69)</f>
        <v>0</v>
      </c>
      <c r="S69" s="115">
        <f>SUM('2020实际制造费用'!S69,'2020实际管理费用'!S69,'2020实际营业费用'!S69)</f>
        <v>0</v>
      </c>
      <c r="T69" s="116">
        <f t="shared" si="0"/>
        <v>4739543.6199999992</v>
      </c>
      <c r="U69" s="88"/>
    </row>
    <row r="70" spans="1:21" s="15" customFormat="1">
      <c r="A70" s="150"/>
      <c r="B70" s="49" t="s">
        <v>83</v>
      </c>
      <c r="C70" s="48" t="s">
        <v>84</v>
      </c>
      <c r="D70" s="115">
        <f ca="1">SUM('2020实际制造费用'!D70,'2020实际管理费用'!D70,'2020实际营业费用'!D70)</f>
        <v>1059</v>
      </c>
      <c r="E70" s="115">
        <f ca="1">SUM('2020实际制造费用'!E70,'2020实际管理费用'!E70,'2020实际营业费用'!E70)</f>
        <v>1388</v>
      </c>
      <c r="F70" s="115">
        <f ca="1">SUM('2020实际制造费用'!F70,'2020实际管理费用'!F70,'2020实际营业费用'!F70)</f>
        <v>2844</v>
      </c>
      <c r="G70" s="115">
        <f ca="1">SUM('2020实际制造费用'!G70,'2020实际管理费用'!G70,'2020实际营业费用'!G70)</f>
        <v>4608</v>
      </c>
      <c r="H70" s="115">
        <f>SUM('2020实际制造费用'!H70,'2020实际管理费用'!H70,'2020实际营业费用'!H70)</f>
        <v>849</v>
      </c>
      <c r="I70" s="115">
        <f>SUM('2020实际制造费用'!I70,'2020实际管理费用'!I70,'2020实际营业费用'!I70)</f>
        <v>1195</v>
      </c>
      <c r="J70" s="115">
        <f>SUM('2020实际制造费用'!J70,'2020实际管理费用'!J70,'2020实际营业费用'!J70)</f>
        <v>1176</v>
      </c>
      <c r="K70" s="115">
        <f>SUM('2020实际制造费用'!K70,'2020实际管理费用'!K70,'2020实际营业费用'!K70)</f>
        <v>1388</v>
      </c>
      <c r="L70" s="115">
        <f>SUM('2020实际制造费用'!L70,'2020实际管理费用'!L70,'2020实际营业费用'!L70)</f>
        <v>0</v>
      </c>
      <c r="M70" s="115">
        <f>SUM('2020实际制造费用'!M70,'2020实际管理费用'!M70,'2020实际营业费用'!M70)</f>
        <v>0</v>
      </c>
      <c r="N70" s="115">
        <f>SUM('2020实际制造费用'!N70,'2020实际管理费用'!N70,'2020实际营业费用'!N70)</f>
        <v>0</v>
      </c>
      <c r="O70" s="115">
        <f>SUM('2020实际制造费用'!O70,'2020实际管理费用'!O70,'2020实际营业费用'!O70)</f>
        <v>0</v>
      </c>
      <c r="P70" s="115">
        <f>SUM('2020实际制造费用'!P70,'2020实际管理费用'!P70,'2020实际营业费用'!P70)</f>
        <v>0</v>
      </c>
      <c r="Q70" s="115">
        <f>SUM('2020实际制造费用'!Q70,'2020实际管理费用'!Q70,'2020实际营业费用'!Q70)</f>
        <v>0</v>
      </c>
      <c r="R70" s="115">
        <f>SUM('2020实际制造费用'!R70,'2020实际管理费用'!R70,'2020实际营业费用'!R70)</f>
        <v>0</v>
      </c>
      <c r="S70" s="115">
        <f>SUM('2020实际制造费用'!S70,'2020实际管理费用'!S70,'2020实际营业费用'!S70)</f>
        <v>0</v>
      </c>
      <c r="T70" s="116">
        <f t="shared" si="0"/>
        <v>4608</v>
      </c>
      <c r="U70" s="88"/>
    </row>
    <row r="71" spans="1:21" s="15" customFormat="1">
      <c r="A71" s="150"/>
      <c r="B71" s="49" t="s">
        <v>221</v>
      </c>
      <c r="C71" s="48" t="s">
        <v>85</v>
      </c>
      <c r="D71" s="115">
        <f ca="1">SUM('2020实际制造费用'!D71,'2020实际管理费用'!D71,'2020实际营业费用'!D71)</f>
        <v>0</v>
      </c>
      <c r="E71" s="115">
        <f ca="1">SUM('2020实际制造费用'!E71,'2020实际管理费用'!E71,'2020实际营业费用'!E71)</f>
        <v>0</v>
      </c>
      <c r="F71" s="115">
        <f ca="1">SUM('2020实际制造费用'!F71,'2020实际管理费用'!F71,'2020实际营业费用'!F71)</f>
        <v>0</v>
      </c>
      <c r="G71" s="115">
        <f ca="1">SUM('2020实际制造费用'!G71,'2020实际管理费用'!G71,'2020实际营业费用'!G71)</f>
        <v>0</v>
      </c>
      <c r="H71" s="115">
        <f>SUM('2020实际制造费用'!H71,'2020实际管理费用'!H71,'2020实际营业费用'!H71)</f>
        <v>0</v>
      </c>
      <c r="I71" s="115">
        <f>SUM('2020实际制造费用'!I71,'2020实际管理费用'!I71,'2020实际营业费用'!I71)</f>
        <v>0</v>
      </c>
      <c r="J71" s="115">
        <f>SUM('2020实际制造费用'!J71,'2020实际管理费用'!J71,'2020实际营业费用'!J71)</f>
        <v>0</v>
      </c>
      <c r="K71" s="115">
        <f>SUM('2020实际制造费用'!K71,'2020实际管理费用'!K71,'2020实际营业费用'!K71)</f>
        <v>0</v>
      </c>
      <c r="L71" s="115">
        <f>SUM('2020实际制造费用'!L71,'2020实际管理费用'!L71,'2020实际营业费用'!L71)</f>
        <v>0</v>
      </c>
      <c r="M71" s="115">
        <f>SUM('2020实际制造费用'!M71,'2020实际管理费用'!M71,'2020实际营业费用'!M71)</f>
        <v>0</v>
      </c>
      <c r="N71" s="115">
        <f>SUM('2020实际制造费用'!N71,'2020实际管理费用'!N71,'2020实际营业费用'!N71)</f>
        <v>0</v>
      </c>
      <c r="O71" s="115">
        <f>SUM('2020实际制造费用'!O71,'2020实际管理费用'!O71,'2020实际营业费用'!O71)</f>
        <v>0</v>
      </c>
      <c r="P71" s="115">
        <f>SUM('2020实际制造费用'!P71,'2020实际管理费用'!P71,'2020实际营业费用'!P71)</f>
        <v>0</v>
      </c>
      <c r="Q71" s="115">
        <f>SUM('2020实际制造费用'!Q71,'2020实际管理费用'!Q71,'2020实际营业费用'!Q71)</f>
        <v>0</v>
      </c>
      <c r="R71" s="115">
        <f>SUM('2020实际制造费用'!R71,'2020实际管理费用'!R71,'2020实际营业费用'!R71)</f>
        <v>0</v>
      </c>
      <c r="S71" s="115">
        <f>SUM('2020实际制造费用'!S71,'2020实际管理费用'!S71,'2020实际营业费用'!S71)</f>
        <v>0</v>
      </c>
      <c r="T71" s="116">
        <f t="shared" ref="T71:T92" si="1">SUM(H71:S71)</f>
        <v>0</v>
      </c>
      <c r="U71" s="88"/>
    </row>
    <row r="72" spans="1:21" s="15" customFormat="1">
      <c r="A72" s="150"/>
      <c r="B72" s="49" t="s">
        <v>222</v>
      </c>
      <c r="C72" s="48" t="s">
        <v>86</v>
      </c>
      <c r="D72" s="115">
        <f ca="1">SUM('2020实际制造费用'!D72,'2020实际管理费用'!D72,'2020实际营业费用'!D72)</f>
        <v>0</v>
      </c>
      <c r="E72" s="115">
        <f ca="1">SUM('2020实际制造费用'!E72,'2020实际管理费用'!E72,'2020实际营业费用'!E72)</f>
        <v>0</v>
      </c>
      <c r="F72" s="115">
        <f ca="1">SUM('2020实际制造费用'!F72,'2020实际管理费用'!F72,'2020实际营业费用'!F72)</f>
        <v>0</v>
      </c>
      <c r="G72" s="115">
        <f ca="1">SUM('2020实际制造费用'!G72,'2020实际管理费用'!G72,'2020实际营业费用'!G72)</f>
        <v>0</v>
      </c>
      <c r="H72" s="115">
        <f>SUM('2020实际制造费用'!H72,'2020实际管理费用'!H72,'2020实际营业费用'!H72)</f>
        <v>0</v>
      </c>
      <c r="I72" s="115">
        <f>SUM('2020实际制造费用'!I72,'2020实际管理费用'!I72,'2020实际营业费用'!I72)</f>
        <v>0</v>
      </c>
      <c r="J72" s="115">
        <f>SUM('2020实际制造费用'!J72,'2020实际管理费用'!J72,'2020实际营业费用'!J72)</f>
        <v>0</v>
      </c>
      <c r="K72" s="115">
        <f>SUM('2020实际制造费用'!K72,'2020实际管理费用'!K72,'2020实际营业费用'!K72)</f>
        <v>0</v>
      </c>
      <c r="L72" s="115">
        <f>SUM('2020实际制造费用'!L72,'2020实际管理费用'!L72,'2020实际营业费用'!L72)</f>
        <v>0</v>
      </c>
      <c r="M72" s="115">
        <f>SUM('2020实际制造费用'!M72,'2020实际管理费用'!M72,'2020实际营业费用'!M72)</f>
        <v>0</v>
      </c>
      <c r="N72" s="115">
        <f>SUM('2020实际制造费用'!N72,'2020实际管理费用'!N72,'2020实际营业费用'!N72)</f>
        <v>0</v>
      </c>
      <c r="O72" s="115">
        <f>SUM('2020实际制造费用'!O72,'2020实际管理费用'!O72,'2020实际营业费用'!O72)</f>
        <v>0</v>
      </c>
      <c r="P72" s="115">
        <f>SUM('2020实际制造费用'!P72,'2020实际管理费用'!P72,'2020实际营业费用'!P72)</f>
        <v>0</v>
      </c>
      <c r="Q72" s="115">
        <f>SUM('2020实际制造费用'!Q72,'2020实际管理费用'!Q72,'2020实际营业费用'!Q72)</f>
        <v>0</v>
      </c>
      <c r="R72" s="115">
        <f>SUM('2020实际制造费用'!R72,'2020实际管理费用'!R72,'2020实际营业费用'!R72)</f>
        <v>0</v>
      </c>
      <c r="S72" s="115">
        <f>SUM('2020实际制造费用'!S72,'2020实际管理费用'!S72,'2020实际营业费用'!S72)</f>
        <v>0</v>
      </c>
      <c r="T72" s="116">
        <f t="shared" si="1"/>
        <v>0</v>
      </c>
      <c r="U72" s="88"/>
    </row>
    <row r="73" spans="1:21" s="15" customFormat="1">
      <c r="A73" s="150"/>
      <c r="B73" s="151" t="s">
        <v>87</v>
      </c>
      <c r="C73" s="48" t="s">
        <v>88</v>
      </c>
      <c r="D73" s="115">
        <f ca="1">SUM('2020实际制造费用'!D73,'2020实际管理费用'!D73,'2020实际营业费用'!D73)</f>
        <v>0</v>
      </c>
      <c r="E73" s="115">
        <f ca="1">SUM('2020实际制造费用'!E73,'2020实际管理费用'!E73,'2020实际营业费用'!E73)</f>
        <v>0</v>
      </c>
      <c r="F73" s="115">
        <f ca="1">SUM('2020实际制造费用'!F73,'2020实际管理费用'!F73,'2020实际营业费用'!F73)</f>
        <v>0</v>
      </c>
      <c r="G73" s="115">
        <f ca="1">SUM('2020实际制造费用'!G73,'2020实际管理费用'!G73,'2020实际营业费用'!G73)</f>
        <v>0</v>
      </c>
      <c r="H73" s="115">
        <f>SUM('2020实际制造费用'!H73,'2020实际管理费用'!H73,'2020实际营业费用'!H73)</f>
        <v>0</v>
      </c>
      <c r="I73" s="115">
        <f>SUM('2020实际制造费用'!I73,'2020实际管理费用'!I73,'2020实际营业费用'!I73)</f>
        <v>0</v>
      </c>
      <c r="J73" s="115">
        <f>SUM('2020实际制造费用'!J73,'2020实际管理费用'!J73,'2020实际营业费用'!J73)</f>
        <v>0</v>
      </c>
      <c r="K73" s="115">
        <f>SUM('2020实际制造费用'!K73,'2020实际管理费用'!K73,'2020实际营业费用'!K73)</f>
        <v>0</v>
      </c>
      <c r="L73" s="115">
        <f>SUM('2020实际制造费用'!L73,'2020实际管理费用'!L73,'2020实际营业费用'!L73)</f>
        <v>0</v>
      </c>
      <c r="M73" s="115">
        <f>SUM('2020实际制造费用'!M73,'2020实际管理费用'!M73,'2020实际营业费用'!M73)</f>
        <v>0</v>
      </c>
      <c r="N73" s="115">
        <f>SUM('2020实际制造费用'!N73,'2020实际管理费用'!N73,'2020实际营业费用'!N73)</f>
        <v>0</v>
      </c>
      <c r="O73" s="115">
        <f>SUM('2020实际制造费用'!O73,'2020实际管理费用'!O73,'2020实际营业费用'!O73)</f>
        <v>0</v>
      </c>
      <c r="P73" s="115">
        <f>SUM('2020实际制造费用'!P73,'2020实际管理费用'!P73,'2020实际营业费用'!P73)</f>
        <v>0</v>
      </c>
      <c r="Q73" s="115">
        <f>SUM('2020实际制造费用'!Q73,'2020实际管理费用'!Q73,'2020实际营业费用'!Q73)</f>
        <v>0</v>
      </c>
      <c r="R73" s="115">
        <f>SUM('2020实际制造费用'!R73,'2020实际管理费用'!R73,'2020实际营业费用'!R73)</f>
        <v>0</v>
      </c>
      <c r="S73" s="115">
        <f>SUM('2020实际制造费用'!S73,'2020实际管理费用'!S73,'2020实际营业费用'!S73)</f>
        <v>0</v>
      </c>
      <c r="T73" s="116">
        <f t="shared" si="1"/>
        <v>0</v>
      </c>
      <c r="U73" s="88"/>
    </row>
    <row r="74" spans="1:21" s="15" customFormat="1">
      <c r="A74" s="150"/>
      <c r="B74" s="151"/>
      <c r="C74" s="50" t="s">
        <v>89</v>
      </c>
      <c r="D74" s="115">
        <f ca="1">SUM('2020实际制造费用'!D74,'2020实际管理费用'!D74,'2020实际营业费用'!D74)</f>
        <v>0</v>
      </c>
      <c r="E74" s="115">
        <f ca="1">SUM('2020实际制造费用'!E74,'2020实际管理费用'!E74,'2020实际营业费用'!E74)</f>
        <v>0</v>
      </c>
      <c r="F74" s="115">
        <f ca="1">SUM('2020实际制造费用'!F74,'2020实际管理费用'!F74,'2020实际营业费用'!F74)</f>
        <v>0</v>
      </c>
      <c r="G74" s="115">
        <f ca="1">SUM('2020实际制造费用'!G74,'2020实际管理费用'!G74,'2020实际营业费用'!G74)</f>
        <v>0</v>
      </c>
      <c r="H74" s="115">
        <f>SUM('2020实际制造费用'!H74,'2020实际管理费用'!H74,'2020实际营业费用'!H74)</f>
        <v>0</v>
      </c>
      <c r="I74" s="115">
        <f>SUM('2020实际制造费用'!I74,'2020实际管理费用'!I74,'2020实际营业费用'!I74)</f>
        <v>0</v>
      </c>
      <c r="J74" s="115">
        <f>SUM('2020实际制造费用'!J74,'2020实际管理费用'!J74,'2020实际营业费用'!J74)</f>
        <v>0</v>
      </c>
      <c r="K74" s="115">
        <f>SUM('2020实际制造费用'!K74,'2020实际管理费用'!K74,'2020实际营业费用'!K74)</f>
        <v>0</v>
      </c>
      <c r="L74" s="115">
        <f>SUM('2020实际制造费用'!L74,'2020实际管理费用'!L74,'2020实际营业费用'!L74)</f>
        <v>0</v>
      </c>
      <c r="M74" s="115">
        <f>SUM('2020实际制造费用'!M74,'2020实际管理费用'!M74,'2020实际营业费用'!M74)</f>
        <v>0</v>
      </c>
      <c r="N74" s="115">
        <f>SUM('2020实际制造费用'!N74,'2020实际管理费用'!N74,'2020实际营业费用'!N74)</f>
        <v>0</v>
      </c>
      <c r="O74" s="115">
        <f>SUM('2020实际制造费用'!O74,'2020实际管理费用'!O74,'2020实际营业费用'!O74)</f>
        <v>0</v>
      </c>
      <c r="P74" s="115">
        <f>SUM('2020实际制造费用'!P74,'2020实际管理费用'!P74,'2020实际营业费用'!P74)</f>
        <v>0</v>
      </c>
      <c r="Q74" s="115">
        <f>SUM('2020实际制造费用'!Q74,'2020实际管理费用'!Q74,'2020实际营业费用'!Q74)</f>
        <v>0</v>
      </c>
      <c r="R74" s="115">
        <f>SUM('2020实际制造费用'!R74,'2020实际管理费用'!R74,'2020实际营业费用'!R74)</f>
        <v>0</v>
      </c>
      <c r="S74" s="115">
        <f>SUM('2020实际制造费用'!S74,'2020实际管理费用'!S74,'2020实际营业费用'!S74)</f>
        <v>0</v>
      </c>
      <c r="T74" s="116">
        <f t="shared" si="1"/>
        <v>0</v>
      </c>
      <c r="U74" s="88"/>
    </row>
    <row r="75" spans="1:21" s="15" customFormat="1">
      <c r="A75" s="150"/>
      <c r="B75" s="49" t="s">
        <v>90</v>
      </c>
      <c r="C75" s="48" t="s">
        <v>91</v>
      </c>
      <c r="D75" s="115">
        <f ca="1">SUM('2020实际制造费用'!D75,'2020实际管理费用'!D75,'2020实际营业费用'!D75)</f>
        <v>0</v>
      </c>
      <c r="E75" s="115">
        <f ca="1">SUM('2020实际制造费用'!E75,'2020实际管理费用'!E75,'2020实际营业费用'!E75)</f>
        <v>0</v>
      </c>
      <c r="F75" s="115">
        <f ca="1">SUM('2020实际制造费用'!F75,'2020实际管理费用'!F75,'2020实际营业费用'!F75)</f>
        <v>0</v>
      </c>
      <c r="G75" s="115">
        <f ca="1">SUM('2020实际制造费用'!G75,'2020实际管理费用'!G75,'2020实际营业费用'!G75)</f>
        <v>0</v>
      </c>
      <c r="H75" s="115">
        <f>SUM('2020实际制造费用'!H75,'2020实际管理费用'!H75,'2020实际营业费用'!H75)</f>
        <v>0</v>
      </c>
      <c r="I75" s="115">
        <f>SUM('2020实际制造费用'!I75,'2020实际管理费用'!I75,'2020实际营业费用'!I75)</f>
        <v>0</v>
      </c>
      <c r="J75" s="115">
        <f>SUM('2020实际制造费用'!J75,'2020实际管理费用'!J75,'2020实际营业费用'!J75)</f>
        <v>0</v>
      </c>
      <c r="K75" s="115">
        <f>SUM('2020实际制造费用'!K75,'2020实际管理费用'!K75,'2020实际营业费用'!K75)</f>
        <v>0</v>
      </c>
      <c r="L75" s="115">
        <f>SUM('2020实际制造费用'!L75,'2020实际管理费用'!L75,'2020实际营业费用'!L75)</f>
        <v>0</v>
      </c>
      <c r="M75" s="115">
        <f>SUM('2020实际制造费用'!M75,'2020实际管理费用'!M75,'2020实际营业费用'!M75)</f>
        <v>0</v>
      </c>
      <c r="N75" s="115">
        <f>SUM('2020实际制造费用'!N75,'2020实际管理费用'!N75,'2020实际营业费用'!N75)</f>
        <v>0</v>
      </c>
      <c r="O75" s="115">
        <f>SUM('2020实际制造费用'!O75,'2020实际管理费用'!O75,'2020实际营业费用'!O75)</f>
        <v>0</v>
      </c>
      <c r="P75" s="115">
        <f>SUM('2020实际制造费用'!P75,'2020实际管理费用'!P75,'2020实际营业费用'!P75)</f>
        <v>0</v>
      </c>
      <c r="Q75" s="115">
        <f>SUM('2020实际制造费用'!Q75,'2020实际管理费用'!Q75,'2020实际营业费用'!Q75)</f>
        <v>0</v>
      </c>
      <c r="R75" s="115">
        <f>SUM('2020实际制造费用'!R75,'2020实际管理费用'!R75,'2020实际营业费用'!R75)</f>
        <v>0</v>
      </c>
      <c r="S75" s="115">
        <f>SUM('2020实际制造费用'!S75,'2020实际管理费用'!S75,'2020实际营业费用'!S75)</f>
        <v>0</v>
      </c>
      <c r="T75" s="116">
        <f t="shared" si="1"/>
        <v>0</v>
      </c>
      <c r="U75" s="88"/>
    </row>
    <row r="76" spans="1:21" s="15" customFormat="1">
      <c r="A76" s="145" t="s">
        <v>92</v>
      </c>
      <c r="B76" s="46" t="s">
        <v>223</v>
      </c>
      <c r="C76" s="48" t="s">
        <v>93</v>
      </c>
      <c r="D76" s="115">
        <f ca="1">SUM('2020实际制造费用'!D76,'2020实际管理费用'!D76,'2020实际营业费用'!D76)</f>
        <v>0</v>
      </c>
      <c r="E76" s="115">
        <f ca="1">SUM('2020实际制造费用'!E76,'2020实际管理费用'!E76,'2020实际营业费用'!E76)</f>
        <v>0</v>
      </c>
      <c r="F76" s="115">
        <f ca="1">SUM('2020实际制造费用'!F76,'2020实际管理费用'!F76,'2020实际营业费用'!F76)</f>
        <v>0</v>
      </c>
      <c r="G76" s="115">
        <f ca="1">SUM('2020实际制造费用'!G76,'2020实际管理费用'!G76,'2020实际营业费用'!G76)</f>
        <v>0</v>
      </c>
      <c r="H76" s="115">
        <f>SUM('2020实际制造费用'!H76,'2020实际管理费用'!H76,'2020实际营业费用'!H76)</f>
        <v>0</v>
      </c>
      <c r="I76" s="115">
        <f>SUM('2020实际制造费用'!I76,'2020实际管理费用'!I76,'2020实际营业费用'!I76)</f>
        <v>0</v>
      </c>
      <c r="J76" s="115">
        <f>SUM('2020实际制造费用'!J76,'2020实际管理费用'!J76,'2020实际营业费用'!J76)</f>
        <v>0</v>
      </c>
      <c r="K76" s="115">
        <f>SUM('2020实际制造费用'!K76,'2020实际管理费用'!K76,'2020实际营业费用'!K76)</f>
        <v>0</v>
      </c>
      <c r="L76" s="115">
        <f>SUM('2020实际制造费用'!L76,'2020实际管理费用'!L76,'2020实际营业费用'!L76)</f>
        <v>0</v>
      </c>
      <c r="M76" s="115">
        <f>SUM('2020实际制造费用'!M76,'2020实际管理费用'!M76,'2020实际营业费用'!M76)</f>
        <v>0</v>
      </c>
      <c r="N76" s="115">
        <f>SUM('2020实际制造费用'!N76,'2020实际管理费用'!N76,'2020实际营业费用'!N76)</f>
        <v>0</v>
      </c>
      <c r="O76" s="115">
        <f>SUM('2020实际制造费用'!O76,'2020实际管理费用'!O76,'2020实际营业费用'!O76)</f>
        <v>0</v>
      </c>
      <c r="P76" s="115">
        <f>SUM('2020实际制造费用'!P76,'2020实际管理费用'!P76,'2020实际营业费用'!P76)</f>
        <v>0</v>
      </c>
      <c r="Q76" s="115">
        <f>SUM('2020实际制造费用'!Q76,'2020实际管理费用'!Q76,'2020实际营业费用'!Q76)</f>
        <v>0</v>
      </c>
      <c r="R76" s="115">
        <f>SUM('2020实际制造费用'!R76,'2020实际管理费用'!R76,'2020实际营业费用'!R76)</f>
        <v>0</v>
      </c>
      <c r="S76" s="115">
        <f>SUM('2020实际制造费用'!S76,'2020实际管理费用'!S76,'2020实际营业费用'!S76)</f>
        <v>0</v>
      </c>
      <c r="T76" s="116">
        <f t="shared" si="1"/>
        <v>0</v>
      </c>
      <c r="U76" s="88"/>
    </row>
    <row r="77" spans="1:21" s="15" customFormat="1">
      <c r="A77" s="145"/>
      <c r="B77" s="146" t="s">
        <v>94</v>
      </c>
      <c r="C77" s="48" t="s">
        <v>95</v>
      </c>
      <c r="D77" s="115">
        <f ca="1">SUM('2020实际制造费用'!D77,'2020实际管理费用'!D77,'2020实际营业费用'!D77)</f>
        <v>0</v>
      </c>
      <c r="E77" s="115">
        <f ca="1">SUM('2020实际制造费用'!E77,'2020实际管理费用'!E77,'2020实际营业费用'!E77)</f>
        <v>0</v>
      </c>
      <c r="F77" s="115">
        <f ca="1">SUM('2020实际制造费用'!F77,'2020实际管理费用'!F77,'2020实际营业费用'!F77)</f>
        <v>0</v>
      </c>
      <c r="G77" s="115">
        <f ca="1">SUM('2020实际制造费用'!G77,'2020实际管理费用'!G77,'2020实际营业费用'!G77)</f>
        <v>0</v>
      </c>
      <c r="H77" s="115">
        <f>SUM('2020实际制造费用'!H77,'2020实际管理费用'!H77,'2020实际营业费用'!H77)</f>
        <v>0</v>
      </c>
      <c r="I77" s="115">
        <f>SUM('2020实际制造费用'!I77,'2020实际管理费用'!I77,'2020实际营业费用'!I77)</f>
        <v>0</v>
      </c>
      <c r="J77" s="115">
        <f>SUM('2020实际制造费用'!J77,'2020实际管理费用'!J77,'2020实际营业费用'!J77)</f>
        <v>0</v>
      </c>
      <c r="K77" s="115">
        <f>SUM('2020实际制造费用'!K77,'2020实际管理费用'!K77,'2020实际营业费用'!K77)</f>
        <v>0</v>
      </c>
      <c r="L77" s="115">
        <f>SUM('2020实际制造费用'!L77,'2020实际管理费用'!L77,'2020实际营业费用'!L77)</f>
        <v>0</v>
      </c>
      <c r="M77" s="115">
        <f>SUM('2020实际制造费用'!M77,'2020实际管理费用'!M77,'2020实际营业费用'!M77)</f>
        <v>0</v>
      </c>
      <c r="N77" s="115">
        <f>SUM('2020实际制造费用'!N77,'2020实际管理费用'!N77,'2020实际营业费用'!N77)</f>
        <v>0</v>
      </c>
      <c r="O77" s="115">
        <f>SUM('2020实际制造费用'!O77,'2020实际管理费用'!O77,'2020实际营业费用'!O77)</f>
        <v>0</v>
      </c>
      <c r="P77" s="115">
        <f>SUM('2020实际制造费用'!P77,'2020实际管理费用'!P77,'2020实际营业费用'!P77)</f>
        <v>0</v>
      </c>
      <c r="Q77" s="115">
        <f>SUM('2020实际制造费用'!Q77,'2020实际管理费用'!Q77,'2020实际营业费用'!Q77)</f>
        <v>0</v>
      </c>
      <c r="R77" s="115">
        <f>SUM('2020实际制造费用'!R77,'2020实际管理费用'!R77,'2020实际营业费用'!R77)</f>
        <v>0</v>
      </c>
      <c r="S77" s="115">
        <f>SUM('2020实际制造费用'!S77,'2020实际管理费用'!S77,'2020实际营业费用'!S77)</f>
        <v>0</v>
      </c>
      <c r="T77" s="116">
        <f t="shared" si="1"/>
        <v>0</v>
      </c>
      <c r="U77" s="88"/>
    </row>
    <row r="78" spans="1:21" s="15" customFormat="1">
      <c r="A78" s="145"/>
      <c r="B78" s="146"/>
      <c r="C78" s="50" t="s">
        <v>96</v>
      </c>
      <c r="D78" s="115">
        <f ca="1">SUM('2020实际制造费用'!D78,'2020实际管理费用'!D78,'2020实际营业费用'!D78)</f>
        <v>0</v>
      </c>
      <c r="E78" s="115">
        <f ca="1">SUM('2020实际制造费用'!E78,'2020实际管理费用'!E78,'2020实际营业费用'!E78)</f>
        <v>0</v>
      </c>
      <c r="F78" s="115">
        <f ca="1">SUM('2020实际制造费用'!F78,'2020实际管理费用'!F78,'2020实际营业费用'!F78)</f>
        <v>0</v>
      </c>
      <c r="G78" s="115">
        <f ca="1">SUM('2020实际制造费用'!G78,'2020实际管理费用'!G78,'2020实际营业费用'!G78)</f>
        <v>0</v>
      </c>
      <c r="H78" s="115">
        <f>SUM('2020实际制造费用'!H78,'2020实际管理费用'!H78,'2020实际营业费用'!H78)</f>
        <v>0</v>
      </c>
      <c r="I78" s="115">
        <f>SUM('2020实际制造费用'!I78,'2020实际管理费用'!I78,'2020实际营业费用'!I78)</f>
        <v>0</v>
      </c>
      <c r="J78" s="115">
        <f>SUM('2020实际制造费用'!J78,'2020实际管理费用'!J78,'2020实际营业费用'!J78)</f>
        <v>0</v>
      </c>
      <c r="K78" s="115">
        <f>SUM('2020实际制造费用'!K78,'2020实际管理费用'!K78,'2020实际营业费用'!K78)</f>
        <v>0</v>
      </c>
      <c r="L78" s="115">
        <f>SUM('2020实际制造费用'!L78,'2020实际管理费用'!L78,'2020实际营业费用'!L78)</f>
        <v>0</v>
      </c>
      <c r="M78" s="115">
        <f>SUM('2020实际制造费用'!M78,'2020实际管理费用'!M78,'2020实际营业费用'!M78)</f>
        <v>0</v>
      </c>
      <c r="N78" s="115">
        <f>SUM('2020实际制造费用'!N78,'2020实际管理费用'!N78,'2020实际营业费用'!N78)</f>
        <v>0</v>
      </c>
      <c r="O78" s="115">
        <f>SUM('2020实际制造费用'!O78,'2020实际管理费用'!O78,'2020实际营业费用'!O78)</f>
        <v>0</v>
      </c>
      <c r="P78" s="115">
        <f>SUM('2020实际制造费用'!P78,'2020实际管理费用'!P78,'2020实际营业费用'!P78)</f>
        <v>0</v>
      </c>
      <c r="Q78" s="115">
        <f>SUM('2020实际制造费用'!Q78,'2020实际管理费用'!Q78,'2020实际营业费用'!Q78)</f>
        <v>0</v>
      </c>
      <c r="R78" s="115">
        <f>SUM('2020实际制造费用'!R78,'2020实际管理费用'!R78,'2020实际营业费用'!R78)</f>
        <v>0</v>
      </c>
      <c r="S78" s="115">
        <f>SUM('2020实际制造费用'!S78,'2020实际管理费用'!S78,'2020实际营业费用'!S78)</f>
        <v>0</v>
      </c>
      <c r="T78" s="116">
        <f t="shared" si="1"/>
        <v>0</v>
      </c>
      <c r="U78" s="88"/>
    </row>
    <row r="79" spans="1:21" s="15" customFormat="1">
      <c r="A79" s="145"/>
      <c r="B79" s="46" t="s">
        <v>224</v>
      </c>
      <c r="C79" s="48" t="s">
        <v>97</v>
      </c>
      <c r="D79" s="115">
        <f ca="1">SUM('2020实际制造费用'!D79,'2020实际管理费用'!D79,'2020实际营业费用'!D79)</f>
        <v>0</v>
      </c>
      <c r="E79" s="115">
        <f ca="1">SUM('2020实际制造费用'!E79,'2020实际管理费用'!E79,'2020实际营业费用'!E79)</f>
        <v>0</v>
      </c>
      <c r="F79" s="115">
        <f ca="1">SUM('2020实际制造费用'!F79,'2020实际管理费用'!F79,'2020实际营业费用'!F79)</f>
        <v>0</v>
      </c>
      <c r="G79" s="115">
        <f ca="1">SUM('2020实际制造费用'!G79,'2020实际管理费用'!G79,'2020实际营业费用'!G79)</f>
        <v>0</v>
      </c>
      <c r="H79" s="115">
        <f>SUM('2020实际制造费用'!H79,'2020实际管理费用'!H79,'2020实际营业费用'!H79)</f>
        <v>0</v>
      </c>
      <c r="I79" s="115">
        <f>SUM('2020实际制造费用'!I79,'2020实际管理费用'!I79,'2020实际营业费用'!I79)</f>
        <v>0</v>
      </c>
      <c r="J79" s="115">
        <f>SUM('2020实际制造费用'!J79,'2020实际管理费用'!J79,'2020实际营业费用'!J79)</f>
        <v>0</v>
      </c>
      <c r="K79" s="115">
        <f>SUM('2020实际制造费用'!K79,'2020实际管理费用'!K79,'2020实际营业费用'!K79)</f>
        <v>0</v>
      </c>
      <c r="L79" s="115">
        <f>SUM('2020实际制造费用'!L79,'2020实际管理费用'!L79,'2020实际营业费用'!L79)</f>
        <v>0</v>
      </c>
      <c r="M79" s="115">
        <f>SUM('2020实际制造费用'!M79,'2020实际管理费用'!M79,'2020实际营业费用'!M79)</f>
        <v>0</v>
      </c>
      <c r="N79" s="115">
        <f>SUM('2020实际制造费用'!N79,'2020实际管理费用'!N79,'2020实际营业费用'!N79)</f>
        <v>0</v>
      </c>
      <c r="O79" s="115">
        <f>SUM('2020实际制造费用'!O79,'2020实际管理费用'!O79,'2020实际营业费用'!O79)</f>
        <v>0</v>
      </c>
      <c r="P79" s="115">
        <f>SUM('2020实际制造费用'!P79,'2020实际管理费用'!P79,'2020实际营业费用'!P79)</f>
        <v>0</v>
      </c>
      <c r="Q79" s="115">
        <f>SUM('2020实际制造费用'!Q79,'2020实际管理费用'!Q79,'2020实际营业费用'!Q79)</f>
        <v>0</v>
      </c>
      <c r="R79" s="115">
        <f>SUM('2020实际制造费用'!R79,'2020实际管理费用'!R79,'2020实际营业费用'!R79)</f>
        <v>0</v>
      </c>
      <c r="S79" s="115">
        <f>SUM('2020实际制造费用'!S79,'2020实际管理费用'!S79,'2020实际营业费用'!S79)</f>
        <v>0</v>
      </c>
      <c r="T79" s="116">
        <f t="shared" si="1"/>
        <v>0</v>
      </c>
      <c r="U79" s="88"/>
    </row>
    <row r="80" spans="1:21" s="15" customFormat="1">
      <c r="A80" s="147" t="s">
        <v>98</v>
      </c>
      <c r="B80" s="46" t="s">
        <v>99</v>
      </c>
      <c r="C80" s="48" t="s">
        <v>100</v>
      </c>
      <c r="D80" s="115">
        <f ca="1">SUM('2020实际制造费用'!D80,'2020实际管理费用'!D80,'2020实际营业费用'!D80)</f>
        <v>22870.61</v>
      </c>
      <c r="E80" s="115">
        <f ca="1">SUM('2020实际制造费用'!E80,'2020实际管理费用'!E80,'2020实际营业费用'!E80)</f>
        <v>22870.61</v>
      </c>
      <c r="F80" s="115">
        <f ca="1">SUM('2020实际制造费用'!F80,'2020实际管理费用'!F80,'2020实际营业费用'!F80)</f>
        <v>73046.69</v>
      </c>
      <c r="G80" s="115">
        <f ca="1">SUM('2020实际制造费用'!G80,'2020实际管理费用'!G80,'2020实际营业费用'!G80)</f>
        <v>77719.820000000007</v>
      </c>
      <c r="H80" s="115">
        <f>SUM('2020实际制造费用'!H80,'2020实际管理费用'!H80,'2020实际营业费用'!H80)</f>
        <v>0</v>
      </c>
      <c r="I80" s="115">
        <f>SUM('2020实际制造费用'!I80,'2020实际管理费用'!I80,'2020实际营业费用'!I80)</f>
        <v>0</v>
      </c>
      <c r="J80" s="115">
        <f>SUM('2020实际制造费用'!J80,'2020实际管理费用'!J80,'2020实际营业费用'!J80)</f>
        <v>54849.21</v>
      </c>
      <c r="K80" s="115">
        <f>SUM('2020实际制造费用'!K80,'2020实际管理费用'!K80,'2020实际营业费用'!K80)</f>
        <v>22870.61</v>
      </c>
      <c r="L80" s="115">
        <f>SUM('2020实际制造费用'!L80,'2020实际管理费用'!L80,'2020实际营业费用'!L80)</f>
        <v>0</v>
      </c>
      <c r="M80" s="115">
        <f>SUM('2020实际制造费用'!M80,'2020实际管理费用'!M80,'2020实际营业费用'!M80)</f>
        <v>0</v>
      </c>
      <c r="N80" s="115">
        <f>SUM('2020实际制造费用'!N80,'2020实际管理费用'!N80,'2020实际营业费用'!N80)</f>
        <v>0</v>
      </c>
      <c r="O80" s="115">
        <f>SUM('2020实际制造费用'!O80,'2020实际管理费用'!O80,'2020实际营业费用'!O80)</f>
        <v>0</v>
      </c>
      <c r="P80" s="115">
        <f>SUM('2020实际制造费用'!P80,'2020实际管理费用'!P80,'2020实际营业费用'!P80)</f>
        <v>0</v>
      </c>
      <c r="Q80" s="115">
        <f>SUM('2020实际制造费用'!Q80,'2020实际管理费用'!Q80,'2020实际营业费用'!Q80)</f>
        <v>0</v>
      </c>
      <c r="R80" s="115">
        <f>SUM('2020实际制造费用'!R80,'2020实际管理费用'!R80,'2020实际营业费用'!R80)</f>
        <v>0</v>
      </c>
      <c r="S80" s="115">
        <f>SUM('2020实际制造费用'!S80,'2020实际管理费用'!S80,'2020实际营业费用'!S80)</f>
        <v>0</v>
      </c>
      <c r="T80" s="116">
        <f t="shared" si="1"/>
        <v>77719.820000000007</v>
      </c>
      <c r="U80" s="88"/>
    </row>
    <row r="81" spans="1:29" s="15" customFormat="1" ht="17.25" customHeight="1">
      <c r="A81" s="147"/>
      <c r="B81" s="46" t="s">
        <v>225</v>
      </c>
      <c r="C81" s="45" t="s">
        <v>101</v>
      </c>
      <c r="D81" s="115">
        <f ca="1">SUM('2020实际制造费用'!D81,'2020实际管理费用'!D81,'2020实际营业费用'!D81)</f>
        <v>22760.15</v>
      </c>
      <c r="E81" s="115">
        <f ca="1">SUM('2020实际制造费用'!E81,'2020实际管理费用'!E81,'2020实际营业费用'!E81)</f>
        <v>22760.15</v>
      </c>
      <c r="F81" s="115">
        <f ca="1">SUM('2020实际制造费用'!F81,'2020实际管理费用'!F81,'2020实际营业费用'!F81)</f>
        <v>105424.20000000001</v>
      </c>
      <c r="G81" s="115">
        <f ca="1">SUM('2020实际制造费用'!G81,'2020实际管理费用'!G81,'2020实际营业费用'!G81)</f>
        <v>28115.15</v>
      </c>
      <c r="H81" s="115">
        <f>SUM('2020实际制造费用'!H81,'2020实际管理费用'!H81,'2020实际营业费用'!H81)</f>
        <v>30</v>
      </c>
      <c r="I81" s="115">
        <f>SUM('2020实际制造费用'!I81,'2020实际管理费用'!I81,'2020实际营业费用'!I81)</f>
        <v>0</v>
      </c>
      <c r="J81" s="115">
        <f>SUM('2020实际制造费用'!J81,'2020实际管理费用'!J81,'2020实际营业费用'!J81)</f>
        <v>5325</v>
      </c>
      <c r="K81" s="115">
        <f>SUM('2020实际制造费用'!K81,'2020实际管理费用'!K81,'2020实际营业费用'!K81)</f>
        <v>22760.15</v>
      </c>
      <c r="L81" s="115">
        <f>SUM('2020实际制造费用'!L81,'2020实际管理费用'!L81,'2020实际营业费用'!L81)</f>
        <v>0</v>
      </c>
      <c r="M81" s="115">
        <f>SUM('2020实际制造费用'!M81,'2020实际管理费用'!M81,'2020实际营业费用'!M81)</f>
        <v>0</v>
      </c>
      <c r="N81" s="115">
        <f>SUM('2020实际制造费用'!N81,'2020实际管理费用'!N81,'2020实际营业费用'!N81)</f>
        <v>0</v>
      </c>
      <c r="O81" s="115">
        <f>SUM('2020实际制造费用'!O81,'2020实际管理费用'!O81,'2020实际营业费用'!O81)</f>
        <v>0</v>
      </c>
      <c r="P81" s="115">
        <f>SUM('2020实际制造费用'!P81,'2020实际管理费用'!P81,'2020实际营业费用'!P81)</f>
        <v>0</v>
      </c>
      <c r="Q81" s="115">
        <f>SUM('2020实际制造费用'!Q81,'2020实际管理费用'!Q81,'2020实际营业费用'!Q81)</f>
        <v>0</v>
      </c>
      <c r="R81" s="115">
        <f>SUM('2020实际制造费用'!R81,'2020实际管理费用'!R81,'2020实际营业费用'!R81)</f>
        <v>0</v>
      </c>
      <c r="S81" s="115">
        <f>SUM('2020实际制造费用'!S81,'2020实际管理费用'!S81,'2020实际营业费用'!S81)</f>
        <v>0</v>
      </c>
      <c r="T81" s="116">
        <f t="shared" si="1"/>
        <v>28115.15</v>
      </c>
      <c r="U81" s="88"/>
    </row>
    <row r="82" spans="1:29" s="15" customFormat="1" ht="17.25" customHeight="1">
      <c r="A82" s="147"/>
      <c r="B82" s="146" t="s">
        <v>102</v>
      </c>
      <c r="C82" s="45" t="s">
        <v>103</v>
      </c>
      <c r="D82" s="115">
        <f ca="1">SUM('2020实际制造费用'!D82,'2020实际管理费用'!D82,'2020实际营业费用'!D82)</f>
        <v>3000</v>
      </c>
      <c r="E82" s="115">
        <f ca="1">SUM('2020实际制造费用'!E82,'2020实际管理费用'!E82,'2020实际营业费用'!E82)</f>
        <v>3000</v>
      </c>
      <c r="F82" s="115">
        <f ca="1">SUM('2020实际制造费用'!F82,'2020实际管理费用'!F82,'2020实际营业费用'!F82)</f>
        <v>50</v>
      </c>
      <c r="G82" s="115">
        <f ca="1">SUM('2020实际制造费用'!G82,'2020实际管理费用'!G82,'2020实际营业费用'!G82)</f>
        <v>3000</v>
      </c>
      <c r="H82" s="115">
        <f>SUM('2020实际制造费用'!H82,'2020实际管理费用'!H82,'2020实际营业费用'!H82)</f>
        <v>0</v>
      </c>
      <c r="I82" s="115">
        <f>SUM('2020实际制造费用'!I82,'2020实际管理费用'!I82,'2020实际营业费用'!I82)</f>
        <v>0</v>
      </c>
      <c r="J82" s="115">
        <f>SUM('2020实际制造费用'!J82,'2020实际管理费用'!J82,'2020实际营业费用'!J82)</f>
        <v>0</v>
      </c>
      <c r="K82" s="115">
        <f>SUM('2020实际制造费用'!K82,'2020实际管理费用'!K82,'2020实际营业费用'!K82)</f>
        <v>3000</v>
      </c>
      <c r="L82" s="115">
        <f>SUM('2020实际制造费用'!L82,'2020实际管理费用'!L82,'2020实际营业费用'!L82)</f>
        <v>0</v>
      </c>
      <c r="M82" s="115">
        <f>SUM('2020实际制造费用'!M82,'2020实际管理费用'!M82,'2020实际营业费用'!M82)</f>
        <v>0</v>
      </c>
      <c r="N82" s="115">
        <f>SUM('2020实际制造费用'!N82,'2020实际管理费用'!N82,'2020实际营业费用'!N82)</f>
        <v>0</v>
      </c>
      <c r="O82" s="115">
        <f>SUM('2020实际制造费用'!O82,'2020实际管理费用'!O82,'2020实际营业费用'!O82)</f>
        <v>0</v>
      </c>
      <c r="P82" s="115">
        <f>SUM('2020实际制造费用'!P82,'2020实际管理费用'!P82,'2020实际营业费用'!P82)</f>
        <v>0</v>
      </c>
      <c r="Q82" s="115">
        <f>SUM('2020实际制造费用'!Q82,'2020实际管理费用'!Q82,'2020实际营业费用'!Q82)</f>
        <v>0</v>
      </c>
      <c r="R82" s="115">
        <f>SUM('2020实际制造费用'!R82,'2020实际管理费用'!R82,'2020实际营业费用'!R82)</f>
        <v>0</v>
      </c>
      <c r="S82" s="115">
        <f>SUM('2020实际制造费用'!S82,'2020实际管理费用'!S82,'2020实际营业费用'!S82)</f>
        <v>0</v>
      </c>
      <c r="T82" s="116">
        <f t="shared" si="1"/>
        <v>3000</v>
      </c>
      <c r="U82" s="88"/>
    </row>
    <row r="83" spans="1:29" s="15" customFormat="1" ht="17.25" customHeight="1">
      <c r="A83" s="147"/>
      <c r="B83" s="146"/>
      <c r="C83" s="45" t="s">
        <v>104</v>
      </c>
      <c r="D83" s="115">
        <f ca="1">SUM('2020实际制造费用'!D83,'2020实际管理费用'!D83,'2020实际营业费用'!D83)</f>
        <v>-25395.81</v>
      </c>
      <c r="E83" s="115">
        <f ca="1">SUM('2020实际制造费用'!E83,'2020实际管理费用'!E83,'2020实际营业费用'!E83)</f>
        <v>0</v>
      </c>
      <c r="F83" s="115">
        <f ca="1">SUM('2020实际制造费用'!F83,'2020实际管理费用'!F83,'2020实际营业费用'!F83)</f>
        <v>113289.51000000001</v>
      </c>
      <c r="G83" s="115">
        <f ca="1">SUM('2020实际制造费用'!G83,'2020实际管理费用'!G83,'2020实际营业费用'!G83)</f>
        <v>218196.54</v>
      </c>
      <c r="H83" s="115">
        <f>SUM('2020实际制造费用'!H83,'2020实际管理费用'!H83,'2020实际营业费用'!H83)</f>
        <v>0</v>
      </c>
      <c r="I83" s="115">
        <f>SUM('2020实际制造费用'!I83,'2020实际管理费用'!I83,'2020实际营业费用'!I83)</f>
        <v>22575.47</v>
      </c>
      <c r="J83" s="115">
        <f>SUM('2020实际制造费用'!J83,'2020实际管理费用'!J83,'2020实际营业费用'!J83)</f>
        <v>195621.07</v>
      </c>
      <c r="K83" s="115">
        <f>SUM('2020实际制造费用'!K83,'2020实际管理费用'!K83,'2020实际营业费用'!K83)</f>
        <v>0</v>
      </c>
      <c r="L83" s="115">
        <f>SUM('2020实际制造费用'!L83,'2020实际管理费用'!L83,'2020实际营业费用'!L83)</f>
        <v>0</v>
      </c>
      <c r="M83" s="115">
        <f>SUM('2020实际制造费用'!M83,'2020实际管理费用'!M83,'2020实际营业费用'!M83)</f>
        <v>0</v>
      </c>
      <c r="N83" s="115">
        <f>SUM('2020实际制造费用'!N83,'2020实际管理费用'!N83,'2020实际营业费用'!N83)</f>
        <v>0</v>
      </c>
      <c r="O83" s="115">
        <f>SUM('2020实际制造费用'!O83,'2020实际管理费用'!O83,'2020实际营业费用'!O83)</f>
        <v>0</v>
      </c>
      <c r="P83" s="115">
        <f>SUM('2020实际制造费用'!P83,'2020实际管理费用'!P83,'2020实际营业费用'!P83)</f>
        <v>0</v>
      </c>
      <c r="Q83" s="115">
        <f>SUM('2020实际制造费用'!Q83,'2020实际管理费用'!Q83,'2020实际营业费用'!Q83)</f>
        <v>0</v>
      </c>
      <c r="R83" s="115">
        <f>SUM('2020实际制造费用'!R83,'2020实际管理费用'!R83,'2020实际营业费用'!R83)</f>
        <v>0</v>
      </c>
      <c r="S83" s="115">
        <f>SUM('2020实际制造费用'!S83,'2020实际管理费用'!S83,'2020实际营业费用'!S83)</f>
        <v>0</v>
      </c>
      <c r="T83" s="116">
        <f t="shared" si="1"/>
        <v>218196.54</v>
      </c>
      <c r="U83" s="88"/>
    </row>
    <row r="84" spans="1:29" s="15" customFormat="1" ht="17.25" customHeight="1">
      <c r="A84" s="147"/>
      <c r="B84" s="146"/>
      <c r="C84" s="45" t="s">
        <v>105</v>
      </c>
      <c r="D84" s="115">
        <f ca="1">SUM('2020实际制造费用'!D84,'2020实际管理费用'!D84,'2020实际营业费用'!D84)</f>
        <v>0</v>
      </c>
      <c r="E84" s="115">
        <f ca="1">SUM('2020实际制造费用'!E84,'2020实际管理费用'!E84,'2020实际营业费用'!E84)</f>
        <v>0</v>
      </c>
      <c r="F84" s="115">
        <f ca="1">SUM('2020实际制造费用'!F84,'2020实际管理费用'!F84,'2020实际营业费用'!F84)</f>
        <v>0</v>
      </c>
      <c r="G84" s="115">
        <f ca="1">SUM('2020实际制造费用'!G84,'2020实际管理费用'!G84,'2020实际营业费用'!G84)</f>
        <v>0</v>
      </c>
      <c r="H84" s="115">
        <f>SUM('2020实际制造费用'!H84,'2020实际管理费用'!H84,'2020实际营业费用'!H84)</f>
        <v>0</v>
      </c>
      <c r="I84" s="115">
        <f>SUM('2020实际制造费用'!I84,'2020实际管理费用'!I84,'2020实际营业费用'!I84)</f>
        <v>0</v>
      </c>
      <c r="J84" s="115">
        <f>SUM('2020实际制造费用'!J84,'2020实际管理费用'!J84,'2020实际营业费用'!J84)</f>
        <v>0</v>
      </c>
      <c r="K84" s="115">
        <f>SUM('2020实际制造费用'!K84,'2020实际管理费用'!K84,'2020实际营业费用'!K84)</f>
        <v>0</v>
      </c>
      <c r="L84" s="115">
        <f>SUM('2020实际制造费用'!L84,'2020实际管理费用'!L84,'2020实际营业费用'!L84)</f>
        <v>0</v>
      </c>
      <c r="M84" s="115">
        <f>SUM('2020实际制造费用'!M84,'2020实际管理费用'!M84,'2020实际营业费用'!M84)</f>
        <v>0</v>
      </c>
      <c r="N84" s="115">
        <f>SUM('2020实际制造费用'!N84,'2020实际管理费用'!N84,'2020实际营业费用'!N84)</f>
        <v>0</v>
      </c>
      <c r="O84" s="115">
        <f>SUM('2020实际制造费用'!O84,'2020实际管理费用'!O84,'2020实际营业费用'!O84)</f>
        <v>0</v>
      </c>
      <c r="P84" s="115">
        <f>SUM('2020实际制造费用'!P84,'2020实际管理费用'!P84,'2020实际营业费用'!P84)</f>
        <v>0</v>
      </c>
      <c r="Q84" s="115">
        <f>SUM('2020实际制造费用'!Q84,'2020实际管理费用'!Q84,'2020实际营业费用'!Q84)</f>
        <v>0</v>
      </c>
      <c r="R84" s="115">
        <f>SUM('2020实际制造费用'!R84,'2020实际管理费用'!R84,'2020实际营业费用'!R84)</f>
        <v>0</v>
      </c>
      <c r="S84" s="115">
        <f>SUM('2020实际制造费用'!S84,'2020实际管理费用'!S84,'2020实际营业费用'!S84)</f>
        <v>0</v>
      </c>
      <c r="T84" s="116">
        <f t="shared" si="1"/>
        <v>0</v>
      </c>
      <c r="U84" s="88"/>
    </row>
    <row r="85" spans="1:29" s="15" customFormat="1" ht="17.25" customHeight="1">
      <c r="A85" s="147"/>
      <c r="B85" s="46" t="s">
        <v>106</v>
      </c>
      <c r="C85" s="48" t="s">
        <v>107</v>
      </c>
      <c r="D85" s="115">
        <f ca="1">SUM('2020实际制造费用'!D85,'2020实际管理费用'!D85,'2020实际营业费用'!D85)</f>
        <v>21631</v>
      </c>
      <c r="E85" s="115">
        <f ca="1">SUM('2020实际制造费用'!E85,'2020实际管理费用'!E85,'2020实际营业费用'!E85)</f>
        <v>21631</v>
      </c>
      <c r="F85" s="115">
        <f ca="1">SUM('2020实际制造费用'!F85,'2020实际管理费用'!F85,'2020实际营业费用'!F85)</f>
        <v>22064.1</v>
      </c>
      <c r="G85" s="115">
        <f ca="1">SUM('2020实际制造费用'!G85,'2020实际管理费用'!G85,'2020实际营业费用'!G85)</f>
        <v>22064.1</v>
      </c>
      <c r="H85" s="115">
        <f>SUM('2020实际制造费用'!H85,'2020实际管理费用'!H85,'2020实际营业费用'!H85)</f>
        <v>0</v>
      </c>
      <c r="I85" s="115">
        <f>SUM('2020实际制造费用'!I85,'2020实际管理费用'!I85,'2020实际营业费用'!I85)</f>
        <v>0</v>
      </c>
      <c r="J85" s="115">
        <f>SUM('2020实际制造费用'!J85,'2020实际管理费用'!J85,'2020实际营业费用'!J85)</f>
        <v>433.1</v>
      </c>
      <c r="K85" s="115">
        <f>SUM('2020实际制造费用'!K85,'2020实际管理费用'!K85,'2020实际营业费用'!K85)</f>
        <v>21631</v>
      </c>
      <c r="L85" s="115">
        <f>SUM('2020实际制造费用'!L85,'2020实际管理费用'!L85,'2020实际营业费用'!L85)</f>
        <v>0</v>
      </c>
      <c r="M85" s="115">
        <f>SUM('2020实际制造费用'!M85,'2020实际管理费用'!M85,'2020实际营业费用'!M85)</f>
        <v>0</v>
      </c>
      <c r="N85" s="115">
        <f>SUM('2020实际制造费用'!N85,'2020实际管理费用'!N85,'2020实际营业费用'!N85)</f>
        <v>0</v>
      </c>
      <c r="O85" s="115">
        <f>SUM('2020实际制造费用'!O85,'2020实际管理费用'!O85,'2020实际营业费用'!O85)</f>
        <v>0</v>
      </c>
      <c r="P85" s="115">
        <f>SUM('2020实际制造费用'!P85,'2020实际管理费用'!P85,'2020实际营业费用'!P85)</f>
        <v>0</v>
      </c>
      <c r="Q85" s="115">
        <f>SUM('2020实际制造费用'!Q85,'2020实际管理费用'!Q85,'2020实际营业费用'!Q85)</f>
        <v>0</v>
      </c>
      <c r="R85" s="115">
        <f>SUM('2020实际制造费用'!R85,'2020实际管理费用'!R85,'2020实际营业费用'!R85)</f>
        <v>0</v>
      </c>
      <c r="S85" s="115">
        <f>SUM('2020实际制造费用'!S85,'2020实际管理费用'!S85,'2020实际营业费用'!S85)</f>
        <v>0</v>
      </c>
      <c r="T85" s="116">
        <f t="shared" si="1"/>
        <v>22064.1</v>
      </c>
      <c r="U85" s="88"/>
    </row>
    <row r="86" spans="1:29" s="15" customFormat="1" ht="17.25" customHeight="1">
      <c r="A86" s="148" t="s">
        <v>108</v>
      </c>
      <c r="B86" s="46" t="s">
        <v>109</v>
      </c>
      <c r="C86" s="48" t="s">
        <v>110</v>
      </c>
      <c r="D86" s="115">
        <f ca="1">SUM('2020实际制造费用'!D86,'2020实际管理费用'!D86,'2020实际营业费用'!D86)</f>
        <v>0</v>
      </c>
      <c r="E86" s="115">
        <f ca="1">SUM('2020实际制造费用'!E86,'2020实际管理费用'!E86,'2020实际营业费用'!E86)</f>
        <v>0</v>
      </c>
      <c r="F86" s="115">
        <f ca="1">SUM('2020实际制造费用'!F86,'2020实际管理费用'!F86,'2020实际营业费用'!F86)</f>
        <v>0</v>
      </c>
      <c r="G86" s="115">
        <f ca="1">SUM('2020实际制造费用'!G86,'2020实际管理费用'!G86,'2020实际营业费用'!G86)</f>
        <v>0</v>
      </c>
      <c r="H86" s="115">
        <f>SUM('2020实际制造费用'!H86,'2020实际管理费用'!H86,'2020实际营业费用'!H86)</f>
        <v>0</v>
      </c>
      <c r="I86" s="115">
        <f>SUM('2020实际制造费用'!I86,'2020实际管理费用'!I86,'2020实际营业费用'!I86)</f>
        <v>0</v>
      </c>
      <c r="J86" s="115">
        <f>SUM('2020实际制造费用'!J86,'2020实际管理费用'!J86,'2020实际营业费用'!J86)</f>
        <v>0</v>
      </c>
      <c r="K86" s="115">
        <f>SUM('2020实际制造费用'!K86,'2020实际管理费用'!K86,'2020实际营业费用'!K86)</f>
        <v>0</v>
      </c>
      <c r="L86" s="115">
        <f>SUM('2020实际制造费用'!L86,'2020实际管理费用'!L86,'2020实际营业费用'!L86)</f>
        <v>0</v>
      </c>
      <c r="M86" s="115">
        <f>SUM('2020实际制造费用'!M86,'2020实际管理费用'!M86,'2020实际营业费用'!M86)</f>
        <v>0</v>
      </c>
      <c r="N86" s="115">
        <f>SUM('2020实际制造费用'!N86,'2020实际管理费用'!N86,'2020实际营业费用'!N86)</f>
        <v>0</v>
      </c>
      <c r="O86" s="115">
        <f>SUM('2020实际制造费用'!O86,'2020实际管理费用'!O86,'2020实际营业费用'!O86)</f>
        <v>0</v>
      </c>
      <c r="P86" s="115">
        <f>SUM('2020实际制造费用'!P86,'2020实际管理费用'!P86,'2020实际营业费用'!P86)</f>
        <v>0</v>
      </c>
      <c r="Q86" s="115">
        <f>SUM('2020实际制造费用'!Q86,'2020实际管理费用'!Q86,'2020实际营业费用'!Q86)</f>
        <v>0</v>
      </c>
      <c r="R86" s="115">
        <f>SUM('2020实际制造费用'!R86,'2020实际管理费用'!R86,'2020实际营业费用'!R86)</f>
        <v>0</v>
      </c>
      <c r="S86" s="115">
        <f>SUM('2020实际制造费用'!S86,'2020实际管理费用'!S86,'2020实际营业费用'!S86)</f>
        <v>0</v>
      </c>
      <c r="T86" s="116">
        <f t="shared" si="1"/>
        <v>0</v>
      </c>
      <c r="U86" s="88"/>
    </row>
    <row r="87" spans="1:29" s="15" customFormat="1" ht="17.25" customHeight="1">
      <c r="A87" s="148"/>
      <c r="B87" s="46" t="s">
        <v>111</v>
      </c>
      <c r="C87" s="48" t="s">
        <v>112</v>
      </c>
      <c r="D87" s="115">
        <f ca="1">SUM('2020实际制造费用'!D87,'2020实际管理费用'!D87,'2020实际营业费用'!D87)</f>
        <v>0</v>
      </c>
      <c r="E87" s="115">
        <f ca="1">SUM('2020实际制造费用'!E87,'2020实际管理费用'!E87,'2020实际营业费用'!E87)</f>
        <v>0</v>
      </c>
      <c r="F87" s="115">
        <f ca="1">SUM('2020实际制造费用'!F87,'2020实际管理费用'!F87,'2020实际营业费用'!F87)</f>
        <v>0</v>
      </c>
      <c r="G87" s="115">
        <f ca="1">SUM('2020实际制造费用'!G87,'2020实际管理费用'!G87,'2020实际营业费用'!G87)</f>
        <v>0</v>
      </c>
      <c r="H87" s="115">
        <f>SUM('2020实际制造费用'!H87,'2020实际管理费用'!H87,'2020实际营业费用'!H87)</f>
        <v>0</v>
      </c>
      <c r="I87" s="115">
        <f>SUM('2020实际制造费用'!I87,'2020实际管理费用'!I87,'2020实际营业费用'!I87)</f>
        <v>0</v>
      </c>
      <c r="J87" s="115">
        <f>SUM('2020实际制造费用'!J87,'2020实际管理费用'!J87,'2020实际营业费用'!J87)</f>
        <v>0</v>
      </c>
      <c r="K87" s="115">
        <f>SUM('2020实际制造费用'!K87,'2020实际管理费用'!K87,'2020实际营业费用'!K87)</f>
        <v>0</v>
      </c>
      <c r="L87" s="115">
        <f>SUM('2020实际制造费用'!L87,'2020实际管理费用'!L87,'2020实际营业费用'!L87)</f>
        <v>0</v>
      </c>
      <c r="M87" s="115">
        <f>SUM('2020实际制造费用'!M87,'2020实际管理费用'!M87,'2020实际营业费用'!M87)</f>
        <v>0</v>
      </c>
      <c r="N87" s="115">
        <f>SUM('2020实际制造费用'!N87,'2020实际管理费用'!N87,'2020实际营业费用'!N87)</f>
        <v>0</v>
      </c>
      <c r="O87" s="115">
        <f>SUM('2020实际制造费用'!O87,'2020实际管理费用'!O87,'2020实际营业费用'!O87)</f>
        <v>0</v>
      </c>
      <c r="P87" s="115">
        <f>SUM('2020实际制造费用'!P87,'2020实际管理费用'!P87,'2020实际营业费用'!P87)</f>
        <v>0</v>
      </c>
      <c r="Q87" s="115">
        <f>SUM('2020实际制造费用'!Q87,'2020实际管理费用'!Q87,'2020实际营业费用'!Q87)</f>
        <v>0</v>
      </c>
      <c r="R87" s="115">
        <f>SUM('2020实际制造费用'!R87,'2020实际管理费用'!R87,'2020实际营业费用'!R87)</f>
        <v>0</v>
      </c>
      <c r="S87" s="115">
        <f>SUM('2020实际制造费用'!S87,'2020实际管理费用'!S87,'2020实际营业费用'!S87)</f>
        <v>0</v>
      </c>
      <c r="T87" s="116">
        <f t="shared" si="1"/>
        <v>0</v>
      </c>
      <c r="U87" s="88"/>
    </row>
    <row r="88" spans="1:29" s="15" customFormat="1" ht="17.25" customHeight="1">
      <c r="A88" s="148"/>
      <c r="B88" s="46" t="s">
        <v>113</v>
      </c>
      <c r="C88" s="48" t="s">
        <v>114</v>
      </c>
      <c r="D88" s="115">
        <f ca="1">SUM('2020实际制造费用'!D88,'2020实际管理费用'!D88,'2020实际营业费用'!D88)</f>
        <v>0</v>
      </c>
      <c r="E88" s="115">
        <f ca="1">SUM('2020实际制造费用'!E88,'2020实际管理费用'!E88,'2020实际营业费用'!E88)</f>
        <v>0</v>
      </c>
      <c r="F88" s="115">
        <f ca="1">SUM('2020实际制造费用'!F88,'2020实际管理费用'!F88,'2020实际营业费用'!F88)</f>
        <v>0</v>
      </c>
      <c r="G88" s="115">
        <f ca="1">SUM('2020实际制造费用'!G88,'2020实际管理费用'!G88,'2020实际营业费用'!G88)</f>
        <v>0</v>
      </c>
      <c r="H88" s="115">
        <f>SUM('2020实际制造费用'!H88,'2020实际管理费用'!H88,'2020实际营业费用'!H88)</f>
        <v>0</v>
      </c>
      <c r="I88" s="115">
        <f>SUM('2020实际制造费用'!I88,'2020实际管理费用'!I88,'2020实际营业费用'!I88)</f>
        <v>0</v>
      </c>
      <c r="J88" s="115">
        <f>SUM('2020实际制造费用'!J88,'2020实际管理费用'!J88,'2020实际营业费用'!J88)</f>
        <v>0</v>
      </c>
      <c r="K88" s="115">
        <f>SUM('2020实际制造费用'!K88,'2020实际管理费用'!K88,'2020实际营业费用'!K88)</f>
        <v>0</v>
      </c>
      <c r="L88" s="115">
        <f>SUM('2020实际制造费用'!L88,'2020实际管理费用'!L88,'2020实际营业费用'!L88)</f>
        <v>0</v>
      </c>
      <c r="M88" s="115">
        <f>SUM('2020实际制造费用'!M88,'2020实际管理费用'!M88,'2020实际营业费用'!M88)</f>
        <v>0</v>
      </c>
      <c r="N88" s="115">
        <f>SUM('2020实际制造费用'!N88,'2020实际管理费用'!N88,'2020实际营业费用'!N88)</f>
        <v>0</v>
      </c>
      <c r="O88" s="115">
        <f>SUM('2020实际制造费用'!O88,'2020实际管理费用'!O88,'2020实际营业费用'!O88)</f>
        <v>0</v>
      </c>
      <c r="P88" s="115">
        <f>SUM('2020实际制造费用'!P88,'2020实际管理费用'!P88,'2020实际营业费用'!P88)</f>
        <v>0</v>
      </c>
      <c r="Q88" s="115">
        <f>SUM('2020实际制造费用'!Q88,'2020实际管理费用'!Q88,'2020实际营业费用'!Q88)</f>
        <v>0</v>
      </c>
      <c r="R88" s="115">
        <f>SUM('2020实际制造费用'!R88,'2020实际管理费用'!R88,'2020实际营业费用'!R88)</f>
        <v>0</v>
      </c>
      <c r="S88" s="115">
        <f>SUM('2020实际制造费用'!S88,'2020实际管理费用'!S88,'2020实际营业费用'!S88)</f>
        <v>0</v>
      </c>
      <c r="T88" s="116">
        <f t="shared" si="1"/>
        <v>0</v>
      </c>
      <c r="U88" s="88"/>
    </row>
    <row r="89" spans="1:29" s="15" customFormat="1" ht="17.25" customHeight="1">
      <c r="A89" s="148"/>
      <c r="B89" s="46" t="s">
        <v>226</v>
      </c>
      <c r="C89" s="48" t="s">
        <v>115</v>
      </c>
      <c r="D89" s="115">
        <f ca="1">SUM('2020实际制造费用'!D89,'2020实际管理费用'!D89,'2020实际营业费用'!D89)</f>
        <v>0</v>
      </c>
      <c r="E89" s="115">
        <f ca="1">SUM('2020实际制造费用'!E89,'2020实际管理费用'!E89,'2020实际营业费用'!E89)</f>
        <v>0</v>
      </c>
      <c r="F89" s="115">
        <f ca="1">SUM('2020实际制造费用'!F89,'2020实际管理费用'!F89,'2020实际营业费用'!F89)</f>
        <v>0</v>
      </c>
      <c r="G89" s="115">
        <f ca="1">SUM('2020实际制造费用'!G89,'2020实际管理费用'!G89,'2020实际营业费用'!G89)</f>
        <v>0</v>
      </c>
      <c r="H89" s="115">
        <f>SUM('2020实际制造费用'!H89,'2020实际管理费用'!H89,'2020实际营业费用'!H89)</f>
        <v>0</v>
      </c>
      <c r="I89" s="115">
        <f>SUM('2020实际制造费用'!I89,'2020实际管理费用'!I89,'2020实际营业费用'!I89)</f>
        <v>0</v>
      </c>
      <c r="J89" s="115">
        <f>SUM('2020实际制造费用'!J89,'2020实际管理费用'!J89,'2020实际营业费用'!J89)</f>
        <v>0</v>
      </c>
      <c r="K89" s="115">
        <f>SUM('2020实际制造费用'!K89,'2020实际管理费用'!K89,'2020实际营业费用'!K89)</f>
        <v>0</v>
      </c>
      <c r="L89" s="115">
        <f>SUM('2020实际制造费用'!L89,'2020实际管理费用'!L89,'2020实际营业费用'!L89)</f>
        <v>0</v>
      </c>
      <c r="M89" s="115">
        <f>SUM('2020实际制造费用'!M89,'2020实际管理费用'!M89,'2020实际营业费用'!M89)</f>
        <v>0</v>
      </c>
      <c r="N89" s="115">
        <f>SUM('2020实际制造费用'!N89,'2020实际管理费用'!N89,'2020实际营业费用'!N89)</f>
        <v>0</v>
      </c>
      <c r="O89" s="115">
        <f>SUM('2020实际制造费用'!O89,'2020实际管理费用'!O89,'2020实际营业费用'!O89)</f>
        <v>0</v>
      </c>
      <c r="P89" s="115">
        <f>SUM('2020实际制造费用'!P89,'2020实际管理费用'!P89,'2020实际营业费用'!P89)</f>
        <v>0</v>
      </c>
      <c r="Q89" s="115">
        <f>SUM('2020实际制造费用'!Q89,'2020实际管理费用'!Q89,'2020实际营业费用'!Q89)</f>
        <v>0</v>
      </c>
      <c r="R89" s="115">
        <f>SUM('2020实际制造费用'!R89,'2020实际管理费用'!R89,'2020实际营业费用'!R89)</f>
        <v>0</v>
      </c>
      <c r="S89" s="115">
        <f>SUM('2020实际制造费用'!S89,'2020实际管理费用'!S89,'2020实际营业费用'!S89)</f>
        <v>0</v>
      </c>
      <c r="T89" s="116">
        <f t="shared" si="1"/>
        <v>0</v>
      </c>
      <c r="U89" s="88"/>
    </row>
    <row r="90" spans="1:29" s="15" customFormat="1" ht="17.25" customHeight="1">
      <c r="A90" s="149" t="s">
        <v>116</v>
      </c>
      <c r="B90" s="46" t="s">
        <v>227</v>
      </c>
      <c r="C90" s="48" t="s">
        <v>117</v>
      </c>
      <c r="D90" s="115">
        <f ca="1">SUM('2020实际制造费用'!D90,'2020实际管理费用'!D90,'2020实际营业费用'!D90)</f>
        <v>0</v>
      </c>
      <c r="E90" s="115">
        <f ca="1">SUM('2020实际制造费用'!E90,'2020实际管理费用'!E90,'2020实际营业费用'!E90)</f>
        <v>0</v>
      </c>
      <c r="F90" s="115">
        <f ca="1">SUM('2020实际制造费用'!F90,'2020实际管理费用'!F90,'2020实际营业费用'!F90)</f>
        <v>0</v>
      </c>
      <c r="G90" s="115">
        <f ca="1">SUM('2020实际制造费用'!G90,'2020实际管理费用'!G90,'2020实际营业费用'!G90)</f>
        <v>0</v>
      </c>
      <c r="H90" s="115">
        <f>SUM('2020实际制造费用'!H90,'2020实际管理费用'!H90,'2020实际营业费用'!H90)</f>
        <v>0</v>
      </c>
      <c r="I90" s="115">
        <f>SUM('2020实际制造费用'!I90,'2020实际管理费用'!I90,'2020实际营业费用'!I90)</f>
        <v>0</v>
      </c>
      <c r="J90" s="115">
        <f>SUM('2020实际制造费用'!J90,'2020实际管理费用'!J90,'2020实际营业费用'!J90)</f>
        <v>0</v>
      </c>
      <c r="K90" s="115">
        <f>SUM('2020实际制造费用'!K90,'2020实际管理费用'!K90,'2020实际营业费用'!K90)</f>
        <v>0</v>
      </c>
      <c r="L90" s="115">
        <f>SUM('2020实际制造费用'!L90,'2020实际管理费用'!L90,'2020实际营业费用'!L90)</f>
        <v>0</v>
      </c>
      <c r="M90" s="115">
        <f>SUM('2020实际制造费用'!M90,'2020实际管理费用'!M90,'2020实际营业费用'!M90)</f>
        <v>0</v>
      </c>
      <c r="N90" s="115">
        <f>SUM('2020实际制造费用'!N90,'2020实际管理费用'!N90,'2020实际营业费用'!N90)</f>
        <v>0</v>
      </c>
      <c r="O90" s="115">
        <f>SUM('2020实际制造费用'!O90,'2020实际管理费用'!O90,'2020实际营业费用'!O90)</f>
        <v>0</v>
      </c>
      <c r="P90" s="115">
        <f>SUM('2020实际制造费用'!P90,'2020实际管理费用'!P90,'2020实际营业费用'!P90)</f>
        <v>0</v>
      </c>
      <c r="Q90" s="115">
        <f>SUM('2020实际制造费用'!Q90,'2020实际管理费用'!Q90,'2020实际营业费用'!Q90)</f>
        <v>0</v>
      </c>
      <c r="R90" s="115">
        <f>SUM('2020实际制造费用'!R90,'2020实际管理费用'!R90,'2020实际营业费用'!R90)</f>
        <v>0</v>
      </c>
      <c r="S90" s="115">
        <f>SUM('2020实际制造费用'!S90,'2020实际管理费用'!S90,'2020实际营业费用'!S90)</f>
        <v>0</v>
      </c>
      <c r="T90" s="116">
        <f t="shared" si="1"/>
        <v>0</v>
      </c>
      <c r="U90" s="88"/>
    </row>
    <row r="91" spans="1:29" s="15" customFormat="1" ht="17.25" customHeight="1">
      <c r="A91" s="149"/>
      <c r="B91" s="46" t="s">
        <v>228</v>
      </c>
      <c r="C91" s="48" t="s">
        <v>441</v>
      </c>
      <c r="D91" s="115">
        <f ca="1">SUM('2020实际制造费用'!D91,'2020实际管理费用'!D91,'2020实际营业费用'!D91)</f>
        <v>34408.149999999994</v>
      </c>
      <c r="E91" s="115">
        <f ca="1">SUM('2020实际制造费用'!E91,'2020实际管理费用'!E91,'2020实际营业费用'!E91)</f>
        <v>117467.42</v>
      </c>
      <c r="F91" s="115">
        <f ca="1">SUM('2020实际制造费用'!F91,'2020实际管理费用'!F91,'2020实际营业费用'!F91)</f>
        <v>-83412.040000000037</v>
      </c>
      <c r="G91" s="115">
        <f ca="1">SUM('2020实际制造费用'!G91,'2020实际管理费用'!G91,'2020实际营业费用'!G91)</f>
        <v>394956.73</v>
      </c>
      <c r="H91" s="115">
        <f>SUM('2020实际制造费用'!H91,'2020实际管理费用'!H91,'2020实际营业费用'!H91)</f>
        <v>112922.64</v>
      </c>
      <c r="I91" s="115">
        <f>SUM('2020实际制造费用'!I91,'2020实际管理费用'!I91,'2020实际营业费用'!I91)</f>
        <v>124886.47999999998</v>
      </c>
      <c r="J91" s="115">
        <f>SUM('2020实际制造费用'!J91,'2020实际管理费用'!J91,'2020实际营业费用'!J91)</f>
        <v>39680.19</v>
      </c>
      <c r="K91" s="115">
        <f>SUM('2020实际制造费用'!K91,'2020实际管理费用'!K91,'2020实际营业费用'!K91)</f>
        <v>117467.42</v>
      </c>
      <c r="L91" s="115">
        <f>SUM('2020实际制造费用'!L91,'2020实际管理费用'!L91,'2020实际营业费用'!L91)</f>
        <v>0</v>
      </c>
      <c r="M91" s="115">
        <f>SUM('2020实际制造费用'!M91,'2020实际管理费用'!M91,'2020实际营业费用'!M91)</f>
        <v>0</v>
      </c>
      <c r="N91" s="115">
        <f>SUM('2020实际制造费用'!N91,'2020实际管理费用'!N91,'2020实际营业费用'!N91)</f>
        <v>0</v>
      </c>
      <c r="O91" s="115">
        <f>SUM('2020实际制造费用'!O91,'2020实际管理费用'!O91,'2020实际营业费用'!O91)</f>
        <v>0</v>
      </c>
      <c r="P91" s="115">
        <f>SUM('2020实际制造费用'!P91,'2020实际管理费用'!P91,'2020实际营业费用'!P91)</f>
        <v>0</v>
      </c>
      <c r="Q91" s="115">
        <f>SUM('2020实际制造费用'!Q91,'2020实际管理费用'!Q91,'2020实际营业费用'!Q91)</f>
        <v>0</v>
      </c>
      <c r="R91" s="115">
        <f>SUM('2020实际制造费用'!R91,'2020实际管理费用'!R91,'2020实际营业费用'!R91)</f>
        <v>0</v>
      </c>
      <c r="S91" s="115">
        <f>SUM('2020实际制造费用'!S91,'2020实际管理费用'!S91,'2020实际营业费用'!S91)</f>
        <v>0</v>
      </c>
      <c r="T91" s="116">
        <f t="shared" si="1"/>
        <v>394956.73</v>
      </c>
      <c r="U91" s="88"/>
    </row>
    <row r="92" spans="1:29" s="15" customFormat="1" ht="17.25" customHeight="1">
      <c r="A92" s="149"/>
      <c r="B92" s="46" t="s">
        <v>118</v>
      </c>
      <c r="C92" s="48" t="s">
        <v>16</v>
      </c>
      <c r="D92" s="115">
        <f ca="1">SUM('2020实际制造费用'!D92,'2020实际管理费用'!D92,'2020实际营业费用'!D92)</f>
        <v>212.7800000000035</v>
      </c>
      <c r="E92" s="115">
        <f ca="1">SUM('2020实际制造费用'!E92,'2020实际管理费用'!E92,'2020实际营业费用'!E92)</f>
        <v>131776.81</v>
      </c>
      <c r="F92" s="115">
        <f ca="1">SUM('2020实际制造费用'!F92,'2020实际管理费用'!F92,'2020实际营业费用'!F92)</f>
        <v>-238776.90999999997</v>
      </c>
      <c r="G92" s="115">
        <f ca="1">SUM('2020实际制造费用'!G92,'2020实际管理费用'!G92,'2020实际营业费用'!G92)</f>
        <v>333681.93</v>
      </c>
      <c r="H92" s="115">
        <f>SUM('2020实际制造费用'!H92,'2020实际管理费用'!H92,'2020实际营业费用'!H92)</f>
        <v>91196.53</v>
      </c>
      <c r="I92" s="115">
        <f>SUM('2020实际制造费用'!I92,'2020实际管理费用'!I92,'2020实际营业费用'!I92)</f>
        <v>49778.25</v>
      </c>
      <c r="J92" s="115">
        <f>SUM('2020实际制造费用'!J92,'2020实际管理费用'!J92,'2020实际营业费用'!J92)</f>
        <v>60930.34</v>
      </c>
      <c r="K92" s="115">
        <f>SUM('2020实际制造费用'!K92,'2020实际管理费用'!K92,'2020实际营业费用'!K92)</f>
        <v>131776.81</v>
      </c>
      <c r="L92" s="115">
        <f>SUM('2020实际制造费用'!L92,'2020实际管理费用'!L92,'2020实际营业费用'!L92)</f>
        <v>0</v>
      </c>
      <c r="M92" s="115">
        <f>SUM('2020实际制造费用'!M92,'2020实际管理费用'!M92,'2020实际营业费用'!M92)</f>
        <v>0</v>
      </c>
      <c r="N92" s="115">
        <f>SUM('2020实际制造费用'!N92,'2020实际管理费用'!N92,'2020实际营业费用'!N92)</f>
        <v>0</v>
      </c>
      <c r="O92" s="115">
        <f>SUM('2020实际制造费用'!O92,'2020实际管理费用'!O92,'2020实际营业费用'!O92)</f>
        <v>0</v>
      </c>
      <c r="P92" s="115">
        <f>SUM('2020实际制造费用'!P92,'2020实际管理费用'!P92,'2020实际营业费用'!P92)</f>
        <v>0</v>
      </c>
      <c r="Q92" s="115">
        <f>SUM('2020实际制造费用'!Q92,'2020实际管理费用'!Q92,'2020实际营业费用'!Q92)</f>
        <v>0</v>
      </c>
      <c r="R92" s="115">
        <f>SUM('2020实际制造费用'!R92,'2020实际管理费用'!R92,'2020实际营业费用'!R92)</f>
        <v>0</v>
      </c>
      <c r="S92" s="115">
        <f>SUM('2020实际制造费用'!S92,'2020实际管理费用'!S92,'2020实际营业费用'!S92)</f>
        <v>0</v>
      </c>
      <c r="T92" s="116">
        <f t="shared" si="1"/>
        <v>333681.93</v>
      </c>
      <c r="U92" s="88"/>
    </row>
    <row r="93" spans="1:29" s="34" customFormat="1" ht="15" customHeight="1">
      <c r="A93" s="144" t="s">
        <v>119</v>
      </c>
      <c r="B93" s="144"/>
      <c r="C93" s="144"/>
      <c r="D93" s="116">
        <f t="shared" ref="D93:T93" ca="1" si="2">SUM(D6:D92)</f>
        <v>1820904.03</v>
      </c>
      <c r="E93" s="116">
        <f t="shared" ca="1" si="2"/>
        <v>5029195.03</v>
      </c>
      <c r="F93" s="116">
        <f t="shared" ca="1" si="2"/>
        <v>5878133.879999999</v>
      </c>
      <c r="G93" s="116">
        <f t="shared" ca="1" si="2"/>
        <v>15937544.950000001</v>
      </c>
      <c r="H93" s="116">
        <f t="shared" si="2"/>
        <v>2408439.46</v>
      </c>
      <c r="I93" s="116">
        <f t="shared" si="2"/>
        <v>3401498.3</v>
      </c>
      <c r="J93" s="116">
        <f t="shared" si="2"/>
        <v>5098412.16</v>
      </c>
      <c r="K93" s="116">
        <f t="shared" si="2"/>
        <v>5029195.03</v>
      </c>
      <c r="L93" s="116">
        <f t="shared" si="2"/>
        <v>0</v>
      </c>
      <c r="M93" s="116">
        <f t="shared" si="2"/>
        <v>0</v>
      </c>
      <c r="N93" s="116">
        <f t="shared" si="2"/>
        <v>0</v>
      </c>
      <c r="O93" s="116">
        <f t="shared" si="2"/>
        <v>0</v>
      </c>
      <c r="P93" s="116">
        <f t="shared" si="2"/>
        <v>0</v>
      </c>
      <c r="Q93" s="116">
        <f t="shared" si="2"/>
        <v>0</v>
      </c>
      <c r="R93" s="116">
        <f t="shared" si="2"/>
        <v>0</v>
      </c>
      <c r="S93" s="116">
        <f t="shared" si="2"/>
        <v>0</v>
      </c>
      <c r="T93" s="116">
        <f t="shared" si="2"/>
        <v>15937544.950000001</v>
      </c>
      <c r="U93" s="88"/>
      <c r="V93" s="15"/>
      <c r="W93" s="15"/>
      <c r="X93" s="15"/>
      <c r="Y93" s="15"/>
      <c r="Z93" s="15"/>
      <c r="AA93" s="15"/>
      <c r="AB93" s="15"/>
      <c r="AC93" s="15"/>
    </row>
    <row r="94" spans="1:29">
      <c r="D94" s="33">
        <f ca="1">D93-SUM('2020实际制造费用'!D93,'2020实际管理费用'!D93,'2020实际营业费用'!D93)</f>
        <v>0</v>
      </c>
      <c r="E94" s="33">
        <f ca="1">E93-SUM('2020实际制造费用'!E93,'2020实际管理费用'!E93,'2020实际营业费用'!E93)</f>
        <v>0</v>
      </c>
      <c r="F94" s="33">
        <f ca="1">F93-SUM('2020实际制造费用'!F93,'2020实际管理费用'!F93,'2020实际营业费用'!F93)</f>
        <v>0</v>
      </c>
      <c r="G94" s="33">
        <f ca="1">G93-SUM('2020实际制造费用'!G93,'2020实际管理费用'!G93,'2020实际营业费用'!G93)</f>
        <v>0</v>
      </c>
      <c r="H94" s="33">
        <f>H93-SUM('2020实际制造费用'!H93,'2020实际管理费用'!H93,'2020实际营业费用'!H93)</f>
        <v>0</v>
      </c>
      <c r="I94" s="33">
        <f>I93-SUM('2020实际制造费用'!I93,'2020实际管理费用'!I93,'2020实际营业费用'!I93)</f>
        <v>0</v>
      </c>
      <c r="J94" s="33">
        <f>J93-SUM('2020实际制造费用'!J93,'2020实际管理费用'!J93,'2020实际营业费用'!J93)</f>
        <v>0</v>
      </c>
      <c r="K94" s="33">
        <f>K93-SUM('2020实际制造费用'!K93,'2020实际管理费用'!K93,'2020实际营业费用'!K93)</f>
        <v>0</v>
      </c>
      <c r="L94" s="33">
        <f>L93-SUM('2020实际制造费用'!L93,'2020实际管理费用'!L93,'2020实际营业费用'!L93)</f>
        <v>0</v>
      </c>
      <c r="M94" s="33">
        <f>M93-SUM('2020实际制造费用'!M93,'2020实际管理费用'!M93,'2020实际营业费用'!M93)</f>
        <v>0</v>
      </c>
      <c r="N94" s="33">
        <f>N93-SUM('2020实际制造费用'!N93,'2020实际管理费用'!N93,'2020实际营业费用'!N93)</f>
        <v>0</v>
      </c>
      <c r="O94" s="33">
        <f>O93-SUM('2020实际制造费用'!O93,'2020实际管理费用'!O93,'2020实际营业费用'!O93)</f>
        <v>0</v>
      </c>
      <c r="P94" s="33">
        <f>P93-SUM('2020实际制造费用'!P93,'2020实际管理费用'!P93,'2020实际营业费用'!P93)</f>
        <v>0</v>
      </c>
      <c r="Q94" s="33">
        <f>Q93-SUM('2020实际制造费用'!Q93,'2020实际管理费用'!Q93,'2020实际营业费用'!Q93)</f>
        <v>0</v>
      </c>
      <c r="R94" s="33">
        <f>R93-SUM('2020实际制造费用'!R93,'2020实际管理费用'!R93,'2020实际营业费用'!R93)</f>
        <v>0</v>
      </c>
      <c r="S94" s="33">
        <f>S93-SUM('2020实际制造费用'!S93,'2020实际管理费用'!S93,'2020实际营业费用'!S93)</f>
        <v>0</v>
      </c>
      <c r="T94" s="33">
        <f>T93-SUM('2020实际制造费用'!T93,'2020实际管理费用'!T93,'2020实际营业费用'!T93)</f>
        <v>0</v>
      </c>
      <c r="U94" s="33"/>
    </row>
    <row r="95" spans="1:29">
      <c r="L95" s="87"/>
    </row>
  </sheetData>
  <customSheetViews>
    <customSheetView guid="{8309B07A-FC01-4476-88AB-A9C1650B1DDA}">
      <pane xSplit="3" ySplit="5" topLeftCell="D72" activePane="bottomRight" state="frozen"/>
      <selection pane="bottomRight" activeCell="D100" sqref="D100"/>
      <pageMargins left="0.7" right="0.7" top="0.75" bottom="0.75" header="0.3" footer="0.3"/>
    </customSheetView>
    <customSheetView guid="{D4D59768-72E0-4FAB-974B-C4290D2FAC8F}">
      <pane xSplit="3" ySplit="5" topLeftCell="D75" activePane="bottomRight" state="frozen"/>
      <selection pane="bottomRight" activeCell="C97" sqref="C97"/>
      <pageMargins left="0.7" right="0.7" top="0.75" bottom="0.75" header="0.3" footer="0.3"/>
    </customSheetView>
    <customSheetView guid="{A37983A8-BC51-4154-8FEA-C3D4561882CC}">
      <pane xSplit="3" ySplit="5" topLeftCell="D81" activePane="bottomRight" state="frozen"/>
      <selection pane="bottomRight" activeCell="E83" sqref="E83"/>
      <pageMargins left="0.7" right="0.7" top="0.75" bottom="0.75" header="0.3" footer="0.3"/>
    </customSheetView>
    <customSheetView guid="{50C6B4FE-3059-4DA5-BCA6-E2B9EEC70A61}">
      <pane xSplit="3" ySplit="5" topLeftCell="K18" activePane="bottomRight" state="frozen"/>
      <selection pane="bottomRight" activeCell="T37" sqref="T37"/>
      <pageMargins left="0.7" right="0.7" top="0.75" bottom="0.75" header="0.3" footer="0.3"/>
    </customSheetView>
    <customSheetView guid="{4948553E-BE76-402B-BAA8-3966B343194D}">
      <pane xSplit="3" ySplit="5" topLeftCell="D72" activePane="bottomRight" state="frozen"/>
      <selection pane="bottomRight" activeCell="D100" sqref="D100"/>
      <pageMargins left="0.7" right="0.7" top="0.75" bottom="0.75" header="0.3" footer="0.3"/>
    </customSheetView>
    <customSheetView guid="{35971C6B-DC11-492B-B782-2EF173FCC689}">
      <pane xSplit="3" ySplit="5" topLeftCell="D79" activePane="bottomRight" state="frozen"/>
      <selection pane="bottomRight" activeCell="H79" sqref="H79"/>
      <pageMargins left="0.7" right="0.7" top="0.75" bottom="0.75" header="0.3" footer="0.3"/>
    </customSheetView>
    <customSheetView guid="{32F6004C-FCD8-4606-8BB7-0BE0BE0666BF}">
      <pane xSplit="3" ySplit="5" topLeftCell="D36" activePane="bottomRight" state="frozen"/>
      <selection pane="bottomRight" activeCell="I96" sqref="I96"/>
      <pageMargins left="0.7" right="0.7" top="0.75" bottom="0.75" header="0.3" footer="0.3"/>
    </customSheetView>
    <customSheetView guid="{5F046216-F62E-4A95-B8BD-6D2AB894BA3D}">
      <pane xSplit="3" ySplit="5" topLeftCell="D72" activePane="bottomRight" state="frozen"/>
      <selection pane="bottomRight" activeCell="D100" sqref="D100"/>
      <pageMargins left="0.7" right="0.7" top="0.75" bottom="0.75" header="0.3" footer="0.3"/>
    </customSheetView>
    <customSheetView guid="{20DEA1C3-F870-4325-A947-DF01307179C4}">
      <pane xSplit="3" ySplit="5" topLeftCell="D72" activePane="bottomRight" state="frozen"/>
      <selection pane="bottomRight" activeCell="D100" sqref="D100"/>
      <pageMargins left="0.7" right="0.7" top="0.75" bottom="0.75" header="0.3" footer="0.3"/>
    </customSheetView>
    <customSheetView guid="{A27792F8-7640-416B-AC24-5F35457394E7}">
      <pane xSplit="3" ySplit="5" topLeftCell="D75" activePane="bottomRight" state="frozen"/>
      <selection pane="bottomRight" activeCell="C97" sqref="C97"/>
      <pageMargins left="0.7" right="0.7" top="0.75" bottom="0.75" header="0.3" footer="0.3"/>
    </customSheetView>
  </customSheetViews>
  <mergeCells count="35">
    <mergeCell ref="A1:N1"/>
    <mergeCell ref="A4:A5"/>
    <mergeCell ref="B4:B5"/>
    <mergeCell ref="C4:C5"/>
    <mergeCell ref="D4:E4"/>
    <mergeCell ref="F4:G4"/>
    <mergeCell ref="H4:S4"/>
    <mergeCell ref="T4:T5"/>
    <mergeCell ref="U4:U5"/>
    <mergeCell ref="A6:A27"/>
    <mergeCell ref="B6:B7"/>
    <mergeCell ref="B10:B18"/>
    <mergeCell ref="B22:B26"/>
    <mergeCell ref="A63:A75"/>
    <mergeCell ref="B68:B69"/>
    <mergeCell ref="B73:B74"/>
    <mergeCell ref="A28:A40"/>
    <mergeCell ref="B28:B29"/>
    <mergeCell ref="B31:B33"/>
    <mergeCell ref="B34:B35"/>
    <mergeCell ref="B38:B39"/>
    <mergeCell ref="A41:A48"/>
    <mergeCell ref="B44:B45"/>
    <mergeCell ref="A49:A56"/>
    <mergeCell ref="B49:B51"/>
    <mergeCell ref="B52:B54"/>
    <mergeCell ref="A57:A62"/>
    <mergeCell ref="B59:B60"/>
    <mergeCell ref="A93:C93"/>
    <mergeCell ref="A76:A79"/>
    <mergeCell ref="B77:B78"/>
    <mergeCell ref="A80:A85"/>
    <mergeCell ref="B82:B84"/>
    <mergeCell ref="A86:A89"/>
    <mergeCell ref="A90:A92"/>
  </mergeCells>
  <phoneticPr fontId="10" type="noConversion"/>
  <conditionalFormatting sqref="U41:XFD41 A41:C41">
    <cfRule type="cellIs" dxfId="19" priority="1" stopIfTrue="1" operator="equal">
      <formula>"no"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1:R99"/>
  <sheetViews>
    <sheetView zoomScaleNormal="110" workbookViewId="0">
      <pane xSplit="3" ySplit="5" topLeftCell="D45" activePane="bottomRight" state="frozen"/>
      <selection pane="topRight" activeCell="D1" sqref="D1"/>
      <selection pane="bottomLeft" activeCell="A6" sqref="A6"/>
      <selection pane="bottomRight" activeCell="E48" sqref="E48"/>
    </sheetView>
  </sheetViews>
  <sheetFormatPr defaultRowHeight="14.25"/>
  <cols>
    <col min="1" max="1" width="5.625" style="7" customWidth="1"/>
    <col min="2" max="2" width="10.625" style="7" customWidth="1"/>
    <col min="3" max="3" width="12.125" style="7" customWidth="1"/>
    <col min="4" max="4" width="10.75" style="7" customWidth="1"/>
    <col min="5" max="9" width="11" style="7" customWidth="1"/>
    <col min="10" max="10" width="13" style="7" customWidth="1"/>
    <col min="11" max="11" width="11" style="7" customWidth="1"/>
    <col min="12" max="12" width="12.625" style="7" customWidth="1"/>
    <col min="13" max="13" width="11" style="7" customWidth="1"/>
    <col min="14" max="14" width="11.875" style="7" customWidth="1"/>
    <col min="15" max="15" width="24.75" style="7" customWidth="1"/>
    <col min="16" max="17" width="5.875" style="7" bestFit="1" customWidth="1"/>
    <col min="18" max="18" width="6.75" style="7" bestFit="1" customWidth="1"/>
    <col min="19" max="16384" width="9" style="7"/>
  </cols>
  <sheetData>
    <row r="1" spans="1:18" s="2" customFormat="1" ht="28.5" customHeight="1">
      <c r="A1" s="162" t="s">
        <v>142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"/>
      <c r="M1" s="1"/>
      <c r="N1" s="1"/>
      <c r="O1" s="1"/>
      <c r="P1" s="1"/>
    </row>
    <row r="2" spans="1:18" s="58" customFormat="1" ht="18" customHeight="1">
      <c r="A2" s="3" t="str">
        <f>"编制单位："&amp;封面!A8</f>
        <v>编制单位：宁德市凯欣电池材料有限公司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编制期间：2020年4月</v>
      </c>
      <c r="G3" s="68"/>
      <c r="I3" s="5"/>
      <c r="L3" s="5" t="str">
        <f>"编制日期："&amp;YEAR(封面!$G$14)&amp;"年"&amp;MONTH(封面!$G$14)&amp;"月5日"</f>
        <v>编制日期：2020年5月5日</v>
      </c>
      <c r="N3" s="5"/>
      <c r="O3" s="5"/>
    </row>
    <row r="4" spans="1:18" s="8" customFormat="1" ht="14.25" customHeight="1">
      <c r="A4" s="163" t="s">
        <v>143</v>
      </c>
      <c r="B4" s="163" t="s">
        <v>144</v>
      </c>
      <c r="C4" s="164" t="s">
        <v>145</v>
      </c>
      <c r="D4" s="191" t="s">
        <v>146</v>
      </c>
      <c r="E4" s="193" t="s">
        <v>147</v>
      </c>
      <c r="F4" s="194"/>
      <c r="G4" s="194"/>
      <c r="H4" s="194"/>
      <c r="I4" s="195"/>
      <c r="J4" s="196" t="s">
        <v>0</v>
      </c>
      <c r="K4" s="197"/>
      <c r="L4" s="197"/>
      <c r="M4" s="197"/>
      <c r="N4" s="198"/>
      <c r="O4" s="6" t="s">
        <v>148</v>
      </c>
      <c r="P4" s="7"/>
      <c r="Q4" s="7"/>
    </row>
    <row r="5" spans="1:18" s="15" customFormat="1">
      <c r="A5" s="163"/>
      <c r="B5" s="163"/>
      <c r="C5" s="164"/>
      <c r="D5" s="192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</row>
    <row r="6" spans="1:18" s="15" customFormat="1" ht="17.25" customHeight="1">
      <c r="A6" s="187" t="s">
        <v>4</v>
      </c>
      <c r="B6" s="175" t="s">
        <v>150</v>
      </c>
      <c r="C6" s="45" t="s">
        <v>432</v>
      </c>
      <c r="D6" s="111">
        <f>'2019预算制造费用'!T6</f>
        <v>0</v>
      </c>
      <c r="E6" s="111">
        <f ca="1">OFFSET('2019制造费用'!$H6,0,MONTH(封面!$G$13)-1,)</f>
        <v>285922.83</v>
      </c>
      <c r="F6" s="109">
        <f ca="1">OFFSET('2019预算制造费用'!$H6,0,MONTH(封面!$G$13)-1,)</f>
        <v>0</v>
      </c>
      <c r="G6" s="109">
        <f ca="1">OFFSET('2020实际制造费用'!$H6,0,MONTH(封面!$G$13)-1,)</f>
        <v>262731.27</v>
      </c>
      <c r="H6" s="111">
        <f ca="1">IF(ISERROR(G6-E6),0,G6-E6)</f>
        <v>-23191.559999999998</v>
      </c>
      <c r="I6" s="111">
        <f ca="1">IF(ISERROR(G6-F6),0,G6-F6)</f>
        <v>262731.27</v>
      </c>
      <c r="J6" s="111">
        <f ca="1">SUM(OFFSET('2019制造费用'!$H6,0,0,1,MONTH(封面!$G$13)))</f>
        <v>813163</v>
      </c>
      <c r="K6" s="111">
        <f ca="1">SUM(OFFSET('2019预算制造费用'!$H6,0,0,1,MONTH(封面!$G$13)))</f>
        <v>0</v>
      </c>
      <c r="L6" s="111">
        <f ca="1">SUM(OFFSET('2020实际制造费用'!$H6,0,0,1,MONTH(封面!$G$13)))</f>
        <v>793043.41999999993</v>
      </c>
      <c r="M6" s="111">
        <f ca="1">L6-J6</f>
        <v>-20119.580000000075</v>
      </c>
      <c r="N6" s="111">
        <f ca="1">L6-K6</f>
        <v>793043.41999999993</v>
      </c>
      <c r="O6" s="108" t="str">
        <f>IF('2020实际制造费用'!U6="","",'2020实际制造费用'!U6)</f>
        <v/>
      </c>
      <c r="P6" s="69"/>
      <c r="Q6" s="69"/>
      <c r="R6" s="69"/>
    </row>
    <row r="7" spans="1:18" s="15" customFormat="1" ht="17.25" customHeight="1">
      <c r="A7" s="188"/>
      <c r="B7" s="177"/>
      <c r="C7" s="45" t="s">
        <v>433</v>
      </c>
      <c r="D7" s="111">
        <f>'2019预算制造费用'!T7</f>
        <v>0</v>
      </c>
      <c r="E7" s="111">
        <f ca="1">OFFSET('2019制造费用'!$H7,0,MONTH(封面!$G$13)-1,)</f>
        <v>23602.01</v>
      </c>
      <c r="F7" s="109">
        <f ca="1">OFFSET('2019预算制造费用'!$H7,0,MONTH(封面!$G$13)-1,)</f>
        <v>0</v>
      </c>
      <c r="G7" s="109">
        <f ca="1">OFFSET('2020实际制造费用'!$H7,0,MONTH(封面!$G$13)-1,)</f>
        <v>15676</v>
      </c>
      <c r="H7" s="111">
        <f t="shared" ref="H7:H70" ca="1" si="0">IF(ISERROR(G7-E7),0,G7-E7)</f>
        <v>-7926.0099999999984</v>
      </c>
      <c r="I7" s="111">
        <f t="shared" ref="I7:I70" ca="1" si="1">IF(ISERROR(G7-F7),0,G7-F7)</f>
        <v>15676</v>
      </c>
      <c r="J7" s="111">
        <f ca="1">SUM(OFFSET('2019制造费用'!$H7,0,0,1,MONTH(封面!$G$13)))</f>
        <v>58637.479999999996</v>
      </c>
      <c r="K7" s="111">
        <f ca="1">SUM(OFFSET('2019预算制造费用'!$H7,0,0,1,MONTH(封面!$G$13)))</f>
        <v>0</v>
      </c>
      <c r="L7" s="111">
        <f ca="1">SUM(OFFSET('2020实际制造费用'!$H7,0,0,1,MONTH(封面!$G$13)))</f>
        <v>59908.86</v>
      </c>
      <c r="M7" s="111">
        <f t="shared" ref="M7:M70" ca="1" si="2">L7-J7</f>
        <v>1271.3800000000047</v>
      </c>
      <c r="N7" s="111">
        <f t="shared" ref="N7:N70" ca="1" si="3">L7-K7</f>
        <v>59908.86</v>
      </c>
      <c r="O7" s="108" t="str">
        <f>IF('2020实际制造费用'!U7="","",'2020实际制造费用'!U7)</f>
        <v/>
      </c>
      <c r="P7" s="69"/>
      <c r="Q7" s="69"/>
      <c r="R7" s="69"/>
    </row>
    <row r="8" spans="1:18" s="15" customFormat="1" ht="17.25" customHeight="1">
      <c r="A8" s="188"/>
      <c r="B8" s="19" t="s">
        <v>151</v>
      </c>
      <c r="C8" s="45" t="s">
        <v>5</v>
      </c>
      <c r="D8" s="111">
        <f>'2019预算制造费用'!T8</f>
        <v>0</v>
      </c>
      <c r="E8" s="111">
        <f ca="1">OFFSET('2019制造费用'!$H8,0,MONTH(封面!$G$13)-1,)</f>
        <v>0</v>
      </c>
      <c r="F8" s="109">
        <f ca="1">OFFSET('2019预算制造费用'!$H8,0,MONTH(封面!$G$13)-1,)</f>
        <v>0</v>
      </c>
      <c r="G8" s="109">
        <f ca="1">OFFSET('2020实际制造费用'!$H8,0,MONTH(封面!$G$13)-1,)</f>
        <v>0</v>
      </c>
      <c r="H8" s="111">
        <f t="shared" ca="1" si="0"/>
        <v>0</v>
      </c>
      <c r="I8" s="111">
        <f t="shared" ca="1" si="1"/>
        <v>0</v>
      </c>
      <c r="J8" s="111">
        <f ca="1">SUM(OFFSET('2019制造费用'!$H8,0,0,1,MONTH(封面!$G$13)))</f>
        <v>12014.43</v>
      </c>
      <c r="K8" s="111">
        <f ca="1">SUM(OFFSET('2019预算制造费用'!$H8,0,0,1,MONTH(封面!$G$13)))</f>
        <v>0</v>
      </c>
      <c r="L8" s="111">
        <f ca="1">SUM(OFFSET('2020实际制造费用'!$H8,0,0,1,MONTH(封面!$G$13)))</f>
        <v>0</v>
      </c>
      <c r="M8" s="111">
        <f t="shared" ca="1" si="2"/>
        <v>-12014.43</v>
      </c>
      <c r="N8" s="111">
        <f t="shared" ca="1" si="3"/>
        <v>0</v>
      </c>
      <c r="O8" s="108" t="str">
        <f>IF('2020实际制造费用'!U8="","",'2020实际制造费用'!U8)</f>
        <v/>
      </c>
      <c r="P8" s="69"/>
      <c r="Q8" s="69"/>
      <c r="R8" s="69"/>
    </row>
    <row r="9" spans="1:18" s="15" customFormat="1" ht="17.25" customHeight="1">
      <c r="A9" s="188"/>
      <c r="B9" s="19" t="s">
        <v>6</v>
      </c>
      <c r="C9" s="45" t="s">
        <v>7</v>
      </c>
      <c r="D9" s="111">
        <f>'2019预算制造费用'!T9</f>
        <v>0</v>
      </c>
      <c r="E9" s="111">
        <f ca="1">OFFSET('2019制造费用'!$H9,0,MONTH(封面!$G$13)-1,)</f>
        <v>0</v>
      </c>
      <c r="F9" s="109">
        <f ca="1">OFFSET('2019预算制造费用'!$H9,0,MONTH(封面!$G$13)-1,)</f>
        <v>0</v>
      </c>
      <c r="G9" s="109">
        <f ca="1">OFFSET('2020实际制造费用'!$H9,0,MONTH(封面!$G$13)-1,)</f>
        <v>0</v>
      </c>
      <c r="H9" s="111">
        <f t="shared" ca="1" si="0"/>
        <v>0</v>
      </c>
      <c r="I9" s="111">
        <f t="shared" ca="1" si="1"/>
        <v>0</v>
      </c>
      <c r="J9" s="111">
        <f ca="1">SUM(OFFSET('2019制造费用'!$H9,0,0,1,MONTH(封面!$G$13)))</f>
        <v>0</v>
      </c>
      <c r="K9" s="111">
        <f ca="1">SUM(OFFSET('2019预算制造费用'!$H9,0,0,1,MONTH(封面!$G$13)))</f>
        <v>0</v>
      </c>
      <c r="L9" s="111">
        <f ca="1">SUM(OFFSET('2020实际制造费用'!$H9,0,0,1,MONTH(封面!$G$13)))</f>
        <v>0</v>
      </c>
      <c r="M9" s="111">
        <f t="shared" ca="1" si="2"/>
        <v>0</v>
      </c>
      <c r="N9" s="111">
        <f t="shared" ca="1" si="3"/>
        <v>0</v>
      </c>
      <c r="O9" s="108" t="str">
        <f>IF('2020实际制造费用'!U9="","",'2020实际制造费用'!U9)</f>
        <v/>
      </c>
      <c r="P9" s="69"/>
      <c r="Q9" s="69"/>
      <c r="R9" s="69"/>
    </row>
    <row r="10" spans="1:18" s="15" customFormat="1" ht="17.25" customHeight="1">
      <c r="A10" s="188"/>
      <c r="B10" s="175" t="s">
        <v>152</v>
      </c>
      <c r="C10" s="45" t="s">
        <v>8</v>
      </c>
      <c r="D10" s="111">
        <f>'2019预算制造费用'!T10</f>
        <v>0</v>
      </c>
      <c r="E10" s="111">
        <f ca="1">OFFSET('2019制造费用'!$H10,0,MONTH(封面!$G$13)-1,)</f>
        <v>0</v>
      </c>
      <c r="F10" s="109">
        <f ca="1">OFFSET('2019预算制造费用'!$H10,0,MONTH(封面!$G$13)-1,)</f>
        <v>0</v>
      </c>
      <c r="G10" s="109">
        <f ca="1">OFFSET('2020实际制造费用'!$H10,0,MONTH(封面!$G$13)-1,)</f>
        <v>0</v>
      </c>
      <c r="H10" s="111">
        <f t="shared" ca="1" si="0"/>
        <v>0</v>
      </c>
      <c r="I10" s="111">
        <f t="shared" ca="1" si="1"/>
        <v>0</v>
      </c>
      <c r="J10" s="111">
        <f ca="1">SUM(OFFSET('2019制造费用'!$H10,0,0,1,MONTH(封面!$G$13)))</f>
        <v>0</v>
      </c>
      <c r="K10" s="111">
        <f ca="1">SUM(OFFSET('2019预算制造费用'!$H10,0,0,1,MONTH(封面!$G$13)))</f>
        <v>0</v>
      </c>
      <c r="L10" s="111">
        <f ca="1">SUM(OFFSET('2020实际制造费用'!$H10,0,0,1,MONTH(封面!$G$13)))</f>
        <v>0</v>
      </c>
      <c r="M10" s="111">
        <f t="shared" ca="1" si="2"/>
        <v>0</v>
      </c>
      <c r="N10" s="111">
        <f t="shared" ca="1" si="3"/>
        <v>0</v>
      </c>
      <c r="O10" s="108" t="str">
        <f>IF('2020实际制造费用'!U10="","",'2020实际制造费用'!U10)</f>
        <v/>
      </c>
      <c r="P10" s="69"/>
      <c r="Q10" s="69"/>
      <c r="R10" s="69"/>
    </row>
    <row r="11" spans="1:18" s="15" customFormat="1" ht="17.25" customHeight="1">
      <c r="A11" s="188"/>
      <c r="B11" s="176"/>
      <c r="C11" s="45" t="s">
        <v>9</v>
      </c>
      <c r="D11" s="111">
        <f>'2019预算制造费用'!T11</f>
        <v>0</v>
      </c>
      <c r="E11" s="111">
        <f ca="1">OFFSET('2019制造费用'!$H11,0,MONTH(封面!$G$13)-1,)</f>
        <v>0</v>
      </c>
      <c r="F11" s="109">
        <f ca="1">OFFSET('2019预算制造费用'!$H11,0,MONTH(封面!$G$13)-1,)</f>
        <v>0</v>
      </c>
      <c r="G11" s="109">
        <f ca="1">OFFSET('2020实际制造费用'!$H11,0,MONTH(封面!$G$13)-1,)</f>
        <v>0</v>
      </c>
      <c r="H11" s="111">
        <f t="shared" ca="1" si="0"/>
        <v>0</v>
      </c>
      <c r="I11" s="111">
        <f t="shared" ca="1" si="1"/>
        <v>0</v>
      </c>
      <c r="J11" s="111">
        <f ca="1">SUM(OFFSET('2019制造费用'!$H11,0,0,1,MONTH(封面!$G$13)))</f>
        <v>0</v>
      </c>
      <c r="K11" s="111">
        <f ca="1">SUM(OFFSET('2019预算制造费用'!$H11,0,0,1,MONTH(封面!$G$13)))</f>
        <v>0</v>
      </c>
      <c r="L11" s="111">
        <f ca="1">SUM(OFFSET('2020实际制造费用'!$H11,0,0,1,MONTH(封面!$G$13)))</f>
        <v>0</v>
      </c>
      <c r="M11" s="111">
        <f t="shared" ca="1" si="2"/>
        <v>0</v>
      </c>
      <c r="N11" s="111">
        <f t="shared" ca="1" si="3"/>
        <v>0</v>
      </c>
      <c r="O11" s="108" t="str">
        <f>IF('2020实际制造费用'!U11="","",'2020实际制造费用'!U11)</f>
        <v/>
      </c>
      <c r="P11" s="69"/>
      <c r="Q11" s="69"/>
      <c r="R11" s="69"/>
    </row>
    <row r="12" spans="1:18" s="15" customFormat="1" ht="17.25" customHeight="1">
      <c r="A12" s="188"/>
      <c r="B12" s="176"/>
      <c r="C12" s="45" t="s">
        <v>10</v>
      </c>
      <c r="D12" s="111">
        <f>'2019预算制造费用'!T12</f>
        <v>0</v>
      </c>
      <c r="E12" s="111">
        <f ca="1">OFFSET('2019制造费用'!$H12,0,MONTH(封面!$G$13)-1,)</f>
        <v>0</v>
      </c>
      <c r="F12" s="109">
        <f ca="1">OFFSET('2019预算制造费用'!$H12,0,MONTH(封面!$G$13)-1,)</f>
        <v>0</v>
      </c>
      <c r="G12" s="109">
        <f ca="1">OFFSET('2020实际制造费用'!$H12,0,MONTH(封面!$G$13)-1,)</f>
        <v>9075</v>
      </c>
      <c r="H12" s="111">
        <f t="shared" ca="1" si="0"/>
        <v>9075</v>
      </c>
      <c r="I12" s="111">
        <f t="shared" ca="1" si="1"/>
        <v>9075</v>
      </c>
      <c r="J12" s="111">
        <f ca="1">SUM(OFFSET('2019制造费用'!$H12,0,0,1,MONTH(封面!$G$13)))</f>
        <v>0</v>
      </c>
      <c r="K12" s="111">
        <f ca="1">SUM(OFFSET('2019预算制造费用'!$H12,0,0,1,MONTH(封面!$G$13)))</f>
        <v>0</v>
      </c>
      <c r="L12" s="111">
        <f ca="1">SUM(OFFSET('2020实际制造费用'!$H12,0,0,1,MONTH(封面!$G$13)))</f>
        <v>29575</v>
      </c>
      <c r="M12" s="111">
        <f t="shared" ca="1" si="2"/>
        <v>29575</v>
      </c>
      <c r="N12" s="111">
        <f t="shared" ca="1" si="3"/>
        <v>29575</v>
      </c>
      <c r="O12" s="108" t="str">
        <f>IF('2020实际制造费用'!U12="","",'2020实际制造费用'!U12)</f>
        <v/>
      </c>
      <c r="P12" s="69"/>
      <c r="Q12" s="69"/>
      <c r="R12" s="69"/>
    </row>
    <row r="13" spans="1:18" s="15" customFormat="1" ht="17.25" customHeight="1">
      <c r="A13" s="188"/>
      <c r="B13" s="176"/>
      <c r="C13" s="45" t="s">
        <v>11</v>
      </c>
      <c r="D13" s="111">
        <f>'2019预算制造费用'!T13</f>
        <v>0</v>
      </c>
      <c r="E13" s="111">
        <f ca="1">OFFSET('2019制造费用'!$H13,0,MONTH(封面!$G$13)-1,)</f>
        <v>0</v>
      </c>
      <c r="F13" s="109">
        <f ca="1">OFFSET('2019预算制造费用'!$H13,0,MONTH(封面!$G$13)-1,)</f>
        <v>0</v>
      </c>
      <c r="G13" s="109">
        <f ca="1">OFFSET('2020实际制造费用'!$H13,0,MONTH(封面!$G$13)-1,)</f>
        <v>0</v>
      </c>
      <c r="H13" s="111">
        <f t="shared" ca="1" si="0"/>
        <v>0</v>
      </c>
      <c r="I13" s="111">
        <f t="shared" ca="1" si="1"/>
        <v>0</v>
      </c>
      <c r="J13" s="111">
        <f ca="1">SUM(OFFSET('2019制造费用'!$H13,0,0,1,MONTH(封面!$G$13)))</f>
        <v>0</v>
      </c>
      <c r="K13" s="111">
        <f ca="1">SUM(OFFSET('2019预算制造费用'!$H13,0,0,1,MONTH(封面!$G$13)))</f>
        <v>0</v>
      </c>
      <c r="L13" s="111">
        <f ca="1">SUM(OFFSET('2020实际制造费用'!$H13,0,0,1,MONTH(封面!$G$13)))</f>
        <v>0</v>
      </c>
      <c r="M13" s="111">
        <f t="shared" ca="1" si="2"/>
        <v>0</v>
      </c>
      <c r="N13" s="111">
        <f t="shared" ca="1" si="3"/>
        <v>0</v>
      </c>
      <c r="O13" s="108" t="str">
        <f>IF('2020实际制造费用'!U13="","",'2020实际制造费用'!U13)</f>
        <v/>
      </c>
      <c r="P13" s="69"/>
      <c r="Q13" s="69"/>
      <c r="R13" s="69"/>
    </row>
    <row r="14" spans="1:18" s="15" customFormat="1" ht="17.25" customHeight="1">
      <c r="A14" s="188"/>
      <c r="B14" s="176"/>
      <c r="C14" s="45" t="s">
        <v>12</v>
      </c>
      <c r="D14" s="111">
        <f>'2019预算制造费用'!T14</f>
        <v>0</v>
      </c>
      <c r="E14" s="111">
        <f ca="1">OFFSET('2019制造费用'!$H14,0,MONTH(封面!$G$13)-1,)</f>
        <v>0</v>
      </c>
      <c r="F14" s="109">
        <f ca="1">OFFSET('2019预算制造费用'!$H14,0,MONTH(封面!$G$13)-1,)</f>
        <v>0</v>
      </c>
      <c r="G14" s="109">
        <f ca="1">OFFSET('2020实际制造费用'!$H14,0,MONTH(封面!$G$13)-1,)</f>
        <v>0</v>
      </c>
      <c r="H14" s="111">
        <f t="shared" ca="1" si="0"/>
        <v>0</v>
      </c>
      <c r="I14" s="111">
        <f t="shared" ca="1" si="1"/>
        <v>0</v>
      </c>
      <c r="J14" s="111">
        <f ca="1">SUM(OFFSET('2019制造费用'!$H14,0,0,1,MONTH(封面!$G$13)))</f>
        <v>0</v>
      </c>
      <c r="K14" s="111">
        <f ca="1">SUM(OFFSET('2019预算制造费用'!$H14,0,0,1,MONTH(封面!$G$13)))</f>
        <v>0</v>
      </c>
      <c r="L14" s="111">
        <f ca="1">SUM(OFFSET('2020实际制造费用'!$H14,0,0,1,MONTH(封面!$G$13)))</f>
        <v>500</v>
      </c>
      <c r="M14" s="111">
        <f t="shared" ca="1" si="2"/>
        <v>500</v>
      </c>
      <c r="N14" s="111">
        <f t="shared" ca="1" si="3"/>
        <v>500</v>
      </c>
      <c r="O14" s="108" t="str">
        <f>IF('2020实际制造费用'!U14="","",'2020实际制造费用'!U14)</f>
        <v/>
      </c>
      <c r="P14" s="69"/>
      <c r="Q14" s="69"/>
      <c r="R14" s="69"/>
    </row>
    <row r="15" spans="1:18" s="15" customFormat="1" ht="17.25" customHeight="1">
      <c r="A15" s="188"/>
      <c r="B15" s="176"/>
      <c r="C15" s="45" t="s">
        <v>13</v>
      </c>
      <c r="D15" s="111">
        <f>'2019预算制造费用'!T15</f>
        <v>0</v>
      </c>
      <c r="E15" s="111">
        <f ca="1">OFFSET('2019制造费用'!$H15,0,MONTH(封面!$G$13)-1,)</f>
        <v>0</v>
      </c>
      <c r="F15" s="109">
        <f ca="1">OFFSET('2019预算制造费用'!$H15,0,MONTH(封面!$G$13)-1,)</f>
        <v>0</v>
      </c>
      <c r="G15" s="109">
        <f ca="1">OFFSET('2020实际制造费用'!$H15,0,MONTH(封面!$G$13)-1,)</f>
        <v>0</v>
      </c>
      <c r="H15" s="111">
        <f t="shared" ca="1" si="0"/>
        <v>0</v>
      </c>
      <c r="I15" s="111">
        <f t="shared" ca="1" si="1"/>
        <v>0</v>
      </c>
      <c r="J15" s="111">
        <f ca="1">SUM(OFFSET('2019制造费用'!$H15,0,0,1,MONTH(封面!$G$13)))</f>
        <v>0</v>
      </c>
      <c r="K15" s="111">
        <f ca="1">SUM(OFFSET('2019预算制造费用'!$H15,0,0,1,MONTH(封面!$G$13)))</f>
        <v>0</v>
      </c>
      <c r="L15" s="111">
        <f ca="1">SUM(OFFSET('2020实际制造费用'!$H15,0,0,1,MONTH(封面!$G$13)))</f>
        <v>0</v>
      </c>
      <c r="M15" s="111">
        <f t="shared" ca="1" si="2"/>
        <v>0</v>
      </c>
      <c r="N15" s="111">
        <f t="shared" ca="1" si="3"/>
        <v>0</v>
      </c>
      <c r="O15" s="108" t="str">
        <f>IF('2020实际制造费用'!U15="","",'2020实际制造费用'!U15)</f>
        <v/>
      </c>
      <c r="P15" s="69"/>
      <c r="Q15" s="69"/>
      <c r="R15" s="69"/>
    </row>
    <row r="16" spans="1:18" s="15" customFormat="1" ht="17.25" customHeight="1">
      <c r="A16" s="188"/>
      <c r="B16" s="176"/>
      <c r="C16" s="45" t="s">
        <v>14</v>
      </c>
      <c r="D16" s="111">
        <f>'2019预算制造费用'!T16</f>
        <v>0</v>
      </c>
      <c r="E16" s="111">
        <f ca="1">OFFSET('2019制造费用'!$H16,0,MONTH(封面!$G$13)-1,)</f>
        <v>0</v>
      </c>
      <c r="F16" s="109">
        <f ca="1">OFFSET('2019预算制造费用'!$H16,0,MONTH(封面!$G$13)-1,)</f>
        <v>0</v>
      </c>
      <c r="G16" s="109">
        <f ca="1">OFFSET('2020实际制造费用'!$H16,0,MONTH(封面!$G$13)-1,)</f>
        <v>0</v>
      </c>
      <c r="H16" s="111">
        <f t="shared" ca="1" si="0"/>
        <v>0</v>
      </c>
      <c r="I16" s="111">
        <f t="shared" ca="1" si="1"/>
        <v>0</v>
      </c>
      <c r="J16" s="111">
        <f ca="1">SUM(OFFSET('2019制造费用'!$H16,0,0,1,MONTH(封面!$G$13)))</f>
        <v>0</v>
      </c>
      <c r="K16" s="111">
        <f ca="1">SUM(OFFSET('2019预算制造费用'!$H16,0,0,1,MONTH(封面!$G$13)))</f>
        <v>0</v>
      </c>
      <c r="L16" s="111">
        <f ca="1">SUM(OFFSET('2020实际制造费用'!$H16,0,0,1,MONTH(封面!$G$13)))</f>
        <v>0</v>
      </c>
      <c r="M16" s="111">
        <f t="shared" ca="1" si="2"/>
        <v>0</v>
      </c>
      <c r="N16" s="111">
        <f t="shared" ca="1" si="3"/>
        <v>0</v>
      </c>
      <c r="O16" s="108" t="str">
        <f>IF('2020实际制造费用'!U16="","",'2020实际制造费用'!U16)</f>
        <v/>
      </c>
      <c r="P16" s="69"/>
      <c r="Q16" s="69"/>
      <c r="R16" s="69"/>
    </row>
    <row r="17" spans="1:18" s="15" customFormat="1" ht="17.25" customHeight="1">
      <c r="A17" s="188"/>
      <c r="B17" s="176"/>
      <c r="C17" s="45" t="s">
        <v>15</v>
      </c>
      <c r="D17" s="111">
        <f>'2019预算制造费用'!T17</f>
        <v>0</v>
      </c>
      <c r="E17" s="111">
        <f ca="1">OFFSET('2019制造费用'!$H17,0,MONTH(封面!$G$13)-1,)</f>
        <v>0</v>
      </c>
      <c r="F17" s="109">
        <f ca="1">OFFSET('2019预算制造费用'!$H17,0,MONTH(封面!$G$13)-1,)</f>
        <v>0</v>
      </c>
      <c r="G17" s="109">
        <f ca="1">OFFSET('2020实际制造费用'!$H17,0,MONTH(封面!$G$13)-1,)</f>
        <v>0</v>
      </c>
      <c r="H17" s="111">
        <f t="shared" ca="1" si="0"/>
        <v>0</v>
      </c>
      <c r="I17" s="111">
        <f t="shared" ca="1" si="1"/>
        <v>0</v>
      </c>
      <c r="J17" s="111">
        <f ca="1">SUM(OFFSET('2019制造费用'!$H17,0,0,1,MONTH(封面!$G$13)))</f>
        <v>0</v>
      </c>
      <c r="K17" s="111">
        <f ca="1">SUM(OFFSET('2019预算制造费用'!$H17,0,0,1,MONTH(封面!$G$13)))</f>
        <v>0</v>
      </c>
      <c r="L17" s="111">
        <f ca="1">SUM(OFFSET('2020实际制造费用'!$H17,0,0,1,MONTH(封面!$G$13)))</f>
        <v>0</v>
      </c>
      <c r="M17" s="111">
        <f t="shared" ca="1" si="2"/>
        <v>0</v>
      </c>
      <c r="N17" s="111">
        <f t="shared" ca="1" si="3"/>
        <v>0</v>
      </c>
      <c r="O17" s="108" t="str">
        <f>IF('2020实际制造费用'!U17="","",'2020实际制造费用'!U17)</f>
        <v/>
      </c>
      <c r="P17" s="69"/>
      <c r="Q17" s="69"/>
      <c r="R17" s="69"/>
    </row>
    <row r="18" spans="1:18" s="15" customFormat="1" ht="17.25" customHeight="1">
      <c r="A18" s="188"/>
      <c r="B18" s="177"/>
      <c r="C18" s="45" t="s">
        <v>434</v>
      </c>
      <c r="D18" s="111">
        <f>'2019预算制造费用'!T18</f>
        <v>0</v>
      </c>
      <c r="E18" s="111">
        <f ca="1">OFFSET('2019制造费用'!$H18,0,MONTH(封面!$G$13)-1,)</f>
        <v>0</v>
      </c>
      <c r="F18" s="109">
        <f ca="1">OFFSET('2019预算制造费用'!$H18,0,MONTH(封面!$G$13)-1,)</f>
        <v>0</v>
      </c>
      <c r="G18" s="109">
        <f ca="1">OFFSET('2020实际制造费用'!$H18,0,MONTH(封面!$G$13)-1,)</f>
        <v>416.46</v>
      </c>
      <c r="H18" s="111">
        <f t="shared" ca="1" si="0"/>
        <v>416.46</v>
      </c>
      <c r="I18" s="111">
        <f t="shared" ca="1" si="1"/>
        <v>416.46</v>
      </c>
      <c r="J18" s="111">
        <f ca="1">SUM(OFFSET('2019制造费用'!$H18,0,0,1,MONTH(封面!$G$13)))</f>
        <v>0</v>
      </c>
      <c r="K18" s="111">
        <f ca="1">SUM(OFFSET('2019预算制造费用'!$H18,0,0,1,MONTH(封面!$G$13)))</f>
        <v>0</v>
      </c>
      <c r="L18" s="111">
        <f ca="1">SUM(OFFSET('2020实际制造费用'!$H18,0,0,1,MONTH(封面!$G$13)))</f>
        <v>1228.3799999999999</v>
      </c>
      <c r="M18" s="111">
        <f t="shared" ca="1" si="2"/>
        <v>1228.3799999999999</v>
      </c>
      <c r="N18" s="111">
        <f t="shared" ca="1" si="3"/>
        <v>1228.3799999999999</v>
      </c>
      <c r="O18" s="108" t="str">
        <f>IF('2020实际制造费用'!U18="","",'2020实际制造费用'!U18)</f>
        <v/>
      </c>
      <c r="P18" s="69"/>
      <c r="Q18" s="69"/>
      <c r="R18" s="69"/>
    </row>
    <row r="19" spans="1:18" s="15" customFormat="1" ht="17.25" customHeight="1">
      <c r="A19" s="188"/>
      <c r="B19" s="21" t="s">
        <v>153</v>
      </c>
      <c r="C19" s="45" t="s">
        <v>17</v>
      </c>
      <c r="D19" s="111">
        <f>'2019预算制造费用'!T19</f>
        <v>0</v>
      </c>
      <c r="E19" s="111">
        <f ca="1">OFFSET('2019制造费用'!$H19,0,MONTH(封面!$G$13)-1,)</f>
        <v>6054</v>
      </c>
      <c r="F19" s="109">
        <f ca="1">OFFSET('2019预算制造费用'!$H19,0,MONTH(封面!$G$13)-1,)</f>
        <v>0</v>
      </c>
      <c r="G19" s="109">
        <f ca="1">OFFSET('2020实际制造费用'!$H19,0,MONTH(封面!$G$13)-1,)</f>
        <v>5208</v>
      </c>
      <c r="H19" s="111">
        <f t="shared" ca="1" si="0"/>
        <v>-846</v>
      </c>
      <c r="I19" s="111">
        <f t="shared" ca="1" si="1"/>
        <v>5208</v>
      </c>
      <c r="J19" s="111">
        <f ca="1">SUM(OFFSET('2019制造费用'!$H19,0,0,1,MONTH(封面!$G$13)))</f>
        <v>20520</v>
      </c>
      <c r="K19" s="111">
        <f ca="1">SUM(OFFSET('2019预算制造费用'!$H19,0,0,1,MONTH(封面!$G$13)))</f>
        <v>0</v>
      </c>
      <c r="L19" s="111">
        <f ca="1">SUM(OFFSET('2020实际制造费用'!$H19,0,0,1,MONTH(封面!$G$13)))</f>
        <v>21168</v>
      </c>
      <c r="M19" s="111">
        <f t="shared" ca="1" si="2"/>
        <v>648</v>
      </c>
      <c r="N19" s="111">
        <f t="shared" ca="1" si="3"/>
        <v>21168</v>
      </c>
      <c r="O19" s="108" t="str">
        <f>IF('2020实际制造费用'!U19="","",'2020实际制造费用'!U19)</f>
        <v/>
      </c>
      <c r="P19" s="69"/>
      <c r="Q19" s="69"/>
      <c r="R19" s="69"/>
    </row>
    <row r="20" spans="1:18" s="15" customFormat="1" ht="17.25" customHeight="1">
      <c r="A20" s="188"/>
      <c r="B20" s="19" t="s">
        <v>18</v>
      </c>
      <c r="C20" s="45" t="s">
        <v>19</v>
      </c>
      <c r="D20" s="111">
        <f>'2019预算制造费用'!T20</f>
        <v>0</v>
      </c>
      <c r="E20" s="111">
        <f ca="1">OFFSET('2019制造费用'!$H20,0,MONTH(封面!$G$13)-1,)</f>
        <v>0</v>
      </c>
      <c r="F20" s="109">
        <f ca="1">OFFSET('2019预算制造费用'!$H20,0,MONTH(封面!$G$13)-1,)</f>
        <v>0</v>
      </c>
      <c r="G20" s="109">
        <f ca="1">OFFSET('2020实际制造费用'!$H20,0,MONTH(封面!$G$13)-1,)</f>
        <v>0</v>
      </c>
      <c r="H20" s="111">
        <f t="shared" ca="1" si="0"/>
        <v>0</v>
      </c>
      <c r="I20" s="111">
        <f t="shared" ca="1" si="1"/>
        <v>0</v>
      </c>
      <c r="J20" s="111">
        <f ca="1">SUM(OFFSET('2019制造费用'!$H20,0,0,1,MONTH(封面!$G$13)))</f>
        <v>0</v>
      </c>
      <c r="K20" s="111">
        <f ca="1">SUM(OFFSET('2019预算制造费用'!$H20,0,0,1,MONTH(封面!$G$13)))</f>
        <v>0</v>
      </c>
      <c r="L20" s="111">
        <f ca="1">SUM(OFFSET('2020实际制造费用'!$H20,0,0,1,MONTH(封面!$G$13)))</f>
        <v>0</v>
      </c>
      <c r="M20" s="111">
        <f t="shared" ca="1" si="2"/>
        <v>0</v>
      </c>
      <c r="N20" s="111">
        <f t="shared" ca="1" si="3"/>
        <v>0</v>
      </c>
      <c r="O20" s="108" t="str">
        <f>IF('2020实际制造费用'!U20="","",'2020实际制造费用'!U20)</f>
        <v/>
      </c>
      <c r="P20" s="69"/>
      <c r="Q20" s="69"/>
      <c r="R20" s="69"/>
    </row>
    <row r="21" spans="1:18" s="15" customFormat="1" ht="17.25" customHeight="1">
      <c r="A21" s="188"/>
      <c r="B21" s="19" t="s">
        <v>154</v>
      </c>
      <c r="C21" s="45" t="s">
        <v>20</v>
      </c>
      <c r="D21" s="111">
        <f>'2019预算制造费用'!T21</f>
        <v>0</v>
      </c>
      <c r="E21" s="111">
        <f ca="1">OFFSET('2019制造费用'!$H21,0,MONTH(封面!$G$13)-1,)</f>
        <v>0</v>
      </c>
      <c r="F21" s="109">
        <f ca="1">OFFSET('2019预算制造费用'!$H21,0,MONTH(封面!$G$13)-1,)</f>
        <v>0</v>
      </c>
      <c r="G21" s="109">
        <f ca="1">OFFSET('2020实际制造费用'!$H21,0,MONTH(封面!$G$13)-1,)</f>
        <v>0</v>
      </c>
      <c r="H21" s="111">
        <f t="shared" ca="1" si="0"/>
        <v>0</v>
      </c>
      <c r="I21" s="111">
        <f t="shared" ca="1" si="1"/>
        <v>0</v>
      </c>
      <c r="J21" s="111">
        <f ca="1">SUM(OFFSET('2019制造费用'!$H21,0,0,1,MONTH(封面!$G$13)))</f>
        <v>0</v>
      </c>
      <c r="K21" s="111">
        <f ca="1">SUM(OFFSET('2019预算制造费用'!$H21,0,0,1,MONTH(封面!$G$13)))</f>
        <v>0</v>
      </c>
      <c r="L21" s="111">
        <f ca="1">SUM(OFFSET('2020实际制造费用'!$H21,0,0,1,MONTH(封面!$G$13)))</f>
        <v>0</v>
      </c>
      <c r="M21" s="111">
        <f t="shared" ca="1" si="2"/>
        <v>0</v>
      </c>
      <c r="N21" s="111">
        <f t="shared" ca="1" si="3"/>
        <v>0</v>
      </c>
      <c r="O21" s="108" t="str">
        <f>IF('2020实际制造费用'!U21="","",'2020实际制造费用'!U21)</f>
        <v/>
      </c>
      <c r="P21" s="69"/>
      <c r="Q21" s="69"/>
      <c r="R21" s="69"/>
    </row>
    <row r="22" spans="1:18" s="15" customFormat="1" ht="17.25" customHeight="1">
      <c r="A22" s="188"/>
      <c r="B22" s="175" t="s">
        <v>21</v>
      </c>
      <c r="C22" s="45" t="s">
        <v>22</v>
      </c>
      <c r="D22" s="111">
        <f>'2019预算制造费用'!T22</f>
        <v>0</v>
      </c>
      <c r="E22" s="111">
        <f ca="1">OFFSET('2019制造费用'!$H22,0,MONTH(封面!$G$13)-1,)</f>
        <v>8375.58</v>
      </c>
      <c r="F22" s="109">
        <f ca="1">OFFSET('2019预算制造费用'!$H22,0,MONTH(封面!$G$13)-1,)</f>
        <v>0</v>
      </c>
      <c r="G22" s="109">
        <f ca="1">OFFSET('2020实际制造费用'!$H22,0,MONTH(封面!$G$13)-1,)</f>
        <v>0</v>
      </c>
      <c r="H22" s="111">
        <f t="shared" ca="1" si="0"/>
        <v>-8375.58</v>
      </c>
      <c r="I22" s="111">
        <f t="shared" ca="1" si="1"/>
        <v>0</v>
      </c>
      <c r="J22" s="111">
        <f ca="1">SUM(OFFSET('2019制造费用'!$H22,0,0,1,MONTH(封面!$G$13)))</f>
        <v>27828.54</v>
      </c>
      <c r="K22" s="111">
        <f ca="1">SUM(OFFSET('2019预算制造费用'!$H22,0,0,1,MONTH(封面!$G$13)))</f>
        <v>0</v>
      </c>
      <c r="L22" s="111">
        <f ca="1">SUM(OFFSET('2020实际制造费用'!$H22,0,0,1,MONTH(封面!$G$13)))</f>
        <v>7792.16</v>
      </c>
      <c r="M22" s="111">
        <f t="shared" ca="1" si="2"/>
        <v>-20036.38</v>
      </c>
      <c r="N22" s="111">
        <f t="shared" ca="1" si="3"/>
        <v>7792.16</v>
      </c>
      <c r="O22" s="108" t="str">
        <f>IF('2020实际制造费用'!U22="","",'2020实际制造费用'!U22)</f>
        <v/>
      </c>
      <c r="P22" s="69"/>
      <c r="Q22" s="69"/>
      <c r="R22" s="69"/>
    </row>
    <row r="23" spans="1:18" s="15" customFormat="1" ht="17.25" customHeight="1">
      <c r="A23" s="188"/>
      <c r="B23" s="176"/>
      <c r="C23" s="45" t="s">
        <v>23</v>
      </c>
      <c r="D23" s="111">
        <f>'2019预算制造费用'!T23</f>
        <v>0</v>
      </c>
      <c r="E23" s="111">
        <f ca="1">OFFSET('2019制造费用'!$H23,0,MONTH(封面!$G$13)-1,)</f>
        <v>232.66</v>
      </c>
      <c r="F23" s="109">
        <f ca="1">OFFSET('2019预算制造费用'!$H23,0,MONTH(封面!$G$13)-1,)</f>
        <v>0</v>
      </c>
      <c r="G23" s="109">
        <f ca="1">OFFSET('2020实际制造费用'!$H23,0,MONTH(封面!$G$13)-1,)</f>
        <v>0</v>
      </c>
      <c r="H23" s="111">
        <f t="shared" ca="1" si="0"/>
        <v>-232.66</v>
      </c>
      <c r="I23" s="111">
        <f t="shared" ca="1" si="1"/>
        <v>0</v>
      </c>
      <c r="J23" s="111">
        <f ca="1">SUM(OFFSET('2019制造费用'!$H23,0,0,1,MONTH(封面!$G$13)))</f>
        <v>743.01</v>
      </c>
      <c r="K23" s="111">
        <f ca="1">SUM(OFFSET('2019预算制造费用'!$H23,0,0,1,MONTH(封面!$G$13)))</f>
        <v>0</v>
      </c>
      <c r="L23" s="111">
        <f ca="1">SUM(OFFSET('2020实际制造费用'!$H23,0,0,1,MONTH(封面!$G$13)))</f>
        <v>243.66</v>
      </c>
      <c r="M23" s="111">
        <f t="shared" ca="1" si="2"/>
        <v>-499.35</v>
      </c>
      <c r="N23" s="111">
        <f t="shared" ca="1" si="3"/>
        <v>243.66</v>
      </c>
      <c r="O23" s="108" t="str">
        <f>IF('2020实际制造费用'!U23="","",'2020实际制造费用'!U23)</f>
        <v/>
      </c>
      <c r="P23" s="69"/>
      <c r="Q23" s="69"/>
      <c r="R23" s="69"/>
    </row>
    <row r="24" spans="1:18" s="15" customFormat="1" ht="17.25" customHeight="1">
      <c r="A24" s="188"/>
      <c r="B24" s="176"/>
      <c r="C24" s="45" t="s">
        <v>24</v>
      </c>
      <c r="D24" s="111">
        <f>'2019预算制造费用'!T24</f>
        <v>0</v>
      </c>
      <c r="E24" s="111">
        <f ca="1">OFFSET('2019制造费用'!$H24,0,MONTH(封面!$G$13)-1,)</f>
        <v>958.21</v>
      </c>
      <c r="F24" s="109">
        <f ca="1">OFFSET('2019预算制造费用'!$H24,0,MONTH(封面!$G$13)-1,)</f>
        <v>0</v>
      </c>
      <c r="G24" s="109">
        <f ca="1">OFFSET('2020实际制造费用'!$H24,0,MONTH(封面!$G$13)-1,)</f>
        <v>0</v>
      </c>
      <c r="H24" s="111">
        <f t="shared" ca="1" si="0"/>
        <v>-958.21</v>
      </c>
      <c r="I24" s="111">
        <f t="shared" ca="1" si="1"/>
        <v>0</v>
      </c>
      <c r="J24" s="111">
        <f ca="1">SUM(OFFSET('2019制造费用'!$H24,0,0,1,MONTH(封面!$G$13)))</f>
        <v>2596.44</v>
      </c>
      <c r="K24" s="111">
        <f ca="1">SUM(OFFSET('2019预算制造费用'!$H24,0,0,1,MONTH(封面!$G$13)))</f>
        <v>0</v>
      </c>
      <c r="L24" s="111">
        <f ca="1">SUM(OFFSET('2020实际制造费用'!$H24,0,0,1,MONTH(封面!$G$13)))</f>
        <v>766.32</v>
      </c>
      <c r="M24" s="111">
        <f t="shared" ca="1" si="2"/>
        <v>-1830.12</v>
      </c>
      <c r="N24" s="111">
        <f t="shared" ca="1" si="3"/>
        <v>766.32</v>
      </c>
      <c r="O24" s="108" t="str">
        <f>IF('2020实际制造费用'!U24="","",'2020实际制造费用'!U24)</f>
        <v/>
      </c>
      <c r="P24" s="69"/>
      <c r="Q24" s="69"/>
      <c r="R24" s="69"/>
    </row>
    <row r="25" spans="1:18" s="15" customFormat="1" ht="17.25" customHeight="1">
      <c r="A25" s="188"/>
      <c r="B25" s="176"/>
      <c r="C25" s="45" t="s">
        <v>25</v>
      </c>
      <c r="D25" s="111">
        <f>'2019预算制造费用'!T25</f>
        <v>0</v>
      </c>
      <c r="E25" s="111">
        <f ca="1">OFFSET('2019制造费用'!$H25,0,MONTH(封面!$G$13)-1,)</f>
        <v>9193.84</v>
      </c>
      <c r="F25" s="109">
        <f ca="1">OFFSET('2019预算制造费用'!$H25,0,MONTH(封面!$G$13)-1,)</f>
        <v>0</v>
      </c>
      <c r="G25" s="109">
        <f ca="1">OFFSET('2020实际制造费用'!$H25,0,MONTH(封面!$G$13)-1,)</f>
        <v>3910.28</v>
      </c>
      <c r="H25" s="111">
        <f t="shared" ca="1" si="0"/>
        <v>-5283.5599999999995</v>
      </c>
      <c r="I25" s="111">
        <f t="shared" ca="1" si="1"/>
        <v>3910.28</v>
      </c>
      <c r="J25" s="111">
        <f ca="1">SUM(OFFSET('2019制造费用'!$H25,0,0,1,MONTH(封面!$G$13)))</f>
        <v>31831.84</v>
      </c>
      <c r="K25" s="111">
        <f ca="1">SUM(OFFSET('2019预算制造费用'!$H25,0,0,1,MONTH(封面!$G$13)))</f>
        <v>0</v>
      </c>
      <c r="L25" s="111">
        <f ca="1">SUM(OFFSET('2020实际制造费用'!$H25,0,0,1,MONTH(封面!$G$13)))</f>
        <v>20649.96</v>
      </c>
      <c r="M25" s="111">
        <f t="shared" ca="1" si="2"/>
        <v>-11181.880000000001</v>
      </c>
      <c r="N25" s="111">
        <f t="shared" ca="1" si="3"/>
        <v>20649.96</v>
      </c>
      <c r="O25" s="108" t="str">
        <f>IF('2020实际制造费用'!U25="","",'2020实际制造费用'!U25)</f>
        <v/>
      </c>
      <c r="P25" s="69"/>
      <c r="Q25" s="69"/>
      <c r="R25" s="69"/>
    </row>
    <row r="26" spans="1:18" s="15" customFormat="1" ht="17.25" customHeight="1">
      <c r="A26" s="188"/>
      <c r="B26" s="177"/>
      <c r="C26" s="45" t="s">
        <v>26</v>
      </c>
      <c r="D26" s="111">
        <f>'2019预算制造费用'!T26</f>
        <v>0</v>
      </c>
      <c r="E26" s="111">
        <f ca="1">OFFSET('2019制造费用'!$H26,0,MONTH(封面!$G$13)-1,)</f>
        <v>574.77</v>
      </c>
      <c r="F26" s="109">
        <f ca="1">OFFSET('2019预算制造费用'!$H26,0,MONTH(封面!$G$13)-1,)</f>
        <v>0</v>
      </c>
      <c r="G26" s="109">
        <f ca="1">OFFSET('2020实际制造费用'!$H26,0,MONTH(封面!$G$13)-1,)</f>
        <v>342.28</v>
      </c>
      <c r="H26" s="111">
        <f t="shared" ca="1" si="0"/>
        <v>-232.49</v>
      </c>
      <c r="I26" s="111">
        <f t="shared" ca="1" si="1"/>
        <v>342.28</v>
      </c>
      <c r="J26" s="111">
        <f ca="1">SUM(OFFSET('2019制造费用'!$H26,0,0,1,MONTH(封面!$G$13)))</f>
        <v>1887</v>
      </c>
      <c r="K26" s="111">
        <f ca="1">SUM(OFFSET('2019预算制造费用'!$H26,0,0,1,MONTH(封面!$G$13)))</f>
        <v>0</v>
      </c>
      <c r="L26" s="111">
        <f ca="1">SUM(OFFSET('2020实际制造费用'!$H26,0,0,1,MONTH(封面!$G$13)))</f>
        <v>1591.29</v>
      </c>
      <c r="M26" s="111">
        <f t="shared" ca="1" si="2"/>
        <v>-295.71000000000004</v>
      </c>
      <c r="N26" s="111">
        <f t="shared" ca="1" si="3"/>
        <v>1591.29</v>
      </c>
      <c r="O26" s="108" t="str">
        <f>IF('2020实际制造费用'!U26="","",'2020实际制造费用'!U26)</f>
        <v/>
      </c>
      <c r="P26" s="69"/>
      <c r="Q26" s="69"/>
      <c r="R26" s="69"/>
    </row>
    <row r="27" spans="1:18" s="15" customFormat="1" ht="17.25" customHeight="1">
      <c r="A27" s="188"/>
      <c r="B27" s="19" t="s">
        <v>27</v>
      </c>
      <c r="C27" s="45" t="s">
        <v>28</v>
      </c>
      <c r="D27" s="111">
        <f>'2019预算制造费用'!T27</f>
        <v>0</v>
      </c>
      <c r="E27" s="111">
        <f ca="1">OFFSET('2019制造费用'!$H27,0,MONTH(封面!$G$13)-1,)</f>
        <v>0</v>
      </c>
      <c r="F27" s="109">
        <f ca="1">OFFSET('2019预算制造费用'!$H27,0,MONTH(封面!$G$13)-1,)</f>
        <v>0</v>
      </c>
      <c r="G27" s="109">
        <f ca="1">OFFSET('2020实际制造费用'!$H27,0,MONTH(封面!$G$13)-1,)</f>
        <v>0</v>
      </c>
      <c r="H27" s="111">
        <f t="shared" ca="1" si="0"/>
        <v>0</v>
      </c>
      <c r="I27" s="111">
        <f t="shared" ca="1" si="1"/>
        <v>0</v>
      </c>
      <c r="J27" s="111">
        <f ca="1">SUM(OFFSET('2019制造费用'!$H27,0,0,1,MONTH(封面!$G$13)))</f>
        <v>0</v>
      </c>
      <c r="K27" s="111">
        <f ca="1">SUM(OFFSET('2019预算制造费用'!$H27,0,0,1,MONTH(封面!$G$13)))</f>
        <v>0</v>
      </c>
      <c r="L27" s="111">
        <f ca="1">SUM(OFFSET('2020实际制造费用'!$H27,0,0,1,MONTH(封面!$G$13)))</f>
        <v>0</v>
      </c>
      <c r="M27" s="111">
        <f t="shared" ca="1" si="2"/>
        <v>0</v>
      </c>
      <c r="N27" s="111">
        <f t="shared" ca="1" si="3"/>
        <v>0</v>
      </c>
      <c r="O27" s="108" t="str">
        <f>IF('2020实际制造费用'!U27="","",'2020实际制造费用'!U27)</f>
        <v/>
      </c>
      <c r="P27" s="69"/>
      <c r="Q27" s="69"/>
      <c r="R27" s="69"/>
    </row>
    <row r="28" spans="1:18" s="15" customFormat="1" ht="17.25" customHeight="1">
      <c r="A28" s="189" t="s">
        <v>155</v>
      </c>
      <c r="B28" s="175" t="s">
        <v>29</v>
      </c>
      <c r="C28" s="45" t="s">
        <v>30</v>
      </c>
      <c r="D28" s="111">
        <f>'2019预算制造费用'!T28</f>
        <v>0</v>
      </c>
      <c r="E28" s="111">
        <f ca="1">OFFSET('2019制造费用'!$H28,0,MONTH(封面!$G$13)-1,)</f>
        <v>0</v>
      </c>
      <c r="F28" s="109">
        <f ca="1">OFFSET('2019预算制造费用'!$H28,0,MONTH(封面!$G$13)-1,)</f>
        <v>0</v>
      </c>
      <c r="G28" s="109">
        <f ca="1">OFFSET('2020实际制造费用'!$H28,0,MONTH(封面!$G$13)-1,)</f>
        <v>0</v>
      </c>
      <c r="H28" s="111">
        <f t="shared" ca="1" si="0"/>
        <v>0</v>
      </c>
      <c r="I28" s="111">
        <f t="shared" ca="1" si="1"/>
        <v>0</v>
      </c>
      <c r="J28" s="111">
        <f ca="1">SUM(OFFSET('2019制造费用'!$H28,0,0,1,MONTH(封面!$G$13)))</f>
        <v>0</v>
      </c>
      <c r="K28" s="111">
        <f ca="1">SUM(OFFSET('2019预算制造费用'!$H28,0,0,1,MONTH(封面!$G$13)))</f>
        <v>0</v>
      </c>
      <c r="L28" s="111">
        <f ca="1">SUM(OFFSET('2020实际制造费用'!$H28,0,0,1,MONTH(封面!$G$13)))</f>
        <v>0</v>
      </c>
      <c r="M28" s="111">
        <f t="shared" ca="1" si="2"/>
        <v>0</v>
      </c>
      <c r="N28" s="111">
        <f t="shared" ca="1" si="3"/>
        <v>0</v>
      </c>
      <c r="O28" s="108" t="str">
        <f>IF('2020实际制造费用'!U28="","",'2020实际制造费用'!U28)</f>
        <v/>
      </c>
      <c r="P28" s="69"/>
      <c r="Q28" s="69"/>
      <c r="R28" s="69"/>
    </row>
    <row r="29" spans="1:18" s="15" customFormat="1" ht="17.25" customHeight="1">
      <c r="A29" s="190"/>
      <c r="B29" s="177"/>
      <c r="C29" s="45" t="s">
        <v>31</v>
      </c>
      <c r="D29" s="111">
        <f>'2019预算制造费用'!T29</f>
        <v>0</v>
      </c>
      <c r="E29" s="111">
        <f ca="1">OFFSET('2019制造费用'!$H29,0,MONTH(封面!$G$13)-1,)</f>
        <v>0</v>
      </c>
      <c r="F29" s="109">
        <f ca="1">OFFSET('2019预算制造费用'!$H29,0,MONTH(封面!$G$13)-1,)</f>
        <v>0</v>
      </c>
      <c r="G29" s="109">
        <f ca="1">OFFSET('2020实际制造费用'!$H29,0,MONTH(封面!$G$13)-1,)</f>
        <v>0</v>
      </c>
      <c r="H29" s="111">
        <f t="shared" ca="1" si="0"/>
        <v>0</v>
      </c>
      <c r="I29" s="111">
        <f t="shared" ca="1" si="1"/>
        <v>0</v>
      </c>
      <c r="J29" s="111">
        <f ca="1">SUM(OFFSET('2019制造费用'!$H29,0,0,1,MONTH(封面!$G$13)))</f>
        <v>0</v>
      </c>
      <c r="K29" s="111">
        <f ca="1">SUM(OFFSET('2019预算制造费用'!$H29,0,0,1,MONTH(封面!$G$13)))</f>
        <v>0</v>
      </c>
      <c r="L29" s="111">
        <f ca="1">SUM(OFFSET('2020实际制造费用'!$H29,0,0,1,MONTH(封面!$G$13)))</f>
        <v>0</v>
      </c>
      <c r="M29" s="111">
        <f t="shared" ca="1" si="2"/>
        <v>0</v>
      </c>
      <c r="N29" s="111">
        <f t="shared" ca="1" si="3"/>
        <v>0</v>
      </c>
      <c r="O29" s="108" t="str">
        <f>IF('2020实际制造费用'!U29="","",'2020实际制造费用'!U29)</f>
        <v/>
      </c>
      <c r="P29" s="69"/>
      <c r="Q29" s="69"/>
      <c r="R29" s="69"/>
    </row>
    <row r="30" spans="1:18" s="15" customFormat="1" ht="17.25" customHeight="1">
      <c r="A30" s="190"/>
      <c r="B30" s="21" t="s">
        <v>32</v>
      </c>
      <c r="C30" s="45" t="s">
        <v>33</v>
      </c>
      <c r="D30" s="111">
        <f>'2019预算制造费用'!T30</f>
        <v>0</v>
      </c>
      <c r="E30" s="111">
        <f ca="1">OFFSET('2019制造费用'!$H30,0,MONTH(封面!$G$13)-1,)</f>
        <v>0</v>
      </c>
      <c r="F30" s="109">
        <f ca="1">OFFSET('2019预算制造费用'!$H30,0,MONTH(封面!$G$13)-1,)</f>
        <v>0</v>
      </c>
      <c r="G30" s="109">
        <f ca="1">OFFSET('2020实际制造费用'!$H30,0,MONTH(封面!$G$13)-1,)</f>
        <v>0</v>
      </c>
      <c r="H30" s="111">
        <f t="shared" ca="1" si="0"/>
        <v>0</v>
      </c>
      <c r="I30" s="111">
        <f t="shared" ca="1" si="1"/>
        <v>0</v>
      </c>
      <c r="J30" s="111">
        <f ca="1">SUM(OFFSET('2019制造费用'!$H30,0,0,1,MONTH(封面!$G$13)))</f>
        <v>0</v>
      </c>
      <c r="K30" s="111">
        <f ca="1">SUM(OFFSET('2019预算制造费用'!$H30,0,0,1,MONTH(封面!$G$13)))</f>
        <v>0</v>
      </c>
      <c r="L30" s="111">
        <f ca="1">SUM(OFFSET('2020实际制造费用'!$H30,0,0,1,MONTH(封面!$G$13)))</f>
        <v>5100</v>
      </c>
      <c r="M30" s="111">
        <f t="shared" ca="1" si="2"/>
        <v>5100</v>
      </c>
      <c r="N30" s="111">
        <f t="shared" ca="1" si="3"/>
        <v>5100</v>
      </c>
      <c r="O30" s="108" t="str">
        <f>IF('2020实际制造费用'!U30="","",'2020实际制造费用'!U30)</f>
        <v/>
      </c>
      <c r="P30" s="69"/>
      <c r="Q30" s="69"/>
      <c r="R30" s="69"/>
    </row>
    <row r="31" spans="1:18" s="15" customFormat="1" ht="17.25" customHeight="1">
      <c r="A31" s="190"/>
      <c r="B31" s="175" t="s">
        <v>156</v>
      </c>
      <c r="C31" s="45" t="s">
        <v>34</v>
      </c>
      <c r="D31" s="111">
        <f>'2019预算制造费用'!T31</f>
        <v>0</v>
      </c>
      <c r="E31" s="111">
        <f ca="1">OFFSET('2019制造费用'!$H31,0,MONTH(封面!$G$13)-1,)</f>
        <v>0</v>
      </c>
      <c r="F31" s="109">
        <f ca="1">OFFSET('2019预算制造费用'!$H31,0,MONTH(封面!$G$13)-1,)</f>
        <v>0</v>
      </c>
      <c r="G31" s="109">
        <f ca="1">OFFSET('2020实际制造费用'!$H31,0,MONTH(封面!$G$13)-1,)</f>
        <v>0</v>
      </c>
      <c r="H31" s="111">
        <f t="shared" ca="1" si="0"/>
        <v>0</v>
      </c>
      <c r="I31" s="111">
        <f t="shared" ca="1" si="1"/>
        <v>0</v>
      </c>
      <c r="J31" s="111">
        <f ca="1">SUM(OFFSET('2019制造费用'!$H31,0,0,1,MONTH(封面!$G$13)))</f>
        <v>0</v>
      </c>
      <c r="K31" s="111">
        <f ca="1">SUM(OFFSET('2019预算制造费用'!$H31,0,0,1,MONTH(封面!$G$13)))</f>
        <v>0</v>
      </c>
      <c r="L31" s="111">
        <f ca="1">SUM(OFFSET('2020实际制造费用'!$H31,0,0,1,MONTH(封面!$G$13)))</f>
        <v>0</v>
      </c>
      <c r="M31" s="111">
        <f t="shared" ca="1" si="2"/>
        <v>0</v>
      </c>
      <c r="N31" s="111">
        <f t="shared" ca="1" si="3"/>
        <v>0</v>
      </c>
      <c r="O31" s="108" t="str">
        <f>IF('2020实际制造费用'!U31="","",'2020实际制造费用'!U31)</f>
        <v/>
      </c>
      <c r="P31" s="69"/>
      <c r="Q31" s="69"/>
      <c r="R31" s="69"/>
    </row>
    <row r="32" spans="1:18" s="15" customFormat="1" ht="17.25" customHeight="1">
      <c r="A32" s="190"/>
      <c r="B32" s="176"/>
      <c r="C32" s="45" t="s">
        <v>35</v>
      </c>
      <c r="D32" s="111">
        <f>'2019预算制造费用'!T32</f>
        <v>0</v>
      </c>
      <c r="E32" s="111">
        <f ca="1">OFFSET('2019制造费用'!$H32,0,MONTH(封面!$G$13)-1,)</f>
        <v>0</v>
      </c>
      <c r="F32" s="109">
        <f ca="1">OFFSET('2019预算制造费用'!$H32,0,MONTH(封面!$G$13)-1,)</f>
        <v>0</v>
      </c>
      <c r="G32" s="109">
        <f ca="1">OFFSET('2020实际制造费用'!$H32,0,MONTH(封面!$G$13)-1,)</f>
        <v>0</v>
      </c>
      <c r="H32" s="111">
        <f t="shared" ca="1" si="0"/>
        <v>0</v>
      </c>
      <c r="I32" s="111">
        <f t="shared" ca="1" si="1"/>
        <v>0</v>
      </c>
      <c r="J32" s="111">
        <f ca="1">SUM(OFFSET('2019制造费用'!$H32,0,0,1,MONTH(封面!$G$13)))</f>
        <v>0</v>
      </c>
      <c r="K32" s="111">
        <f ca="1">SUM(OFFSET('2019预算制造费用'!$H32,0,0,1,MONTH(封面!$G$13)))</f>
        <v>0</v>
      </c>
      <c r="L32" s="111">
        <f ca="1">SUM(OFFSET('2020实际制造费用'!$H32,0,0,1,MONTH(封面!$G$13)))</f>
        <v>0</v>
      </c>
      <c r="M32" s="111">
        <f t="shared" ca="1" si="2"/>
        <v>0</v>
      </c>
      <c r="N32" s="111">
        <f t="shared" ca="1" si="3"/>
        <v>0</v>
      </c>
      <c r="O32" s="108" t="str">
        <f>IF('2020实际制造费用'!U32="","",'2020实际制造费用'!U32)</f>
        <v/>
      </c>
      <c r="P32" s="69"/>
      <c r="Q32" s="69"/>
      <c r="R32" s="69"/>
    </row>
    <row r="33" spans="1:18" s="15" customFormat="1" ht="17.25" customHeight="1">
      <c r="A33" s="190"/>
      <c r="B33" s="177"/>
      <c r="C33" s="45" t="s">
        <v>36</v>
      </c>
      <c r="D33" s="111">
        <f>'2019预算制造费用'!T33</f>
        <v>0</v>
      </c>
      <c r="E33" s="111">
        <f ca="1">OFFSET('2019制造费用'!$H33,0,MONTH(封面!$G$13)-1,)</f>
        <v>0</v>
      </c>
      <c r="F33" s="109">
        <f ca="1">OFFSET('2019预算制造费用'!$H33,0,MONTH(封面!$G$13)-1,)</f>
        <v>0</v>
      </c>
      <c r="G33" s="109">
        <f ca="1">OFFSET('2020实际制造费用'!$H33,0,MONTH(封面!$G$13)-1,)</f>
        <v>0</v>
      </c>
      <c r="H33" s="111">
        <f t="shared" ca="1" si="0"/>
        <v>0</v>
      </c>
      <c r="I33" s="111">
        <f t="shared" ca="1" si="1"/>
        <v>0</v>
      </c>
      <c r="J33" s="111">
        <f ca="1">SUM(OFFSET('2019制造费用'!$H33,0,0,1,MONTH(封面!$G$13)))</f>
        <v>480</v>
      </c>
      <c r="K33" s="111">
        <f ca="1">SUM(OFFSET('2019预算制造费用'!$H33,0,0,1,MONTH(封面!$G$13)))</f>
        <v>0</v>
      </c>
      <c r="L33" s="111">
        <f ca="1">SUM(OFFSET('2020实际制造费用'!$H33,0,0,1,MONTH(封面!$G$13)))</f>
        <v>0</v>
      </c>
      <c r="M33" s="111">
        <f t="shared" ca="1" si="2"/>
        <v>-480</v>
      </c>
      <c r="N33" s="111">
        <f t="shared" ca="1" si="3"/>
        <v>0</v>
      </c>
      <c r="O33" s="108" t="str">
        <f>IF('2020实际制造费用'!U33="","",'2020实际制造费用'!U33)</f>
        <v/>
      </c>
      <c r="P33" s="69"/>
      <c r="Q33" s="69"/>
      <c r="R33" s="69"/>
    </row>
    <row r="34" spans="1:18" s="15" customFormat="1" ht="17.25" customHeight="1">
      <c r="A34" s="190"/>
      <c r="B34" s="175" t="s">
        <v>37</v>
      </c>
      <c r="C34" s="45" t="s">
        <v>38</v>
      </c>
      <c r="D34" s="111">
        <f>'2019预算制造费用'!T34</f>
        <v>0</v>
      </c>
      <c r="E34" s="111">
        <f ca="1">OFFSET('2019制造费用'!$H34,0,MONTH(封面!$G$13)-1,)</f>
        <v>0</v>
      </c>
      <c r="F34" s="109">
        <f ca="1">OFFSET('2019预算制造费用'!$H34,0,MONTH(封面!$G$13)-1,)</f>
        <v>0</v>
      </c>
      <c r="G34" s="109">
        <f ca="1">OFFSET('2020实际制造费用'!$H34,0,MONTH(封面!$G$13)-1,)</f>
        <v>672.28</v>
      </c>
      <c r="H34" s="111">
        <f t="shared" ca="1" si="0"/>
        <v>672.28</v>
      </c>
      <c r="I34" s="111">
        <f t="shared" ca="1" si="1"/>
        <v>672.28</v>
      </c>
      <c r="J34" s="111">
        <f ca="1">SUM(OFFSET('2019制造费用'!$H34,0,0,1,MONTH(封面!$G$13)))</f>
        <v>6290.88</v>
      </c>
      <c r="K34" s="111">
        <f ca="1">SUM(OFFSET('2019预算制造费用'!$H34,0,0,1,MONTH(封面!$G$13)))</f>
        <v>0</v>
      </c>
      <c r="L34" s="111">
        <f ca="1">SUM(OFFSET('2020实际制造费用'!$H34,0,0,1,MONTH(封面!$G$13)))</f>
        <v>2648.3199999999997</v>
      </c>
      <c r="M34" s="111">
        <f t="shared" ca="1" si="2"/>
        <v>-3642.5600000000004</v>
      </c>
      <c r="N34" s="111">
        <f t="shared" ca="1" si="3"/>
        <v>2648.3199999999997</v>
      </c>
      <c r="O34" s="108" t="str">
        <f>IF('2020实际制造费用'!U34="","",'2020实际制造费用'!U34)</f>
        <v/>
      </c>
      <c r="P34" s="69"/>
      <c r="Q34" s="69"/>
      <c r="R34" s="69"/>
    </row>
    <row r="35" spans="1:18" s="15" customFormat="1" ht="17.25" customHeight="1">
      <c r="A35" s="190"/>
      <c r="B35" s="177"/>
      <c r="C35" s="45" t="s">
        <v>39</v>
      </c>
      <c r="D35" s="111">
        <f>'2019预算制造费用'!T35</f>
        <v>0</v>
      </c>
      <c r="E35" s="111">
        <f ca="1">OFFSET('2019制造费用'!$H35,0,MONTH(封面!$G$13)-1,)</f>
        <v>0</v>
      </c>
      <c r="F35" s="109">
        <f ca="1">OFFSET('2019预算制造费用'!$H35,0,MONTH(封面!$G$13)-1,)</f>
        <v>0</v>
      </c>
      <c r="G35" s="109">
        <f ca="1">OFFSET('2020实际制造费用'!$H35,0,MONTH(封面!$G$13)-1,)</f>
        <v>0</v>
      </c>
      <c r="H35" s="111">
        <f t="shared" ca="1" si="0"/>
        <v>0</v>
      </c>
      <c r="I35" s="111">
        <f t="shared" ca="1" si="1"/>
        <v>0</v>
      </c>
      <c r="J35" s="111">
        <f ca="1">SUM(OFFSET('2019制造费用'!$H35,0,0,1,MONTH(封面!$G$13)))</f>
        <v>0</v>
      </c>
      <c r="K35" s="111">
        <f ca="1">SUM(OFFSET('2019预算制造费用'!$H35,0,0,1,MONTH(封面!$G$13)))</f>
        <v>0</v>
      </c>
      <c r="L35" s="111">
        <f ca="1">SUM(OFFSET('2020实际制造费用'!$H35,0,0,1,MONTH(封面!$G$13)))</f>
        <v>0</v>
      </c>
      <c r="M35" s="111">
        <f t="shared" ca="1" si="2"/>
        <v>0</v>
      </c>
      <c r="N35" s="111">
        <f t="shared" ca="1" si="3"/>
        <v>0</v>
      </c>
      <c r="O35" s="108" t="str">
        <f>IF('2020实际制造费用'!U35="","",'2020实际制造费用'!U35)</f>
        <v/>
      </c>
      <c r="P35" s="69"/>
      <c r="Q35" s="69"/>
      <c r="R35" s="69"/>
    </row>
    <row r="36" spans="1:18" s="15" customFormat="1" ht="17.25" customHeight="1">
      <c r="A36" s="190"/>
      <c r="B36" s="21" t="s">
        <v>157</v>
      </c>
      <c r="C36" s="45" t="s">
        <v>40</v>
      </c>
      <c r="D36" s="111">
        <f>'2019预算制造费用'!T36</f>
        <v>0</v>
      </c>
      <c r="E36" s="111">
        <f ca="1">OFFSET('2019制造费用'!$H36,0,MONTH(封面!$G$13)-1,)</f>
        <v>0</v>
      </c>
      <c r="F36" s="109">
        <f ca="1">OFFSET('2019预算制造费用'!$H36,0,MONTH(封面!$G$13)-1,)</f>
        <v>0</v>
      </c>
      <c r="G36" s="109">
        <f ca="1">OFFSET('2020实际制造费用'!$H36,0,MONTH(封面!$G$13)-1,)</f>
        <v>0</v>
      </c>
      <c r="H36" s="111">
        <f t="shared" ca="1" si="0"/>
        <v>0</v>
      </c>
      <c r="I36" s="111">
        <f t="shared" ca="1" si="1"/>
        <v>0</v>
      </c>
      <c r="J36" s="111">
        <f ca="1">SUM(OFFSET('2019制造费用'!$H36,0,0,1,MONTH(封面!$G$13)))</f>
        <v>0</v>
      </c>
      <c r="K36" s="111">
        <f ca="1">SUM(OFFSET('2019预算制造费用'!$H36,0,0,1,MONTH(封面!$G$13)))</f>
        <v>0</v>
      </c>
      <c r="L36" s="111">
        <f ca="1">SUM(OFFSET('2020实际制造费用'!$H36,0,0,1,MONTH(封面!$G$13)))</f>
        <v>0</v>
      </c>
      <c r="M36" s="111">
        <f t="shared" ca="1" si="2"/>
        <v>0</v>
      </c>
      <c r="N36" s="111">
        <f t="shared" ca="1" si="3"/>
        <v>0</v>
      </c>
      <c r="O36" s="108" t="str">
        <f>IF('2020实际制造费用'!U36="","",'2020实际制造费用'!U36)</f>
        <v/>
      </c>
      <c r="P36" s="69"/>
      <c r="Q36" s="69"/>
      <c r="R36" s="69"/>
    </row>
    <row r="37" spans="1:18" s="15" customFormat="1" ht="17.25" customHeight="1">
      <c r="A37" s="190"/>
      <c r="B37" s="21" t="s">
        <v>41</v>
      </c>
      <c r="C37" s="45" t="s">
        <v>42</v>
      </c>
      <c r="D37" s="111">
        <f>'2019预算制造费用'!T37</f>
        <v>0</v>
      </c>
      <c r="E37" s="111">
        <f ca="1">OFFSET('2019制造费用'!$H37,0,MONTH(封面!$G$13)-1,)</f>
        <v>0</v>
      </c>
      <c r="F37" s="109">
        <f ca="1">OFFSET('2019预算制造费用'!$H37,0,MONTH(封面!$G$13)-1,)</f>
        <v>0</v>
      </c>
      <c r="G37" s="109">
        <f ca="1">OFFSET('2020实际制造费用'!$H37,0,MONTH(封面!$G$13)-1,)</f>
        <v>0</v>
      </c>
      <c r="H37" s="111">
        <f t="shared" ca="1" si="0"/>
        <v>0</v>
      </c>
      <c r="I37" s="111">
        <f t="shared" ca="1" si="1"/>
        <v>0</v>
      </c>
      <c r="J37" s="111">
        <f ca="1">SUM(OFFSET('2019制造费用'!$H37,0,0,1,MONTH(封面!$G$13)))</f>
        <v>0</v>
      </c>
      <c r="K37" s="111">
        <f ca="1">SUM(OFFSET('2019预算制造费用'!$H37,0,0,1,MONTH(封面!$G$13)))</f>
        <v>0</v>
      </c>
      <c r="L37" s="111">
        <f ca="1">SUM(OFFSET('2020实际制造费用'!$H37,0,0,1,MONTH(封面!$G$13)))</f>
        <v>0</v>
      </c>
      <c r="M37" s="111">
        <f t="shared" ca="1" si="2"/>
        <v>0</v>
      </c>
      <c r="N37" s="111">
        <f t="shared" ca="1" si="3"/>
        <v>0</v>
      </c>
      <c r="O37" s="108" t="str">
        <f>IF('2020实际制造费用'!U37="","",'2020实际制造费用'!U37)</f>
        <v/>
      </c>
      <c r="P37" s="69"/>
      <c r="Q37" s="69"/>
      <c r="R37" s="69"/>
    </row>
    <row r="38" spans="1:18" s="15" customFormat="1" ht="17.25" customHeight="1">
      <c r="A38" s="190"/>
      <c r="B38" s="175" t="s">
        <v>158</v>
      </c>
      <c r="C38" s="45" t="s">
        <v>43</v>
      </c>
      <c r="D38" s="111">
        <f>'2019预算制造费用'!T38</f>
        <v>0</v>
      </c>
      <c r="E38" s="111">
        <f ca="1">OFFSET('2019制造费用'!$H38,0,MONTH(封面!$G$13)-1,)</f>
        <v>0</v>
      </c>
      <c r="F38" s="109">
        <f ca="1">OFFSET('2019预算制造费用'!$H38,0,MONTH(封面!$G$13)-1,)</f>
        <v>0</v>
      </c>
      <c r="G38" s="109">
        <f ca="1">OFFSET('2020实际制造费用'!$H38,0,MONTH(封面!$G$13)-1,)</f>
        <v>0</v>
      </c>
      <c r="H38" s="111">
        <f t="shared" ca="1" si="0"/>
        <v>0</v>
      </c>
      <c r="I38" s="111">
        <f t="shared" ca="1" si="1"/>
        <v>0</v>
      </c>
      <c r="J38" s="111">
        <f ca="1">SUM(OFFSET('2019制造费用'!$H38,0,0,1,MONTH(封面!$G$13)))</f>
        <v>0</v>
      </c>
      <c r="K38" s="111">
        <f ca="1">SUM(OFFSET('2019预算制造费用'!$H38,0,0,1,MONTH(封面!$G$13)))</f>
        <v>0</v>
      </c>
      <c r="L38" s="111">
        <f ca="1">SUM(OFFSET('2020实际制造费用'!$H38,0,0,1,MONTH(封面!$G$13)))</f>
        <v>0</v>
      </c>
      <c r="M38" s="111">
        <f t="shared" ca="1" si="2"/>
        <v>0</v>
      </c>
      <c r="N38" s="111">
        <f t="shared" ca="1" si="3"/>
        <v>0</v>
      </c>
      <c r="O38" s="108" t="str">
        <f>IF('2020实际制造费用'!U38="","",'2020实际制造费用'!U38)</f>
        <v/>
      </c>
      <c r="P38" s="69"/>
      <c r="Q38" s="69"/>
      <c r="R38" s="69"/>
    </row>
    <row r="39" spans="1:18" s="15" customFormat="1" ht="17.25" customHeight="1">
      <c r="A39" s="190"/>
      <c r="B39" s="177"/>
      <c r="C39" s="45" t="s">
        <v>44</v>
      </c>
      <c r="D39" s="111">
        <f>'2019预算制造费用'!T39</f>
        <v>0</v>
      </c>
      <c r="E39" s="111">
        <f ca="1">OFFSET('2019制造费用'!$H39,0,MONTH(封面!$G$13)-1,)</f>
        <v>0</v>
      </c>
      <c r="F39" s="109">
        <f ca="1">OFFSET('2019预算制造费用'!$H39,0,MONTH(封面!$G$13)-1,)</f>
        <v>0</v>
      </c>
      <c r="G39" s="109">
        <f ca="1">OFFSET('2020实际制造费用'!$H39,0,MONTH(封面!$G$13)-1,)</f>
        <v>0</v>
      </c>
      <c r="H39" s="111">
        <f t="shared" ca="1" si="0"/>
        <v>0</v>
      </c>
      <c r="I39" s="111">
        <f t="shared" ca="1" si="1"/>
        <v>0</v>
      </c>
      <c r="J39" s="111">
        <f ca="1">SUM(OFFSET('2019制造费用'!$H39,0,0,1,MONTH(封面!$G$13)))</f>
        <v>0</v>
      </c>
      <c r="K39" s="111">
        <f ca="1">SUM(OFFSET('2019预算制造费用'!$H39,0,0,1,MONTH(封面!$G$13)))</f>
        <v>0</v>
      </c>
      <c r="L39" s="111">
        <f ca="1">SUM(OFFSET('2020实际制造费用'!$H39,0,0,1,MONTH(封面!$G$13)))</f>
        <v>0</v>
      </c>
      <c r="M39" s="111">
        <f t="shared" ca="1" si="2"/>
        <v>0</v>
      </c>
      <c r="N39" s="111">
        <f t="shared" ca="1" si="3"/>
        <v>0</v>
      </c>
      <c r="O39" s="108" t="str">
        <f>IF('2020实际制造费用'!U39="","",'2020实际制造费用'!U39)</f>
        <v/>
      </c>
      <c r="P39" s="69"/>
      <c r="Q39" s="69"/>
      <c r="R39" s="69"/>
    </row>
    <row r="40" spans="1:18" s="15" customFormat="1" ht="17.25" customHeight="1">
      <c r="A40" s="190"/>
      <c r="B40" s="21" t="s">
        <v>45</v>
      </c>
      <c r="C40" s="45" t="s">
        <v>46</v>
      </c>
      <c r="D40" s="111">
        <f>'2019预算制造费用'!T40</f>
        <v>0</v>
      </c>
      <c r="E40" s="111">
        <f ca="1">OFFSET('2019制造费用'!$H40,0,MONTH(封面!$G$13)-1,)</f>
        <v>0</v>
      </c>
      <c r="F40" s="109">
        <f ca="1">OFFSET('2019预算制造费用'!$H40,0,MONTH(封面!$G$13)-1,)</f>
        <v>0</v>
      </c>
      <c r="G40" s="109">
        <f ca="1">OFFSET('2020实际制造费用'!$H40,0,MONTH(封面!$G$13)-1,)</f>
        <v>0</v>
      </c>
      <c r="H40" s="111">
        <f t="shared" ca="1" si="0"/>
        <v>0</v>
      </c>
      <c r="I40" s="111">
        <f t="shared" ca="1" si="1"/>
        <v>0</v>
      </c>
      <c r="J40" s="111">
        <f ca="1">SUM(OFFSET('2019制造费用'!$H40,0,0,1,MONTH(封面!$G$13)))</f>
        <v>0</v>
      </c>
      <c r="K40" s="111">
        <f ca="1">SUM(OFFSET('2019预算制造费用'!$H40,0,0,1,MONTH(封面!$G$13)))</f>
        <v>0</v>
      </c>
      <c r="L40" s="111">
        <f ca="1">SUM(OFFSET('2020实际制造费用'!$H40,0,0,1,MONTH(封面!$G$13)))</f>
        <v>0</v>
      </c>
      <c r="M40" s="111">
        <f t="shared" ca="1" si="2"/>
        <v>0</v>
      </c>
      <c r="N40" s="111">
        <f t="shared" ca="1" si="3"/>
        <v>0</v>
      </c>
      <c r="O40" s="108" t="str">
        <f>IF('2020实际制造费用'!U40="","",'2020实际制造费用'!U40)</f>
        <v/>
      </c>
      <c r="P40" s="69"/>
      <c r="Q40" s="69"/>
      <c r="R40" s="69"/>
    </row>
    <row r="41" spans="1:18" s="15" customFormat="1" ht="17.25" customHeight="1">
      <c r="A41" s="178" t="s">
        <v>47</v>
      </c>
      <c r="B41" s="22" t="s">
        <v>159</v>
      </c>
      <c r="C41" s="45" t="s">
        <v>435</v>
      </c>
      <c r="D41" s="111">
        <f>'2019预算制造费用'!T41</f>
        <v>0</v>
      </c>
      <c r="E41" s="111">
        <f ca="1">OFFSET('2019制造费用'!$H41,0,MONTH(封面!$G$13)-1,)</f>
        <v>6194.7</v>
      </c>
      <c r="F41" s="109">
        <f ca="1">OFFSET('2019预算制造费用'!$H41,0,MONTH(封面!$G$13)-1,)</f>
        <v>0</v>
      </c>
      <c r="G41" s="109">
        <f ca="1">OFFSET('2020实际制造费用'!$H41,0,MONTH(封面!$G$13)-1,)</f>
        <v>13395.13</v>
      </c>
      <c r="H41" s="111">
        <f t="shared" ca="1" si="0"/>
        <v>7200.4299999999994</v>
      </c>
      <c r="I41" s="111">
        <f t="shared" ca="1" si="1"/>
        <v>13395.13</v>
      </c>
      <c r="J41" s="111">
        <f ca="1">SUM(OFFSET('2019制造费用'!$H41,0,0,1,MONTH(封面!$G$13)))</f>
        <v>11384.36</v>
      </c>
      <c r="K41" s="111">
        <f ca="1">SUM(OFFSET('2019预算制造费用'!$H41,0,0,1,MONTH(封面!$G$13)))</f>
        <v>0</v>
      </c>
      <c r="L41" s="111">
        <f ca="1">SUM(OFFSET('2020实际制造费用'!$H41,0,0,1,MONTH(封面!$G$13)))</f>
        <v>26669.47</v>
      </c>
      <c r="M41" s="111">
        <f t="shared" ca="1" si="2"/>
        <v>15285.11</v>
      </c>
      <c r="N41" s="111">
        <f t="shared" ca="1" si="3"/>
        <v>26669.47</v>
      </c>
      <c r="O41" s="108" t="str">
        <f>IF('2020实际制造费用'!U41="","",'2020实际制造费用'!U41)</f>
        <v/>
      </c>
      <c r="P41" s="69"/>
      <c r="Q41" s="69"/>
      <c r="R41" s="69"/>
    </row>
    <row r="42" spans="1:18" s="15" customFormat="1" ht="17.25" customHeight="1">
      <c r="A42" s="179"/>
      <c r="B42" s="19" t="s">
        <v>160</v>
      </c>
      <c r="C42" s="48" t="s">
        <v>436</v>
      </c>
      <c r="D42" s="111">
        <f>'2019预算制造费用'!T42</f>
        <v>0</v>
      </c>
      <c r="E42" s="111">
        <f ca="1">OFFSET('2019制造费用'!$H42,0,MONTH(封面!$G$13)-1,)</f>
        <v>49220.74</v>
      </c>
      <c r="F42" s="109">
        <f ca="1">OFFSET('2019预算制造费用'!$H42,0,MONTH(封面!$G$13)-1,)</f>
        <v>0</v>
      </c>
      <c r="G42" s="109">
        <f ca="1">OFFSET('2020实际制造费用'!$H42,0,MONTH(封面!$G$13)-1,)</f>
        <v>111612.81</v>
      </c>
      <c r="H42" s="111">
        <f t="shared" ca="1" si="0"/>
        <v>62392.07</v>
      </c>
      <c r="I42" s="111">
        <f t="shared" ca="1" si="1"/>
        <v>111612.81</v>
      </c>
      <c r="J42" s="111">
        <f ca="1">SUM(OFFSET('2019制造费用'!$H42,0,0,1,MONTH(封面!$G$13)))</f>
        <v>262698.48</v>
      </c>
      <c r="K42" s="111">
        <f ca="1">SUM(OFFSET('2019预算制造费用'!$H42,0,0,1,MONTH(封面!$G$13)))</f>
        <v>0</v>
      </c>
      <c r="L42" s="111">
        <f ca="1">SUM(OFFSET('2020实际制造费用'!$H42,0,0,1,MONTH(封面!$G$13)))</f>
        <v>296956.38</v>
      </c>
      <c r="M42" s="111">
        <f t="shared" ca="1" si="2"/>
        <v>34257.900000000023</v>
      </c>
      <c r="N42" s="111">
        <f t="shared" ca="1" si="3"/>
        <v>296956.38</v>
      </c>
      <c r="O42" s="108" t="str">
        <f>IF('2020实际制造费用'!U42="","",'2020实际制造费用'!U42)</f>
        <v/>
      </c>
      <c r="P42" s="69"/>
      <c r="Q42" s="69"/>
      <c r="R42" s="69"/>
    </row>
    <row r="43" spans="1:18" s="15" customFormat="1" ht="17.25" customHeight="1">
      <c r="A43" s="179"/>
      <c r="B43" s="19" t="s">
        <v>161</v>
      </c>
      <c r="C43" s="48" t="s">
        <v>48</v>
      </c>
      <c r="D43" s="111">
        <f>'2019预算制造费用'!T43</f>
        <v>0</v>
      </c>
      <c r="E43" s="111">
        <f ca="1">OFFSET('2019制造费用'!$H43,0,MONTH(封面!$G$13)-1,)</f>
        <v>0</v>
      </c>
      <c r="F43" s="109">
        <f ca="1">OFFSET('2019预算制造费用'!$H43,0,MONTH(封面!$G$13)-1,)</f>
        <v>0</v>
      </c>
      <c r="G43" s="109">
        <f ca="1">OFFSET('2020实际制造费用'!$H43,0,MONTH(封面!$G$13)-1,)</f>
        <v>0</v>
      </c>
      <c r="H43" s="111">
        <f t="shared" ca="1" si="0"/>
        <v>0</v>
      </c>
      <c r="I43" s="111">
        <f t="shared" ca="1" si="1"/>
        <v>0</v>
      </c>
      <c r="J43" s="111">
        <f ca="1">SUM(OFFSET('2019制造费用'!$H43,0,0,1,MONTH(封面!$G$13)))</f>
        <v>0</v>
      </c>
      <c r="K43" s="111">
        <f ca="1">SUM(OFFSET('2019预算制造费用'!$H43,0,0,1,MONTH(封面!$G$13)))</f>
        <v>0</v>
      </c>
      <c r="L43" s="111">
        <f ca="1">SUM(OFFSET('2020实际制造费用'!$H43,0,0,1,MONTH(封面!$G$13)))</f>
        <v>0</v>
      </c>
      <c r="M43" s="111">
        <f t="shared" ca="1" si="2"/>
        <v>0</v>
      </c>
      <c r="N43" s="111">
        <f t="shared" ca="1" si="3"/>
        <v>0</v>
      </c>
      <c r="O43" s="108" t="str">
        <f>IF('2020实际制造费用'!U43="","",'2020实际制造费用'!U43)</f>
        <v/>
      </c>
      <c r="P43" s="69"/>
      <c r="Q43" s="69"/>
      <c r="R43" s="69"/>
    </row>
    <row r="44" spans="1:18" s="15" customFormat="1" ht="17.25" customHeight="1">
      <c r="A44" s="179"/>
      <c r="B44" s="175" t="s">
        <v>49</v>
      </c>
      <c r="C44" s="48" t="s">
        <v>50</v>
      </c>
      <c r="D44" s="111">
        <f>'2019预算制造费用'!T44</f>
        <v>0</v>
      </c>
      <c r="E44" s="111">
        <f ca="1">OFFSET('2019制造费用'!$H44,0,MONTH(封面!$G$13)-1,)</f>
        <v>0</v>
      </c>
      <c r="F44" s="109">
        <f ca="1">OFFSET('2019预算制造费用'!$H44,0,MONTH(封面!$G$13)-1,)</f>
        <v>0</v>
      </c>
      <c r="G44" s="109">
        <f ca="1">OFFSET('2020实际制造费用'!$H44,0,MONTH(封面!$G$13)-1,)</f>
        <v>0</v>
      </c>
      <c r="H44" s="111">
        <f t="shared" ca="1" si="0"/>
        <v>0</v>
      </c>
      <c r="I44" s="111">
        <f t="shared" ca="1" si="1"/>
        <v>0</v>
      </c>
      <c r="J44" s="111">
        <f ca="1">SUM(OFFSET('2019制造费用'!$H44,0,0,1,MONTH(封面!$G$13)))</f>
        <v>0</v>
      </c>
      <c r="K44" s="111">
        <f ca="1">SUM(OFFSET('2019预算制造费用'!$H44,0,0,1,MONTH(封面!$G$13)))</f>
        <v>0</v>
      </c>
      <c r="L44" s="111">
        <f ca="1">SUM(OFFSET('2020实际制造费用'!$H44,0,0,1,MONTH(封面!$G$13)))</f>
        <v>0</v>
      </c>
      <c r="M44" s="111">
        <f t="shared" ca="1" si="2"/>
        <v>0</v>
      </c>
      <c r="N44" s="111">
        <f t="shared" ca="1" si="3"/>
        <v>0</v>
      </c>
      <c r="O44" s="108" t="str">
        <f>IF('2020实际制造费用'!U44="","",'2020实际制造费用'!U44)</f>
        <v/>
      </c>
      <c r="P44" s="69"/>
      <c r="Q44" s="69"/>
      <c r="R44" s="69"/>
    </row>
    <row r="45" spans="1:18" s="15" customFormat="1" ht="17.25" customHeight="1">
      <c r="A45" s="179"/>
      <c r="B45" s="177"/>
      <c r="C45" s="48" t="s">
        <v>437</v>
      </c>
      <c r="D45" s="111">
        <f>'2019预算制造费用'!T45</f>
        <v>0</v>
      </c>
      <c r="E45" s="111">
        <f ca="1">OFFSET('2019制造费用'!$H45,0,MONTH(封面!$G$13)-1,)</f>
        <v>0</v>
      </c>
      <c r="F45" s="109">
        <f ca="1">OFFSET('2019预算制造费用'!$H45,0,MONTH(封面!$G$13)-1,)</f>
        <v>0</v>
      </c>
      <c r="G45" s="109">
        <f ca="1">OFFSET('2020实际制造费用'!$H45,0,MONTH(封面!$G$13)-1,)</f>
        <v>0</v>
      </c>
      <c r="H45" s="111">
        <f t="shared" ca="1" si="0"/>
        <v>0</v>
      </c>
      <c r="I45" s="111">
        <f t="shared" ca="1" si="1"/>
        <v>0</v>
      </c>
      <c r="J45" s="111">
        <f ca="1">SUM(OFFSET('2019制造费用'!$H45,0,0,1,MONTH(封面!$G$13)))</f>
        <v>0</v>
      </c>
      <c r="K45" s="111">
        <f ca="1">SUM(OFFSET('2019预算制造费用'!$H45,0,0,1,MONTH(封面!$G$13)))</f>
        <v>0</v>
      </c>
      <c r="L45" s="111">
        <f ca="1">SUM(OFFSET('2020实际制造费用'!$H45,0,0,1,MONTH(封面!$G$13)))</f>
        <v>0</v>
      </c>
      <c r="M45" s="111">
        <f t="shared" ca="1" si="2"/>
        <v>0</v>
      </c>
      <c r="N45" s="111">
        <f t="shared" ca="1" si="3"/>
        <v>0</v>
      </c>
      <c r="O45" s="108" t="str">
        <f>IF('2020实际制造费用'!U45="","",'2020实际制造费用'!U45)</f>
        <v/>
      </c>
      <c r="P45" s="69"/>
      <c r="Q45" s="69"/>
      <c r="R45" s="69"/>
    </row>
    <row r="46" spans="1:18" s="15" customFormat="1" ht="17.25" customHeight="1">
      <c r="A46" s="179"/>
      <c r="B46" s="21" t="s">
        <v>51</v>
      </c>
      <c r="C46" s="48" t="s">
        <v>52</v>
      </c>
      <c r="D46" s="111">
        <f>'2019预算制造费用'!T46</f>
        <v>0</v>
      </c>
      <c r="E46" s="111">
        <f ca="1">OFFSET('2019制造费用'!$H46,0,MONTH(封面!$G$13)-1,)</f>
        <v>379877.04</v>
      </c>
      <c r="F46" s="109">
        <f ca="1">OFFSET('2019预算制造费用'!$H46,0,MONTH(封面!$G$13)-1,)</f>
        <v>0</v>
      </c>
      <c r="G46" s="109">
        <f ca="1">OFFSET('2020实际制造费用'!$H46,0,MONTH(封面!$G$13)-1,)</f>
        <v>384663.49</v>
      </c>
      <c r="H46" s="111">
        <f t="shared" ca="1" si="0"/>
        <v>4786.4500000000116</v>
      </c>
      <c r="I46" s="111">
        <f t="shared" ca="1" si="1"/>
        <v>384663.49</v>
      </c>
      <c r="J46" s="111">
        <f ca="1">SUM(OFFSET('2019制造费用'!$H46,0,0,1,MONTH(封面!$G$13)))</f>
        <v>1519507.03</v>
      </c>
      <c r="K46" s="111">
        <f ca="1">SUM(OFFSET('2019预算制造费用'!$H46,0,0,1,MONTH(封面!$G$13)))</f>
        <v>0</v>
      </c>
      <c r="L46" s="111">
        <f ca="1">SUM(OFFSET('2020实际制造费用'!$H46,0,0,1,MONTH(封面!$G$13)))</f>
        <v>1538652.24</v>
      </c>
      <c r="M46" s="111">
        <f t="shared" ca="1" si="2"/>
        <v>19145.209999999963</v>
      </c>
      <c r="N46" s="111">
        <f t="shared" ca="1" si="3"/>
        <v>1538652.24</v>
      </c>
      <c r="O46" s="108" t="str">
        <f>IF('2020实际制造费用'!U46="","",'2020实际制造费用'!U46)</f>
        <v/>
      </c>
      <c r="P46" s="69"/>
      <c r="Q46" s="69"/>
      <c r="R46" s="69"/>
    </row>
    <row r="47" spans="1:18" s="15" customFormat="1" ht="17.25" customHeight="1">
      <c r="A47" s="179"/>
      <c r="B47" s="21" t="s">
        <v>162</v>
      </c>
      <c r="C47" s="48" t="s">
        <v>53</v>
      </c>
      <c r="D47" s="111">
        <f>'2019预算制造费用'!T47</f>
        <v>0</v>
      </c>
      <c r="E47" s="111">
        <f ca="1">OFFSET('2019制造费用'!$H47,0,MONTH(封面!$G$13)-1,)</f>
        <v>0</v>
      </c>
      <c r="F47" s="109">
        <f ca="1">OFFSET('2019预算制造费用'!$H47,0,MONTH(封面!$G$13)-1,)</f>
        <v>0</v>
      </c>
      <c r="G47" s="109">
        <f ca="1">OFFSET('2020实际制造费用'!$H47,0,MONTH(封面!$G$13)-1,)</f>
        <v>0</v>
      </c>
      <c r="H47" s="111">
        <f t="shared" ca="1" si="0"/>
        <v>0</v>
      </c>
      <c r="I47" s="111">
        <f t="shared" ca="1" si="1"/>
        <v>0</v>
      </c>
      <c r="J47" s="111">
        <f ca="1">SUM(OFFSET('2019制造费用'!$H47,0,0,1,MONTH(封面!$G$13)))</f>
        <v>0</v>
      </c>
      <c r="K47" s="111">
        <f ca="1">SUM(OFFSET('2019预算制造费用'!$H47,0,0,1,MONTH(封面!$G$13)))</f>
        <v>0</v>
      </c>
      <c r="L47" s="111">
        <f ca="1">SUM(OFFSET('2020实际制造费用'!$H47,0,0,1,MONTH(封面!$G$13)))</f>
        <v>0</v>
      </c>
      <c r="M47" s="111">
        <f t="shared" ca="1" si="2"/>
        <v>0</v>
      </c>
      <c r="N47" s="111">
        <f t="shared" ca="1" si="3"/>
        <v>0</v>
      </c>
      <c r="O47" s="108" t="str">
        <f>IF('2020实际制造费用'!U47="","",'2020实际制造费用'!U47)</f>
        <v/>
      </c>
      <c r="P47" s="69"/>
      <c r="Q47" s="69"/>
      <c r="R47" s="69"/>
    </row>
    <row r="48" spans="1:18" s="15" customFormat="1" ht="17.25" customHeight="1">
      <c r="A48" s="179"/>
      <c r="B48" s="19" t="s">
        <v>163</v>
      </c>
      <c r="C48" s="48" t="s">
        <v>55</v>
      </c>
      <c r="D48" s="111">
        <f>'2019预算制造费用'!T48</f>
        <v>0</v>
      </c>
      <c r="E48" s="111">
        <f ca="1">OFFSET('2019制造费用'!$H48,0,MONTH(封面!$G$13)-1,)</f>
        <v>60049.13</v>
      </c>
      <c r="F48" s="109">
        <f ca="1">OFFSET('2019预算制造费用'!$H48,0,MONTH(封面!$G$13)-1,)</f>
        <v>0</v>
      </c>
      <c r="G48" s="109">
        <f ca="1">OFFSET('2020实际制造费用'!$H48,0,MONTH(封面!$G$13)-1,)</f>
        <v>60094.91</v>
      </c>
      <c r="H48" s="111">
        <f t="shared" ca="1" si="0"/>
        <v>45.780000000006112</v>
      </c>
      <c r="I48" s="111">
        <f t="shared" ca="1" si="1"/>
        <v>60094.91</v>
      </c>
      <c r="J48" s="111">
        <f ca="1">SUM(OFFSET('2019制造费用'!$H48,0,0,1,MONTH(封面!$G$13)))</f>
        <v>240196.51</v>
      </c>
      <c r="K48" s="111">
        <f ca="1">SUM(OFFSET('2019预算制造费用'!$H48,0,0,1,MONTH(封面!$G$13)))</f>
        <v>0</v>
      </c>
      <c r="L48" s="111">
        <f ca="1">SUM(OFFSET('2020实际制造费用'!$H48,0,0,1,MONTH(封面!$G$13)))</f>
        <v>176260.32</v>
      </c>
      <c r="M48" s="111">
        <f t="shared" ca="1" si="2"/>
        <v>-63936.19</v>
      </c>
      <c r="N48" s="111">
        <f t="shared" ca="1" si="3"/>
        <v>176260.32</v>
      </c>
      <c r="O48" s="108" t="str">
        <f>IF('2020实际制造费用'!U48="","",'2020实际制造费用'!U48)</f>
        <v/>
      </c>
      <c r="P48" s="69"/>
      <c r="Q48" s="69"/>
      <c r="R48" s="69"/>
    </row>
    <row r="49" spans="1:18" s="15" customFormat="1" ht="17.25" customHeight="1">
      <c r="A49" s="180" t="s">
        <v>164</v>
      </c>
      <c r="B49" s="181" t="s">
        <v>165</v>
      </c>
      <c r="C49" s="48" t="s">
        <v>56</v>
      </c>
      <c r="D49" s="111">
        <f>'2019预算制造费用'!T49</f>
        <v>0</v>
      </c>
      <c r="E49" s="111">
        <f ca="1">OFFSET('2019制造费用'!$H49,0,MONTH(封面!$G$13)-1,)</f>
        <v>0</v>
      </c>
      <c r="F49" s="109">
        <f ca="1">OFFSET('2019预算制造费用'!$H49,0,MONTH(封面!$G$13)-1,)</f>
        <v>0</v>
      </c>
      <c r="G49" s="109">
        <f ca="1">OFFSET('2020实际制造费用'!$H49,0,MONTH(封面!$G$13)-1,)</f>
        <v>0</v>
      </c>
      <c r="H49" s="111">
        <f t="shared" ca="1" si="0"/>
        <v>0</v>
      </c>
      <c r="I49" s="111">
        <f t="shared" ca="1" si="1"/>
        <v>0</v>
      </c>
      <c r="J49" s="111">
        <f ca="1">SUM(OFFSET('2019制造费用'!$H49,0,0,1,MONTH(封面!$G$13)))</f>
        <v>0</v>
      </c>
      <c r="K49" s="111">
        <f ca="1">SUM(OFFSET('2019预算制造费用'!$H49,0,0,1,MONTH(封面!$G$13)))</f>
        <v>0</v>
      </c>
      <c r="L49" s="111">
        <f ca="1">SUM(OFFSET('2020实际制造费用'!$H49,0,0,1,MONTH(封面!$G$13)))</f>
        <v>0</v>
      </c>
      <c r="M49" s="111">
        <f t="shared" ca="1" si="2"/>
        <v>0</v>
      </c>
      <c r="N49" s="111">
        <f t="shared" ca="1" si="3"/>
        <v>0</v>
      </c>
      <c r="O49" s="108" t="str">
        <f>IF('2020实际制造费用'!U49="","",'2020实际制造费用'!U49)</f>
        <v/>
      </c>
      <c r="P49" s="69"/>
      <c r="Q49" s="69"/>
      <c r="R49" s="69"/>
    </row>
    <row r="50" spans="1:18" s="15" customFormat="1" ht="17.25" customHeight="1">
      <c r="A50" s="180"/>
      <c r="B50" s="182"/>
      <c r="C50" s="48" t="s">
        <v>57</v>
      </c>
      <c r="D50" s="111">
        <f>'2019预算制造费用'!T50</f>
        <v>0</v>
      </c>
      <c r="E50" s="111">
        <f ca="1">OFFSET('2019制造费用'!$H50,0,MONTH(封面!$G$13)-1,)</f>
        <v>0</v>
      </c>
      <c r="F50" s="109">
        <f ca="1">OFFSET('2019预算制造费用'!$H50,0,MONTH(封面!$G$13)-1,)</f>
        <v>0</v>
      </c>
      <c r="G50" s="109">
        <f ca="1">OFFSET('2020实际制造费用'!$H50,0,MONTH(封面!$G$13)-1,)</f>
        <v>0</v>
      </c>
      <c r="H50" s="111">
        <f t="shared" ca="1" si="0"/>
        <v>0</v>
      </c>
      <c r="I50" s="111">
        <f t="shared" ca="1" si="1"/>
        <v>0</v>
      </c>
      <c r="J50" s="111">
        <f ca="1">SUM(OFFSET('2019制造费用'!$H50,0,0,1,MONTH(封面!$G$13)))</f>
        <v>0</v>
      </c>
      <c r="K50" s="111">
        <f ca="1">SUM(OFFSET('2019预算制造费用'!$H50,0,0,1,MONTH(封面!$G$13)))</f>
        <v>0</v>
      </c>
      <c r="L50" s="111">
        <f ca="1">SUM(OFFSET('2020实际制造费用'!$H50,0,0,1,MONTH(封面!$G$13)))</f>
        <v>0</v>
      </c>
      <c r="M50" s="111">
        <f t="shared" ca="1" si="2"/>
        <v>0</v>
      </c>
      <c r="N50" s="111">
        <f t="shared" ca="1" si="3"/>
        <v>0</v>
      </c>
      <c r="O50" s="108" t="str">
        <f>IF('2020实际制造费用'!U50="","",'2020实际制造费用'!U50)</f>
        <v/>
      </c>
      <c r="P50" s="69"/>
      <c r="Q50" s="69"/>
      <c r="R50" s="69"/>
    </row>
    <row r="51" spans="1:18" s="15" customFormat="1" ht="17.25" customHeight="1">
      <c r="A51" s="180"/>
      <c r="B51" s="183"/>
      <c r="C51" s="48" t="s">
        <v>438</v>
      </c>
      <c r="D51" s="111">
        <f>'2019预算制造费用'!T51</f>
        <v>0</v>
      </c>
      <c r="E51" s="111">
        <f ca="1">OFFSET('2019制造费用'!$H51,0,MONTH(封面!$G$13)-1,)</f>
        <v>0</v>
      </c>
      <c r="F51" s="109">
        <f ca="1">OFFSET('2019预算制造费用'!$H51,0,MONTH(封面!$G$13)-1,)</f>
        <v>0</v>
      </c>
      <c r="G51" s="109">
        <f ca="1">OFFSET('2020实际制造费用'!$H51,0,MONTH(封面!$G$13)-1,)</f>
        <v>0</v>
      </c>
      <c r="H51" s="111">
        <f t="shared" ca="1" si="0"/>
        <v>0</v>
      </c>
      <c r="I51" s="111">
        <f t="shared" ca="1" si="1"/>
        <v>0</v>
      </c>
      <c r="J51" s="111">
        <f ca="1">SUM(OFFSET('2019制造费用'!$H51,0,0,1,MONTH(封面!$G$13)))</f>
        <v>0</v>
      </c>
      <c r="K51" s="111">
        <f ca="1">SUM(OFFSET('2019预算制造费用'!$H51,0,0,1,MONTH(封面!$G$13)))</f>
        <v>0</v>
      </c>
      <c r="L51" s="111">
        <f ca="1">SUM(OFFSET('2020实际制造费用'!$H51,0,0,1,MONTH(封面!$G$13)))</f>
        <v>0</v>
      </c>
      <c r="M51" s="111">
        <f t="shared" ca="1" si="2"/>
        <v>0</v>
      </c>
      <c r="N51" s="111">
        <f t="shared" ca="1" si="3"/>
        <v>0</v>
      </c>
      <c r="O51" s="108" t="str">
        <f>IF('2020实际制造费用'!U51="","",'2020实际制造费用'!U51)</f>
        <v/>
      </c>
      <c r="P51" s="69"/>
      <c r="Q51" s="69"/>
      <c r="R51" s="69"/>
    </row>
    <row r="52" spans="1:18" s="15" customFormat="1" ht="17.25" customHeight="1">
      <c r="A52" s="180"/>
      <c r="B52" s="175" t="s">
        <v>166</v>
      </c>
      <c r="C52" s="48" t="s">
        <v>59</v>
      </c>
      <c r="D52" s="111">
        <f>'2019预算制造费用'!T52</f>
        <v>0</v>
      </c>
      <c r="E52" s="111">
        <f ca="1">OFFSET('2019制造费用'!$H52,0,MONTH(封面!$G$13)-1,)</f>
        <v>0</v>
      </c>
      <c r="F52" s="109">
        <f ca="1">OFFSET('2019预算制造费用'!$H52,0,MONTH(封面!$G$13)-1,)</f>
        <v>0</v>
      </c>
      <c r="G52" s="109">
        <f ca="1">OFFSET('2020实际制造费用'!$H52,0,MONTH(封面!$G$13)-1,)</f>
        <v>0</v>
      </c>
      <c r="H52" s="111">
        <f t="shared" ca="1" si="0"/>
        <v>0</v>
      </c>
      <c r="I52" s="111">
        <f t="shared" ca="1" si="1"/>
        <v>0</v>
      </c>
      <c r="J52" s="111">
        <f ca="1">SUM(OFFSET('2019制造费用'!$H52,0,0,1,MONTH(封面!$G$13)))</f>
        <v>0</v>
      </c>
      <c r="K52" s="111">
        <f ca="1">SUM(OFFSET('2019预算制造费用'!$H52,0,0,1,MONTH(封面!$G$13)))</f>
        <v>0</v>
      </c>
      <c r="L52" s="111">
        <f ca="1">SUM(OFFSET('2020实际制造费用'!$H52,0,0,1,MONTH(封面!$G$13)))</f>
        <v>0</v>
      </c>
      <c r="M52" s="111">
        <f t="shared" ca="1" si="2"/>
        <v>0</v>
      </c>
      <c r="N52" s="111">
        <f t="shared" ca="1" si="3"/>
        <v>0</v>
      </c>
      <c r="O52" s="108" t="str">
        <f>IF('2020实际制造费用'!U52="","",'2020实际制造费用'!U52)</f>
        <v/>
      </c>
      <c r="P52" s="69"/>
      <c r="Q52" s="69"/>
      <c r="R52" s="69"/>
    </row>
    <row r="53" spans="1:18" s="15" customFormat="1" ht="17.25" customHeight="1">
      <c r="A53" s="180"/>
      <c r="B53" s="176"/>
      <c r="C53" s="48" t="s">
        <v>60</v>
      </c>
      <c r="D53" s="111">
        <f>'2019预算制造费用'!T53</f>
        <v>0</v>
      </c>
      <c r="E53" s="111">
        <f ca="1">OFFSET('2019制造费用'!$H53,0,MONTH(封面!$G$13)-1,)</f>
        <v>0</v>
      </c>
      <c r="F53" s="109">
        <f ca="1">OFFSET('2019预算制造费用'!$H53,0,MONTH(封面!$G$13)-1,)</f>
        <v>0</v>
      </c>
      <c r="G53" s="109">
        <f ca="1">OFFSET('2020实际制造费用'!$H53,0,MONTH(封面!$G$13)-1,)</f>
        <v>0</v>
      </c>
      <c r="H53" s="111">
        <f t="shared" ca="1" si="0"/>
        <v>0</v>
      </c>
      <c r="I53" s="111">
        <f t="shared" ca="1" si="1"/>
        <v>0</v>
      </c>
      <c r="J53" s="111">
        <f ca="1">SUM(OFFSET('2019制造费用'!$H53,0,0,1,MONTH(封面!$G$13)))</f>
        <v>-35000</v>
      </c>
      <c r="K53" s="111">
        <f ca="1">SUM(OFFSET('2019预算制造费用'!$H53,0,0,1,MONTH(封面!$G$13)))</f>
        <v>0</v>
      </c>
      <c r="L53" s="111">
        <f ca="1">SUM(OFFSET('2020实际制造费用'!$H53,0,0,1,MONTH(封面!$G$13)))</f>
        <v>0</v>
      </c>
      <c r="M53" s="111">
        <f t="shared" ca="1" si="2"/>
        <v>35000</v>
      </c>
      <c r="N53" s="111">
        <f t="shared" ca="1" si="3"/>
        <v>0</v>
      </c>
      <c r="O53" s="108" t="str">
        <f>IF('2020实际制造费用'!U53="","",'2020实际制造费用'!U53)</f>
        <v/>
      </c>
      <c r="P53" s="69"/>
      <c r="Q53" s="69"/>
      <c r="R53" s="69"/>
    </row>
    <row r="54" spans="1:18" s="15" customFormat="1" ht="17.25" customHeight="1">
      <c r="A54" s="180"/>
      <c r="B54" s="177"/>
      <c r="C54" s="48" t="s">
        <v>439</v>
      </c>
      <c r="D54" s="111">
        <f>'2019预算制造费用'!T54</f>
        <v>0</v>
      </c>
      <c r="E54" s="111">
        <f ca="1">OFFSET('2019制造费用'!$H54,0,MONTH(封面!$G$13)-1,)</f>
        <v>0</v>
      </c>
      <c r="F54" s="109">
        <f ca="1">OFFSET('2019预算制造费用'!$H54,0,MONTH(封面!$G$13)-1,)</f>
        <v>0</v>
      </c>
      <c r="G54" s="109">
        <f ca="1">OFFSET('2020实际制造费用'!$H54,0,MONTH(封面!$G$13)-1,)</f>
        <v>0</v>
      </c>
      <c r="H54" s="111">
        <f t="shared" ca="1" si="0"/>
        <v>0</v>
      </c>
      <c r="I54" s="111">
        <f t="shared" ca="1" si="1"/>
        <v>0</v>
      </c>
      <c r="J54" s="111">
        <f ca="1">SUM(OFFSET('2019制造费用'!$H54,0,0,1,MONTH(封面!$G$13)))</f>
        <v>0</v>
      </c>
      <c r="K54" s="111">
        <f ca="1">SUM(OFFSET('2019预算制造费用'!$H54,0,0,1,MONTH(封面!$G$13)))</f>
        <v>0</v>
      </c>
      <c r="L54" s="111">
        <f ca="1">SUM(OFFSET('2020实际制造费用'!$H54,0,0,1,MONTH(封面!$G$13)))</f>
        <v>0</v>
      </c>
      <c r="M54" s="111">
        <f t="shared" ca="1" si="2"/>
        <v>0</v>
      </c>
      <c r="N54" s="111">
        <f t="shared" ca="1" si="3"/>
        <v>0</v>
      </c>
      <c r="O54" s="108" t="str">
        <f>IF('2020实际制造费用'!U54="","",'2020实际制造费用'!U54)</f>
        <v/>
      </c>
      <c r="P54" s="69"/>
      <c r="Q54" s="69"/>
      <c r="R54" s="69"/>
    </row>
    <row r="55" spans="1:18" s="15" customFormat="1" ht="17.25" customHeight="1">
      <c r="A55" s="180"/>
      <c r="B55" s="25" t="s">
        <v>167</v>
      </c>
      <c r="C55" s="48" t="s">
        <v>62</v>
      </c>
      <c r="D55" s="111">
        <f>'2019预算制造费用'!T55</f>
        <v>0</v>
      </c>
      <c r="E55" s="111">
        <f ca="1">OFFSET('2019制造费用'!$H55,0,MONTH(封面!$G$13)-1,)</f>
        <v>2836.56</v>
      </c>
      <c r="F55" s="109">
        <f ca="1">OFFSET('2019预算制造费用'!$H55,0,MONTH(封面!$G$13)-1,)</f>
        <v>0</v>
      </c>
      <c r="G55" s="109">
        <f ca="1">OFFSET('2020实际制造费用'!$H55,0,MONTH(封面!$G$13)-1,)</f>
        <v>2836.56</v>
      </c>
      <c r="H55" s="111">
        <f t="shared" ca="1" si="0"/>
        <v>0</v>
      </c>
      <c r="I55" s="111">
        <f t="shared" ca="1" si="1"/>
        <v>2836.56</v>
      </c>
      <c r="J55" s="111">
        <f ca="1">SUM(OFFSET('2019制造费用'!$H55,0,0,1,MONTH(封面!$G$13)))</f>
        <v>11346.24</v>
      </c>
      <c r="K55" s="111">
        <f ca="1">SUM(OFFSET('2019预算制造费用'!$H55,0,0,1,MONTH(封面!$G$13)))</f>
        <v>0</v>
      </c>
      <c r="L55" s="111">
        <f ca="1">SUM(OFFSET('2020实际制造费用'!$H55,0,0,1,MONTH(封面!$G$13)))</f>
        <v>11346.22</v>
      </c>
      <c r="M55" s="111">
        <f t="shared" ca="1" si="2"/>
        <v>-2.0000000000436557E-2</v>
      </c>
      <c r="N55" s="111">
        <f t="shared" ca="1" si="3"/>
        <v>11346.22</v>
      </c>
      <c r="O55" s="108" t="str">
        <f>IF('2020实际制造费用'!U55="","",'2020实际制造费用'!U55)</f>
        <v/>
      </c>
      <c r="P55" s="69"/>
      <c r="Q55" s="69"/>
      <c r="R55" s="69"/>
    </row>
    <row r="56" spans="1:18" s="15" customFormat="1" ht="17.25" customHeight="1">
      <c r="A56" s="180"/>
      <c r="B56" s="25" t="s">
        <v>168</v>
      </c>
      <c r="C56" s="48" t="s">
        <v>63</v>
      </c>
      <c r="D56" s="111">
        <f>'2019预算制造费用'!T56</f>
        <v>0</v>
      </c>
      <c r="E56" s="111">
        <f ca="1">OFFSET('2019制造费用'!$H56,0,MONTH(封面!$G$13)-1,)</f>
        <v>0</v>
      </c>
      <c r="F56" s="109">
        <f ca="1">OFFSET('2019预算制造费用'!$H56,0,MONTH(封面!$G$13)-1,)</f>
        <v>0</v>
      </c>
      <c r="G56" s="109">
        <f ca="1">OFFSET('2020实际制造费用'!$H56,0,MONTH(封面!$G$13)-1,)</f>
        <v>0</v>
      </c>
      <c r="H56" s="111">
        <f t="shared" ca="1" si="0"/>
        <v>0</v>
      </c>
      <c r="I56" s="111">
        <f t="shared" ca="1" si="1"/>
        <v>0</v>
      </c>
      <c r="J56" s="111">
        <f ca="1">SUM(OFFSET('2019制造费用'!$H56,0,0,1,MONTH(封面!$G$13)))</f>
        <v>0</v>
      </c>
      <c r="K56" s="111">
        <f ca="1">SUM(OFFSET('2019预算制造费用'!$H56,0,0,1,MONTH(封面!$G$13)))</f>
        <v>0</v>
      </c>
      <c r="L56" s="111">
        <f ca="1">SUM(OFFSET('2020实际制造费用'!$H56,0,0,1,MONTH(封面!$G$13)))</f>
        <v>0</v>
      </c>
      <c r="M56" s="111">
        <f t="shared" ca="1" si="2"/>
        <v>0</v>
      </c>
      <c r="N56" s="111">
        <f t="shared" ca="1" si="3"/>
        <v>0</v>
      </c>
      <c r="O56" s="108" t="str">
        <f>IF('2020实际制造费用'!U56="","",'2020实际制造费用'!U56)</f>
        <v/>
      </c>
      <c r="P56" s="69"/>
      <c r="Q56" s="69"/>
      <c r="R56" s="69"/>
    </row>
    <row r="57" spans="1:18" s="15" customFormat="1" ht="17.25" customHeight="1">
      <c r="A57" s="184" t="s">
        <v>169</v>
      </c>
      <c r="B57" s="21" t="s">
        <v>170</v>
      </c>
      <c r="C57" s="48" t="s">
        <v>66</v>
      </c>
      <c r="D57" s="111">
        <f>'2019预算制造费用'!T57</f>
        <v>0</v>
      </c>
      <c r="E57" s="111">
        <f ca="1">OFFSET('2019制造费用'!$H57,0,MONTH(封面!$G$13)-1,)</f>
        <v>0</v>
      </c>
      <c r="F57" s="109">
        <f ca="1">OFFSET('2019预算制造费用'!$H57,0,MONTH(封面!$G$13)-1,)</f>
        <v>0</v>
      </c>
      <c r="G57" s="109">
        <f ca="1">OFFSET('2020实际制造费用'!$H57,0,MONTH(封面!$G$13)-1,)</f>
        <v>0</v>
      </c>
      <c r="H57" s="111">
        <f t="shared" ca="1" si="0"/>
        <v>0</v>
      </c>
      <c r="I57" s="111">
        <f t="shared" ca="1" si="1"/>
        <v>0</v>
      </c>
      <c r="J57" s="111">
        <f ca="1">SUM(OFFSET('2019制造费用'!$H57,0,0,1,MONTH(封面!$G$13)))</f>
        <v>0</v>
      </c>
      <c r="K57" s="111">
        <f ca="1">SUM(OFFSET('2019预算制造费用'!$H57,0,0,1,MONTH(封面!$G$13)))</f>
        <v>0</v>
      </c>
      <c r="L57" s="111">
        <f ca="1">SUM(OFFSET('2020实际制造费用'!$H57,0,0,1,MONTH(封面!$G$13)))</f>
        <v>0</v>
      </c>
      <c r="M57" s="111">
        <f t="shared" ca="1" si="2"/>
        <v>0</v>
      </c>
      <c r="N57" s="111">
        <f t="shared" ca="1" si="3"/>
        <v>0</v>
      </c>
      <c r="O57" s="108" t="str">
        <f>IF('2020实际制造费用'!U57="","",'2020实际制造费用'!U57)</f>
        <v/>
      </c>
      <c r="P57" s="69"/>
      <c r="Q57" s="69"/>
      <c r="R57" s="69"/>
    </row>
    <row r="58" spans="1:18" s="15" customFormat="1" ht="17.25" customHeight="1">
      <c r="A58" s="184"/>
      <c r="B58" s="26" t="s">
        <v>171</v>
      </c>
      <c r="C58" s="48" t="s">
        <v>67</v>
      </c>
      <c r="D58" s="111">
        <f>'2019预算制造费用'!T58</f>
        <v>0</v>
      </c>
      <c r="E58" s="111">
        <f ca="1">OFFSET('2019制造费用'!$H58,0,MONTH(封面!$G$13)-1,)</f>
        <v>0</v>
      </c>
      <c r="F58" s="109">
        <f ca="1">OFFSET('2019预算制造费用'!$H58,0,MONTH(封面!$G$13)-1,)</f>
        <v>0</v>
      </c>
      <c r="G58" s="109">
        <f ca="1">OFFSET('2020实际制造费用'!$H58,0,MONTH(封面!$G$13)-1,)</f>
        <v>0</v>
      </c>
      <c r="H58" s="111">
        <f t="shared" ca="1" si="0"/>
        <v>0</v>
      </c>
      <c r="I58" s="111">
        <f t="shared" ca="1" si="1"/>
        <v>0</v>
      </c>
      <c r="J58" s="111">
        <f ca="1">SUM(OFFSET('2019制造费用'!$H58,0,0,1,MONTH(封面!$G$13)))</f>
        <v>0</v>
      </c>
      <c r="K58" s="111">
        <f ca="1">SUM(OFFSET('2019预算制造费用'!$H58,0,0,1,MONTH(封面!$G$13)))</f>
        <v>0</v>
      </c>
      <c r="L58" s="111">
        <f ca="1">SUM(OFFSET('2020实际制造费用'!$H58,0,0,1,MONTH(封面!$G$13)))</f>
        <v>0</v>
      </c>
      <c r="M58" s="111">
        <f t="shared" ca="1" si="2"/>
        <v>0</v>
      </c>
      <c r="N58" s="111">
        <f t="shared" ca="1" si="3"/>
        <v>0</v>
      </c>
      <c r="O58" s="108" t="str">
        <f>IF('2020实际制造费用'!U58="","",'2020实际制造费用'!U58)</f>
        <v/>
      </c>
      <c r="P58" s="69"/>
      <c r="Q58" s="69"/>
      <c r="R58" s="69"/>
    </row>
    <row r="59" spans="1:18" s="15" customFormat="1" ht="17.25" customHeight="1">
      <c r="A59" s="184"/>
      <c r="B59" s="181" t="s">
        <v>172</v>
      </c>
      <c r="C59" s="48" t="s">
        <v>68</v>
      </c>
      <c r="D59" s="111">
        <f>'2019预算制造费用'!T59</f>
        <v>0</v>
      </c>
      <c r="E59" s="111">
        <f ca="1">OFFSET('2019制造费用'!$H59,0,MONTH(封面!$G$13)-1,)</f>
        <v>0</v>
      </c>
      <c r="F59" s="109">
        <f ca="1">OFFSET('2019预算制造费用'!$H59,0,MONTH(封面!$G$13)-1,)</f>
        <v>0</v>
      </c>
      <c r="G59" s="109">
        <f ca="1">OFFSET('2020实际制造费用'!$H59,0,MONTH(封面!$G$13)-1,)</f>
        <v>0</v>
      </c>
      <c r="H59" s="111">
        <f t="shared" ca="1" si="0"/>
        <v>0</v>
      </c>
      <c r="I59" s="111">
        <f t="shared" ca="1" si="1"/>
        <v>0</v>
      </c>
      <c r="J59" s="111">
        <f ca="1">SUM(OFFSET('2019制造费用'!$H59,0,0,1,MONTH(封面!$G$13)))</f>
        <v>0</v>
      </c>
      <c r="K59" s="111">
        <f ca="1">SUM(OFFSET('2019预算制造费用'!$H59,0,0,1,MONTH(封面!$G$13)))</f>
        <v>0</v>
      </c>
      <c r="L59" s="111">
        <f ca="1">SUM(OFFSET('2020实际制造费用'!$H59,0,0,1,MONTH(封面!$G$13)))</f>
        <v>0</v>
      </c>
      <c r="M59" s="111">
        <f t="shared" ca="1" si="2"/>
        <v>0</v>
      </c>
      <c r="N59" s="111">
        <f t="shared" ca="1" si="3"/>
        <v>0</v>
      </c>
      <c r="O59" s="108" t="str">
        <f>IF('2020实际制造费用'!U59="","",'2020实际制造费用'!U59)</f>
        <v/>
      </c>
      <c r="P59" s="69"/>
      <c r="Q59" s="69"/>
      <c r="R59" s="69"/>
    </row>
    <row r="60" spans="1:18" s="15" customFormat="1" ht="17.25" customHeight="1">
      <c r="A60" s="184"/>
      <c r="B60" s="183"/>
      <c r="C60" s="48" t="s">
        <v>440</v>
      </c>
      <c r="D60" s="111">
        <f>'2019预算制造费用'!T60</f>
        <v>0</v>
      </c>
      <c r="E60" s="111">
        <f ca="1">OFFSET('2019制造费用'!$H60,0,MONTH(封面!$G$13)-1,)</f>
        <v>0</v>
      </c>
      <c r="F60" s="109">
        <f ca="1">OFFSET('2019预算制造费用'!$H60,0,MONTH(封面!$G$13)-1,)</f>
        <v>0</v>
      </c>
      <c r="G60" s="109">
        <f ca="1">OFFSET('2020实际制造费用'!$H60,0,MONTH(封面!$G$13)-1,)</f>
        <v>0</v>
      </c>
      <c r="H60" s="111">
        <f t="shared" ca="1" si="0"/>
        <v>0</v>
      </c>
      <c r="I60" s="111">
        <f t="shared" ca="1" si="1"/>
        <v>0</v>
      </c>
      <c r="J60" s="111">
        <f ca="1">SUM(OFFSET('2019制造费用'!$H60,0,0,1,MONTH(封面!$G$13)))</f>
        <v>0</v>
      </c>
      <c r="K60" s="111">
        <f ca="1">SUM(OFFSET('2019预算制造费用'!$H60,0,0,1,MONTH(封面!$G$13)))</f>
        <v>0</v>
      </c>
      <c r="L60" s="111">
        <f ca="1">SUM(OFFSET('2020实际制造费用'!$H60,0,0,1,MONTH(封面!$G$13)))</f>
        <v>0</v>
      </c>
      <c r="M60" s="111">
        <f t="shared" ca="1" si="2"/>
        <v>0</v>
      </c>
      <c r="N60" s="111">
        <f t="shared" ca="1" si="3"/>
        <v>0</v>
      </c>
      <c r="O60" s="108" t="str">
        <f>IF('2020实际制造费用'!U60="","",'2020实际制造费用'!U60)</f>
        <v/>
      </c>
      <c r="P60" s="69"/>
      <c r="Q60" s="69"/>
      <c r="R60" s="69"/>
    </row>
    <row r="61" spans="1:18" s="15" customFormat="1" ht="17.25" customHeight="1">
      <c r="A61" s="184"/>
      <c r="B61" s="25" t="s">
        <v>173</v>
      </c>
      <c r="C61" s="48" t="s">
        <v>69</v>
      </c>
      <c r="D61" s="111">
        <f>'2019预算制造费用'!T61</f>
        <v>0</v>
      </c>
      <c r="E61" s="111">
        <f ca="1">OFFSET('2019制造费用'!$H61,0,MONTH(封面!$G$13)-1,)</f>
        <v>0</v>
      </c>
      <c r="F61" s="109">
        <f ca="1">OFFSET('2019预算制造费用'!$H61,0,MONTH(封面!$G$13)-1,)</f>
        <v>0</v>
      </c>
      <c r="G61" s="109">
        <f ca="1">OFFSET('2020实际制造费用'!$H61,0,MONTH(封面!$G$13)-1,)</f>
        <v>0</v>
      </c>
      <c r="H61" s="111">
        <f t="shared" ca="1" si="0"/>
        <v>0</v>
      </c>
      <c r="I61" s="111">
        <f t="shared" ca="1" si="1"/>
        <v>0</v>
      </c>
      <c r="J61" s="111">
        <f ca="1">SUM(OFFSET('2019制造费用'!$H61,0,0,1,MONTH(封面!$G$13)))</f>
        <v>0</v>
      </c>
      <c r="K61" s="111">
        <f ca="1">SUM(OFFSET('2019预算制造费用'!$H61,0,0,1,MONTH(封面!$G$13)))</f>
        <v>0</v>
      </c>
      <c r="L61" s="111">
        <f ca="1">SUM(OFFSET('2020实际制造费用'!$H61,0,0,1,MONTH(封面!$G$13)))</f>
        <v>0</v>
      </c>
      <c r="M61" s="111">
        <f t="shared" ca="1" si="2"/>
        <v>0</v>
      </c>
      <c r="N61" s="111">
        <f t="shared" ca="1" si="3"/>
        <v>0</v>
      </c>
      <c r="O61" s="108" t="str">
        <f>IF('2020实际制造费用'!U61="","",'2020实际制造费用'!U61)</f>
        <v/>
      </c>
      <c r="P61" s="69"/>
      <c r="Q61" s="69"/>
      <c r="R61" s="69"/>
    </row>
    <row r="62" spans="1:18" s="15" customFormat="1" ht="17.25" customHeight="1">
      <c r="A62" s="184"/>
      <c r="B62" s="21" t="s">
        <v>174</v>
      </c>
      <c r="C62" s="48" t="s">
        <v>71</v>
      </c>
      <c r="D62" s="111">
        <f>'2019预算制造费用'!T62</f>
        <v>0</v>
      </c>
      <c r="E62" s="111">
        <f ca="1">OFFSET('2019制造费用'!$H62,0,MONTH(封面!$G$13)-1,)</f>
        <v>0</v>
      </c>
      <c r="F62" s="109">
        <f ca="1">OFFSET('2019预算制造费用'!$H62,0,MONTH(封面!$G$13)-1,)</f>
        <v>0</v>
      </c>
      <c r="G62" s="109">
        <f ca="1">OFFSET('2020实际制造费用'!$H62,0,MONTH(封面!$G$13)-1,)</f>
        <v>0</v>
      </c>
      <c r="H62" s="111">
        <f t="shared" ca="1" si="0"/>
        <v>0</v>
      </c>
      <c r="I62" s="111">
        <f t="shared" ca="1" si="1"/>
        <v>0</v>
      </c>
      <c r="J62" s="111">
        <f ca="1">SUM(OFFSET('2019制造费用'!$H62,0,0,1,MONTH(封面!$G$13)))</f>
        <v>0</v>
      </c>
      <c r="K62" s="111">
        <f ca="1">SUM(OFFSET('2019预算制造费用'!$H62,0,0,1,MONTH(封面!$G$13)))</f>
        <v>0</v>
      </c>
      <c r="L62" s="111">
        <f ca="1">SUM(OFFSET('2020实际制造费用'!$H62,0,0,1,MONTH(封面!$G$13)))</f>
        <v>0</v>
      </c>
      <c r="M62" s="111">
        <f t="shared" ca="1" si="2"/>
        <v>0</v>
      </c>
      <c r="N62" s="111">
        <f t="shared" ca="1" si="3"/>
        <v>0</v>
      </c>
      <c r="O62" s="108" t="str">
        <f>IF('2020实际制造费用'!U62="","",'2020实际制造费用'!U62)</f>
        <v/>
      </c>
      <c r="P62" s="69"/>
      <c r="Q62" s="69"/>
      <c r="R62" s="69"/>
    </row>
    <row r="63" spans="1:18" s="15" customFormat="1" ht="17.25" customHeight="1">
      <c r="A63" s="185" t="s">
        <v>175</v>
      </c>
      <c r="B63" s="27" t="s">
        <v>176</v>
      </c>
      <c r="C63" s="48" t="s">
        <v>74</v>
      </c>
      <c r="D63" s="111">
        <f>'2019预算制造费用'!T63</f>
        <v>0</v>
      </c>
      <c r="E63" s="111">
        <f ca="1">OFFSET('2019制造费用'!$H63,0,MONTH(封面!$G$13)-1,)</f>
        <v>60506.95</v>
      </c>
      <c r="F63" s="109">
        <f ca="1">OFFSET('2019预算制造费用'!$H63,0,MONTH(封面!$G$13)-1,)</f>
        <v>0</v>
      </c>
      <c r="G63" s="109">
        <f ca="1">OFFSET('2020实际制造费用'!$H63,0,MONTH(封面!$G$13)-1,)</f>
        <v>47457.5</v>
      </c>
      <c r="H63" s="111">
        <f t="shared" ca="1" si="0"/>
        <v>-13049.449999999997</v>
      </c>
      <c r="I63" s="111">
        <f t="shared" ca="1" si="1"/>
        <v>47457.5</v>
      </c>
      <c r="J63" s="111">
        <f ca="1">SUM(OFFSET('2019制造费用'!$H63,0,0,1,MONTH(封面!$G$13)))</f>
        <v>201768.83000000002</v>
      </c>
      <c r="K63" s="111">
        <f ca="1">SUM(OFFSET('2019预算制造费用'!$H63,0,0,1,MONTH(封面!$G$13)))</f>
        <v>0</v>
      </c>
      <c r="L63" s="111">
        <f ca="1">SUM(OFFSET('2020实际制造费用'!$H63,0,0,1,MONTH(封面!$G$13)))</f>
        <v>155113.33000000002</v>
      </c>
      <c r="M63" s="111">
        <f t="shared" ca="1" si="2"/>
        <v>-46655.5</v>
      </c>
      <c r="N63" s="111">
        <f t="shared" ca="1" si="3"/>
        <v>155113.33000000002</v>
      </c>
      <c r="O63" s="108" t="str">
        <f>IF('2020实际制造费用'!U63="","",'2020实际制造费用'!U63)</f>
        <v/>
      </c>
      <c r="P63" s="69"/>
      <c r="Q63" s="69"/>
      <c r="R63" s="69"/>
    </row>
    <row r="64" spans="1:18" s="15" customFormat="1" ht="17.25" customHeight="1">
      <c r="A64" s="185"/>
      <c r="B64" s="27" t="s">
        <v>177</v>
      </c>
      <c r="C64" s="48" t="s">
        <v>75</v>
      </c>
      <c r="D64" s="111">
        <f>'2019预算制造费用'!T64</f>
        <v>0</v>
      </c>
      <c r="E64" s="111">
        <f ca="1">OFFSET('2019制造费用'!$H64,0,MONTH(封面!$G$13)-1,)</f>
        <v>728.03</v>
      </c>
      <c r="F64" s="109">
        <f ca="1">OFFSET('2019预算制造费用'!$H64,0,MONTH(封面!$G$13)-1,)</f>
        <v>0</v>
      </c>
      <c r="G64" s="109">
        <f ca="1">OFFSET('2020实际制造费用'!$H64,0,MONTH(封面!$G$13)-1,)</f>
        <v>1312.49</v>
      </c>
      <c r="H64" s="111">
        <f t="shared" ca="1" si="0"/>
        <v>584.46</v>
      </c>
      <c r="I64" s="111">
        <f t="shared" ca="1" si="1"/>
        <v>1312.49</v>
      </c>
      <c r="J64" s="111">
        <f ca="1">SUM(OFFSET('2019制造费用'!$H64,0,0,1,MONTH(封面!$G$13)))</f>
        <v>1855.6899999999998</v>
      </c>
      <c r="K64" s="111">
        <f ca="1">SUM(OFFSET('2019预算制造费用'!$H64,0,0,1,MONTH(封面!$G$13)))</f>
        <v>0</v>
      </c>
      <c r="L64" s="111">
        <f ca="1">SUM(OFFSET('2020实际制造费用'!$H64,0,0,1,MONTH(封面!$G$13)))</f>
        <v>4430.05</v>
      </c>
      <c r="M64" s="111">
        <f t="shared" ca="1" si="2"/>
        <v>2574.3600000000006</v>
      </c>
      <c r="N64" s="111">
        <f t="shared" ca="1" si="3"/>
        <v>4430.05</v>
      </c>
      <c r="O64" s="108" t="str">
        <f>IF('2020实际制造费用'!U64="","",'2020实际制造费用'!U64)</f>
        <v/>
      </c>
      <c r="P64" s="69"/>
      <c r="Q64" s="69"/>
      <c r="R64" s="69"/>
    </row>
    <row r="65" spans="1:18" s="15" customFormat="1" ht="17.25" customHeight="1">
      <c r="A65" s="185"/>
      <c r="B65" s="27" t="s">
        <v>178</v>
      </c>
      <c r="C65" s="48" t="s">
        <v>76</v>
      </c>
      <c r="D65" s="111">
        <f>'2019预算制造费用'!T65</f>
        <v>0</v>
      </c>
      <c r="E65" s="111">
        <f ca="1">OFFSET('2019制造费用'!$H65,0,MONTH(封面!$G$13)-1,)</f>
        <v>36885.360000000001</v>
      </c>
      <c r="F65" s="109">
        <f ca="1">OFFSET('2019预算制造费用'!$H65,0,MONTH(封面!$G$13)-1,)</f>
        <v>0</v>
      </c>
      <c r="G65" s="109">
        <f ca="1">OFFSET('2020实际制造费用'!$H65,0,MONTH(封面!$G$13)-1,)</f>
        <v>39984.21</v>
      </c>
      <c r="H65" s="111">
        <f t="shared" ca="1" si="0"/>
        <v>3098.8499999999985</v>
      </c>
      <c r="I65" s="111">
        <f t="shared" ca="1" si="1"/>
        <v>39984.21</v>
      </c>
      <c r="J65" s="111">
        <f ca="1">SUM(OFFSET('2019制造费用'!$H65,0,0,1,MONTH(封面!$G$13)))</f>
        <v>119952.84</v>
      </c>
      <c r="K65" s="111">
        <f ca="1">SUM(OFFSET('2019预算制造费用'!$H65,0,0,1,MONTH(封面!$G$13)))</f>
        <v>0</v>
      </c>
      <c r="L65" s="111">
        <f ca="1">SUM(OFFSET('2020实际制造费用'!$H65,0,0,1,MONTH(封面!$G$13)))</f>
        <v>113823.65</v>
      </c>
      <c r="M65" s="111">
        <f t="shared" ca="1" si="2"/>
        <v>-6129.1900000000023</v>
      </c>
      <c r="N65" s="111">
        <f t="shared" ca="1" si="3"/>
        <v>113823.65</v>
      </c>
      <c r="O65" s="108" t="str">
        <f>IF('2020实际制造费用'!U65="","",'2020实际制造费用'!U65)</f>
        <v/>
      </c>
      <c r="P65" s="69"/>
      <c r="Q65" s="69"/>
      <c r="R65" s="69"/>
    </row>
    <row r="66" spans="1:18" s="15" customFormat="1" ht="17.25" customHeight="1">
      <c r="A66" s="185"/>
      <c r="B66" s="27" t="s">
        <v>179</v>
      </c>
      <c r="C66" s="48" t="s">
        <v>78</v>
      </c>
      <c r="D66" s="111">
        <f>'2019预算制造费用'!T66</f>
        <v>0</v>
      </c>
      <c r="E66" s="111">
        <f ca="1">OFFSET('2019制造费用'!$H66,0,MONTH(封面!$G$13)-1,)</f>
        <v>0</v>
      </c>
      <c r="F66" s="109">
        <f ca="1">OFFSET('2019预算制造费用'!$H66,0,MONTH(封面!$G$13)-1,)</f>
        <v>0</v>
      </c>
      <c r="G66" s="109">
        <f ca="1">OFFSET('2020实际制造费用'!$H66,0,MONTH(封面!$G$13)-1,)</f>
        <v>0</v>
      </c>
      <c r="H66" s="111">
        <f t="shared" ca="1" si="0"/>
        <v>0</v>
      </c>
      <c r="I66" s="111">
        <f t="shared" ca="1" si="1"/>
        <v>0</v>
      </c>
      <c r="J66" s="111">
        <f ca="1">SUM(OFFSET('2019制造费用'!$H66,0,0,1,MONTH(封面!$G$13)))</f>
        <v>0</v>
      </c>
      <c r="K66" s="111">
        <f ca="1">SUM(OFFSET('2019预算制造费用'!$H66,0,0,1,MONTH(封面!$G$13)))</f>
        <v>0</v>
      </c>
      <c r="L66" s="111">
        <f ca="1">SUM(OFFSET('2020实际制造费用'!$H66,0,0,1,MONTH(封面!$G$13)))</f>
        <v>0</v>
      </c>
      <c r="M66" s="111">
        <f t="shared" ca="1" si="2"/>
        <v>0</v>
      </c>
      <c r="N66" s="111">
        <f t="shared" ca="1" si="3"/>
        <v>0</v>
      </c>
      <c r="O66" s="108" t="str">
        <f>IF('2020实际制造费用'!U66="","",'2020实际制造费用'!U66)</f>
        <v/>
      </c>
      <c r="P66" s="69"/>
      <c r="Q66" s="69"/>
      <c r="R66" s="69"/>
    </row>
    <row r="67" spans="1:18" s="15" customFormat="1" ht="17.25" customHeight="1">
      <c r="A67" s="185"/>
      <c r="B67" s="27" t="s">
        <v>180</v>
      </c>
      <c r="C67" s="48" t="s">
        <v>79</v>
      </c>
      <c r="D67" s="111">
        <f>'2019预算制造费用'!T67</f>
        <v>0</v>
      </c>
      <c r="E67" s="111">
        <f ca="1">OFFSET('2019制造费用'!$H67,0,MONTH(封面!$G$13)-1,)</f>
        <v>97158.81</v>
      </c>
      <c r="F67" s="109">
        <f ca="1">OFFSET('2019预算制造费用'!$H67,0,MONTH(封面!$G$13)-1,)</f>
        <v>0</v>
      </c>
      <c r="G67" s="109">
        <f ca="1">OFFSET('2020实际制造费用'!$H67,0,MONTH(封面!$G$13)-1,)</f>
        <v>122276.77</v>
      </c>
      <c r="H67" s="111">
        <f t="shared" ca="1" si="0"/>
        <v>25117.960000000006</v>
      </c>
      <c r="I67" s="111">
        <f t="shared" ca="1" si="1"/>
        <v>122276.77</v>
      </c>
      <c r="J67" s="111">
        <f ca="1">SUM(OFFSET('2019制造费用'!$H67,0,0,1,MONTH(封面!$G$13)))</f>
        <v>365774.34</v>
      </c>
      <c r="K67" s="111">
        <f ca="1">SUM(OFFSET('2019预算制造费用'!$H67,0,0,1,MONTH(封面!$G$13)))</f>
        <v>0</v>
      </c>
      <c r="L67" s="111">
        <f ca="1">SUM(OFFSET('2020实际制造费用'!$H67,0,0,1,MONTH(封面!$G$13)))</f>
        <v>446090.04000000004</v>
      </c>
      <c r="M67" s="111">
        <f t="shared" ca="1" si="2"/>
        <v>80315.700000000012</v>
      </c>
      <c r="N67" s="111">
        <f t="shared" ca="1" si="3"/>
        <v>446090.04000000004</v>
      </c>
      <c r="O67" s="108" t="str">
        <f>IF('2020实际制造费用'!U67="","",'2020实际制造费用'!U67)</f>
        <v/>
      </c>
      <c r="P67" s="69"/>
      <c r="Q67" s="69"/>
      <c r="R67" s="69"/>
    </row>
    <row r="68" spans="1:18" s="15" customFormat="1" ht="17.25" customHeight="1">
      <c r="A68" s="185"/>
      <c r="B68" s="181" t="s">
        <v>181</v>
      </c>
      <c r="C68" s="48" t="s">
        <v>81</v>
      </c>
      <c r="D68" s="111">
        <f>'2019预算制造费用'!T68</f>
        <v>0</v>
      </c>
      <c r="E68" s="111">
        <f ca="1">OFFSET('2019制造费用'!$H68,0,MONTH(封面!$G$13)-1,)</f>
        <v>0</v>
      </c>
      <c r="F68" s="109">
        <f ca="1">OFFSET('2019预算制造费用'!$H68,0,MONTH(封面!$G$13)-1,)</f>
        <v>0</v>
      </c>
      <c r="G68" s="109">
        <f ca="1">OFFSET('2020实际制造费用'!$H68,0,MONTH(封面!$G$13)-1,)</f>
        <v>0</v>
      </c>
      <c r="H68" s="111">
        <f t="shared" ca="1" si="0"/>
        <v>0</v>
      </c>
      <c r="I68" s="111">
        <f t="shared" ca="1" si="1"/>
        <v>0</v>
      </c>
      <c r="J68" s="111">
        <f ca="1">SUM(OFFSET('2019制造费用'!$H68,0,0,1,MONTH(封面!$G$13)))</f>
        <v>0</v>
      </c>
      <c r="K68" s="111">
        <f ca="1">SUM(OFFSET('2019预算制造费用'!$H68,0,0,1,MONTH(封面!$G$13)))</f>
        <v>0</v>
      </c>
      <c r="L68" s="111">
        <f ca="1">SUM(OFFSET('2020实际制造费用'!$H68,0,0,1,MONTH(封面!$G$13)))</f>
        <v>0</v>
      </c>
      <c r="M68" s="111">
        <f t="shared" ca="1" si="2"/>
        <v>0</v>
      </c>
      <c r="N68" s="111">
        <f t="shared" ca="1" si="3"/>
        <v>0</v>
      </c>
      <c r="O68" s="108" t="str">
        <f>IF('2020实际制造费用'!U68="","",'2020实际制造费用'!U68)</f>
        <v/>
      </c>
      <c r="P68" s="69"/>
      <c r="Q68" s="69"/>
      <c r="R68" s="69"/>
    </row>
    <row r="69" spans="1:18" s="15" customFormat="1" ht="17.25" customHeight="1">
      <c r="A69" s="185"/>
      <c r="B69" s="183"/>
      <c r="C69" s="48" t="s">
        <v>82</v>
      </c>
      <c r="D69" s="111">
        <f>'2019预算制造费用'!T69</f>
        <v>0</v>
      </c>
      <c r="E69" s="111">
        <f ca="1">OFFSET('2019制造费用'!$H69,0,MONTH(封面!$G$13)-1,)</f>
        <v>0</v>
      </c>
      <c r="F69" s="109">
        <f ca="1">OFFSET('2019预算制造费用'!$H69,0,MONTH(封面!$G$13)-1,)</f>
        <v>0</v>
      </c>
      <c r="G69" s="109">
        <f ca="1">OFFSET('2020实际制造费用'!$H69,0,MONTH(封面!$G$13)-1,)</f>
        <v>0</v>
      </c>
      <c r="H69" s="111">
        <f t="shared" ca="1" si="0"/>
        <v>0</v>
      </c>
      <c r="I69" s="111">
        <f t="shared" ca="1" si="1"/>
        <v>0</v>
      </c>
      <c r="J69" s="111">
        <f ca="1">SUM(OFFSET('2019制造费用'!$H69,0,0,1,MONTH(封面!$G$13)))</f>
        <v>0</v>
      </c>
      <c r="K69" s="111">
        <f ca="1">SUM(OFFSET('2019预算制造费用'!$H69,0,0,1,MONTH(封面!$G$13)))</f>
        <v>0</v>
      </c>
      <c r="L69" s="111">
        <f ca="1">SUM(OFFSET('2020实际制造费用'!$H69,0,0,1,MONTH(封面!$G$13)))</f>
        <v>0</v>
      </c>
      <c r="M69" s="111">
        <f t="shared" ca="1" si="2"/>
        <v>0</v>
      </c>
      <c r="N69" s="111">
        <f t="shared" ca="1" si="3"/>
        <v>0</v>
      </c>
      <c r="O69" s="108" t="str">
        <f>IF('2020实际制造费用'!U69="","",'2020实际制造费用'!U69)</f>
        <v/>
      </c>
      <c r="P69" s="69"/>
      <c r="Q69" s="69"/>
      <c r="R69" s="69"/>
    </row>
    <row r="70" spans="1:18" s="15" customFormat="1" ht="17.25" customHeight="1">
      <c r="A70" s="185"/>
      <c r="B70" s="26" t="s">
        <v>182</v>
      </c>
      <c r="C70" s="48" t="s">
        <v>84</v>
      </c>
      <c r="D70" s="111">
        <f>'2019预算制造费用'!T70</f>
        <v>0</v>
      </c>
      <c r="E70" s="111">
        <f ca="1">OFFSET('2019制造费用'!$H70,0,MONTH(封面!$G$13)-1,)</f>
        <v>0</v>
      </c>
      <c r="F70" s="109">
        <f ca="1">OFFSET('2019预算制造费用'!$H70,0,MONTH(封面!$G$13)-1,)</f>
        <v>0</v>
      </c>
      <c r="G70" s="109">
        <f ca="1">OFFSET('2020实际制造费用'!$H70,0,MONTH(封面!$G$13)-1,)</f>
        <v>77</v>
      </c>
      <c r="H70" s="111">
        <f t="shared" ca="1" si="0"/>
        <v>77</v>
      </c>
      <c r="I70" s="111">
        <f t="shared" ca="1" si="1"/>
        <v>77</v>
      </c>
      <c r="J70" s="111">
        <f ca="1">SUM(OFFSET('2019制造费用'!$H70,0,0,1,MONTH(封面!$G$13)))</f>
        <v>35</v>
      </c>
      <c r="K70" s="111">
        <f ca="1">SUM(OFFSET('2019预算制造费用'!$H70,0,0,1,MONTH(封面!$G$13)))</f>
        <v>0</v>
      </c>
      <c r="L70" s="111">
        <f ca="1">SUM(OFFSET('2020实际制造费用'!$H70,0,0,1,MONTH(封面!$G$13)))</f>
        <v>114</v>
      </c>
      <c r="M70" s="111">
        <f t="shared" ca="1" si="2"/>
        <v>79</v>
      </c>
      <c r="N70" s="111">
        <f t="shared" ca="1" si="3"/>
        <v>114</v>
      </c>
      <c r="O70" s="108" t="str">
        <f>IF('2020实际制造费用'!U70="","",'2020实际制造费用'!U70)</f>
        <v/>
      </c>
      <c r="P70" s="69"/>
      <c r="Q70" s="69"/>
      <c r="R70" s="69"/>
    </row>
    <row r="71" spans="1:18" s="15" customFormat="1" ht="17.25" customHeight="1">
      <c r="A71" s="185"/>
      <c r="B71" s="25" t="s">
        <v>183</v>
      </c>
      <c r="C71" s="48" t="s">
        <v>85</v>
      </c>
      <c r="D71" s="111">
        <f>'2019预算制造费用'!T71</f>
        <v>0</v>
      </c>
      <c r="E71" s="111">
        <f ca="1">OFFSET('2019制造费用'!$H71,0,MONTH(封面!$G$13)-1,)</f>
        <v>0</v>
      </c>
      <c r="F71" s="109">
        <f ca="1">OFFSET('2019预算制造费用'!$H71,0,MONTH(封面!$G$13)-1,)</f>
        <v>0</v>
      </c>
      <c r="G71" s="109">
        <f ca="1">OFFSET('2020实际制造费用'!$H71,0,MONTH(封面!$G$13)-1,)</f>
        <v>0</v>
      </c>
      <c r="H71" s="111">
        <f t="shared" ref="H71:H92" ca="1" si="4">IF(ISERROR(G71-E71),0,G71-E71)</f>
        <v>0</v>
      </c>
      <c r="I71" s="111">
        <f t="shared" ref="I71:I92" ca="1" si="5">IF(ISERROR(G71-F71),0,G71-F71)</f>
        <v>0</v>
      </c>
      <c r="J71" s="111">
        <f ca="1">SUM(OFFSET('2019制造费用'!$H71,0,0,1,MONTH(封面!$G$13)))</f>
        <v>0</v>
      </c>
      <c r="K71" s="111">
        <f ca="1">SUM(OFFSET('2019预算制造费用'!$H71,0,0,1,MONTH(封面!$G$13)))</f>
        <v>0</v>
      </c>
      <c r="L71" s="111">
        <f ca="1">SUM(OFFSET('2020实际制造费用'!$H71,0,0,1,MONTH(封面!$G$13)))</f>
        <v>0</v>
      </c>
      <c r="M71" s="111">
        <f t="shared" ref="M71:M92" ca="1" si="6">L71-J71</f>
        <v>0</v>
      </c>
      <c r="N71" s="111">
        <f t="shared" ref="N71:N92" ca="1" si="7">L71-K71</f>
        <v>0</v>
      </c>
      <c r="O71" s="108" t="str">
        <f>IF('2020实际制造费用'!U71="","",'2020实际制造费用'!U71)</f>
        <v/>
      </c>
      <c r="P71" s="69"/>
      <c r="Q71" s="69"/>
      <c r="R71" s="69"/>
    </row>
    <row r="72" spans="1:18" s="15" customFormat="1" ht="17.25" customHeight="1">
      <c r="A72" s="185"/>
      <c r="B72" s="25" t="s">
        <v>184</v>
      </c>
      <c r="C72" s="48" t="s">
        <v>86</v>
      </c>
      <c r="D72" s="111">
        <f>'2019预算制造费用'!T72</f>
        <v>0</v>
      </c>
      <c r="E72" s="111">
        <f ca="1">OFFSET('2019制造费用'!$H72,0,MONTH(封面!$G$13)-1,)</f>
        <v>0</v>
      </c>
      <c r="F72" s="109">
        <f ca="1">OFFSET('2019预算制造费用'!$H72,0,MONTH(封面!$G$13)-1,)</f>
        <v>0</v>
      </c>
      <c r="G72" s="109">
        <f ca="1">OFFSET('2020实际制造费用'!$H72,0,MONTH(封面!$G$13)-1,)</f>
        <v>0</v>
      </c>
      <c r="H72" s="111">
        <f t="shared" ca="1" si="4"/>
        <v>0</v>
      </c>
      <c r="I72" s="111">
        <f t="shared" ca="1" si="5"/>
        <v>0</v>
      </c>
      <c r="J72" s="111">
        <f ca="1">SUM(OFFSET('2019制造费用'!$H72,0,0,1,MONTH(封面!$G$13)))</f>
        <v>0</v>
      </c>
      <c r="K72" s="111">
        <f ca="1">SUM(OFFSET('2019预算制造费用'!$H72,0,0,1,MONTH(封面!$G$13)))</f>
        <v>0</v>
      </c>
      <c r="L72" s="111">
        <f ca="1">SUM(OFFSET('2020实际制造费用'!$H72,0,0,1,MONTH(封面!$G$13)))</f>
        <v>0</v>
      </c>
      <c r="M72" s="111">
        <f t="shared" ca="1" si="6"/>
        <v>0</v>
      </c>
      <c r="N72" s="111">
        <f t="shared" ca="1" si="7"/>
        <v>0</v>
      </c>
      <c r="O72" s="108" t="str">
        <f>IF('2020实际制造费用'!U72="","",'2020实际制造费用'!U72)</f>
        <v/>
      </c>
      <c r="P72" s="69"/>
      <c r="Q72" s="69"/>
      <c r="R72" s="69"/>
    </row>
    <row r="73" spans="1:18" s="15" customFormat="1" ht="17.25" customHeight="1">
      <c r="A73" s="185"/>
      <c r="B73" s="181" t="s">
        <v>185</v>
      </c>
      <c r="C73" s="48" t="s">
        <v>88</v>
      </c>
      <c r="D73" s="111">
        <f>'2019预算制造费用'!T73</f>
        <v>0</v>
      </c>
      <c r="E73" s="111">
        <f ca="1">OFFSET('2019制造费用'!$H73,0,MONTH(封面!$G$13)-1,)</f>
        <v>0</v>
      </c>
      <c r="F73" s="109">
        <f ca="1">OFFSET('2019预算制造费用'!$H73,0,MONTH(封面!$G$13)-1,)</f>
        <v>0</v>
      </c>
      <c r="G73" s="109">
        <f ca="1">OFFSET('2020实际制造费用'!$H73,0,MONTH(封面!$G$13)-1,)</f>
        <v>0</v>
      </c>
      <c r="H73" s="111">
        <f t="shared" ca="1" si="4"/>
        <v>0</v>
      </c>
      <c r="I73" s="111">
        <f t="shared" ca="1" si="5"/>
        <v>0</v>
      </c>
      <c r="J73" s="111">
        <f ca="1">SUM(OFFSET('2019制造费用'!$H73,0,0,1,MONTH(封面!$G$13)))</f>
        <v>0</v>
      </c>
      <c r="K73" s="111">
        <f ca="1">SUM(OFFSET('2019预算制造费用'!$H73,0,0,1,MONTH(封面!$G$13)))</f>
        <v>0</v>
      </c>
      <c r="L73" s="111">
        <f ca="1">SUM(OFFSET('2020实际制造费用'!$H73,0,0,1,MONTH(封面!$G$13)))</f>
        <v>0</v>
      </c>
      <c r="M73" s="111">
        <f t="shared" ca="1" si="6"/>
        <v>0</v>
      </c>
      <c r="N73" s="111">
        <f t="shared" ca="1" si="7"/>
        <v>0</v>
      </c>
      <c r="O73" s="108" t="str">
        <f>IF('2020实际制造费用'!U73="","",'2020实际制造费用'!U73)</f>
        <v/>
      </c>
      <c r="P73" s="69"/>
      <c r="Q73" s="69"/>
      <c r="R73" s="69"/>
    </row>
    <row r="74" spans="1:18" s="15" customFormat="1" ht="17.25" customHeight="1">
      <c r="A74" s="185"/>
      <c r="B74" s="183"/>
      <c r="C74" s="50" t="s">
        <v>89</v>
      </c>
      <c r="D74" s="111">
        <f>'2019预算制造费用'!T74</f>
        <v>0</v>
      </c>
      <c r="E74" s="111">
        <f ca="1">OFFSET('2019制造费用'!$H74,0,MONTH(封面!$G$13)-1,)</f>
        <v>0</v>
      </c>
      <c r="F74" s="109">
        <f ca="1">OFFSET('2019预算制造费用'!$H74,0,MONTH(封面!$G$13)-1,)</f>
        <v>0</v>
      </c>
      <c r="G74" s="109">
        <f ca="1">OFFSET('2020实际制造费用'!$H74,0,MONTH(封面!$G$13)-1,)</f>
        <v>0</v>
      </c>
      <c r="H74" s="111">
        <f t="shared" ca="1" si="4"/>
        <v>0</v>
      </c>
      <c r="I74" s="111">
        <f t="shared" ca="1" si="5"/>
        <v>0</v>
      </c>
      <c r="J74" s="111">
        <f ca="1">SUM(OFFSET('2019制造费用'!$H74,0,0,1,MONTH(封面!$G$13)))</f>
        <v>0</v>
      </c>
      <c r="K74" s="111">
        <f ca="1">SUM(OFFSET('2019预算制造费用'!$H74,0,0,1,MONTH(封面!$G$13)))</f>
        <v>0</v>
      </c>
      <c r="L74" s="111">
        <f ca="1">SUM(OFFSET('2020实际制造费用'!$H74,0,0,1,MONTH(封面!$G$13)))</f>
        <v>0</v>
      </c>
      <c r="M74" s="111">
        <f t="shared" ca="1" si="6"/>
        <v>0</v>
      </c>
      <c r="N74" s="111">
        <f t="shared" ca="1" si="7"/>
        <v>0</v>
      </c>
      <c r="O74" s="108" t="str">
        <f>IF('2020实际制造费用'!U74="","",'2020实际制造费用'!U74)</f>
        <v/>
      </c>
      <c r="P74" s="69"/>
      <c r="Q74" s="69"/>
      <c r="R74" s="69"/>
    </row>
    <row r="75" spans="1:18" s="15" customFormat="1" ht="17.25" customHeight="1">
      <c r="A75" s="185"/>
      <c r="B75" s="25" t="s">
        <v>186</v>
      </c>
      <c r="C75" s="48" t="s">
        <v>91</v>
      </c>
      <c r="D75" s="111">
        <f>'2019预算制造费用'!T75</f>
        <v>0</v>
      </c>
      <c r="E75" s="111">
        <f ca="1">OFFSET('2019制造费用'!$H75,0,MONTH(封面!$G$13)-1,)</f>
        <v>0</v>
      </c>
      <c r="F75" s="109">
        <f ca="1">OFFSET('2019预算制造费用'!$H75,0,MONTH(封面!$G$13)-1,)</f>
        <v>0</v>
      </c>
      <c r="G75" s="109">
        <f ca="1">OFFSET('2020实际制造费用'!$H75,0,MONTH(封面!$G$13)-1,)</f>
        <v>0</v>
      </c>
      <c r="H75" s="111">
        <f t="shared" ca="1" si="4"/>
        <v>0</v>
      </c>
      <c r="I75" s="111">
        <f t="shared" ca="1" si="5"/>
        <v>0</v>
      </c>
      <c r="J75" s="111">
        <f ca="1">SUM(OFFSET('2019制造费用'!$H75,0,0,1,MONTH(封面!$G$13)))</f>
        <v>0</v>
      </c>
      <c r="K75" s="111">
        <f ca="1">SUM(OFFSET('2019预算制造费用'!$H75,0,0,1,MONTH(封面!$G$13)))</f>
        <v>0</v>
      </c>
      <c r="L75" s="111">
        <f ca="1">SUM(OFFSET('2020实际制造费用'!$H75,0,0,1,MONTH(封面!$G$13)))</f>
        <v>0</v>
      </c>
      <c r="M75" s="111">
        <f t="shared" ca="1" si="6"/>
        <v>0</v>
      </c>
      <c r="N75" s="111">
        <f t="shared" ca="1" si="7"/>
        <v>0</v>
      </c>
      <c r="O75" s="108" t="str">
        <f>IF('2020实际制造费用'!U75="","",'2020实际制造费用'!U75)</f>
        <v/>
      </c>
      <c r="P75" s="69"/>
      <c r="Q75" s="69"/>
      <c r="R75" s="69"/>
    </row>
    <row r="76" spans="1:18" s="15" customFormat="1" ht="17.25" customHeight="1">
      <c r="A76" s="186" t="s">
        <v>187</v>
      </c>
      <c r="B76" s="19" t="s">
        <v>188</v>
      </c>
      <c r="C76" s="48" t="s">
        <v>93</v>
      </c>
      <c r="D76" s="111">
        <f>'2019预算制造费用'!T76</f>
        <v>0</v>
      </c>
      <c r="E76" s="111">
        <f ca="1">OFFSET('2019制造费用'!$H76,0,MONTH(封面!$G$13)-1,)</f>
        <v>0</v>
      </c>
      <c r="F76" s="109">
        <f ca="1">OFFSET('2019预算制造费用'!$H76,0,MONTH(封面!$G$13)-1,)</f>
        <v>0</v>
      </c>
      <c r="G76" s="109">
        <f ca="1">OFFSET('2020实际制造费用'!$H76,0,MONTH(封面!$G$13)-1,)</f>
        <v>0</v>
      </c>
      <c r="H76" s="111">
        <f t="shared" ca="1" si="4"/>
        <v>0</v>
      </c>
      <c r="I76" s="111">
        <f t="shared" ca="1" si="5"/>
        <v>0</v>
      </c>
      <c r="J76" s="111">
        <f ca="1">SUM(OFFSET('2019制造费用'!$H76,0,0,1,MONTH(封面!$G$13)))</f>
        <v>0</v>
      </c>
      <c r="K76" s="111">
        <f ca="1">SUM(OFFSET('2019预算制造费用'!$H76,0,0,1,MONTH(封面!$G$13)))</f>
        <v>0</v>
      </c>
      <c r="L76" s="111">
        <f ca="1">SUM(OFFSET('2020实际制造费用'!$H76,0,0,1,MONTH(封面!$G$13)))</f>
        <v>0</v>
      </c>
      <c r="M76" s="111">
        <f t="shared" ca="1" si="6"/>
        <v>0</v>
      </c>
      <c r="N76" s="111">
        <f t="shared" ca="1" si="7"/>
        <v>0</v>
      </c>
      <c r="O76" s="108" t="str">
        <f>IF('2020实际制造费用'!U76="","",'2020实际制造费用'!U76)</f>
        <v/>
      </c>
      <c r="P76" s="69"/>
      <c r="Q76" s="69"/>
      <c r="R76" s="69"/>
    </row>
    <row r="77" spans="1:18" s="15" customFormat="1" ht="17.25" customHeight="1">
      <c r="A77" s="186"/>
      <c r="B77" s="175" t="s">
        <v>189</v>
      </c>
      <c r="C77" s="48" t="s">
        <v>95</v>
      </c>
      <c r="D77" s="111">
        <f>'2019预算制造费用'!T77</f>
        <v>0</v>
      </c>
      <c r="E77" s="111">
        <f ca="1">OFFSET('2019制造费用'!$H77,0,MONTH(封面!$G$13)-1,)</f>
        <v>0</v>
      </c>
      <c r="F77" s="109">
        <f ca="1">OFFSET('2019预算制造费用'!$H77,0,MONTH(封面!$G$13)-1,)</f>
        <v>0</v>
      </c>
      <c r="G77" s="109">
        <f ca="1">OFFSET('2020实际制造费用'!$H77,0,MONTH(封面!$G$13)-1,)</f>
        <v>0</v>
      </c>
      <c r="H77" s="111">
        <f t="shared" ca="1" si="4"/>
        <v>0</v>
      </c>
      <c r="I77" s="111">
        <f t="shared" ca="1" si="5"/>
        <v>0</v>
      </c>
      <c r="J77" s="111">
        <f ca="1">SUM(OFFSET('2019制造费用'!$H77,0,0,1,MONTH(封面!$G$13)))</f>
        <v>0</v>
      </c>
      <c r="K77" s="111">
        <f ca="1">SUM(OFFSET('2019预算制造费用'!$H77,0,0,1,MONTH(封面!$G$13)))</f>
        <v>0</v>
      </c>
      <c r="L77" s="111">
        <f ca="1">SUM(OFFSET('2020实际制造费用'!$H77,0,0,1,MONTH(封面!$G$13)))</f>
        <v>0</v>
      </c>
      <c r="M77" s="111">
        <f t="shared" ca="1" si="6"/>
        <v>0</v>
      </c>
      <c r="N77" s="111">
        <f t="shared" ca="1" si="7"/>
        <v>0</v>
      </c>
      <c r="O77" s="108" t="str">
        <f>IF('2020实际制造费用'!U77="","",'2020实际制造费用'!U77)</f>
        <v/>
      </c>
      <c r="P77" s="69"/>
      <c r="Q77" s="69"/>
      <c r="R77" s="69"/>
    </row>
    <row r="78" spans="1:18" s="15" customFormat="1" ht="17.25" customHeight="1">
      <c r="A78" s="186"/>
      <c r="B78" s="177"/>
      <c r="C78" s="50" t="s">
        <v>96</v>
      </c>
      <c r="D78" s="111">
        <f>'2019预算制造费用'!T78</f>
        <v>0</v>
      </c>
      <c r="E78" s="111">
        <f ca="1">OFFSET('2019制造费用'!$H78,0,MONTH(封面!$G$13)-1,)</f>
        <v>0</v>
      </c>
      <c r="F78" s="109">
        <f ca="1">OFFSET('2019预算制造费用'!$H78,0,MONTH(封面!$G$13)-1,)</f>
        <v>0</v>
      </c>
      <c r="G78" s="109">
        <f ca="1">OFFSET('2020实际制造费用'!$H78,0,MONTH(封面!$G$13)-1,)</f>
        <v>0</v>
      </c>
      <c r="H78" s="111">
        <f t="shared" ca="1" si="4"/>
        <v>0</v>
      </c>
      <c r="I78" s="111">
        <f t="shared" ca="1" si="5"/>
        <v>0</v>
      </c>
      <c r="J78" s="111">
        <f ca="1">SUM(OFFSET('2019制造费用'!$H78,0,0,1,MONTH(封面!$G$13)))</f>
        <v>0</v>
      </c>
      <c r="K78" s="111">
        <f ca="1">SUM(OFFSET('2019预算制造费用'!$H78,0,0,1,MONTH(封面!$G$13)))</f>
        <v>0</v>
      </c>
      <c r="L78" s="111">
        <f ca="1">SUM(OFFSET('2020实际制造费用'!$H78,0,0,1,MONTH(封面!$G$13)))</f>
        <v>0</v>
      </c>
      <c r="M78" s="111">
        <f t="shared" ca="1" si="6"/>
        <v>0</v>
      </c>
      <c r="N78" s="111">
        <f t="shared" ca="1" si="7"/>
        <v>0</v>
      </c>
      <c r="O78" s="108" t="str">
        <f>IF('2020实际制造费用'!U78="","",'2020实际制造费用'!U78)</f>
        <v/>
      </c>
      <c r="P78" s="69"/>
      <c r="Q78" s="69"/>
      <c r="R78" s="69"/>
    </row>
    <row r="79" spans="1:18" s="15" customFormat="1" ht="17.25" customHeight="1">
      <c r="A79" s="186"/>
      <c r="B79" s="21" t="s">
        <v>190</v>
      </c>
      <c r="C79" s="48" t="s">
        <v>97</v>
      </c>
      <c r="D79" s="111">
        <f>'2019预算制造费用'!T79</f>
        <v>0</v>
      </c>
      <c r="E79" s="111">
        <f ca="1">OFFSET('2019制造费用'!$H79,0,MONTH(封面!$G$13)-1,)</f>
        <v>0</v>
      </c>
      <c r="F79" s="109">
        <f ca="1">OFFSET('2019预算制造费用'!$H79,0,MONTH(封面!$G$13)-1,)</f>
        <v>0</v>
      </c>
      <c r="G79" s="109">
        <f ca="1">OFFSET('2020实际制造费用'!$H79,0,MONTH(封面!$G$13)-1,)</f>
        <v>0</v>
      </c>
      <c r="H79" s="111">
        <f t="shared" ca="1" si="4"/>
        <v>0</v>
      </c>
      <c r="I79" s="111">
        <f t="shared" ca="1" si="5"/>
        <v>0</v>
      </c>
      <c r="J79" s="111">
        <f ca="1">SUM(OFFSET('2019制造费用'!$H79,0,0,1,MONTH(封面!$G$13)))</f>
        <v>0</v>
      </c>
      <c r="K79" s="111">
        <f ca="1">SUM(OFFSET('2019预算制造费用'!$H79,0,0,1,MONTH(封面!$G$13)))</f>
        <v>0</v>
      </c>
      <c r="L79" s="111">
        <f ca="1">SUM(OFFSET('2020实际制造费用'!$H79,0,0,1,MONTH(封面!$G$13)))</f>
        <v>0</v>
      </c>
      <c r="M79" s="111">
        <f t="shared" ca="1" si="6"/>
        <v>0</v>
      </c>
      <c r="N79" s="111">
        <f t="shared" ca="1" si="7"/>
        <v>0</v>
      </c>
      <c r="O79" s="108" t="str">
        <f>IF('2020实际制造费用'!U79="","",'2020实际制造费用'!U79)</f>
        <v/>
      </c>
      <c r="P79" s="69"/>
      <c r="Q79" s="69"/>
      <c r="R79" s="69"/>
    </row>
    <row r="80" spans="1:18" s="15" customFormat="1" ht="17.25" customHeight="1">
      <c r="A80" s="174" t="s">
        <v>191</v>
      </c>
      <c r="B80" s="21" t="s">
        <v>192</v>
      </c>
      <c r="C80" s="48" t="s">
        <v>100</v>
      </c>
      <c r="D80" s="111">
        <f>'2019预算制造费用'!T80</f>
        <v>0</v>
      </c>
      <c r="E80" s="111">
        <f ca="1">OFFSET('2019制造费用'!$H80,0,MONTH(封面!$G$13)-1,)</f>
        <v>0</v>
      </c>
      <c r="F80" s="109">
        <f ca="1">OFFSET('2019预算制造费用'!$H80,0,MONTH(封面!$G$13)-1,)</f>
        <v>0</v>
      </c>
      <c r="G80" s="109">
        <f ca="1">OFFSET('2020实际制造费用'!$H80,0,MONTH(封面!$G$13)-1,)</f>
        <v>14464.61</v>
      </c>
      <c r="H80" s="111">
        <f t="shared" ca="1" si="4"/>
        <v>14464.61</v>
      </c>
      <c r="I80" s="111">
        <f t="shared" ca="1" si="5"/>
        <v>14464.61</v>
      </c>
      <c r="J80" s="111">
        <f ca="1">SUM(OFFSET('2019制造费用'!$H80,0,0,1,MONTH(封面!$G$13)))</f>
        <v>0</v>
      </c>
      <c r="K80" s="111">
        <f ca="1">SUM(OFFSET('2019预算制造费用'!$H80,0,0,1,MONTH(封面!$G$13)))</f>
        <v>0</v>
      </c>
      <c r="L80" s="111">
        <f ca="1">SUM(OFFSET('2020实际制造费用'!$H80,0,0,1,MONTH(封面!$G$13)))</f>
        <v>54927.89</v>
      </c>
      <c r="M80" s="111">
        <f t="shared" ca="1" si="6"/>
        <v>54927.89</v>
      </c>
      <c r="N80" s="111">
        <f t="shared" ca="1" si="7"/>
        <v>54927.89</v>
      </c>
      <c r="O80" s="108" t="str">
        <f>IF('2020实际制造费用'!U80="","",'2020实际制造费用'!U80)</f>
        <v/>
      </c>
      <c r="P80" s="69"/>
      <c r="Q80" s="69"/>
      <c r="R80" s="69"/>
    </row>
    <row r="81" spans="1:18" s="15" customFormat="1" ht="17.25" customHeight="1">
      <c r="A81" s="174"/>
      <c r="B81" s="21" t="s">
        <v>193</v>
      </c>
      <c r="C81" s="45" t="s">
        <v>101</v>
      </c>
      <c r="D81" s="111">
        <f>'2019预算制造费用'!T81</f>
        <v>0</v>
      </c>
      <c r="E81" s="111">
        <f ca="1">OFFSET('2019制造费用'!$H81,0,MONTH(封面!$G$13)-1,)</f>
        <v>0</v>
      </c>
      <c r="F81" s="109">
        <f ca="1">OFFSET('2019预算制造费用'!$H81,0,MONTH(封面!$G$13)-1,)</f>
        <v>0</v>
      </c>
      <c r="G81" s="109">
        <f ca="1">OFFSET('2020实际制造费用'!$H81,0,MONTH(封面!$G$13)-1,)</f>
        <v>0</v>
      </c>
      <c r="H81" s="111">
        <f t="shared" ca="1" si="4"/>
        <v>0</v>
      </c>
      <c r="I81" s="111">
        <f t="shared" ca="1" si="5"/>
        <v>0</v>
      </c>
      <c r="J81" s="111">
        <f ca="1">SUM(OFFSET('2019制造费用'!$H81,0,0,1,MONTH(封面!$G$13)))</f>
        <v>7297.41</v>
      </c>
      <c r="K81" s="111">
        <f ca="1">SUM(OFFSET('2019预算制造费用'!$H81,0,0,1,MONTH(封面!$G$13)))</f>
        <v>0</v>
      </c>
      <c r="L81" s="111">
        <f ca="1">SUM(OFFSET('2020实际制造费用'!$H81,0,0,1,MONTH(封面!$G$13)))</f>
        <v>0</v>
      </c>
      <c r="M81" s="111">
        <f t="shared" ca="1" si="6"/>
        <v>-7297.41</v>
      </c>
      <c r="N81" s="111">
        <f t="shared" ca="1" si="7"/>
        <v>0</v>
      </c>
      <c r="O81" s="108" t="str">
        <f>IF('2020实际制造费用'!U81="","",'2020实际制造费用'!U81)</f>
        <v/>
      </c>
      <c r="P81" s="69"/>
      <c r="Q81" s="69"/>
      <c r="R81" s="69"/>
    </row>
    <row r="82" spans="1:18" s="15" customFormat="1" ht="17.25" customHeight="1">
      <c r="A82" s="174"/>
      <c r="B82" s="175" t="s">
        <v>194</v>
      </c>
      <c r="C82" s="45" t="s">
        <v>103</v>
      </c>
      <c r="D82" s="111">
        <f>'2019预算制造费用'!T82</f>
        <v>0</v>
      </c>
      <c r="E82" s="111">
        <f ca="1">OFFSET('2019制造费用'!$H82,0,MONTH(封面!$G$13)-1,)</f>
        <v>0</v>
      </c>
      <c r="F82" s="109">
        <f ca="1">OFFSET('2019预算制造费用'!$H82,0,MONTH(封面!$G$13)-1,)</f>
        <v>0</v>
      </c>
      <c r="G82" s="109">
        <f ca="1">OFFSET('2020实际制造费用'!$H82,0,MONTH(封面!$G$13)-1,)</f>
        <v>0</v>
      </c>
      <c r="H82" s="111">
        <f t="shared" ca="1" si="4"/>
        <v>0</v>
      </c>
      <c r="I82" s="111">
        <f t="shared" ca="1" si="5"/>
        <v>0</v>
      </c>
      <c r="J82" s="111">
        <f ca="1">SUM(OFFSET('2019制造费用'!$H82,0,0,1,MONTH(封面!$G$13)))</f>
        <v>0</v>
      </c>
      <c r="K82" s="111">
        <f ca="1">SUM(OFFSET('2019预算制造费用'!$H82,0,0,1,MONTH(封面!$G$13)))</f>
        <v>0</v>
      </c>
      <c r="L82" s="111">
        <f ca="1">SUM(OFFSET('2020实际制造费用'!$H82,0,0,1,MONTH(封面!$G$13)))</f>
        <v>0</v>
      </c>
      <c r="M82" s="111">
        <f t="shared" ca="1" si="6"/>
        <v>0</v>
      </c>
      <c r="N82" s="111">
        <f t="shared" ca="1" si="7"/>
        <v>0</v>
      </c>
      <c r="O82" s="108" t="str">
        <f>IF('2020实际制造费用'!U82="","",'2020实际制造费用'!U82)</f>
        <v/>
      </c>
      <c r="P82" s="69"/>
      <c r="Q82" s="69"/>
      <c r="R82" s="69"/>
    </row>
    <row r="83" spans="1:18" s="15" customFormat="1" ht="17.25" customHeight="1">
      <c r="A83" s="174"/>
      <c r="B83" s="176"/>
      <c r="C83" s="45" t="s">
        <v>104</v>
      </c>
      <c r="D83" s="111">
        <f>'2019预算制造费用'!T83</f>
        <v>0</v>
      </c>
      <c r="E83" s="111">
        <f ca="1">OFFSET('2019制造费用'!$H83,0,MONTH(封面!$G$13)-1,)</f>
        <v>0</v>
      </c>
      <c r="F83" s="109">
        <f ca="1">OFFSET('2019预算制造费用'!$H83,0,MONTH(封面!$G$13)-1,)</f>
        <v>0</v>
      </c>
      <c r="G83" s="109">
        <f ca="1">OFFSET('2020实际制造费用'!$H83,0,MONTH(封面!$G$13)-1,)</f>
        <v>0</v>
      </c>
      <c r="H83" s="111">
        <f t="shared" ca="1" si="4"/>
        <v>0</v>
      </c>
      <c r="I83" s="111">
        <f t="shared" ca="1" si="5"/>
        <v>0</v>
      </c>
      <c r="J83" s="111">
        <f ca="1">SUM(OFFSET('2019制造费用'!$H83,0,0,1,MONTH(封面!$G$13)))</f>
        <v>0</v>
      </c>
      <c r="K83" s="111">
        <f ca="1">SUM(OFFSET('2019预算制造费用'!$H83,0,0,1,MONTH(封面!$G$13)))</f>
        <v>0</v>
      </c>
      <c r="L83" s="111">
        <f ca="1">SUM(OFFSET('2020实际制造费用'!$H83,0,0,1,MONTH(封面!$G$13)))</f>
        <v>0</v>
      </c>
      <c r="M83" s="111">
        <f t="shared" ca="1" si="6"/>
        <v>0</v>
      </c>
      <c r="N83" s="111">
        <f t="shared" ca="1" si="7"/>
        <v>0</v>
      </c>
      <c r="O83" s="108" t="str">
        <f>IF('2020实际制造费用'!U83="","",'2020实际制造费用'!U83)</f>
        <v/>
      </c>
      <c r="P83" s="69"/>
      <c r="Q83" s="69"/>
      <c r="R83" s="69"/>
    </row>
    <row r="84" spans="1:18" s="15" customFormat="1" ht="17.25" customHeight="1">
      <c r="A84" s="174"/>
      <c r="B84" s="177"/>
      <c r="C84" s="45" t="s">
        <v>105</v>
      </c>
      <c r="D84" s="111">
        <f>'2019预算制造费用'!T84</f>
        <v>0</v>
      </c>
      <c r="E84" s="111">
        <f ca="1">OFFSET('2019制造费用'!$H84,0,MONTH(封面!$G$13)-1,)</f>
        <v>0</v>
      </c>
      <c r="F84" s="109">
        <f ca="1">OFFSET('2019预算制造费用'!$H84,0,MONTH(封面!$G$13)-1,)</f>
        <v>0</v>
      </c>
      <c r="G84" s="109">
        <f ca="1">OFFSET('2020实际制造费用'!$H84,0,MONTH(封面!$G$13)-1,)</f>
        <v>0</v>
      </c>
      <c r="H84" s="111">
        <f t="shared" ca="1" si="4"/>
        <v>0</v>
      </c>
      <c r="I84" s="111">
        <f t="shared" ca="1" si="5"/>
        <v>0</v>
      </c>
      <c r="J84" s="111">
        <f ca="1">SUM(OFFSET('2019制造费用'!$H84,0,0,1,MONTH(封面!$G$13)))</f>
        <v>0</v>
      </c>
      <c r="K84" s="111">
        <f ca="1">SUM(OFFSET('2019预算制造费用'!$H84,0,0,1,MONTH(封面!$G$13)))</f>
        <v>0</v>
      </c>
      <c r="L84" s="111">
        <f ca="1">SUM(OFFSET('2020实际制造费用'!$H84,0,0,1,MONTH(封面!$G$13)))</f>
        <v>0</v>
      </c>
      <c r="M84" s="111">
        <f t="shared" ca="1" si="6"/>
        <v>0</v>
      </c>
      <c r="N84" s="111">
        <f t="shared" ca="1" si="7"/>
        <v>0</v>
      </c>
      <c r="O84" s="108" t="str">
        <f>IF('2020实际制造费用'!U84="","",'2020实际制造费用'!U84)</f>
        <v/>
      </c>
      <c r="P84" s="69"/>
      <c r="Q84" s="69"/>
      <c r="R84" s="69"/>
    </row>
    <row r="85" spans="1:18" s="15" customFormat="1" ht="17.25" customHeight="1">
      <c r="A85" s="174"/>
      <c r="B85" s="21" t="s">
        <v>195</v>
      </c>
      <c r="C85" s="48" t="s">
        <v>107</v>
      </c>
      <c r="D85" s="111">
        <f>'2019预算制造费用'!T85</f>
        <v>0</v>
      </c>
      <c r="E85" s="111">
        <f ca="1">OFFSET('2019制造费用'!$H85,0,MONTH(封面!$G$13)-1,)</f>
        <v>0</v>
      </c>
      <c r="F85" s="109">
        <f ca="1">OFFSET('2019预算制造费用'!$H85,0,MONTH(封面!$G$13)-1,)</f>
        <v>0</v>
      </c>
      <c r="G85" s="109">
        <f ca="1">OFFSET('2020实际制造费用'!$H85,0,MONTH(封面!$G$13)-1,)</f>
        <v>0</v>
      </c>
      <c r="H85" s="111">
        <f t="shared" ca="1" si="4"/>
        <v>0</v>
      </c>
      <c r="I85" s="111">
        <f t="shared" ca="1" si="5"/>
        <v>0</v>
      </c>
      <c r="J85" s="111">
        <f ca="1">SUM(OFFSET('2019制造费用'!$H85,0,0,1,MONTH(封面!$G$13)))</f>
        <v>0</v>
      </c>
      <c r="K85" s="111">
        <f ca="1">SUM(OFFSET('2019预算制造费用'!$H85,0,0,1,MONTH(封面!$G$13)))</f>
        <v>0</v>
      </c>
      <c r="L85" s="111">
        <f ca="1">SUM(OFFSET('2020实际制造费用'!$H85,0,0,1,MONTH(封面!$G$13)))</f>
        <v>0</v>
      </c>
      <c r="M85" s="111">
        <f t="shared" ca="1" si="6"/>
        <v>0</v>
      </c>
      <c r="N85" s="111">
        <f t="shared" ca="1" si="7"/>
        <v>0</v>
      </c>
      <c r="O85" s="108" t="str">
        <f>IF('2020实际制造费用'!U85="","",'2020实际制造费用'!U85)</f>
        <v/>
      </c>
      <c r="P85" s="69"/>
      <c r="Q85" s="69"/>
      <c r="R85" s="69"/>
    </row>
    <row r="86" spans="1:18" s="15" customFormat="1" ht="17.25" customHeight="1">
      <c r="A86" s="169" t="s">
        <v>196</v>
      </c>
      <c r="B86" s="21" t="s">
        <v>197</v>
      </c>
      <c r="C86" s="48" t="s">
        <v>110</v>
      </c>
      <c r="D86" s="111">
        <f>'2019预算制造费用'!T86</f>
        <v>0</v>
      </c>
      <c r="E86" s="111">
        <f ca="1">OFFSET('2019制造费用'!$H86,0,MONTH(封面!$G$13)-1,)</f>
        <v>0</v>
      </c>
      <c r="F86" s="109">
        <f ca="1">OFFSET('2019预算制造费用'!$H86,0,MONTH(封面!$G$13)-1,)</f>
        <v>0</v>
      </c>
      <c r="G86" s="109">
        <f ca="1">OFFSET('2020实际制造费用'!$H86,0,MONTH(封面!$G$13)-1,)</f>
        <v>0</v>
      </c>
      <c r="H86" s="111">
        <f t="shared" ca="1" si="4"/>
        <v>0</v>
      </c>
      <c r="I86" s="111">
        <f t="shared" ca="1" si="5"/>
        <v>0</v>
      </c>
      <c r="J86" s="111">
        <f ca="1">SUM(OFFSET('2019制造费用'!$H86,0,0,1,MONTH(封面!$G$13)))</f>
        <v>0</v>
      </c>
      <c r="K86" s="111">
        <f ca="1">SUM(OFFSET('2019预算制造费用'!$H86,0,0,1,MONTH(封面!$G$13)))</f>
        <v>0</v>
      </c>
      <c r="L86" s="111">
        <f ca="1">SUM(OFFSET('2020实际制造费用'!$H86,0,0,1,MONTH(封面!$G$13)))</f>
        <v>0</v>
      </c>
      <c r="M86" s="111">
        <f t="shared" ca="1" si="6"/>
        <v>0</v>
      </c>
      <c r="N86" s="111">
        <f t="shared" ca="1" si="7"/>
        <v>0</v>
      </c>
      <c r="O86" s="108" t="str">
        <f>IF('2020实际制造费用'!U86="","",'2020实际制造费用'!U86)</f>
        <v/>
      </c>
      <c r="P86" s="69"/>
      <c r="Q86" s="69"/>
      <c r="R86" s="69"/>
    </row>
    <row r="87" spans="1:18" s="15" customFormat="1" ht="17.25" customHeight="1">
      <c r="A87" s="169"/>
      <c r="B87" s="21" t="s">
        <v>198</v>
      </c>
      <c r="C87" s="48" t="s">
        <v>112</v>
      </c>
      <c r="D87" s="111">
        <f>'2019预算制造费用'!T87</f>
        <v>0</v>
      </c>
      <c r="E87" s="111">
        <f ca="1">OFFSET('2019制造费用'!$H87,0,MONTH(封面!$G$13)-1,)</f>
        <v>0</v>
      </c>
      <c r="F87" s="109">
        <f ca="1">OFFSET('2019预算制造费用'!$H87,0,MONTH(封面!$G$13)-1,)</f>
        <v>0</v>
      </c>
      <c r="G87" s="109">
        <f ca="1">OFFSET('2020实际制造费用'!$H87,0,MONTH(封面!$G$13)-1,)</f>
        <v>0</v>
      </c>
      <c r="H87" s="111">
        <f t="shared" ca="1" si="4"/>
        <v>0</v>
      </c>
      <c r="I87" s="111">
        <f t="shared" ca="1" si="5"/>
        <v>0</v>
      </c>
      <c r="J87" s="111">
        <f ca="1">SUM(OFFSET('2019制造费用'!$H87,0,0,1,MONTH(封面!$G$13)))</f>
        <v>0</v>
      </c>
      <c r="K87" s="111">
        <f ca="1">SUM(OFFSET('2019预算制造费用'!$H87,0,0,1,MONTH(封面!$G$13)))</f>
        <v>0</v>
      </c>
      <c r="L87" s="111">
        <f ca="1">SUM(OFFSET('2020实际制造费用'!$H87,0,0,1,MONTH(封面!$G$13)))</f>
        <v>0</v>
      </c>
      <c r="M87" s="111">
        <f t="shared" ca="1" si="6"/>
        <v>0</v>
      </c>
      <c r="N87" s="111">
        <f t="shared" ca="1" si="7"/>
        <v>0</v>
      </c>
      <c r="O87" s="108" t="str">
        <f>IF('2020实际制造费用'!U87="","",'2020实际制造费用'!U87)</f>
        <v/>
      </c>
      <c r="P87" s="69"/>
      <c r="Q87" s="69"/>
      <c r="R87" s="69"/>
    </row>
    <row r="88" spans="1:18" s="15" customFormat="1" ht="17.25" customHeight="1">
      <c r="A88" s="169"/>
      <c r="B88" s="21" t="s">
        <v>199</v>
      </c>
      <c r="C88" s="48" t="s">
        <v>114</v>
      </c>
      <c r="D88" s="111">
        <f>'2019预算制造费用'!T88</f>
        <v>0</v>
      </c>
      <c r="E88" s="111">
        <f ca="1">OFFSET('2019制造费用'!$H88,0,MONTH(封面!$G$13)-1,)</f>
        <v>0</v>
      </c>
      <c r="F88" s="109">
        <f ca="1">OFFSET('2019预算制造费用'!$H88,0,MONTH(封面!$G$13)-1,)</f>
        <v>0</v>
      </c>
      <c r="G88" s="109">
        <f ca="1">OFFSET('2020实际制造费用'!$H88,0,MONTH(封面!$G$13)-1,)</f>
        <v>0</v>
      </c>
      <c r="H88" s="111">
        <f t="shared" ca="1" si="4"/>
        <v>0</v>
      </c>
      <c r="I88" s="111">
        <f t="shared" ca="1" si="5"/>
        <v>0</v>
      </c>
      <c r="J88" s="111">
        <f ca="1">SUM(OFFSET('2019制造费用'!$H88,0,0,1,MONTH(封面!$G$13)))</f>
        <v>0</v>
      </c>
      <c r="K88" s="111">
        <f ca="1">SUM(OFFSET('2019预算制造费用'!$H88,0,0,1,MONTH(封面!$G$13)))</f>
        <v>0</v>
      </c>
      <c r="L88" s="111">
        <f ca="1">SUM(OFFSET('2020实际制造费用'!$H88,0,0,1,MONTH(封面!$G$13)))</f>
        <v>0</v>
      </c>
      <c r="M88" s="111">
        <f t="shared" ca="1" si="6"/>
        <v>0</v>
      </c>
      <c r="N88" s="111">
        <f t="shared" ca="1" si="7"/>
        <v>0</v>
      </c>
      <c r="O88" s="108" t="str">
        <f>IF('2020实际制造费用'!U88="","",'2020实际制造费用'!U88)</f>
        <v/>
      </c>
      <c r="P88" s="69"/>
      <c r="Q88" s="69"/>
      <c r="R88" s="69"/>
    </row>
    <row r="89" spans="1:18" s="15" customFormat="1" ht="17.25" customHeight="1">
      <c r="A89" s="169"/>
      <c r="B89" s="19" t="s">
        <v>200</v>
      </c>
      <c r="C89" s="48" t="s">
        <v>115</v>
      </c>
      <c r="D89" s="111">
        <f>'2019预算制造费用'!T89</f>
        <v>0</v>
      </c>
      <c r="E89" s="111">
        <f ca="1">OFFSET('2019制造费用'!$H89,0,MONTH(封面!$G$13)-1,)</f>
        <v>0</v>
      </c>
      <c r="F89" s="109">
        <f ca="1">OFFSET('2019预算制造费用'!$H89,0,MONTH(封面!$G$13)-1,)</f>
        <v>0</v>
      </c>
      <c r="G89" s="109">
        <f ca="1">OFFSET('2020实际制造费用'!$H89,0,MONTH(封面!$G$13)-1,)</f>
        <v>0</v>
      </c>
      <c r="H89" s="111">
        <f t="shared" ca="1" si="4"/>
        <v>0</v>
      </c>
      <c r="I89" s="111">
        <f t="shared" ca="1" si="5"/>
        <v>0</v>
      </c>
      <c r="J89" s="111">
        <f ca="1">SUM(OFFSET('2019制造费用'!$H89,0,0,1,MONTH(封面!$G$13)))</f>
        <v>0</v>
      </c>
      <c r="K89" s="111">
        <f ca="1">SUM(OFFSET('2019预算制造费用'!$H89,0,0,1,MONTH(封面!$G$13)))</f>
        <v>0</v>
      </c>
      <c r="L89" s="111">
        <f ca="1">SUM(OFFSET('2020实际制造费用'!$H89,0,0,1,MONTH(封面!$G$13)))</f>
        <v>0</v>
      </c>
      <c r="M89" s="111">
        <f t="shared" ca="1" si="6"/>
        <v>0</v>
      </c>
      <c r="N89" s="111">
        <f t="shared" ca="1" si="7"/>
        <v>0</v>
      </c>
      <c r="O89" s="108" t="str">
        <f>IF('2020实际制造费用'!U89="","",'2020实际制造费用'!U89)</f>
        <v/>
      </c>
      <c r="P89" s="69"/>
      <c r="Q89" s="69"/>
      <c r="R89" s="69"/>
    </row>
    <row r="90" spans="1:18" s="15" customFormat="1" ht="17.25" customHeight="1">
      <c r="A90" s="170" t="s">
        <v>201</v>
      </c>
      <c r="B90" s="19" t="s">
        <v>202</v>
      </c>
      <c r="C90" s="48" t="s">
        <v>117</v>
      </c>
      <c r="D90" s="111">
        <f>'2019预算制造费用'!T90</f>
        <v>0</v>
      </c>
      <c r="E90" s="111">
        <f ca="1">OFFSET('2019制造费用'!$H90,0,MONTH(封面!$G$13)-1,)</f>
        <v>0</v>
      </c>
      <c r="F90" s="109">
        <f ca="1">OFFSET('2019预算制造费用'!$H90,0,MONTH(封面!$G$13)-1,)</f>
        <v>0</v>
      </c>
      <c r="G90" s="109">
        <f ca="1">OFFSET('2020实际制造费用'!$H90,0,MONTH(封面!$G$13)-1,)</f>
        <v>0</v>
      </c>
      <c r="H90" s="111">
        <f t="shared" ca="1" si="4"/>
        <v>0</v>
      </c>
      <c r="I90" s="111">
        <f t="shared" ca="1" si="5"/>
        <v>0</v>
      </c>
      <c r="J90" s="111">
        <f ca="1">SUM(OFFSET('2019制造费用'!$H90,0,0,1,MONTH(封面!$G$13)))</f>
        <v>0</v>
      </c>
      <c r="K90" s="111">
        <f ca="1">SUM(OFFSET('2019预算制造费用'!$H90,0,0,1,MONTH(封面!$G$13)))</f>
        <v>0</v>
      </c>
      <c r="L90" s="111">
        <f ca="1">SUM(OFFSET('2020实际制造费用'!$H90,0,0,1,MONTH(封面!$G$13)))</f>
        <v>0</v>
      </c>
      <c r="M90" s="111">
        <f t="shared" ca="1" si="6"/>
        <v>0</v>
      </c>
      <c r="N90" s="111">
        <f t="shared" ca="1" si="7"/>
        <v>0</v>
      </c>
      <c r="O90" s="108" t="str">
        <f>IF('2020实际制造费用'!U90="","",'2020实际制造费用'!U90)</f>
        <v/>
      </c>
      <c r="P90" s="69"/>
      <c r="Q90" s="69"/>
      <c r="R90" s="69"/>
    </row>
    <row r="91" spans="1:18" s="15" customFormat="1" ht="17.25" customHeight="1">
      <c r="A91" s="171"/>
      <c r="B91" s="29" t="s">
        <v>203</v>
      </c>
      <c r="C91" s="48" t="s">
        <v>441</v>
      </c>
      <c r="D91" s="111">
        <f>'2019预算制造费用'!T91</f>
        <v>0</v>
      </c>
      <c r="E91" s="111">
        <f ca="1">OFFSET('2019制造费用'!$H91,0,MONTH(封面!$G$13)-1,)</f>
        <v>0</v>
      </c>
      <c r="F91" s="109">
        <f ca="1">OFFSET('2019预算制造费用'!$H91,0,MONTH(封面!$G$13)-1,)</f>
        <v>0</v>
      </c>
      <c r="G91" s="109">
        <f ca="1">OFFSET('2020实际制造费用'!$H91,0,MONTH(封面!$G$13)-1,)</f>
        <v>0</v>
      </c>
      <c r="H91" s="111">
        <f t="shared" ca="1" si="4"/>
        <v>0</v>
      </c>
      <c r="I91" s="111">
        <f t="shared" ca="1" si="5"/>
        <v>0</v>
      </c>
      <c r="J91" s="111">
        <f ca="1">SUM(OFFSET('2019制造费用'!$H91,0,0,1,MONTH(封面!$G$13)))</f>
        <v>0</v>
      </c>
      <c r="K91" s="111">
        <f ca="1">SUM(OFFSET('2019预算制造费用'!$H91,0,0,1,MONTH(封面!$G$13)))</f>
        <v>0</v>
      </c>
      <c r="L91" s="111">
        <f ca="1">SUM(OFFSET('2020实际制造费用'!$H91,0,0,1,MONTH(封面!$G$13)))</f>
        <v>0</v>
      </c>
      <c r="M91" s="111">
        <f t="shared" ca="1" si="6"/>
        <v>0</v>
      </c>
      <c r="N91" s="111">
        <f t="shared" ca="1" si="7"/>
        <v>0</v>
      </c>
      <c r="O91" s="108" t="str">
        <f>IF('2020实际制造费用'!U91="","",'2020实际制造费用'!U91)</f>
        <v/>
      </c>
      <c r="P91" s="69"/>
      <c r="Q91" s="69"/>
      <c r="R91" s="69"/>
    </row>
    <row r="92" spans="1:18" s="15" customFormat="1" ht="17.25" customHeight="1">
      <c r="A92" s="172"/>
      <c r="B92" s="21" t="s">
        <v>204</v>
      </c>
      <c r="C92" s="48" t="s">
        <v>16</v>
      </c>
      <c r="D92" s="111">
        <f>'2019预算制造费用'!T92</f>
        <v>0</v>
      </c>
      <c r="E92" s="111">
        <f ca="1">OFFSET('2019制造费用'!$H92,0,MONTH(封面!$G$13)-1,)</f>
        <v>131476.65</v>
      </c>
      <c r="F92" s="109">
        <f ca="1">OFFSET('2019预算制造费用'!$H92,0,MONTH(封面!$G$13)-1,)</f>
        <v>0</v>
      </c>
      <c r="G92" s="109">
        <f ca="1">OFFSET('2020实际制造费用'!$H92,0,MONTH(封面!$G$13)-1,)</f>
        <v>131776.81</v>
      </c>
      <c r="H92" s="111">
        <f t="shared" ca="1" si="4"/>
        <v>300.16000000000349</v>
      </c>
      <c r="I92" s="111">
        <f t="shared" ca="1" si="5"/>
        <v>131776.81</v>
      </c>
      <c r="J92" s="111">
        <f ca="1">SUM(OFFSET('2019制造费用'!$H92,0,0,1,MONTH(封面!$G$13)))</f>
        <v>572371.46</v>
      </c>
      <c r="K92" s="111">
        <f ca="1">SUM(OFFSET('2019预算制造费用'!$H92,0,0,1,MONTH(封面!$G$13)))</f>
        <v>0</v>
      </c>
      <c r="L92" s="111">
        <f ca="1">SUM(OFFSET('2020实际制造费用'!$H92,0,0,1,MONTH(封面!$G$13)))</f>
        <v>333681.93</v>
      </c>
      <c r="M92" s="111">
        <f t="shared" ca="1" si="6"/>
        <v>-238689.52999999997</v>
      </c>
      <c r="N92" s="111">
        <f t="shared" ca="1" si="7"/>
        <v>333681.93</v>
      </c>
      <c r="O92" s="108" t="str">
        <f>IF('2020实际制造费用'!U92="","",'2020实际制造费用'!U92)</f>
        <v/>
      </c>
      <c r="P92" s="69"/>
      <c r="Q92" s="69"/>
      <c r="R92" s="69"/>
    </row>
    <row r="93" spans="1:18" s="31" customFormat="1" ht="15" customHeight="1">
      <c r="A93" s="173" t="s">
        <v>205</v>
      </c>
      <c r="B93" s="173"/>
      <c r="C93" s="173"/>
      <c r="D93" s="110">
        <f>SUM(D6:D92)</f>
        <v>0</v>
      </c>
      <c r="E93" s="110">
        <f ca="1">SUM(E6:E92)</f>
        <v>1159847.8700000001</v>
      </c>
      <c r="F93" s="110">
        <f t="shared" ref="F93:N93" ca="1" si="8">SUM(F6:F92)</f>
        <v>0</v>
      </c>
      <c r="G93" s="110">
        <f t="shared" ca="1" si="8"/>
        <v>1227983.8600000003</v>
      </c>
      <c r="H93" s="110">
        <f t="shared" ca="1" si="8"/>
        <v>68135.990000000034</v>
      </c>
      <c r="I93" s="110">
        <f t="shared" ca="1" si="8"/>
        <v>1227983.8600000003</v>
      </c>
      <c r="J93" s="110">
        <f ca="1">SUM(OFFSET('2019制造费用'!$H93,0,0,1,MONTH(封面!$G$13)))</f>
        <v>4255180.8100000005</v>
      </c>
      <c r="K93" s="110">
        <f t="shared" ca="1" si="8"/>
        <v>0</v>
      </c>
      <c r="L93" s="110">
        <f t="shared" ca="1" si="8"/>
        <v>4102280.89</v>
      </c>
      <c r="M93" s="110">
        <f t="shared" ca="1" si="8"/>
        <v>-152899.92000000004</v>
      </c>
      <c r="N93" s="110">
        <f t="shared" ca="1" si="8"/>
        <v>4102280.89</v>
      </c>
      <c r="O93" s="108" t="str">
        <f>IF('2020实际制造费用'!U93="","",'2020实际制造费用'!U93)</f>
        <v/>
      </c>
      <c r="P93" s="69"/>
      <c r="Q93" s="69"/>
      <c r="R93" s="69"/>
    </row>
    <row r="94" spans="1:18" s="32" customFormat="1" ht="15" customHeight="1">
      <c r="A94" s="168" t="s">
        <v>206</v>
      </c>
      <c r="B94" s="168"/>
      <c r="C94" s="168"/>
      <c r="D94" s="110"/>
      <c r="E94" s="111">
        <f ca="1">OFFSET('2019制造费用'!$H94,0,MONTH(封面!$G$13)-1,)</f>
        <v>0</v>
      </c>
      <c r="F94" s="110"/>
      <c r="G94" s="109">
        <f ca="1">OFFSET('2020实际制造费用'!$H94,0,MONTH(封面!$G$13)-1,)</f>
        <v>0</v>
      </c>
      <c r="H94" s="111"/>
      <c r="I94" s="111"/>
      <c r="J94" s="111">
        <f ca="1">SUM(OFFSET('2019制造费用'!$H94,0,0,1,MONTH(封面!$G$13)))</f>
        <v>0</v>
      </c>
      <c r="K94" s="111"/>
      <c r="L94" s="111">
        <f ca="1">SUM(OFFSET('2020实际制造费用'!$H94,0,0,1,MONTH(封面!$G$13)))</f>
        <v>0</v>
      </c>
      <c r="M94" s="110"/>
      <c r="N94" s="110"/>
      <c r="O94" s="108" t="str">
        <f>IF('2020实际制造费用'!U94="","",'2020实际制造费用'!U94)</f>
        <v/>
      </c>
      <c r="P94" s="18"/>
      <c r="Q94" s="18"/>
      <c r="R94" s="18"/>
    </row>
    <row r="95" spans="1:18" s="32" customFormat="1" ht="15" customHeight="1">
      <c r="A95" s="168" t="s">
        <v>207</v>
      </c>
      <c r="B95" s="168"/>
      <c r="C95" s="168"/>
      <c r="D95" s="110"/>
      <c r="E95" s="111">
        <f ca="1">OFFSET('2019制造费用'!$H95,0,MONTH(封面!$G$13)-1,)</f>
        <v>1159847.8700000001</v>
      </c>
      <c r="F95" s="110"/>
      <c r="G95" s="109">
        <f ca="1">OFFSET('2020实际制造费用'!$H95,0,MONTH(封面!$G$13)-1,)</f>
        <v>1227983.8600000003</v>
      </c>
      <c r="H95" s="111"/>
      <c r="I95" s="111"/>
      <c r="J95" s="111">
        <f ca="1">SUM(OFFSET('2019制造费用'!$H95,0,0,1,MONTH(封面!$G$13)))</f>
        <v>4255180.8100000005</v>
      </c>
      <c r="K95" s="111"/>
      <c r="L95" s="111">
        <f ca="1">SUM(OFFSET('2020实际制造费用'!$H95,0,0,1,MONTH(封面!$G$13)))</f>
        <v>4102280.8900000006</v>
      </c>
      <c r="M95" s="110"/>
      <c r="N95" s="110"/>
      <c r="O95" s="108" t="str">
        <f>IF('2020实际制造费用'!U95="","",'2020实际制造费用'!U95)</f>
        <v/>
      </c>
      <c r="P95" s="18"/>
      <c r="Q95" s="18"/>
      <c r="R95" s="18"/>
    </row>
    <row r="96" spans="1:18" s="32" customFormat="1" ht="15" customHeight="1">
      <c r="A96" s="168" t="s">
        <v>208</v>
      </c>
      <c r="B96" s="168"/>
      <c r="C96" s="168"/>
      <c r="D96" s="110"/>
      <c r="E96" s="111">
        <f ca="1">OFFSET('2019制造费用'!$H96,0,MONTH(封面!$G$13)-1,)</f>
        <v>0</v>
      </c>
      <c r="F96" s="110"/>
      <c r="G96" s="109">
        <f ca="1">OFFSET('2020实际制造费用'!$H96,0,MONTH(封面!$G$13)-1,)</f>
        <v>0</v>
      </c>
      <c r="H96" s="111"/>
      <c r="I96" s="111"/>
      <c r="J96" s="111">
        <f ca="1">SUM(OFFSET('2019制造费用'!$H96,0,0,1,MONTH(封面!$G$13)))</f>
        <v>0</v>
      </c>
      <c r="K96" s="111"/>
      <c r="L96" s="111">
        <f ca="1">SUM(OFFSET('2020实际制造费用'!$H96,0,0,1,MONTH(封面!$G$13)))</f>
        <v>0</v>
      </c>
      <c r="M96" s="110"/>
      <c r="N96" s="110"/>
      <c r="O96" s="108" t="str">
        <f>IF('2020实际制造费用'!U96="","",'2020实际制造费用'!U96)</f>
        <v/>
      </c>
      <c r="P96" s="31"/>
      <c r="Q96" s="31"/>
    </row>
    <row r="97" spans="1:15">
      <c r="A97" s="168" t="s">
        <v>209</v>
      </c>
      <c r="B97" s="168"/>
      <c r="C97" s="168"/>
      <c r="D97" s="110"/>
      <c r="E97" s="111">
        <f ca="1">OFFSET('2019制造费用'!$H97,0,MONTH(封面!$G$13)-1,)</f>
        <v>0</v>
      </c>
      <c r="F97" s="110"/>
      <c r="G97" s="109">
        <f ca="1">OFFSET('2020实际制造费用'!$H97,0,MONTH(封面!$G$13)-1,)</f>
        <v>0</v>
      </c>
      <c r="H97" s="111"/>
      <c r="I97" s="111"/>
      <c r="J97" s="111">
        <f ca="1">SUM(OFFSET('2019制造费用'!$H97,0,0,1,MONTH(封面!$G$13)))</f>
        <v>0</v>
      </c>
      <c r="K97" s="111"/>
      <c r="L97" s="111">
        <f ca="1">SUM(OFFSET('2020实际制造费用'!$H97,0,0,1,MONTH(封面!$G$13)))</f>
        <v>0</v>
      </c>
      <c r="M97" s="110"/>
      <c r="N97" s="110"/>
      <c r="O97" s="108" t="str">
        <f>IF('2020实际制造费用'!U97="","",'2020实际制造费用'!U97)</f>
        <v/>
      </c>
    </row>
    <row r="98" spans="1:15" s="31" customFormat="1" ht="12">
      <c r="D98" s="31" t="s">
        <v>210</v>
      </c>
      <c r="E98" s="112">
        <f ca="1">E93-SUM(E94:E97)</f>
        <v>0</v>
      </c>
      <c r="F98" s="112"/>
      <c r="G98" s="112">
        <f ca="1">G93-SUM(G94:G97)</f>
        <v>0</v>
      </c>
      <c r="H98" s="112"/>
      <c r="I98" s="112"/>
      <c r="J98" s="112">
        <f ca="1">J93-SUM(J94:J97)</f>
        <v>0</v>
      </c>
      <c r="K98" s="112"/>
      <c r="L98" s="112">
        <f ca="1">L93-SUM(L94:L97)</f>
        <v>0</v>
      </c>
    </row>
    <row r="99" spans="1:15">
      <c r="G99" s="33"/>
    </row>
  </sheetData>
  <autoFilter ref="A5:Q98"/>
  <customSheetViews>
    <customSheetView guid="{8309B07A-FC01-4476-88AB-A9C1650B1DDA}" showAutoFilter="1">
      <pane xSplit="3" ySplit="5" topLeftCell="D66" activePane="bottomRight" state="frozen"/>
      <selection pane="bottomRight" sqref="A1:K1"/>
      <pageMargins left="0.75" right="0.75" top="1" bottom="1" header="0.5" footer="0.5"/>
      <pageSetup paperSize="9" orientation="portrait" verticalDpi="1200" r:id="rId1"/>
      <headerFooter alignWithMargins="0"/>
      <autoFilter ref="A5:Q98"/>
    </customSheetView>
    <customSheetView guid="{D4D59768-72E0-4FAB-974B-C4290D2FAC8F}" showAutoFilter="1" state="hidden">
      <pane xSplit="3" ySplit="5" topLeftCell="D45" activePane="bottomRight" state="frozen"/>
      <selection pane="bottomRight" activeCell="D6" sqref="D6"/>
      <pageMargins left="0.75" right="0.75" top="1" bottom="1" header="0.5" footer="0.5"/>
      <pageSetup paperSize="9" orientation="portrait" verticalDpi="1200" r:id="rId2"/>
      <headerFooter alignWithMargins="0"/>
      <autoFilter ref="A5:Q98"/>
    </customSheetView>
    <customSheetView guid="{A37983A8-BC51-4154-8FEA-C3D4561882CC}" showAutoFilter="1">
      <pane xSplit="3" ySplit="5" topLeftCell="D81" activePane="bottomRight" state="frozen"/>
      <selection pane="bottomRight" activeCell="F85" sqref="F85"/>
      <pageMargins left="0.75" right="0.75" top="1" bottom="1" header="0.5" footer="0.5"/>
      <pageSetup paperSize="9" orientation="portrait" verticalDpi="1200" r:id="rId3"/>
      <headerFooter alignWithMargins="0"/>
      <autoFilter ref="A5:Q98"/>
    </customSheetView>
    <customSheetView guid="{50C6B4FE-3059-4DA5-BCA6-E2B9EEC70A61}" scale="110" filter="1" showAutoFilter="1">
      <pane xSplit="3" ySplit="5" topLeftCell="D6" activePane="bottomRight" state="frozen"/>
      <selection pane="bottomRight" activeCell="I119" sqref="I119"/>
      <pageMargins left="0.75" right="0.75" top="1" bottom="1" header="0.5" footer="0.5"/>
      <pageSetup paperSize="9" orientation="portrait" verticalDpi="1200" r:id="rId4"/>
      <headerFooter alignWithMargins="0"/>
      <autoFilter ref="A5:Q98">
        <filterColumn colId="6">
          <filters>
            <filter val="1,191"/>
            <filter val="1,559"/>
            <filter val="106,290"/>
            <filter val="16,534"/>
            <filter val="171,590"/>
            <filter val="2,265"/>
            <filter val="2,630"/>
            <filter val="2,978,104"/>
            <filter val="21,721"/>
            <filter val="22,458"/>
            <filter val="3,625"/>
            <filter val="3,785"/>
            <filter val="310,919"/>
            <filter val="32,562"/>
            <filter val="39,212"/>
            <filter val="4,900"/>
            <filter val="40,250"/>
            <filter val="499,801"/>
            <filter val="500"/>
            <filter val="51,928"/>
            <filter val="53,137"/>
            <filter val="53,359"/>
            <filter val="543,186"/>
            <filter val="64,295"/>
            <filter val="7,094"/>
            <filter val="9,883"/>
            <filter val="913,431"/>
          </filters>
        </filterColumn>
      </autoFilter>
    </customSheetView>
    <customSheetView guid="{4948553E-BE76-402B-BAA8-3966B343194D}" showAutoFilter="1">
      <pane xSplit="3" ySplit="5" topLeftCell="D93" activePane="bottomRight" state="frozen"/>
      <selection pane="bottomRight" activeCell="F114" sqref="F114"/>
      <pageMargins left="0.75" right="0.75" top="1" bottom="1" header="0.5" footer="0.5"/>
      <pageSetup paperSize="9" orientation="portrait" verticalDpi="1200" r:id="rId5"/>
      <headerFooter alignWithMargins="0"/>
      <autoFilter ref="A5:Q98"/>
    </customSheetView>
    <customSheetView guid="{35971C6B-DC11-492B-B782-2EF173FCC689}" showAutoFilter="1">
      <pane xSplit="3" ySplit="5" topLeftCell="D89" activePane="bottomRight" state="frozen"/>
      <selection pane="bottomRight" activeCell="G6" sqref="G6"/>
      <pageMargins left="0.75" right="0.75" top="1" bottom="1" header="0.5" footer="0.5"/>
      <pageSetup paperSize="9" orientation="portrait" verticalDpi="1200" r:id="rId6"/>
      <headerFooter alignWithMargins="0"/>
      <autoFilter ref="A5:Q98"/>
    </customSheetView>
    <customSheetView guid="{32F6004C-FCD8-4606-8BB7-0BE0BE0666BF}" scale="110" filter="1" showAutoFilter="1">
      <pane xSplit="3" ySplit="5" topLeftCell="D104" activePane="bottomRight" state="frozen"/>
      <selection pane="bottomRight" activeCell="E111" sqref="E111"/>
      <pageMargins left="0.75" right="0.75" top="1" bottom="1" header="0.5" footer="0.5"/>
      <pageSetup paperSize="9" orientation="portrait" verticalDpi="1200" r:id="rId7"/>
      <headerFooter alignWithMargins="0"/>
      <autoFilter ref="A5:Q98">
        <filterColumn colId="6">
          <filters>
            <filter val="1,191"/>
            <filter val="1,559"/>
            <filter val="106,290"/>
            <filter val="16,534"/>
            <filter val="171,590"/>
            <filter val="2,265"/>
            <filter val="2,630"/>
            <filter val="2,978,104"/>
            <filter val="21,721"/>
            <filter val="22,458"/>
            <filter val="3,625"/>
            <filter val="3,785"/>
            <filter val="310,919"/>
            <filter val="32,562"/>
            <filter val="39,212"/>
            <filter val="4,900"/>
            <filter val="40,250"/>
            <filter val="499,801"/>
            <filter val="500"/>
            <filter val="51,928"/>
            <filter val="53,137"/>
            <filter val="53,359"/>
            <filter val="543,186"/>
            <filter val="64,295"/>
            <filter val="7,094"/>
            <filter val="9,883"/>
            <filter val="913,431"/>
          </filters>
        </filterColumn>
      </autoFilter>
    </customSheetView>
    <customSheetView guid="{5F046216-F62E-4A95-B8BD-6D2AB894BA3D}" showAutoFilter="1">
      <pane xSplit="3" ySplit="5" topLeftCell="D66" activePane="bottomRight" state="frozen"/>
      <selection pane="bottomRight" sqref="A1:K1"/>
      <pageMargins left="0.75" right="0.75" top="1" bottom="1" header="0.5" footer="0.5"/>
      <pageSetup paperSize="9" orientation="portrait" verticalDpi="1200" r:id="rId8"/>
      <headerFooter alignWithMargins="0"/>
      <autoFilter ref="A5:Q98"/>
    </customSheetView>
    <customSheetView guid="{20DEA1C3-F870-4325-A947-DF01307179C4}" showAutoFilter="1">
      <pane xSplit="3" ySplit="5" topLeftCell="D6" activePane="bottomRight" state="frozen"/>
      <selection pane="bottomRight" activeCell="D6" sqref="D6:N97"/>
      <pageMargins left="0.75" right="0.75" top="1" bottom="1" header="0.5" footer="0.5"/>
      <pageSetup paperSize="9" orientation="portrait" verticalDpi="1200" r:id="rId9"/>
      <headerFooter alignWithMargins="0"/>
      <autoFilter ref="A5:Q98"/>
    </customSheetView>
    <customSheetView guid="{A27792F8-7640-416B-AC24-5F35457394E7}" showAutoFilter="1">
      <pane xSplit="3" ySplit="5" topLeftCell="D45" activePane="bottomRight" state="frozen"/>
      <selection pane="bottomRight" activeCell="D6" sqref="D6"/>
      <pageMargins left="0.75" right="0.75" top="1" bottom="1" header="0.5" footer="0.5"/>
      <pageSetup paperSize="9" orientation="portrait" verticalDpi="1200" r:id="rId10"/>
      <headerFooter alignWithMargins="0"/>
      <autoFilter ref="A5:Q98"/>
    </customSheetView>
  </customSheetViews>
  <mergeCells count="37">
    <mergeCell ref="A1:K1"/>
    <mergeCell ref="A4:A5"/>
    <mergeCell ref="B4:B5"/>
    <mergeCell ref="C4:C5"/>
    <mergeCell ref="D4:D5"/>
    <mergeCell ref="E4:I4"/>
    <mergeCell ref="J4:N4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97:C97"/>
    <mergeCell ref="A86:A89"/>
    <mergeCell ref="A90:A92"/>
    <mergeCell ref="A93:C93"/>
    <mergeCell ref="A94:C94"/>
    <mergeCell ref="A95:C95"/>
    <mergeCell ref="A96:C96"/>
  </mergeCells>
  <phoneticPr fontId="10" type="noConversion"/>
  <conditionalFormatting sqref="S34:XFD34 A34:C34 M34:O34">
    <cfRule type="cellIs" dxfId="18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1"/>
  <headerFooter alignWithMargins="0"/>
  <legacy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00B050"/>
  </sheetPr>
  <dimension ref="A1:AC101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F36" sqref="F36"/>
    </sheetView>
  </sheetViews>
  <sheetFormatPr defaultRowHeight="14.25"/>
  <cols>
    <col min="1" max="1" width="5.625" style="7" customWidth="1"/>
    <col min="2" max="2" width="7.75" style="7" customWidth="1"/>
    <col min="3" max="3" width="9.25" style="7" customWidth="1"/>
    <col min="4" max="7" width="13.5" style="7" bestFit="1" customWidth="1"/>
    <col min="8" max="8" width="12.25" style="7" bestFit="1" customWidth="1"/>
    <col min="9" max="9" width="12.25" style="133" bestFit="1" customWidth="1"/>
    <col min="10" max="11" width="12.25" style="7" bestFit="1" customWidth="1"/>
    <col min="12" max="12" width="11.875" style="7" customWidth="1"/>
    <col min="13" max="13" width="12.25" style="7" bestFit="1" customWidth="1"/>
    <col min="14" max="14" width="14.875" style="7" customWidth="1"/>
    <col min="15" max="15" width="11.375" style="7" customWidth="1"/>
    <col min="16" max="16" width="13.125" style="7" customWidth="1"/>
    <col min="17" max="17" width="12.75" style="7" customWidth="1"/>
    <col min="18" max="18" width="13.125" style="7" customWidth="1"/>
    <col min="19" max="19" width="13.25" style="7" customWidth="1"/>
    <col min="20" max="20" width="13" style="7" bestFit="1" customWidth="1"/>
    <col min="21" max="21" width="12.625" style="7" customWidth="1"/>
    <col min="22" max="16384" width="9" style="7"/>
  </cols>
  <sheetData>
    <row r="1" spans="1:21" s="2" customFormat="1" ht="28.5" customHeight="1">
      <c r="A1" s="162" t="s">
        <v>142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"/>
      <c r="P1" s="1"/>
    </row>
    <row r="2" spans="1:21" s="58" customFormat="1" ht="18" customHeight="1">
      <c r="A2" s="3" t="str">
        <f>"编制单位："&amp;封面!A8</f>
        <v>编制单位：宁德市凯欣电池材料有限公司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21" s="4" customFormat="1" ht="15" customHeight="1">
      <c r="A3" s="3" t="str">
        <f>"编制期间："&amp;YEAR(封面!$G$13)&amp;"年"&amp;MONTH(封面!$G$13)&amp;"月"</f>
        <v>编制期间：2020年4月</v>
      </c>
      <c r="G3" s="68"/>
      <c r="I3" s="138"/>
      <c r="L3" s="5" t="str">
        <f>"编制日期："&amp;YEAR(封面!$G$14)&amp;"年"&amp;MONTH(封面!$G$14)&amp;"月"&amp;DAY(封面!$G$14)&amp;"日"</f>
        <v>编制日期：2020年5月9日</v>
      </c>
      <c r="N3" s="78"/>
      <c r="O3" s="78"/>
    </row>
    <row r="4" spans="1:21" s="8" customFormat="1" ht="14.25" customHeight="1">
      <c r="A4" s="163" t="s">
        <v>143</v>
      </c>
      <c r="B4" s="163" t="s">
        <v>144</v>
      </c>
      <c r="C4" s="164" t="s">
        <v>145</v>
      </c>
      <c r="D4" s="165" t="s">
        <v>253</v>
      </c>
      <c r="E4" s="166"/>
      <c r="F4" s="167" t="s">
        <v>254</v>
      </c>
      <c r="G4" s="167"/>
      <c r="H4" s="156" t="s">
        <v>460</v>
      </c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 t="s">
        <v>255</v>
      </c>
      <c r="U4" s="157" t="s">
        <v>148</v>
      </c>
    </row>
    <row r="5" spans="1:21" s="15" customFormat="1">
      <c r="A5" s="163"/>
      <c r="B5" s="163"/>
      <c r="C5" s="164"/>
      <c r="D5" s="79" t="s">
        <v>3</v>
      </c>
      <c r="E5" s="79" t="s">
        <v>149</v>
      </c>
      <c r="F5" s="79" t="s">
        <v>3</v>
      </c>
      <c r="G5" s="79" t="s">
        <v>149</v>
      </c>
      <c r="H5" s="80" t="s">
        <v>240</v>
      </c>
      <c r="I5" s="139" t="s">
        <v>241</v>
      </c>
      <c r="J5" s="80" t="s">
        <v>124</v>
      </c>
      <c r="K5" s="80" t="s">
        <v>125</v>
      </c>
      <c r="L5" s="80" t="s">
        <v>126</v>
      </c>
      <c r="M5" s="80" t="s">
        <v>127</v>
      </c>
      <c r="N5" s="80" t="s">
        <v>128</v>
      </c>
      <c r="O5" s="80" t="s">
        <v>129</v>
      </c>
      <c r="P5" s="80" t="s">
        <v>130</v>
      </c>
      <c r="Q5" s="80" t="s">
        <v>131</v>
      </c>
      <c r="R5" s="80" t="s">
        <v>132</v>
      </c>
      <c r="S5" s="80" t="s">
        <v>133</v>
      </c>
      <c r="T5" s="156"/>
      <c r="U5" s="158"/>
    </row>
    <row r="6" spans="1:21" s="15" customFormat="1" ht="17.25" customHeight="1">
      <c r="A6" s="187" t="s">
        <v>4</v>
      </c>
      <c r="B6" s="175" t="s">
        <v>150</v>
      </c>
      <c r="C6" s="45" t="s">
        <v>432</v>
      </c>
      <c r="D6" s="115">
        <f ca="1">OFFSET($H6,0,MONTH(封面!$G$13)-1,)-OFFSET('2019制造费用'!$H6,0,MONTH(封面!$G$13)-1,)</f>
        <v>-23191.559999999998</v>
      </c>
      <c r="E6" s="115">
        <f ca="1">OFFSET($H6,0,MONTH(封面!$G$13)-1,)-OFFSET('2019预算制造费用'!$H6,0,MONTH(封面!$G$13)-1,)</f>
        <v>262731.27</v>
      </c>
      <c r="F6" s="115">
        <f ca="1">SUM(OFFSET($H6,0,0,1,MONTH(封面!$G$13)))-SUM(OFFSET('2019制造费用'!$H6,0,0,1,MONTH(封面!$G$13)))</f>
        <v>-20119.580000000075</v>
      </c>
      <c r="G6" s="115">
        <f ca="1">SUM(OFFSET($H6,0,0,1,MONTH(封面!$G$13)))-SUM(OFFSET('2019预算制造费用'!$H6,0,0,1,MONTH(封面!$G$13)))</f>
        <v>793043.41999999993</v>
      </c>
      <c r="H6" s="115">
        <v>192526.86</v>
      </c>
      <c r="I6" s="81">
        <v>184179.35</v>
      </c>
      <c r="J6" s="115">
        <v>153605.94</v>
      </c>
      <c r="K6" s="115">
        <v>262731.27</v>
      </c>
      <c r="L6" s="115"/>
      <c r="M6" s="115"/>
      <c r="N6" s="115"/>
      <c r="O6" s="125"/>
      <c r="P6" s="115"/>
      <c r="Q6" s="115"/>
      <c r="R6" s="115"/>
      <c r="S6" s="115"/>
      <c r="T6" s="116">
        <f>SUM(H6:S6)</f>
        <v>793043.41999999993</v>
      </c>
      <c r="U6" s="88"/>
    </row>
    <row r="7" spans="1:21" s="15" customFormat="1" ht="17.25" customHeight="1">
      <c r="A7" s="188"/>
      <c r="B7" s="199"/>
      <c r="C7" s="45" t="s">
        <v>433</v>
      </c>
      <c r="D7" s="115">
        <f ca="1">OFFSET($H7,0,MONTH(封面!$G$13)-1,)-OFFSET('2019制造费用'!$H7,0,MONTH(封面!$G$13)-1,)</f>
        <v>-7926.0099999999984</v>
      </c>
      <c r="E7" s="115">
        <f ca="1">OFFSET($H7,0,MONTH(封面!$G$13)-1,)-OFFSET('2019预算制造费用'!$H7,0,MONTH(封面!$G$13)-1,)</f>
        <v>15676</v>
      </c>
      <c r="F7" s="115">
        <f ca="1">SUM(OFFSET($H7,0,0,1,MONTH(封面!$G$13)))-SUM(OFFSET('2019制造费用'!$H7,0,0,1,MONTH(封面!$G$13)))</f>
        <v>1271.3800000000047</v>
      </c>
      <c r="G7" s="115">
        <f ca="1">SUM(OFFSET($H7,0,0,1,MONTH(封面!$G$13)))-SUM(OFFSET('2019预算制造费用'!$H7,0,0,1,MONTH(封面!$G$13)))</f>
        <v>59908.86</v>
      </c>
      <c r="H7" s="125">
        <v>15701.86</v>
      </c>
      <c r="I7" s="81">
        <v>13955</v>
      </c>
      <c r="J7" s="125">
        <v>14576</v>
      </c>
      <c r="K7" s="125">
        <v>15676</v>
      </c>
      <c r="L7" s="125"/>
      <c r="M7" s="125"/>
      <c r="N7" s="125"/>
      <c r="O7" s="125"/>
      <c r="P7" s="125"/>
      <c r="Q7" s="125"/>
      <c r="R7" s="125"/>
      <c r="S7" s="125"/>
      <c r="T7" s="116">
        <f t="shared" ref="T7:T70" si="0">SUM(H7:S7)</f>
        <v>59908.86</v>
      </c>
      <c r="U7" s="88"/>
    </row>
    <row r="8" spans="1:21" s="15" customFormat="1" ht="17.25" customHeight="1">
      <c r="A8" s="188"/>
      <c r="B8" s="19" t="s">
        <v>151</v>
      </c>
      <c r="C8" s="45" t="s">
        <v>5</v>
      </c>
      <c r="D8" s="115">
        <f ca="1">OFFSET($H8,0,MONTH(封面!$G$13)-1,)-OFFSET('2019制造费用'!$H8,0,MONTH(封面!$G$13)-1,)</f>
        <v>0</v>
      </c>
      <c r="E8" s="115">
        <f ca="1">OFFSET($H8,0,MONTH(封面!$G$13)-1,)-OFFSET('2019预算制造费用'!$H8,0,MONTH(封面!$G$13)-1,)</f>
        <v>0</v>
      </c>
      <c r="F8" s="115">
        <f ca="1">SUM(OFFSET($H8,0,0,1,MONTH(封面!$G$13)))-SUM(OFFSET('2019制造费用'!$H8,0,0,1,MONTH(封面!$G$13)))</f>
        <v>-12014.43</v>
      </c>
      <c r="G8" s="115">
        <f ca="1">SUM(OFFSET($H8,0,0,1,MONTH(封面!$G$13)))-SUM(OFFSET('2019预算制造费用'!$H8,0,0,1,MONTH(封面!$G$13)))</f>
        <v>0</v>
      </c>
      <c r="H8" s="125"/>
      <c r="I8" s="81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16">
        <f t="shared" si="0"/>
        <v>0</v>
      </c>
      <c r="U8" s="88"/>
    </row>
    <row r="9" spans="1:21" s="15" customFormat="1" ht="17.25" customHeight="1">
      <c r="A9" s="188"/>
      <c r="B9" s="19" t="s">
        <v>6</v>
      </c>
      <c r="C9" s="45" t="s">
        <v>7</v>
      </c>
      <c r="D9" s="115">
        <f ca="1">OFFSET($H9,0,MONTH(封面!$G$13)-1,)-OFFSET('2019制造费用'!$H9,0,MONTH(封面!$G$13)-1,)</f>
        <v>0</v>
      </c>
      <c r="E9" s="115">
        <f ca="1">OFFSET($H9,0,MONTH(封面!$G$13)-1,)-OFFSET('2019预算制造费用'!$H9,0,MONTH(封面!$G$13)-1,)</f>
        <v>0</v>
      </c>
      <c r="F9" s="115">
        <f ca="1">SUM(OFFSET($H9,0,0,1,MONTH(封面!$G$13)))-SUM(OFFSET('2019制造费用'!$H9,0,0,1,MONTH(封面!$G$13)))</f>
        <v>0</v>
      </c>
      <c r="G9" s="115">
        <f ca="1">SUM(OFFSET($H9,0,0,1,MONTH(封面!$G$13)))-SUM(OFFSET('2019预算制造费用'!$H9,0,0,1,MONTH(封面!$G$13)))</f>
        <v>0</v>
      </c>
      <c r="H9" s="125"/>
      <c r="I9" s="81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16">
        <f t="shared" si="0"/>
        <v>0</v>
      </c>
      <c r="U9" s="88"/>
    </row>
    <row r="10" spans="1:21" s="15" customFormat="1" ht="17.25" customHeight="1">
      <c r="A10" s="188"/>
      <c r="B10" s="175" t="s">
        <v>152</v>
      </c>
      <c r="C10" s="45" t="s">
        <v>8</v>
      </c>
      <c r="D10" s="115">
        <f ca="1">OFFSET($H10,0,MONTH(封面!$G$13)-1,)-OFFSET('2019制造费用'!$H10,0,MONTH(封面!$G$13)-1,)</f>
        <v>0</v>
      </c>
      <c r="E10" s="115">
        <f ca="1">OFFSET($H10,0,MONTH(封面!$G$13)-1,)-OFFSET('2019预算制造费用'!$H10,0,MONTH(封面!$G$13)-1,)</f>
        <v>0</v>
      </c>
      <c r="F10" s="115">
        <f ca="1">SUM(OFFSET($H10,0,0,1,MONTH(封面!$G$13)))-SUM(OFFSET('2019制造费用'!$H10,0,0,1,MONTH(封面!$G$13)))</f>
        <v>0</v>
      </c>
      <c r="G10" s="115">
        <f ca="1">SUM(OFFSET($H10,0,0,1,MONTH(封面!$G$13)))-SUM(OFFSET('2019预算制造费用'!$H10,0,0,1,MONTH(封面!$G$13)))</f>
        <v>0</v>
      </c>
      <c r="H10" s="125"/>
      <c r="I10" s="81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16">
        <f t="shared" si="0"/>
        <v>0</v>
      </c>
      <c r="U10" s="88"/>
    </row>
    <row r="11" spans="1:21" s="15" customFormat="1" ht="17.25" customHeight="1">
      <c r="A11" s="188"/>
      <c r="B11" s="176"/>
      <c r="C11" s="45" t="s">
        <v>9</v>
      </c>
      <c r="D11" s="115">
        <f ca="1">OFFSET($H11,0,MONTH(封面!$G$13)-1,)-OFFSET('2019制造费用'!$H11,0,MONTH(封面!$G$13)-1,)</f>
        <v>0</v>
      </c>
      <c r="E11" s="115">
        <f ca="1">OFFSET($H11,0,MONTH(封面!$G$13)-1,)-OFFSET('2019预算制造费用'!$H11,0,MONTH(封面!$G$13)-1,)</f>
        <v>0</v>
      </c>
      <c r="F11" s="115">
        <f ca="1">SUM(OFFSET($H11,0,0,1,MONTH(封面!$G$13)))-SUM(OFFSET('2019制造费用'!$H11,0,0,1,MONTH(封面!$G$13)))</f>
        <v>0</v>
      </c>
      <c r="G11" s="115">
        <f ca="1">SUM(OFFSET($H11,0,0,1,MONTH(封面!$G$13)))-SUM(OFFSET('2019预算制造费用'!$H11,0,0,1,MONTH(封面!$G$13)))</f>
        <v>0</v>
      </c>
      <c r="H11" s="125"/>
      <c r="I11" s="81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16">
        <f t="shared" si="0"/>
        <v>0</v>
      </c>
      <c r="U11" s="88"/>
    </row>
    <row r="12" spans="1:21" s="15" customFormat="1" ht="17.25" customHeight="1">
      <c r="A12" s="188"/>
      <c r="B12" s="176"/>
      <c r="C12" s="142" t="s">
        <v>465</v>
      </c>
      <c r="D12" s="115">
        <f ca="1">OFFSET($H12,0,MONTH(封面!$G$13)-1,)-OFFSET('2019制造费用'!$H12,0,MONTH(封面!$G$13)-1,)</f>
        <v>9075</v>
      </c>
      <c r="E12" s="115">
        <f ca="1">OFFSET($H12,0,MONTH(封面!$G$13)-1,)-OFFSET('2019预算制造费用'!$H12,0,MONTH(封面!$G$13)-1,)</f>
        <v>9075</v>
      </c>
      <c r="F12" s="115">
        <f ca="1">SUM(OFFSET($H12,0,0,1,MONTH(封面!$G$13)))-SUM(OFFSET('2019制造费用'!$H12,0,0,1,MONTH(封面!$G$13)))</f>
        <v>29575</v>
      </c>
      <c r="G12" s="115">
        <f ca="1">SUM(OFFSET($H12,0,0,1,MONTH(封面!$G$13)))-SUM(OFFSET('2019预算制造费用'!$H12,0,0,1,MONTH(封面!$G$13)))</f>
        <v>29575</v>
      </c>
      <c r="H12" s="125"/>
      <c r="I12" s="81"/>
      <c r="J12" s="125">
        <v>20500</v>
      </c>
      <c r="K12" s="125">
        <v>9075</v>
      </c>
      <c r="L12" s="125"/>
      <c r="M12" s="125"/>
      <c r="N12" s="125"/>
      <c r="O12" s="125"/>
      <c r="P12" s="125"/>
      <c r="Q12" s="125"/>
      <c r="R12" s="125"/>
      <c r="S12" s="125"/>
      <c r="T12" s="116">
        <f t="shared" si="0"/>
        <v>29575</v>
      </c>
      <c r="U12" s="88"/>
    </row>
    <row r="13" spans="1:21" s="15" customFormat="1" ht="17.25" customHeight="1">
      <c r="A13" s="188"/>
      <c r="B13" s="176"/>
      <c r="C13" s="45" t="s">
        <v>11</v>
      </c>
      <c r="D13" s="115">
        <f ca="1">OFFSET($H13,0,MONTH(封面!$G$13)-1,)-OFFSET('2019制造费用'!$H13,0,MONTH(封面!$G$13)-1,)</f>
        <v>0</v>
      </c>
      <c r="E13" s="115">
        <f ca="1">OFFSET($H13,0,MONTH(封面!$G$13)-1,)-OFFSET('2019预算制造费用'!$H13,0,MONTH(封面!$G$13)-1,)</f>
        <v>0</v>
      </c>
      <c r="F13" s="115">
        <f ca="1">SUM(OFFSET($H13,0,0,1,MONTH(封面!$G$13)))-SUM(OFFSET('2019制造费用'!$H13,0,0,1,MONTH(封面!$G$13)))</f>
        <v>0</v>
      </c>
      <c r="G13" s="115">
        <f ca="1">SUM(OFFSET($H13,0,0,1,MONTH(封面!$G$13)))-SUM(OFFSET('2019预算制造费用'!$H13,0,0,1,MONTH(封面!$G$13)))</f>
        <v>0</v>
      </c>
      <c r="H13" s="125"/>
      <c r="I13" s="81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16">
        <f t="shared" si="0"/>
        <v>0</v>
      </c>
      <c r="U13" s="88"/>
    </row>
    <row r="14" spans="1:21" s="15" customFormat="1" ht="17.25" customHeight="1">
      <c r="A14" s="188"/>
      <c r="B14" s="176"/>
      <c r="C14" s="45" t="s">
        <v>12</v>
      </c>
      <c r="D14" s="115">
        <f ca="1">OFFSET($H14,0,MONTH(封面!$G$13)-1,)-OFFSET('2019制造费用'!$H14,0,MONTH(封面!$G$13)-1,)</f>
        <v>0</v>
      </c>
      <c r="E14" s="115">
        <f ca="1">OFFSET($H14,0,MONTH(封面!$G$13)-1,)-OFFSET('2019预算制造费用'!$H14,0,MONTH(封面!$G$13)-1,)</f>
        <v>0</v>
      </c>
      <c r="F14" s="115">
        <f ca="1">SUM(OFFSET($H14,0,0,1,MONTH(封面!$G$13)))-SUM(OFFSET('2019制造费用'!$H14,0,0,1,MONTH(封面!$G$13)))</f>
        <v>500</v>
      </c>
      <c r="G14" s="115">
        <f ca="1">SUM(OFFSET($H14,0,0,1,MONTH(封面!$G$13)))-SUM(OFFSET('2019预算制造费用'!$H14,0,0,1,MONTH(封面!$G$13)))</f>
        <v>500</v>
      </c>
      <c r="H14" s="125"/>
      <c r="I14" s="81"/>
      <c r="J14" s="125">
        <v>500</v>
      </c>
      <c r="K14" s="125"/>
      <c r="L14" s="125"/>
      <c r="M14" s="125"/>
      <c r="N14" s="125"/>
      <c r="O14" s="125"/>
      <c r="P14" s="125"/>
      <c r="Q14" s="125"/>
      <c r="R14" s="125"/>
      <c r="S14" s="125"/>
      <c r="T14" s="116">
        <f t="shared" si="0"/>
        <v>500</v>
      </c>
      <c r="U14" s="88"/>
    </row>
    <row r="15" spans="1:21" s="15" customFormat="1" ht="17.25" customHeight="1">
      <c r="A15" s="188"/>
      <c r="B15" s="176"/>
      <c r="C15" s="45" t="s">
        <v>13</v>
      </c>
      <c r="D15" s="115">
        <f ca="1">OFFSET($H15,0,MONTH(封面!$G$13)-1,)-OFFSET('2019制造费用'!$H15,0,MONTH(封面!$G$13)-1,)</f>
        <v>0</v>
      </c>
      <c r="E15" s="115">
        <f ca="1">OFFSET($H15,0,MONTH(封面!$G$13)-1,)-OFFSET('2019预算制造费用'!$H15,0,MONTH(封面!$G$13)-1,)</f>
        <v>0</v>
      </c>
      <c r="F15" s="115">
        <f ca="1">SUM(OFFSET($H15,0,0,1,MONTH(封面!$G$13)))-SUM(OFFSET('2019制造费用'!$H15,0,0,1,MONTH(封面!$G$13)))</f>
        <v>0</v>
      </c>
      <c r="G15" s="115">
        <f ca="1">SUM(OFFSET($H15,0,0,1,MONTH(封面!$G$13)))-SUM(OFFSET('2019预算制造费用'!$H15,0,0,1,MONTH(封面!$G$13)))</f>
        <v>0</v>
      </c>
      <c r="H15" s="125"/>
      <c r="I15" s="81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16">
        <f t="shared" si="0"/>
        <v>0</v>
      </c>
      <c r="U15" s="88"/>
    </row>
    <row r="16" spans="1:21" s="15" customFormat="1" ht="17.25" customHeight="1">
      <c r="A16" s="188"/>
      <c r="B16" s="176"/>
      <c r="C16" s="45" t="s">
        <v>14</v>
      </c>
      <c r="D16" s="115">
        <f ca="1">OFFSET($H16,0,MONTH(封面!$G$13)-1,)-OFFSET('2019制造费用'!$H16,0,MONTH(封面!$G$13)-1,)</f>
        <v>0</v>
      </c>
      <c r="E16" s="115">
        <f ca="1">OFFSET($H16,0,MONTH(封面!$G$13)-1,)-OFFSET('2019预算制造费用'!$H16,0,MONTH(封面!$G$13)-1,)</f>
        <v>0</v>
      </c>
      <c r="F16" s="115">
        <f ca="1">SUM(OFFSET($H16,0,0,1,MONTH(封面!$G$13)))-SUM(OFFSET('2019制造费用'!$H16,0,0,1,MONTH(封面!$G$13)))</f>
        <v>0</v>
      </c>
      <c r="G16" s="115">
        <f ca="1">SUM(OFFSET($H16,0,0,1,MONTH(封面!$G$13)))-SUM(OFFSET('2019预算制造费用'!$H16,0,0,1,MONTH(封面!$G$13)))</f>
        <v>0</v>
      </c>
      <c r="H16" s="125"/>
      <c r="I16" s="81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16">
        <f t="shared" si="0"/>
        <v>0</v>
      </c>
      <c r="U16" s="88"/>
    </row>
    <row r="17" spans="1:21" s="15" customFormat="1" ht="17.25" customHeight="1">
      <c r="A17" s="188"/>
      <c r="B17" s="176"/>
      <c r="C17" s="45" t="s">
        <v>15</v>
      </c>
      <c r="D17" s="115">
        <f ca="1">OFFSET($H17,0,MONTH(封面!$G$13)-1,)-OFFSET('2019制造费用'!$H17,0,MONTH(封面!$G$13)-1,)</f>
        <v>0</v>
      </c>
      <c r="E17" s="115">
        <f ca="1">OFFSET($H17,0,MONTH(封面!$G$13)-1,)-OFFSET('2019预算制造费用'!$H17,0,MONTH(封面!$G$13)-1,)</f>
        <v>0</v>
      </c>
      <c r="F17" s="115">
        <f ca="1">SUM(OFFSET($H17,0,0,1,MONTH(封面!$G$13)))-SUM(OFFSET('2019制造费用'!$H17,0,0,1,MONTH(封面!$G$13)))</f>
        <v>0</v>
      </c>
      <c r="G17" s="115">
        <f ca="1">SUM(OFFSET($H17,0,0,1,MONTH(封面!$G$13)))-SUM(OFFSET('2019预算制造费用'!$H17,0,0,1,MONTH(封面!$G$13)))</f>
        <v>0</v>
      </c>
      <c r="H17" s="125"/>
      <c r="I17" s="81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16">
        <f t="shared" si="0"/>
        <v>0</v>
      </c>
      <c r="U17" s="88"/>
    </row>
    <row r="18" spans="1:21" s="15" customFormat="1" ht="17.25" customHeight="1">
      <c r="A18" s="188"/>
      <c r="B18" s="177"/>
      <c r="C18" s="45" t="s">
        <v>434</v>
      </c>
      <c r="D18" s="115">
        <f ca="1">OFFSET($H18,0,MONTH(封面!$G$13)-1,)-OFFSET('2019制造费用'!$H18,0,MONTH(封面!$G$13)-1,)</f>
        <v>416.46</v>
      </c>
      <c r="E18" s="115">
        <f ca="1">OFFSET($H18,0,MONTH(封面!$G$13)-1,)-OFFSET('2019预算制造费用'!$H18,0,MONTH(封面!$G$13)-1,)</f>
        <v>416.46</v>
      </c>
      <c r="F18" s="115">
        <f ca="1">SUM(OFFSET($H18,0,0,1,MONTH(封面!$G$13)))-SUM(OFFSET('2019制造费用'!$H18,0,0,1,MONTH(封面!$G$13)))</f>
        <v>1228.3799999999999</v>
      </c>
      <c r="G18" s="115">
        <f ca="1">SUM(OFFSET($H18,0,0,1,MONTH(封面!$G$13)))-SUM(OFFSET('2019预算制造费用'!$H18,0,0,1,MONTH(封面!$G$13)))</f>
        <v>1228.3799999999999</v>
      </c>
      <c r="H18" s="125"/>
      <c r="I18" s="81"/>
      <c r="J18" s="125">
        <v>811.92</v>
      </c>
      <c r="K18" s="125">
        <v>416.46</v>
      </c>
      <c r="L18" s="125"/>
      <c r="M18" s="125"/>
      <c r="N18" s="125"/>
      <c r="O18" s="125"/>
      <c r="P18" s="125"/>
      <c r="Q18" s="125"/>
      <c r="R18" s="125"/>
      <c r="S18" s="125"/>
      <c r="T18" s="116">
        <f t="shared" si="0"/>
        <v>1228.3799999999999</v>
      </c>
      <c r="U18" s="88"/>
    </row>
    <row r="19" spans="1:21" s="15" customFormat="1" ht="17.25" customHeight="1">
      <c r="A19" s="188"/>
      <c r="B19" s="21" t="s">
        <v>153</v>
      </c>
      <c r="C19" s="45" t="s">
        <v>17</v>
      </c>
      <c r="D19" s="115">
        <f ca="1">OFFSET($H19,0,MONTH(封面!$G$13)-1,)-OFFSET('2019制造费用'!$H19,0,MONTH(封面!$G$13)-1,)</f>
        <v>-846</v>
      </c>
      <c r="E19" s="115">
        <f ca="1">OFFSET($H19,0,MONTH(封面!$G$13)-1,)-OFFSET('2019预算制造费用'!$H19,0,MONTH(封面!$G$13)-1,)</f>
        <v>5208</v>
      </c>
      <c r="F19" s="115">
        <f ca="1">SUM(OFFSET($H19,0,0,1,MONTH(封面!$G$13)))-SUM(OFFSET('2019制造费用'!$H19,0,0,1,MONTH(封面!$G$13)))</f>
        <v>648</v>
      </c>
      <c r="G19" s="115">
        <f ca="1">SUM(OFFSET($H19,0,0,1,MONTH(封面!$G$13)))-SUM(OFFSET('2019预算制造费用'!$H19,0,0,1,MONTH(封面!$G$13)))</f>
        <v>21168</v>
      </c>
      <c r="H19" s="125">
        <v>5376</v>
      </c>
      <c r="I19" s="81">
        <v>5376</v>
      </c>
      <c r="J19" s="125">
        <v>5208</v>
      </c>
      <c r="K19" s="125">
        <v>5208</v>
      </c>
      <c r="L19" s="125"/>
      <c r="M19" s="125"/>
      <c r="N19" s="125"/>
      <c r="O19" s="125"/>
      <c r="P19" s="125"/>
      <c r="Q19" s="125"/>
      <c r="R19" s="125"/>
      <c r="S19" s="125"/>
      <c r="T19" s="116">
        <f t="shared" si="0"/>
        <v>21168</v>
      </c>
      <c r="U19" s="88"/>
    </row>
    <row r="20" spans="1:21" s="15" customFormat="1" ht="17.25" customHeight="1">
      <c r="A20" s="188"/>
      <c r="B20" s="19" t="s">
        <v>18</v>
      </c>
      <c r="C20" s="45" t="s">
        <v>19</v>
      </c>
      <c r="D20" s="115">
        <f ca="1">OFFSET($H20,0,MONTH(封面!$G$13)-1,)-OFFSET('2019制造费用'!$H20,0,MONTH(封面!$G$13)-1,)</f>
        <v>0</v>
      </c>
      <c r="E20" s="115">
        <f ca="1">OFFSET($H20,0,MONTH(封面!$G$13)-1,)-OFFSET('2019预算制造费用'!$H20,0,MONTH(封面!$G$13)-1,)</f>
        <v>0</v>
      </c>
      <c r="F20" s="115">
        <f ca="1">SUM(OFFSET($H20,0,0,1,MONTH(封面!$G$13)))-SUM(OFFSET('2019制造费用'!$H20,0,0,1,MONTH(封面!$G$13)))</f>
        <v>0</v>
      </c>
      <c r="G20" s="115">
        <f ca="1">SUM(OFFSET($H20,0,0,1,MONTH(封面!$G$13)))-SUM(OFFSET('2019预算制造费用'!$H20,0,0,1,MONTH(封面!$G$13)))</f>
        <v>0</v>
      </c>
      <c r="H20" s="125"/>
      <c r="I20" s="81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16">
        <f t="shared" si="0"/>
        <v>0</v>
      </c>
      <c r="U20" s="88"/>
    </row>
    <row r="21" spans="1:21" s="15" customFormat="1" ht="17.25" customHeight="1">
      <c r="A21" s="188"/>
      <c r="B21" s="19" t="s">
        <v>154</v>
      </c>
      <c r="C21" s="45" t="s">
        <v>20</v>
      </c>
      <c r="D21" s="115">
        <f ca="1">OFFSET($H21,0,MONTH(封面!$G$13)-1,)-OFFSET('2019制造费用'!$H21,0,MONTH(封面!$G$13)-1,)</f>
        <v>0</v>
      </c>
      <c r="E21" s="115">
        <f ca="1">OFFSET($H21,0,MONTH(封面!$G$13)-1,)-OFFSET('2019预算制造费用'!$H21,0,MONTH(封面!$G$13)-1,)</f>
        <v>0</v>
      </c>
      <c r="F21" s="115">
        <f ca="1">SUM(OFFSET($H21,0,0,1,MONTH(封面!$G$13)))-SUM(OFFSET('2019制造费用'!$H21,0,0,1,MONTH(封面!$G$13)))</f>
        <v>0</v>
      </c>
      <c r="G21" s="115">
        <f ca="1">SUM(OFFSET($H21,0,0,1,MONTH(封面!$G$13)))-SUM(OFFSET('2019预算制造费用'!$H21,0,0,1,MONTH(封面!$G$13)))</f>
        <v>0</v>
      </c>
      <c r="H21" s="125"/>
      <c r="I21" s="81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16">
        <f t="shared" si="0"/>
        <v>0</v>
      </c>
      <c r="U21" s="88"/>
    </row>
    <row r="22" spans="1:21" s="15" customFormat="1" ht="17.25" customHeight="1">
      <c r="A22" s="188"/>
      <c r="B22" s="200" t="s">
        <v>21</v>
      </c>
      <c r="C22" s="45" t="s">
        <v>22</v>
      </c>
      <c r="D22" s="115">
        <f ca="1">OFFSET($H22,0,MONTH(封面!$G$13)-1,)-OFFSET('2019制造费用'!$H22,0,MONTH(封面!$G$13)-1,)</f>
        <v>-8375.58</v>
      </c>
      <c r="E22" s="115">
        <f ca="1">OFFSET($H22,0,MONTH(封面!$G$13)-1,)-OFFSET('2019预算制造费用'!$H22,0,MONTH(封面!$G$13)-1,)</f>
        <v>0</v>
      </c>
      <c r="F22" s="115">
        <f ca="1">SUM(OFFSET($H22,0,0,1,MONTH(封面!$G$13)))-SUM(OFFSET('2019制造费用'!$H22,0,0,1,MONTH(封面!$G$13)))</f>
        <v>-20036.38</v>
      </c>
      <c r="G22" s="115">
        <f ca="1">SUM(OFFSET($H22,0,0,1,MONTH(封面!$G$13)))-SUM(OFFSET('2019预算制造费用'!$H22,0,0,1,MONTH(封面!$G$13)))</f>
        <v>7792.16</v>
      </c>
      <c r="H22" s="125">
        <v>7792.16</v>
      </c>
      <c r="I22" s="81">
        <v>7792.16</v>
      </c>
      <c r="J22" s="125">
        <v>-7792.16</v>
      </c>
      <c r="K22" s="125"/>
      <c r="L22" s="125"/>
      <c r="M22" s="125"/>
      <c r="N22" s="125"/>
      <c r="O22" s="125"/>
      <c r="P22" s="125"/>
      <c r="Q22" s="125"/>
      <c r="R22" s="125"/>
      <c r="S22" s="125"/>
      <c r="T22" s="116">
        <f t="shared" si="0"/>
        <v>7792.16</v>
      </c>
      <c r="U22" s="88"/>
    </row>
    <row r="23" spans="1:21" s="15" customFormat="1" ht="17.25" customHeight="1">
      <c r="A23" s="188"/>
      <c r="B23" s="201"/>
      <c r="C23" s="45" t="s">
        <v>23</v>
      </c>
      <c r="D23" s="115">
        <f ca="1">OFFSET($H23,0,MONTH(封面!$G$13)-1,)-OFFSET('2019制造费用'!$H23,0,MONTH(封面!$G$13)-1,)</f>
        <v>-232.66</v>
      </c>
      <c r="E23" s="115">
        <f ca="1">OFFSET($H23,0,MONTH(封面!$G$13)-1,)-OFFSET('2019预算制造费用'!$H23,0,MONTH(封面!$G$13)-1,)</f>
        <v>0</v>
      </c>
      <c r="F23" s="115">
        <f ca="1">SUM(OFFSET($H23,0,0,1,MONTH(封面!$G$13)))-SUM(OFFSET('2019制造费用'!$H23,0,0,1,MONTH(封面!$G$13)))</f>
        <v>-499.35</v>
      </c>
      <c r="G23" s="115">
        <f ca="1">SUM(OFFSET($H23,0,0,1,MONTH(封面!$G$13)))-SUM(OFFSET('2019预算制造费用'!$H23,0,0,1,MONTH(封面!$G$13)))</f>
        <v>243.66</v>
      </c>
      <c r="H23" s="125">
        <v>243.66</v>
      </c>
      <c r="I23" s="81">
        <v>243.66</v>
      </c>
      <c r="J23" s="125">
        <v>-243.66</v>
      </c>
      <c r="K23" s="125"/>
      <c r="L23" s="125"/>
      <c r="M23" s="125"/>
      <c r="N23" s="125"/>
      <c r="O23" s="125"/>
      <c r="P23" s="125"/>
      <c r="Q23" s="125"/>
      <c r="R23" s="125"/>
      <c r="S23" s="125"/>
      <c r="T23" s="116">
        <f t="shared" si="0"/>
        <v>243.66</v>
      </c>
      <c r="U23" s="88"/>
    </row>
    <row r="24" spans="1:21" s="15" customFormat="1" ht="17.25" customHeight="1">
      <c r="A24" s="188"/>
      <c r="B24" s="201"/>
      <c r="C24" s="45" t="s">
        <v>24</v>
      </c>
      <c r="D24" s="115">
        <f ca="1">OFFSET($H24,0,MONTH(封面!$G$13)-1,)-OFFSET('2019制造费用'!$H24,0,MONTH(封面!$G$13)-1,)</f>
        <v>-958.21</v>
      </c>
      <c r="E24" s="115">
        <f ca="1">OFFSET($H24,0,MONTH(封面!$G$13)-1,)-OFFSET('2019预算制造费用'!$H24,0,MONTH(封面!$G$13)-1,)</f>
        <v>0</v>
      </c>
      <c r="F24" s="115">
        <f ca="1">SUM(OFFSET($H24,0,0,1,MONTH(封面!$G$13)))-SUM(OFFSET('2019制造费用'!$H24,0,0,1,MONTH(封面!$G$13)))</f>
        <v>-1830.12</v>
      </c>
      <c r="G24" s="115">
        <f ca="1">SUM(OFFSET($H24,0,0,1,MONTH(封面!$G$13)))-SUM(OFFSET('2019预算制造费用'!$H24,0,0,1,MONTH(封面!$G$13)))</f>
        <v>766.32</v>
      </c>
      <c r="H24" s="125">
        <v>766.32</v>
      </c>
      <c r="I24" s="81">
        <v>766.32</v>
      </c>
      <c r="J24" s="125">
        <v>-766.32</v>
      </c>
      <c r="K24" s="125"/>
      <c r="L24" s="125"/>
      <c r="M24" s="125"/>
      <c r="N24" s="125"/>
      <c r="O24" s="125"/>
      <c r="P24" s="125"/>
      <c r="Q24" s="125"/>
      <c r="R24" s="125"/>
      <c r="S24" s="125"/>
      <c r="T24" s="116">
        <f t="shared" si="0"/>
        <v>766.32</v>
      </c>
      <c r="U24" s="88"/>
    </row>
    <row r="25" spans="1:21" s="15" customFormat="1" ht="17.25" customHeight="1">
      <c r="A25" s="188"/>
      <c r="B25" s="201"/>
      <c r="C25" s="45" t="s">
        <v>25</v>
      </c>
      <c r="D25" s="115">
        <f ca="1">OFFSET($H25,0,MONTH(封面!$G$13)-1,)-OFFSET('2019制造费用'!$H25,0,MONTH(封面!$G$13)-1,)</f>
        <v>-5283.5599999999995</v>
      </c>
      <c r="E25" s="115">
        <f ca="1">OFFSET($H25,0,MONTH(封面!$G$13)-1,)-OFFSET('2019预算制造费用'!$H25,0,MONTH(封面!$G$13)-1,)</f>
        <v>3910.28</v>
      </c>
      <c r="F25" s="115">
        <f ca="1">SUM(OFFSET($H25,0,0,1,MONTH(封面!$G$13)))-SUM(OFFSET('2019制造费用'!$H25,0,0,1,MONTH(封面!$G$13)))</f>
        <v>-11181.880000000001</v>
      </c>
      <c r="G25" s="115">
        <f ca="1">SUM(OFFSET($H25,0,0,1,MONTH(封面!$G$13)))-SUM(OFFSET('2019预算制造费用'!$H25,0,0,1,MONTH(封面!$G$13)))</f>
        <v>20649.96</v>
      </c>
      <c r="H25" s="125">
        <v>8644.48</v>
      </c>
      <c r="I25" s="81">
        <v>8369.84</v>
      </c>
      <c r="J25" s="125">
        <v>-274.64</v>
      </c>
      <c r="K25" s="125">
        <v>3910.28</v>
      </c>
      <c r="L25" s="125"/>
      <c r="M25" s="125"/>
      <c r="N25" s="125"/>
      <c r="O25" s="125"/>
      <c r="P25" s="125"/>
      <c r="Q25" s="125"/>
      <c r="R25" s="125"/>
      <c r="S25" s="125"/>
      <c r="T25" s="116">
        <f t="shared" si="0"/>
        <v>20649.96</v>
      </c>
      <c r="U25" s="88"/>
    </row>
    <row r="26" spans="1:21" s="15" customFormat="1" ht="17.25" customHeight="1">
      <c r="A26" s="188"/>
      <c r="B26" s="201"/>
      <c r="C26" s="45" t="s">
        <v>26</v>
      </c>
      <c r="D26" s="115">
        <f ca="1">OFFSET($H26,0,MONTH(封面!$G$13)-1,)-OFFSET('2019制造费用'!$H26,0,MONTH(封面!$G$13)-1,)</f>
        <v>-232.49</v>
      </c>
      <c r="E26" s="115">
        <f ca="1">OFFSET($H26,0,MONTH(封面!$G$13)-1,)-OFFSET('2019预算制造费用'!$H26,0,MONTH(封面!$G$13)-1,)</f>
        <v>342.28</v>
      </c>
      <c r="F26" s="115">
        <f ca="1">SUM(OFFSET($H26,0,0,1,MONTH(封面!$G$13)))-SUM(OFFSET('2019制造费用'!$H26,0,0,1,MONTH(封面!$G$13)))</f>
        <v>-295.71000000000004</v>
      </c>
      <c r="G26" s="115">
        <f ca="1">SUM(OFFSET($H26,0,0,1,MONTH(封面!$G$13)))-SUM(OFFSET('2019预算制造费用'!$H26,0,0,1,MONTH(封面!$G$13)))</f>
        <v>1591.29</v>
      </c>
      <c r="H26" s="125">
        <v>540.44000000000005</v>
      </c>
      <c r="I26" s="81">
        <v>523.27</v>
      </c>
      <c r="J26" s="125">
        <v>185.3</v>
      </c>
      <c r="K26" s="125">
        <v>342.28</v>
      </c>
      <c r="L26" s="125"/>
      <c r="M26" s="125"/>
      <c r="N26" s="125"/>
      <c r="O26" s="125"/>
      <c r="P26" s="125"/>
      <c r="Q26" s="125"/>
      <c r="R26" s="125"/>
      <c r="S26" s="125"/>
      <c r="T26" s="116">
        <f t="shared" si="0"/>
        <v>1591.29</v>
      </c>
      <c r="U26" s="88"/>
    </row>
    <row r="27" spans="1:21" s="15" customFormat="1" ht="17.25" customHeight="1">
      <c r="A27" s="188"/>
      <c r="B27" s="19" t="s">
        <v>27</v>
      </c>
      <c r="C27" s="45" t="s">
        <v>28</v>
      </c>
      <c r="D27" s="115">
        <f ca="1">OFFSET($H27,0,MONTH(封面!$G$13)-1,)-OFFSET('2019制造费用'!$H27,0,MONTH(封面!$G$13)-1,)</f>
        <v>0</v>
      </c>
      <c r="E27" s="115">
        <f ca="1">OFFSET($H27,0,MONTH(封面!$G$13)-1,)-OFFSET('2019预算制造费用'!$H27,0,MONTH(封面!$G$13)-1,)</f>
        <v>0</v>
      </c>
      <c r="F27" s="115">
        <f ca="1">SUM(OFFSET($H27,0,0,1,MONTH(封面!$G$13)))-SUM(OFFSET('2019制造费用'!$H27,0,0,1,MONTH(封面!$G$13)))</f>
        <v>0</v>
      </c>
      <c r="G27" s="115">
        <f ca="1">SUM(OFFSET($H27,0,0,1,MONTH(封面!$G$13)))-SUM(OFFSET('2019预算制造费用'!$H27,0,0,1,MONTH(封面!$G$13)))</f>
        <v>0</v>
      </c>
      <c r="H27" s="125"/>
      <c r="I27" s="81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16">
        <f t="shared" si="0"/>
        <v>0</v>
      </c>
      <c r="U27" s="88"/>
    </row>
    <row r="28" spans="1:21" s="15" customFormat="1" ht="17.25" customHeight="1">
      <c r="A28" s="189" t="s">
        <v>155</v>
      </c>
      <c r="B28" s="175" t="s">
        <v>29</v>
      </c>
      <c r="C28" s="45" t="s">
        <v>30</v>
      </c>
      <c r="D28" s="115">
        <f ca="1">OFFSET($H28,0,MONTH(封面!$G$13)-1,)-OFFSET('2019制造费用'!$H28,0,MONTH(封面!$G$13)-1,)</f>
        <v>0</v>
      </c>
      <c r="E28" s="115">
        <f ca="1">OFFSET($H28,0,MONTH(封面!$G$13)-1,)-OFFSET('2019预算制造费用'!$H28,0,MONTH(封面!$G$13)-1,)</f>
        <v>0</v>
      </c>
      <c r="F28" s="115">
        <f ca="1">SUM(OFFSET($H28,0,0,1,MONTH(封面!$G$13)))-SUM(OFFSET('2019制造费用'!$H28,0,0,1,MONTH(封面!$G$13)))</f>
        <v>0</v>
      </c>
      <c r="G28" s="115">
        <f ca="1">SUM(OFFSET($H28,0,0,1,MONTH(封面!$G$13)))-SUM(OFFSET('2019预算制造费用'!$H28,0,0,1,MONTH(封面!$G$13)))</f>
        <v>0</v>
      </c>
      <c r="H28" s="125"/>
      <c r="I28" s="81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16">
        <f t="shared" si="0"/>
        <v>0</v>
      </c>
      <c r="U28" s="88"/>
    </row>
    <row r="29" spans="1:21" s="15" customFormat="1" ht="22.5" customHeight="1">
      <c r="A29" s="190"/>
      <c r="B29" s="177"/>
      <c r="C29" s="45" t="s">
        <v>31</v>
      </c>
      <c r="D29" s="115">
        <f ca="1">OFFSET($H29,0,MONTH(封面!$G$13)-1,)-OFFSET('2019制造费用'!$H29,0,MONTH(封面!$G$13)-1,)</f>
        <v>0</v>
      </c>
      <c r="E29" s="115">
        <f ca="1">OFFSET($H29,0,MONTH(封面!$G$13)-1,)-OFFSET('2019预算制造费用'!$H29,0,MONTH(封面!$G$13)-1,)</f>
        <v>0</v>
      </c>
      <c r="F29" s="115">
        <f ca="1">SUM(OFFSET($H29,0,0,1,MONTH(封面!$G$13)))-SUM(OFFSET('2019制造费用'!$H29,0,0,1,MONTH(封面!$G$13)))</f>
        <v>0</v>
      </c>
      <c r="G29" s="115">
        <f ca="1">SUM(OFFSET($H29,0,0,1,MONTH(封面!$G$13)))-SUM(OFFSET('2019预算制造费用'!$H29,0,0,1,MONTH(封面!$G$13)))</f>
        <v>0</v>
      </c>
      <c r="H29" s="125"/>
      <c r="I29" s="81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16">
        <f t="shared" si="0"/>
        <v>0</v>
      </c>
      <c r="U29" s="88"/>
    </row>
    <row r="30" spans="1:21" s="15" customFormat="1" ht="17.25" customHeight="1">
      <c r="A30" s="190"/>
      <c r="B30" s="21" t="s">
        <v>32</v>
      </c>
      <c r="C30" s="45" t="s">
        <v>33</v>
      </c>
      <c r="D30" s="115">
        <f ca="1">OFFSET($H30,0,MONTH(封面!$G$13)-1,)-OFFSET('2019制造费用'!$H30,0,MONTH(封面!$G$13)-1,)</f>
        <v>0</v>
      </c>
      <c r="E30" s="115">
        <f ca="1">OFFSET($H30,0,MONTH(封面!$G$13)-1,)-OFFSET('2019预算制造费用'!$H30,0,MONTH(封面!$G$13)-1,)</f>
        <v>0</v>
      </c>
      <c r="F30" s="115">
        <f ca="1">SUM(OFFSET($H30,0,0,1,MONTH(封面!$G$13)))-SUM(OFFSET('2019制造费用'!$H30,0,0,1,MONTH(封面!$G$13)))</f>
        <v>5100</v>
      </c>
      <c r="G30" s="115">
        <f ca="1">SUM(OFFSET($H30,0,0,1,MONTH(封面!$G$13)))-SUM(OFFSET('2019预算制造费用'!$H30,0,0,1,MONTH(封面!$G$13)))</f>
        <v>5100</v>
      </c>
      <c r="H30" s="125"/>
      <c r="I30" s="81"/>
      <c r="J30" s="125">
        <v>5100</v>
      </c>
      <c r="K30" s="125"/>
      <c r="L30" s="125"/>
      <c r="M30" s="125"/>
      <c r="N30" s="125"/>
      <c r="O30" s="125"/>
      <c r="P30" s="125"/>
      <c r="Q30" s="125"/>
      <c r="R30" s="125"/>
      <c r="S30" s="125"/>
      <c r="T30" s="116">
        <f t="shared" si="0"/>
        <v>5100</v>
      </c>
      <c r="U30" s="88"/>
    </row>
    <row r="31" spans="1:21" s="15" customFormat="1" ht="17.25" customHeight="1">
      <c r="A31" s="190"/>
      <c r="B31" s="175" t="s">
        <v>156</v>
      </c>
      <c r="C31" s="45" t="s">
        <v>34</v>
      </c>
      <c r="D31" s="115">
        <f ca="1">OFFSET($H31,0,MONTH(封面!$G$13)-1,)-OFFSET('2019制造费用'!$H31,0,MONTH(封面!$G$13)-1,)</f>
        <v>0</v>
      </c>
      <c r="E31" s="115">
        <f ca="1">OFFSET($H31,0,MONTH(封面!$G$13)-1,)-OFFSET('2019预算制造费用'!$H31,0,MONTH(封面!$G$13)-1,)</f>
        <v>0</v>
      </c>
      <c r="F31" s="115">
        <f ca="1">SUM(OFFSET($H31,0,0,1,MONTH(封面!$G$13)))-SUM(OFFSET('2019制造费用'!$H31,0,0,1,MONTH(封面!$G$13)))</f>
        <v>0</v>
      </c>
      <c r="G31" s="115">
        <f ca="1">SUM(OFFSET($H31,0,0,1,MONTH(封面!$G$13)))-SUM(OFFSET('2019预算制造费用'!$H31,0,0,1,MONTH(封面!$G$13)))</f>
        <v>0</v>
      </c>
      <c r="H31" s="125"/>
      <c r="I31" s="81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16">
        <f t="shared" si="0"/>
        <v>0</v>
      </c>
      <c r="U31" s="88"/>
    </row>
    <row r="32" spans="1:21" s="15" customFormat="1" ht="17.25" customHeight="1">
      <c r="A32" s="190"/>
      <c r="B32" s="176"/>
      <c r="C32" s="45" t="s">
        <v>35</v>
      </c>
      <c r="D32" s="115">
        <f ca="1">OFFSET($H32,0,MONTH(封面!$G$13)-1,)-OFFSET('2019制造费用'!$H32,0,MONTH(封面!$G$13)-1,)</f>
        <v>0</v>
      </c>
      <c r="E32" s="115">
        <f ca="1">OFFSET($H32,0,MONTH(封面!$G$13)-1,)-OFFSET('2019预算制造费用'!$H32,0,MONTH(封面!$G$13)-1,)</f>
        <v>0</v>
      </c>
      <c r="F32" s="115">
        <f ca="1">SUM(OFFSET($H32,0,0,1,MONTH(封面!$G$13)))-SUM(OFFSET('2019制造费用'!$H32,0,0,1,MONTH(封面!$G$13)))</f>
        <v>0</v>
      </c>
      <c r="G32" s="115">
        <f ca="1">SUM(OFFSET($H32,0,0,1,MONTH(封面!$G$13)))-SUM(OFFSET('2019预算制造费用'!$H32,0,0,1,MONTH(封面!$G$13)))</f>
        <v>0</v>
      </c>
      <c r="H32" s="125"/>
      <c r="I32" s="81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16">
        <f t="shared" si="0"/>
        <v>0</v>
      </c>
      <c r="U32" s="88"/>
    </row>
    <row r="33" spans="1:21" s="15" customFormat="1" ht="17.25" customHeight="1">
      <c r="A33" s="190"/>
      <c r="B33" s="177"/>
      <c r="C33" s="45" t="s">
        <v>36</v>
      </c>
      <c r="D33" s="115">
        <f ca="1">OFFSET($H33,0,MONTH(封面!$G$13)-1,)-OFFSET('2019制造费用'!$H33,0,MONTH(封面!$G$13)-1,)</f>
        <v>0</v>
      </c>
      <c r="E33" s="115">
        <f ca="1">OFFSET($H33,0,MONTH(封面!$G$13)-1,)-OFFSET('2019预算制造费用'!$H33,0,MONTH(封面!$G$13)-1,)</f>
        <v>0</v>
      </c>
      <c r="F33" s="115">
        <f ca="1">SUM(OFFSET($H33,0,0,1,MONTH(封面!$G$13)))-SUM(OFFSET('2019制造费用'!$H33,0,0,1,MONTH(封面!$G$13)))</f>
        <v>-480</v>
      </c>
      <c r="G33" s="115">
        <f ca="1">SUM(OFFSET($H33,0,0,1,MONTH(封面!$G$13)))-SUM(OFFSET('2019预算制造费用'!$H33,0,0,1,MONTH(封面!$G$13)))</f>
        <v>0</v>
      </c>
      <c r="H33" s="125"/>
      <c r="I33" s="81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16">
        <f t="shared" si="0"/>
        <v>0</v>
      </c>
      <c r="U33" s="88"/>
    </row>
    <row r="34" spans="1:21" s="15" customFormat="1" ht="17.25" customHeight="1">
      <c r="A34" s="190"/>
      <c r="B34" s="175" t="s">
        <v>37</v>
      </c>
      <c r="C34" s="45" t="s">
        <v>38</v>
      </c>
      <c r="D34" s="115">
        <f ca="1">OFFSET($H34,0,MONTH(封面!$G$13)-1,)-OFFSET('2019制造费用'!$H34,0,MONTH(封面!$G$13)-1,)</f>
        <v>672.28</v>
      </c>
      <c r="E34" s="115">
        <f ca="1">OFFSET($H34,0,MONTH(封面!$G$13)-1,)-OFFSET('2019预算制造费用'!$H34,0,MONTH(封面!$G$13)-1,)</f>
        <v>672.28</v>
      </c>
      <c r="F34" s="115">
        <f ca="1">SUM(OFFSET($H34,0,0,1,MONTH(封面!$G$13)))-SUM(OFFSET('2019制造费用'!$H34,0,0,1,MONTH(封面!$G$13)))</f>
        <v>-3642.5600000000004</v>
      </c>
      <c r="G34" s="115">
        <f ca="1">SUM(OFFSET($H34,0,0,1,MONTH(封面!$G$13)))-SUM(OFFSET('2019预算制造费用'!$H34,0,0,1,MONTH(封面!$G$13)))</f>
        <v>2648.3199999999997</v>
      </c>
      <c r="H34" s="125"/>
      <c r="I34" s="81">
        <v>1976.04</v>
      </c>
      <c r="J34" s="125"/>
      <c r="K34" s="125">
        <v>672.28</v>
      </c>
      <c r="L34" s="125"/>
      <c r="M34" s="125"/>
      <c r="N34" s="125"/>
      <c r="O34" s="125"/>
      <c r="P34" s="125"/>
      <c r="Q34" s="125"/>
      <c r="R34" s="125"/>
      <c r="S34" s="125"/>
      <c r="T34" s="116">
        <f t="shared" si="0"/>
        <v>2648.3199999999997</v>
      </c>
      <c r="U34" s="88"/>
    </row>
    <row r="35" spans="1:21" s="15" customFormat="1" ht="17.25" customHeight="1">
      <c r="A35" s="190"/>
      <c r="B35" s="177"/>
      <c r="C35" s="45" t="s">
        <v>39</v>
      </c>
      <c r="D35" s="115">
        <f ca="1">OFFSET($H35,0,MONTH(封面!$G$13)-1,)-OFFSET('2019制造费用'!$H35,0,MONTH(封面!$G$13)-1,)</f>
        <v>0</v>
      </c>
      <c r="E35" s="115">
        <f ca="1">OFFSET($H35,0,MONTH(封面!$G$13)-1,)-OFFSET('2019预算制造费用'!$H35,0,MONTH(封面!$G$13)-1,)</f>
        <v>0</v>
      </c>
      <c r="F35" s="115">
        <f ca="1">SUM(OFFSET($H35,0,0,1,MONTH(封面!$G$13)))-SUM(OFFSET('2019制造费用'!$H35,0,0,1,MONTH(封面!$G$13)))</f>
        <v>0</v>
      </c>
      <c r="G35" s="115">
        <f ca="1">SUM(OFFSET($H35,0,0,1,MONTH(封面!$G$13)))-SUM(OFFSET('2019预算制造费用'!$H35,0,0,1,MONTH(封面!$G$13)))</f>
        <v>0</v>
      </c>
      <c r="H35" s="125"/>
      <c r="I35" s="81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16">
        <f t="shared" si="0"/>
        <v>0</v>
      </c>
      <c r="U35" s="88"/>
    </row>
    <row r="36" spans="1:21" s="15" customFormat="1" ht="17.25" customHeight="1">
      <c r="A36" s="190"/>
      <c r="B36" s="21" t="s">
        <v>157</v>
      </c>
      <c r="C36" s="45" t="s">
        <v>40</v>
      </c>
      <c r="D36" s="115">
        <f ca="1">OFFSET($H36,0,MONTH(封面!$G$13)-1,)-OFFSET('2019制造费用'!$H36,0,MONTH(封面!$G$13)-1,)</f>
        <v>0</v>
      </c>
      <c r="E36" s="115">
        <f ca="1">OFFSET($H36,0,MONTH(封面!$G$13)-1,)-OFFSET('2019预算制造费用'!$H36,0,MONTH(封面!$G$13)-1,)</f>
        <v>0</v>
      </c>
      <c r="F36" s="115">
        <f ca="1">SUM(OFFSET($H36,0,0,1,MONTH(封面!$G$13)))-SUM(OFFSET('2019制造费用'!$H36,0,0,1,MONTH(封面!$G$13)))</f>
        <v>0</v>
      </c>
      <c r="G36" s="115">
        <f ca="1">SUM(OFFSET($H36,0,0,1,MONTH(封面!$G$13)))-SUM(OFFSET('2019预算制造费用'!$H36,0,0,1,MONTH(封面!$G$13)))</f>
        <v>0</v>
      </c>
      <c r="H36" s="125"/>
      <c r="I36" s="81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16">
        <f t="shared" si="0"/>
        <v>0</v>
      </c>
      <c r="U36" s="88"/>
    </row>
    <row r="37" spans="1:21" s="15" customFormat="1" ht="17.25" customHeight="1">
      <c r="A37" s="190"/>
      <c r="B37" s="21" t="s">
        <v>41</v>
      </c>
      <c r="C37" s="45" t="s">
        <v>42</v>
      </c>
      <c r="D37" s="115">
        <f ca="1">OFFSET($H37,0,MONTH(封面!$G$13)-1,)-OFFSET('2019制造费用'!$H37,0,MONTH(封面!$G$13)-1,)</f>
        <v>0</v>
      </c>
      <c r="E37" s="115">
        <f ca="1">OFFSET($H37,0,MONTH(封面!$G$13)-1,)-OFFSET('2019预算制造费用'!$H37,0,MONTH(封面!$G$13)-1,)</f>
        <v>0</v>
      </c>
      <c r="F37" s="115">
        <f ca="1">SUM(OFFSET($H37,0,0,1,MONTH(封面!$G$13)))-SUM(OFFSET('2019制造费用'!$H37,0,0,1,MONTH(封面!$G$13)))</f>
        <v>0</v>
      </c>
      <c r="G37" s="115">
        <f ca="1">SUM(OFFSET($H37,0,0,1,MONTH(封面!$G$13)))-SUM(OFFSET('2019预算制造费用'!$H37,0,0,1,MONTH(封面!$G$13)))</f>
        <v>0</v>
      </c>
      <c r="H37" s="125"/>
      <c r="I37" s="81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16">
        <f t="shared" si="0"/>
        <v>0</v>
      </c>
      <c r="U37" s="88"/>
    </row>
    <row r="38" spans="1:21" s="15" customFormat="1" ht="17.25" customHeight="1">
      <c r="A38" s="190"/>
      <c r="B38" s="175" t="s">
        <v>158</v>
      </c>
      <c r="C38" s="45" t="s">
        <v>43</v>
      </c>
      <c r="D38" s="115">
        <f ca="1">OFFSET($H38,0,MONTH(封面!$G$13)-1,)-OFFSET('2019制造费用'!$H38,0,MONTH(封面!$G$13)-1,)</f>
        <v>0</v>
      </c>
      <c r="E38" s="115">
        <f ca="1">OFFSET($H38,0,MONTH(封面!$G$13)-1,)-OFFSET('2019预算制造费用'!$H38,0,MONTH(封面!$G$13)-1,)</f>
        <v>0</v>
      </c>
      <c r="F38" s="115">
        <f ca="1">SUM(OFFSET($H38,0,0,1,MONTH(封面!$G$13)))-SUM(OFFSET('2019制造费用'!$H38,0,0,1,MONTH(封面!$G$13)))</f>
        <v>0</v>
      </c>
      <c r="G38" s="115">
        <f ca="1">SUM(OFFSET($H38,0,0,1,MONTH(封面!$G$13)))-SUM(OFFSET('2019预算制造费用'!$H38,0,0,1,MONTH(封面!$G$13)))</f>
        <v>0</v>
      </c>
      <c r="H38" s="125"/>
      <c r="I38" s="81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16">
        <f t="shared" si="0"/>
        <v>0</v>
      </c>
      <c r="U38" s="88"/>
    </row>
    <row r="39" spans="1:21" s="15" customFormat="1" ht="17.25" customHeight="1">
      <c r="A39" s="190"/>
      <c r="B39" s="177"/>
      <c r="C39" s="45" t="s">
        <v>44</v>
      </c>
      <c r="D39" s="115">
        <f ca="1">OFFSET($H39,0,MONTH(封面!$G$13)-1,)-OFFSET('2019制造费用'!$H39,0,MONTH(封面!$G$13)-1,)</f>
        <v>0</v>
      </c>
      <c r="E39" s="115">
        <f ca="1">OFFSET($H39,0,MONTH(封面!$G$13)-1,)-OFFSET('2019预算制造费用'!$H39,0,MONTH(封面!$G$13)-1,)</f>
        <v>0</v>
      </c>
      <c r="F39" s="115">
        <f ca="1">SUM(OFFSET($H39,0,0,1,MONTH(封面!$G$13)))-SUM(OFFSET('2019制造费用'!$H39,0,0,1,MONTH(封面!$G$13)))</f>
        <v>0</v>
      </c>
      <c r="G39" s="115">
        <f ca="1">SUM(OFFSET($H39,0,0,1,MONTH(封面!$G$13)))-SUM(OFFSET('2019预算制造费用'!$H39,0,0,1,MONTH(封面!$G$13)))</f>
        <v>0</v>
      </c>
      <c r="H39" s="125"/>
      <c r="I39" s="81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16">
        <f t="shared" si="0"/>
        <v>0</v>
      </c>
      <c r="U39" s="88"/>
    </row>
    <row r="40" spans="1:21" s="15" customFormat="1" ht="17.25" customHeight="1">
      <c r="A40" s="190"/>
      <c r="B40" s="21" t="s">
        <v>45</v>
      </c>
      <c r="C40" s="45" t="s">
        <v>46</v>
      </c>
      <c r="D40" s="115">
        <f ca="1">OFFSET($H40,0,MONTH(封面!$G$13)-1,)-OFFSET('2019制造费用'!$H40,0,MONTH(封面!$G$13)-1,)</f>
        <v>0</v>
      </c>
      <c r="E40" s="115">
        <f ca="1">OFFSET($H40,0,MONTH(封面!$G$13)-1,)-OFFSET('2019预算制造费用'!$H40,0,MONTH(封面!$G$13)-1,)</f>
        <v>0</v>
      </c>
      <c r="F40" s="115">
        <f ca="1">SUM(OFFSET($H40,0,0,1,MONTH(封面!$G$13)))-SUM(OFFSET('2019制造费用'!$H40,0,0,1,MONTH(封面!$G$13)))</f>
        <v>0</v>
      </c>
      <c r="G40" s="115">
        <f ca="1">SUM(OFFSET($H40,0,0,1,MONTH(封面!$G$13)))-SUM(OFFSET('2019预算制造费用'!$H40,0,0,1,MONTH(封面!$G$13)))</f>
        <v>0</v>
      </c>
      <c r="H40" s="125"/>
      <c r="I40" s="81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16">
        <f t="shared" si="0"/>
        <v>0</v>
      </c>
      <c r="U40" s="88"/>
    </row>
    <row r="41" spans="1:21" s="15" customFormat="1" ht="17.25" customHeight="1">
      <c r="A41" s="178" t="s">
        <v>47</v>
      </c>
      <c r="B41" s="22" t="s">
        <v>159</v>
      </c>
      <c r="C41" s="45" t="s">
        <v>435</v>
      </c>
      <c r="D41" s="115">
        <f ca="1">OFFSET($H41,0,MONTH(封面!$G$13)-1,)-OFFSET('2019制造费用'!$H41,0,MONTH(封面!$G$13)-1,)</f>
        <v>7200.4299999999994</v>
      </c>
      <c r="E41" s="115">
        <f ca="1">OFFSET($H41,0,MONTH(封面!$G$13)-1,)-OFFSET('2019预算制造费用'!$H41,0,MONTH(封面!$G$13)-1,)</f>
        <v>13395.13</v>
      </c>
      <c r="F41" s="115">
        <f ca="1">SUM(OFFSET($H41,0,0,1,MONTH(封面!$G$13)))-SUM(OFFSET('2019制造费用'!$H41,0,0,1,MONTH(封面!$G$13)))</f>
        <v>15285.11</v>
      </c>
      <c r="G41" s="115">
        <f ca="1">SUM(OFFSET($H41,0,0,1,MONTH(封面!$G$13)))-SUM(OFFSET('2019预算制造费用'!$H41,0,0,1,MONTH(封面!$G$13)))</f>
        <v>26669.47</v>
      </c>
      <c r="H41" s="125">
        <v>2807.43</v>
      </c>
      <c r="I41" s="81"/>
      <c r="J41" s="125">
        <v>10466.91</v>
      </c>
      <c r="K41" s="125">
        <v>13395.13</v>
      </c>
      <c r="L41" s="125"/>
      <c r="M41" s="125"/>
      <c r="N41" s="125"/>
      <c r="O41" s="125"/>
      <c r="P41" s="125"/>
      <c r="Q41" s="125"/>
      <c r="R41" s="125"/>
      <c r="S41" s="125"/>
      <c r="T41" s="116">
        <f t="shared" si="0"/>
        <v>26669.47</v>
      </c>
      <c r="U41" s="88"/>
    </row>
    <row r="42" spans="1:21" s="15" customFormat="1" ht="17.25" customHeight="1">
      <c r="A42" s="179"/>
      <c r="B42" s="19" t="s">
        <v>160</v>
      </c>
      <c r="C42" s="48" t="s">
        <v>436</v>
      </c>
      <c r="D42" s="115">
        <f ca="1">OFFSET($H42,0,MONTH(封面!$G$13)-1,)-OFFSET('2019制造费用'!$H42,0,MONTH(封面!$G$13)-1,)</f>
        <v>62392.07</v>
      </c>
      <c r="E42" s="115">
        <f ca="1">OFFSET($H42,0,MONTH(封面!$G$13)-1,)-OFFSET('2019预算制造费用'!$H42,0,MONTH(封面!$G$13)-1,)</f>
        <v>111612.81</v>
      </c>
      <c r="F42" s="115">
        <f ca="1">SUM(OFFSET($H42,0,0,1,MONTH(封面!$G$13)))-SUM(OFFSET('2019制造费用'!$H42,0,0,1,MONTH(封面!$G$13)))</f>
        <v>34257.900000000023</v>
      </c>
      <c r="G42" s="115">
        <f ca="1">SUM(OFFSET($H42,0,0,1,MONTH(封面!$G$13)))-SUM(OFFSET('2019预算制造费用'!$H42,0,0,1,MONTH(封面!$G$13)))</f>
        <v>296956.38</v>
      </c>
      <c r="H42" s="125">
        <v>48463.71</v>
      </c>
      <c r="I42" s="81">
        <v>29911.9</v>
      </c>
      <c r="J42" s="125">
        <v>106967.96</v>
      </c>
      <c r="K42" s="125">
        <v>111612.81</v>
      </c>
      <c r="L42" s="125"/>
      <c r="M42" s="125"/>
      <c r="N42" s="125"/>
      <c r="O42" s="125"/>
      <c r="P42" s="125"/>
      <c r="Q42" s="125"/>
      <c r="R42" s="125"/>
      <c r="S42" s="125"/>
      <c r="T42" s="116">
        <f t="shared" si="0"/>
        <v>296956.38</v>
      </c>
      <c r="U42" s="88"/>
    </row>
    <row r="43" spans="1:21" s="15" customFormat="1" ht="17.25" customHeight="1">
      <c r="A43" s="179"/>
      <c r="B43" s="19" t="s">
        <v>161</v>
      </c>
      <c r="C43" s="48" t="s">
        <v>48</v>
      </c>
      <c r="D43" s="115">
        <f ca="1">OFFSET($H43,0,MONTH(封面!$G$13)-1,)-OFFSET('2019制造费用'!$H43,0,MONTH(封面!$G$13)-1,)</f>
        <v>0</v>
      </c>
      <c r="E43" s="115">
        <f ca="1">OFFSET($H43,0,MONTH(封面!$G$13)-1,)-OFFSET('2019预算制造费用'!$H43,0,MONTH(封面!$G$13)-1,)</f>
        <v>0</v>
      </c>
      <c r="F43" s="115">
        <f ca="1">SUM(OFFSET($H43,0,0,1,MONTH(封面!$G$13)))-SUM(OFFSET('2019制造费用'!$H43,0,0,1,MONTH(封面!$G$13)))</f>
        <v>0</v>
      </c>
      <c r="G43" s="115">
        <f ca="1">SUM(OFFSET($H43,0,0,1,MONTH(封面!$G$13)))-SUM(OFFSET('2019预算制造费用'!$H43,0,0,1,MONTH(封面!$G$13)))</f>
        <v>0</v>
      </c>
      <c r="H43" s="125"/>
      <c r="I43" s="81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16">
        <f t="shared" si="0"/>
        <v>0</v>
      </c>
      <c r="U43" s="88"/>
    </row>
    <row r="44" spans="1:21" s="15" customFormat="1" ht="17.25" customHeight="1">
      <c r="A44" s="179"/>
      <c r="B44" s="175" t="s">
        <v>49</v>
      </c>
      <c r="C44" s="48" t="s">
        <v>50</v>
      </c>
      <c r="D44" s="115">
        <f ca="1">OFFSET($H44,0,MONTH(封面!$G$13)-1,)-OFFSET('2019制造费用'!$H44,0,MONTH(封面!$G$13)-1,)</f>
        <v>0</v>
      </c>
      <c r="E44" s="115">
        <f ca="1">OFFSET($H44,0,MONTH(封面!$G$13)-1,)-OFFSET('2019预算制造费用'!$H44,0,MONTH(封面!$G$13)-1,)</f>
        <v>0</v>
      </c>
      <c r="F44" s="115">
        <f ca="1">SUM(OFFSET($H44,0,0,1,MONTH(封面!$G$13)))-SUM(OFFSET('2019制造费用'!$H44,0,0,1,MONTH(封面!$G$13)))</f>
        <v>0</v>
      </c>
      <c r="G44" s="115">
        <f ca="1">SUM(OFFSET($H44,0,0,1,MONTH(封面!$G$13)))-SUM(OFFSET('2019预算制造费用'!$H44,0,0,1,MONTH(封面!$G$13)))</f>
        <v>0</v>
      </c>
      <c r="H44" s="125"/>
      <c r="I44" s="81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16">
        <f t="shared" si="0"/>
        <v>0</v>
      </c>
      <c r="U44" s="88"/>
    </row>
    <row r="45" spans="1:21" s="15" customFormat="1" ht="17.25" customHeight="1">
      <c r="A45" s="179"/>
      <c r="B45" s="177"/>
      <c r="C45" s="48" t="s">
        <v>437</v>
      </c>
      <c r="D45" s="115">
        <f ca="1">OFFSET($H45,0,MONTH(封面!$G$13)-1,)-OFFSET('2019制造费用'!$H45,0,MONTH(封面!$G$13)-1,)</f>
        <v>0</v>
      </c>
      <c r="E45" s="115">
        <f ca="1">OFFSET($H45,0,MONTH(封面!$G$13)-1,)-OFFSET('2019预算制造费用'!$H45,0,MONTH(封面!$G$13)-1,)</f>
        <v>0</v>
      </c>
      <c r="F45" s="115">
        <f ca="1">SUM(OFFSET($H45,0,0,1,MONTH(封面!$G$13)))-SUM(OFFSET('2019制造费用'!$H45,0,0,1,MONTH(封面!$G$13)))</f>
        <v>0</v>
      </c>
      <c r="G45" s="115">
        <f ca="1">SUM(OFFSET($H45,0,0,1,MONTH(封面!$G$13)))-SUM(OFFSET('2019预算制造费用'!$H45,0,0,1,MONTH(封面!$G$13)))</f>
        <v>0</v>
      </c>
      <c r="H45" s="125"/>
      <c r="I45" s="81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16">
        <f t="shared" si="0"/>
        <v>0</v>
      </c>
      <c r="U45" s="88"/>
    </row>
    <row r="46" spans="1:21" s="15" customFormat="1" ht="17.25" customHeight="1">
      <c r="A46" s="179"/>
      <c r="B46" s="21" t="s">
        <v>51</v>
      </c>
      <c r="C46" s="48" t="s">
        <v>52</v>
      </c>
      <c r="D46" s="115">
        <f ca="1">OFFSET($H46,0,MONTH(封面!$G$13)-1,)-OFFSET('2019制造费用'!$H46,0,MONTH(封面!$G$13)-1,)</f>
        <v>4786.4500000000116</v>
      </c>
      <c r="E46" s="115">
        <f ca="1">OFFSET($H46,0,MONTH(封面!$G$13)-1,)-OFFSET('2019预算制造费用'!$H46,0,MONTH(封面!$G$13)-1,)</f>
        <v>384663.49</v>
      </c>
      <c r="F46" s="115">
        <f ca="1">SUM(OFFSET($H46,0,0,1,MONTH(封面!$G$13)))-SUM(OFFSET('2019制造费用'!$H46,0,0,1,MONTH(封面!$G$13)))</f>
        <v>19145.209999999963</v>
      </c>
      <c r="G46" s="115">
        <f ca="1">SUM(OFFSET($H46,0,0,1,MONTH(封面!$G$13)))-SUM(OFFSET('2019预算制造费用'!$H46,0,0,1,MONTH(封面!$G$13)))</f>
        <v>1538652.24</v>
      </c>
      <c r="H46" s="125">
        <v>384662.66</v>
      </c>
      <c r="I46" s="81">
        <v>384663.45</v>
      </c>
      <c r="J46" s="125">
        <v>384662.64</v>
      </c>
      <c r="K46" s="125">
        <v>384663.49</v>
      </c>
      <c r="L46" s="125"/>
      <c r="M46" s="125"/>
      <c r="N46" s="125"/>
      <c r="O46" s="125"/>
      <c r="P46" s="125"/>
      <c r="Q46" s="125"/>
      <c r="R46" s="125"/>
      <c r="S46" s="125"/>
      <c r="T46" s="116">
        <f t="shared" si="0"/>
        <v>1538652.24</v>
      </c>
      <c r="U46" s="88"/>
    </row>
    <row r="47" spans="1:21" s="15" customFormat="1" ht="17.25" customHeight="1">
      <c r="A47" s="179"/>
      <c r="B47" s="21" t="s">
        <v>211</v>
      </c>
      <c r="C47" s="48" t="s">
        <v>53</v>
      </c>
      <c r="D47" s="115">
        <f ca="1">OFFSET($H47,0,MONTH(封面!$G$13)-1,)-OFFSET('2019制造费用'!$H47,0,MONTH(封面!$G$13)-1,)</f>
        <v>0</v>
      </c>
      <c r="E47" s="115">
        <f ca="1">OFFSET($H47,0,MONTH(封面!$G$13)-1,)-OFFSET('2019预算制造费用'!$H47,0,MONTH(封面!$G$13)-1,)</f>
        <v>0</v>
      </c>
      <c r="F47" s="115">
        <f ca="1">SUM(OFFSET($H47,0,0,1,MONTH(封面!$G$13)))-SUM(OFFSET('2019制造费用'!$H47,0,0,1,MONTH(封面!$G$13)))</f>
        <v>0</v>
      </c>
      <c r="G47" s="115">
        <f ca="1">SUM(OFFSET($H47,0,0,1,MONTH(封面!$G$13)))-SUM(OFFSET('2019预算制造费用'!$H47,0,0,1,MONTH(封面!$G$13)))</f>
        <v>0</v>
      </c>
      <c r="H47" s="125"/>
      <c r="I47" s="81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16">
        <f t="shared" si="0"/>
        <v>0</v>
      </c>
      <c r="U47" s="88"/>
    </row>
    <row r="48" spans="1:21" s="15" customFormat="1" ht="17.25" customHeight="1">
      <c r="A48" s="179"/>
      <c r="B48" s="19" t="s">
        <v>54</v>
      </c>
      <c r="C48" s="48" t="s">
        <v>55</v>
      </c>
      <c r="D48" s="115">
        <f ca="1">OFFSET($H48,0,MONTH(封面!$G$13)-1,)-OFFSET('2019制造费用'!$H48,0,MONTH(封面!$G$13)-1,)</f>
        <v>45.780000000006112</v>
      </c>
      <c r="E48" s="115">
        <f ca="1">OFFSET($H48,0,MONTH(封面!$G$13)-1,)-OFFSET('2019预算制造费用'!$H48,0,MONTH(封面!$G$13)-1,)</f>
        <v>60094.91</v>
      </c>
      <c r="F48" s="115">
        <f ca="1">SUM(OFFSET($H48,0,0,1,MONTH(封面!$G$13)))-SUM(OFFSET('2019制造费用'!$H48,0,0,1,MONTH(封面!$G$13)))</f>
        <v>-63936.19</v>
      </c>
      <c r="G48" s="115">
        <f ca="1">SUM(OFFSET($H48,0,0,1,MONTH(封面!$G$13)))-SUM(OFFSET('2019预算制造费用'!$H48,0,0,1,MONTH(封面!$G$13)))</f>
        <v>176260.32</v>
      </c>
      <c r="H48" s="125">
        <v>60094.9</v>
      </c>
      <c r="I48" s="81">
        <v>58325</v>
      </c>
      <c r="J48" s="125">
        <v>-2254.4899999999998</v>
      </c>
      <c r="K48" s="125">
        <v>60094.91</v>
      </c>
      <c r="L48" s="125"/>
      <c r="M48" s="125"/>
      <c r="N48" s="125"/>
      <c r="O48" s="125"/>
      <c r="P48" s="125"/>
      <c r="Q48" s="125"/>
      <c r="R48" s="125"/>
      <c r="S48" s="125"/>
      <c r="T48" s="116">
        <f t="shared" si="0"/>
        <v>176260.32</v>
      </c>
      <c r="U48" s="88"/>
    </row>
    <row r="49" spans="1:21" s="15" customFormat="1" ht="17.25" customHeight="1">
      <c r="A49" s="180" t="s">
        <v>212</v>
      </c>
      <c r="B49" s="181" t="s">
        <v>213</v>
      </c>
      <c r="C49" s="48" t="s">
        <v>56</v>
      </c>
      <c r="D49" s="115">
        <f ca="1">OFFSET($H49,0,MONTH(封面!$G$13)-1,)-OFFSET('2019制造费用'!$H49,0,MONTH(封面!$G$13)-1,)</f>
        <v>0</v>
      </c>
      <c r="E49" s="115">
        <f ca="1">OFFSET($H49,0,MONTH(封面!$G$13)-1,)-OFFSET('2019预算制造费用'!$H49,0,MONTH(封面!$G$13)-1,)</f>
        <v>0</v>
      </c>
      <c r="F49" s="115">
        <f ca="1">SUM(OFFSET($H49,0,0,1,MONTH(封面!$G$13)))-SUM(OFFSET('2019制造费用'!$H49,0,0,1,MONTH(封面!$G$13)))</f>
        <v>0</v>
      </c>
      <c r="G49" s="115">
        <f ca="1">SUM(OFFSET($H49,0,0,1,MONTH(封面!$G$13)))-SUM(OFFSET('2019预算制造费用'!$H49,0,0,1,MONTH(封面!$G$13)))</f>
        <v>0</v>
      </c>
      <c r="H49" s="125"/>
      <c r="I49" s="81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16">
        <f t="shared" si="0"/>
        <v>0</v>
      </c>
      <c r="U49" s="88"/>
    </row>
    <row r="50" spans="1:21" s="15" customFormat="1" ht="17.25" customHeight="1">
      <c r="A50" s="180"/>
      <c r="B50" s="182"/>
      <c r="C50" s="48" t="s">
        <v>57</v>
      </c>
      <c r="D50" s="115">
        <f ca="1">OFFSET($H50,0,MONTH(封面!$G$13)-1,)-OFFSET('2019制造费用'!$H50,0,MONTH(封面!$G$13)-1,)</f>
        <v>0</v>
      </c>
      <c r="E50" s="115">
        <f ca="1">OFFSET($H50,0,MONTH(封面!$G$13)-1,)-OFFSET('2019预算制造费用'!$H50,0,MONTH(封面!$G$13)-1,)</f>
        <v>0</v>
      </c>
      <c r="F50" s="115">
        <f ca="1">SUM(OFFSET($H50,0,0,1,MONTH(封面!$G$13)))-SUM(OFFSET('2019制造费用'!$H50,0,0,1,MONTH(封面!$G$13)))</f>
        <v>0</v>
      </c>
      <c r="G50" s="115">
        <f ca="1">SUM(OFFSET($H50,0,0,1,MONTH(封面!$G$13)))-SUM(OFFSET('2019预算制造费用'!$H50,0,0,1,MONTH(封面!$G$13)))</f>
        <v>0</v>
      </c>
      <c r="H50" s="125"/>
      <c r="I50" s="81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16">
        <f t="shared" si="0"/>
        <v>0</v>
      </c>
      <c r="U50" s="88"/>
    </row>
    <row r="51" spans="1:21" s="15" customFormat="1" ht="17.25" customHeight="1">
      <c r="A51" s="180"/>
      <c r="B51" s="183"/>
      <c r="C51" s="48" t="s">
        <v>438</v>
      </c>
      <c r="D51" s="115">
        <f ca="1">OFFSET($H51,0,MONTH(封面!$G$13)-1,)-OFFSET('2019制造费用'!$H51,0,MONTH(封面!$G$13)-1,)</f>
        <v>0</v>
      </c>
      <c r="E51" s="115">
        <f ca="1">OFFSET($H51,0,MONTH(封面!$G$13)-1,)-OFFSET('2019预算制造费用'!$H51,0,MONTH(封面!$G$13)-1,)</f>
        <v>0</v>
      </c>
      <c r="F51" s="115">
        <f ca="1">SUM(OFFSET($H51,0,0,1,MONTH(封面!$G$13)))-SUM(OFFSET('2019制造费用'!$H51,0,0,1,MONTH(封面!$G$13)))</f>
        <v>0</v>
      </c>
      <c r="G51" s="115">
        <f ca="1">SUM(OFFSET($H51,0,0,1,MONTH(封面!$G$13)))-SUM(OFFSET('2019预算制造费用'!$H51,0,0,1,MONTH(封面!$G$13)))</f>
        <v>0</v>
      </c>
      <c r="H51" s="125"/>
      <c r="I51" s="81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16">
        <f t="shared" si="0"/>
        <v>0</v>
      </c>
      <c r="U51" s="88"/>
    </row>
    <row r="52" spans="1:21" s="15" customFormat="1" ht="17.25" customHeight="1">
      <c r="A52" s="180"/>
      <c r="B52" s="175" t="s">
        <v>58</v>
      </c>
      <c r="C52" s="48" t="s">
        <v>59</v>
      </c>
      <c r="D52" s="115">
        <f ca="1">OFFSET($H52,0,MONTH(封面!$G$13)-1,)-OFFSET('2019制造费用'!$H52,0,MONTH(封面!$G$13)-1,)</f>
        <v>0</v>
      </c>
      <c r="E52" s="115">
        <f ca="1">OFFSET($H52,0,MONTH(封面!$G$13)-1,)-OFFSET('2019预算制造费用'!$H52,0,MONTH(封面!$G$13)-1,)</f>
        <v>0</v>
      </c>
      <c r="F52" s="115">
        <f ca="1">SUM(OFFSET($H52,0,0,1,MONTH(封面!$G$13)))-SUM(OFFSET('2019制造费用'!$H52,0,0,1,MONTH(封面!$G$13)))</f>
        <v>0</v>
      </c>
      <c r="G52" s="115">
        <f ca="1">SUM(OFFSET($H52,0,0,1,MONTH(封面!$G$13)))-SUM(OFFSET('2019预算制造费用'!$H52,0,0,1,MONTH(封面!$G$13)))</f>
        <v>0</v>
      </c>
      <c r="H52" s="125"/>
      <c r="I52" s="81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16">
        <f t="shared" si="0"/>
        <v>0</v>
      </c>
      <c r="U52" s="88"/>
    </row>
    <row r="53" spans="1:21" s="15" customFormat="1" ht="17.25" customHeight="1">
      <c r="A53" s="180"/>
      <c r="B53" s="176"/>
      <c r="C53" s="48" t="s">
        <v>60</v>
      </c>
      <c r="D53" s="115">
        <f ca="1">OFFSET($H53,0,MONTH(封面!$G$13)-1,)-OFFSET('2019制造费用'!$H53,0,MONTH(封面!$G$13)-1,)</f>
        <v>0</v>
      </c>
      <c r="E53" s="115">
        <f ca="1">OFFSET($H53,0,MONTH(封面!$G$13)-1,)-OFFSET('2019预算制造费用'!$H53,0,MONTH(封面!$G$13)-1,)</f>
        <v>0</v>
      </c>
      <c r="F53" s="115">
        <f ca="1">SUM(OFFSET($H53,0,0,1,MONTH(封面!$G$13)))-SUM(OFFSET('2019制造费用'!$H53,0,0,1,MONTH(封面!$G$13)))</f>
        <v>35000</v>
      </c>
      <c r="G53" s="115">
        <f ca="1">SUM(OFFSET($H53,0,0,1,MONTH(封面!$G$13)))-SUM(OFFSET('2019预算制造费用'!$H53,0,0,1,MONTH(封面!$G$13)))</f>
        <v>0</v>
      </c>
      <c r="H53" s="125"/>
      <c r="I53" s="81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16">
        <f t="shared" si="0"/>
        <v>0</v>
      </c>
      <c r="U53" s="88"/>
    </row>
    <row r="54" spans="1:21" s="15" customFormat="1" ht="17.25" customHeight="1">
      <c r="A54" s="180"/>
      <c r="B54" s="177"/>
      <c r="C54" s="48" t="s">
        <v>439</v>
      </c>
      <c r="D54" s="115">
        <f ca="1">OFFSET($H54,0,MONTH(封面!$G$13)-1,)-OFFSET('2019制造费用'!$H54,0,MONTH(封面!$G$13)-1,)</f>
        <v>0</v>
      </c>
      <c r="E54" s="115">
        <f ca="1">OFFSET($H54,0,MONTH(封面!$G$13)-1,)-OFFSET('2019预算制造费用'!$H54,0,MONTH(封面!$G$13)-1,)</f>
        <v>0</v>
      </c>
      <c r="F54" s="115">
        <f ca="1">SUM(OFFSET($H54,0,0,1,MONTH(封面!$G$13)))-SUM(OFFSET('2019制造费用'!$H54,0,0,1,MONTH(封面!$G$13)))</f>
        <v>0</v>
      </c>
      <c r="G54" s="115">
        <f ca="1">SUM(OFFSET($H54,0,0,1,MONTH(封面!$G$13)))-SUM(OFFSET('2019预算制造费用'!$H54,0,0,1,MONTH(封面!$G$13)))</f>
        <v>0</v>
      </c>
      <c r="H54" s="125"/>
      <c r="I54" s="81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16">
        <f t="shared" si="0"/>
        <v>0</v>
      </c>
      <c r="U54" s="88"/>
    </row>
    <row r="55" spans="1:21" s="15" customFormat="1" ht="17.25" customHeight="1">
      <c r="A55" s="180"/>
      <c r="B55" s="25" t="s">
        <v>61</v>
      </c>
      <c r="C55" s="48" t="s">
        <v>62</v>
      </c>
      <c r="D55" s="115">
        <f ca="1">OFFSET($H55,0,MONTH(封面!$G$13)-1,)-OFFSET('2019制造费用'!$H55,0,MONTH(封面!$G$13)-1,)</f>
        <v>0</v>
      </c>
      <c r="E55" s="115">
        <f ca="1">OFFSET($H55,0,MONTH(封面!$G$13)-1,)-OFFSET('2019预算制造费用'!$H55,0,MONTH(封面!$G$13)-1,)</f>
        <v>2836.56</v>
      </c>
      <c r="F55" s="115">
        <f ca="1">SUM(OFFSET($H55,0,0,1,MONTH(封面!$G$13)))-SUM(OFFSET('2019制造费用'!$H55,0,0,1,MONTH(封面!$G$13)))</f>
        <v>-2.0000000000436557E-2</v>
      </c>
      <c r="G55" s="115">
        <f ca="1">SUM(OFFSET($H55,0,0,1,MONTH(封面!$G$13)))-SUM(OFFSET('2019预算制造费用'!$H55,0,0,1,MONTH(封面!$G$13)))</f>
        <v>11346.22</v>
      </c>
      <c r="H55" s="125">
        <v>2836.55</v>
      </c>
      <c r="I55" s="81">
        <v>2836.56</v>
      </c>
      <c r="J55" s="125">
        <v>2836.55</v>
      </c>
      <c r="K55" s="125">
        <v>2836.56</v>
      </c>
      <c r="L55" s="125"/>
      <c r="M55" s="125"/>
      <c r="N55" s="125"/>
      <c r="O55" s="125"/>
      <c r="P55" s="125"/>
      <c r="Q55" s="125"/>
      <c r="R55" s="125"/>
      <c r="S55" s="125"/>
      <c r="T55" s="116">
        <f t="shared" si="0"/>
        <v>11346.22</v>
      </c>
      <c r="U55" s="88"/>
    </row>
    <row r="56" spans="1:21" s="15" customFormat="1" ht="17.25" customHeight="1">
      <c r="A56" s="180"/>
      <c r="B56" s="25" t="s">
        <v>214</v>
      </c>
      <c r="C56" s="48" t="s">
        <v>63</v>
      </c>
      <c r="D56" s="115">
        <f ca="1">OFFSET($H56,0,MONTH(封面!$G$13)-1,)-OFFSET('2019制造费用'!$H56,0,MONTH(封面!$G$13)-1,)</f>
        <v>0</v>
      </c>
      <c r="E56" s="115">
        <f ca="1">OFFSET($H56,0,MONTH(封面!$G$13)-1,)-OFFSET('2019预算制造费用'!$H56,0,MONTH(封面!$G$13)-1,)</f>
        <v>0</v>
      </c>
      <c r="F56" s="115">
        <f ca="1">SUM(OFFSET($H56,0,0,1,MONTH(封面!$G$13)))-SUM(OFFSET('2019制造费用'!$H56,0,0,1,MONTH(封面!$G$13)))</f>
        <v>0</v>
      </c>
      <c r="G56" s="115">
        <f ca="1">SUM(OFFSET($H56,0,0,1,MONTH(封面!$G$13)))-SUM(OFFSET('2019预算制造费用'!$H56,0,0,1,MONTH(封面!$G$13)))</f>
        <v>0</v>
      </c>
      <c r="H56" s="125"/>
      <c r="I56" s="81"/>
      <c r="J56" s="125"/>
      <c r="K56" s="125"/>
      <c r="L56" s="125"/>
      <c r="M56" s="125"/>
      <c r="N56" s="125"/>
      <c r="O56" s="125"/>
      <c r="P56" s="125"/>
      <c r="Q56" s="125"/>
      <c r="R56" s="125"/>
      <c r="S56" s="125"/>
      <c r="T56" s="116">
        <f t="shared" si="0"/>
        <v>0</v>
      </c>
      <c r="U56" s="88"/>
    </row>
    <row r="57" spans="1:21" s="15" customFormat="1" ht="17.25" customHeight="1">
      <c r="A57" s="184" t="s">
        <v>64</v>
      </c>
      <c r="B57" s="21" t="s">
        <v>65</v>
      </c>
      <c r="C57" s="48" t="s">
        <v>66</v>
      </c>
      <c r="D57" s="115">
        <f ca="1">OFFSET($H57,0,MONTH(封面!$G$13)-1,)-OFFSET('2019制造费用'!$H57,0,MONTH(封面!$G$13)-1,)</f>
        <v>0</v>
      </c>
      <c r="E57" s="115">
        <f ca="1">OFFSET($H57,0,MONTH(封面!$G$13)-1,)-OFFSET('2019预算制造费用'!$H57,0,MONTH(封面!$G$13)-1,)</f>
        <v>0</v>
      </c>
      <c r="F57" s="115">
        <f ca="1">SUM(OFFSET($H57,0,0,1,MONTH(封面!$G$13)))-SUM(OFFSET('2019制造费用'!$H57,0,0,1,MONTH(封面!$G$13)))</f>
        <v>0</v>
      </c>
      <c r="G57" s="115">
        <f ca="1">SUM(OFFSET($H57,0,0,1,MONTH(封面!$G$13)))-SUM(OFFSET('2019预算制造费用'!$H57,0,0,1,MONTH(封面!$G$13)))</f>
        <v>0</v>
      </c>
      <c r="H57" s="125"/>
      <c r="I57" s="81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16">
        <f t="shared" si="0"/>
        <v>0</v>
      </c>
      <c r="U57" s="88"/>
    </row>
    <row r="58" spans="1:21" s="15" customFormat="1" ht="17.25" customHeight="1">
      <c r="A58" s="184"/>
      <c r="B58" s="26" t="s">
        <v>215</v>
      </c>
      <c r="C58" s="48" t="s">
        <v>67</v>
      </c>
      <c r="D58" s="115">
        <f ca="1">OFFSET($H58,0,MONTH(封面!$G$13)-1,)-OFFSET('2019制造费用'!$H58,0,MONTH(封面!$G$13)-1,)</f>
        <v>0</v>
      </c>
      <c r="E58" s="115">
        <f ca="1">OFFSET($H58,0,MONTH(封面!$G$13)-1,)-OFFSET('2019预算制造费用'!$H58,0,MONTH(封面!$G$13)-1,)</f>
        <v>0</v>
      </c>
      <c r="F58" s="115">
        <f ca="1">SUM(OFFSET($H58,0,0,1,MONTH(封面!$G$13)))-SUM(OFFSET('2019制造费用'!$H58,0,0,1,MONTH(封面!$G$13)))</f>
        <v>0</v>
      </c>
      <c r="G58" s="115">
        <f ca="1">SUM(OFFSET($H58,0,0,1,MONTH(封面!$G$13)))-SUM(OFFSET('2019预算制造费用'!$H58,0,0,1,MONTH(封面!$G$13)))</f>
        <v>0</v>
      </c>
      <c r="H58" s="125"/>
      <c r="I58" s="81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16">
        <f t="shared" si="0"/>
        <v>0</v>
      </c>
      <c r="U58" s="88"/>
    </row>
    <row r="59" spans="1:21" s="15" customFormat="1" ht="17.25" customHeight="1">
      <c r="A59" s="184"/>
      <c r="B59" s="181" t="s">
        <v>216</v>
      </c>
      <c r="C59" s="48" t="s">
        <v>68</v>
      </c>
      <c r="D59" s="115">
        <f ca="1">OFFSET($H59,0,MONTH(封面!$G$13)-1,)-OFFSET('2019制造费用'!$H59,0,MONTH(封面!$G$13)-1,)</f>
        <v>0</v>
      </c>
      <c r="E59" s="115">
        <f ca="1">OFFSET($H59,0,MONTH(封面!$G$13)-1,)-OFFSET('2019预算制造费用'!$H59,0,MONTH(封面!$G$13)-1,)</f>
        <v>0</v>
      </c>
      <c r="F59" s="115">
        <f ca="1">SUM(OFFSET($H59,0,0,1,MONTH(封面!$G$13)))-SUM(OFFSET('2019制造费用'!$H59,0,0,1,MONTH(封面!$G$13)))</f>
        <v>0</v>
      </c>
      <c r="G59" s="115">
        <f ca="1">SUM(OFFSET($H59,0,0,1,MONTH(封面!$G$13)))-SUM(OFFSET('2019预算制造费用'!$H59,0,0,1,MONTH(封面!$G$13)))</f>
        <v>0</v>
      </c>
      <c r="H59" s="125"/>
      <c r="I59" s="81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16">
        <f t="shared" si="0"/>
        <v>0</v>
      </c>
      <c r="U59" s="88"/>
    </row>
    <row r="60" spans="1:21" s="15" customFormat="1" ht="17.25" customHeight="1">
      <c r="A60" s="184"/>
      <c r="B60" s="183"/>
      <c r="C60" s="48" t="s">
        <v>440</v>
      </c>
      <c r="D60" s="115">
        <f ca="1">OFFSET($H60,0,MONTH(封面!$G$13)-1,)-OFFSET('2019制造费用'!$H60,0,MONTH(封面!$G$13)-1,)</f>
        <v>0</v>
      </c>
      <c r="E60" s="115">
        <f ca="1">OFFSET($H60,0,MONTH(封面!$G$13)-1,)-OFFSET('2019预算制造费用'!$H60,0,MONTH(封面!$G$13)-1,)</f>
        <v>0</v>
      </c>
      <c r="F60" s="115">
        <f ca="1">SUM(OFFSET($H60,0,0,1,MONTH(封面!$G$13)))-SUM(OFFSET('2019制造费用'!$H60,0,0,1,MONTH(封面!$G$13)))</f>
        <v>0</v>
      </c>
      <c r="G60" s="115">
        <f ca="1">SUM(OFFSET($H60,0,0,1,MONTH(封面!$G$13)))-SUM(OFFSET('2019预算制造费用'!$H60,0,0,1,MONTH(封面!$G$13)))</f>
        <v>0</v>
      </c>
      <c r="H60" s="125"/>
      <c r="I60" s="81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16">
        <f t="shared" si="0"/>
        <v>0</v>
      </c>
      <c r="U60" s="88"/>
    </row>
    <row r="61" spans="1:21" s="15" customFormat="1" ht="17.25" customHeight="1">
      <c r="A61" s="184"/>
      <c r="B61" s="25" t="s">
        <v>217</v>
      </c>
      <c r="C61" s="48" t="s">
        <v>69</v>
      </c>
      <c r="D61" s="115">
        <f ca="1">OFFSET($H61,0,MONTH(封面!$G$13)-1,)-OFFSET('2019制造费用'!$H61,0,MONTH(封面!$G$13)-1,)</f>
        <v>0</v>
      </c>
      <c r="E61" s="115">
        <f ca="1">OFFSET($H61,0,MONTH(封面!$G$13)-1,)-OFFSET('2019预算制造费用'!$H61,0,MONTH(封面!$G$13)-1,)</f>
        <v>0</v>
      </c>
      <c r="F61" s="115">
        <f ca="1">SUM(OFFSET($H61,0,0,1,MONTH(封面!$G$13)))-SUM(OFFSET('2019制造费用'!$H61,0,0,1,MONTH(封面!$G$13)))</f>
        <v>0</v>
      </c>
      <c r="G61" s="115">
        <f ca="1">SUM(OFFSET($H61,0,0,1,MONTH(封面!$G$13)))-SUM(OFFSET('2019预算制造费用'!$H61,0,0,1,MONTH(封面!$G$13)))</f>
        <v>0</v>
      </c>
      <c r="H61" s="125"/>
      <c r="I61" s="81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16">
        <f t="shared" si="0"/>
        <v>0</v>
      </c>
      <c r="U61" s="88"/>
    </row>
    <row r="62" spans="1:21" s="15" customFormat="1" ht="17.25" customHeight="1">
      <c r="A62" s="184"/>
      <c r="B62" s="21" t="s">
        <v>70</v>
      </c>
      <c r="C62" s="48" t="s">
        <v>71</v>
      </c>
      <c r="D62" s="115">
        <f ca="1">OFFSET($H62,0,MONTH(封面!$G$13)-1,)-OFFSET('2019制造费用'!$H62,0,MONTH(封面!$G$13)-1,)</f>
        <v>0</v>
      </c>
      <c r="E62" s="115">
        <f ca="1">OFFSET($H62,0,MONTH(封面!$G$13)-1,)-OFFSET('2019预算制造费用'!$H62,0,MONTH(封面!$G$13)-1,)</f>
        <v>0</v>
      </c>
      <c r="F62" s="115">
        <f ca="1">SUM(OFFSET($H62,0,0,1,MONTH(封面!$G$13)))-SUM(OFFSET('2019制造费用'!$H62,0,0,1,MONTH(封面!$G$13)))</f>
        <v>0</v>
      </c>
      <c r="G62" s="115">
        <f ca="1">SUM(OFFSET($H62,0,0,1,MONTH(封面!$G$13)))-SUM(OFFSET('2019预算制造费用'!$H62,0,0,1,MONTH(封面!$G$13)))</f>
        <v>0</v>
      </c>
      <c r="H62" s="125"/>
      <c r="I62" s="81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16">
        <f t="shared" si="0"/>
        <v>0</v>
      </c>
      <c r="U62" s="88"/>
    </row>
    <row r="63" spans="1:21" s="15" customFormat="1" ht="17.25" customHeight="1">
      <c r="A63" s="185" t="s">
        <v>72</v>
      </c>
      <c r="B63" s="27" t="s">
        <v>73</v>
      </c>
      <c r="C63" s="48" t="s">
        <v>74</v>
      </c>
      <c r="D63" s="115">
        <f ca="1">OFFSET($H63,0,MONTH(封面!$G$13)-1,)-OFFSET('2019制造费用'!$H63,0,MONTH(封面!$G$13)-1,)</f>
        <v>-13049.449999999997</v>
      </c>
      <c r="E63" s="115">
        <f ca="1">OFFSET($H63,0,MONTH(封面!$G$13)-1,)-OFFSET('2019预算制造费用'!$H63,0,MONTH(封面!$G$13)-1,)</f>
        <v>47457.5</v>
      </c>
      <c r="F63" s="115">
        <f ca="1">SUM(OFFSET($H63,0,0,1,MONTH(封面!$G$13)))-SUM(OFFSET('2019制造费用'!$H63,0,0,1,MONTH(封面!$G$13)))</f>
        <v>-46655.5</v>
      </c>
      <c r="G63" s="115">
        <f ca="1">SUM(OFFSET($H63,0,0,1,MONTH(封面!$G$13)))-SUM(OFFSET('2019预算制造费用'!$H63,0,0,1,MONTH(封面!$G$13)))</f>
        <v>155113.33000000002</v>
      </c>
      <c r="H63" s="125">
        <v>39335.410000000003</v>
      </c>
      <c r="I63" s="81">
        <v>21554.66</v>
      </c>
      <c r="J63" s="125">
        <v>46765.760000000002</v>
      </c>
      <c r="K63" s="125">
        <v>47457.5</v>
      </c>
      <c r="L63" s="125"/>
      <c r="M63" s="125"/>
      <c r="N63" s="125"/>
      <c r="O63" s="125"/>
      <c r="P63" s="125"/>
      <c r="Q63" s="125"/>
      <c r="R63" s="125"/>
      <c r="S63" s="125"/>
      <c r="T63" s="116">
        <f t="shared" si="0"/>
        <v>155113.33000000002</v>
      </c>
      <c r="U63" s="88"/>
    </row>
    <row r="64" spans="1:21" s="15" customFormat="1" ht="17.25" customHeight="1">
      <c r="A64" s="185"/>
      <c r="B64" s="27" t="s">
        <v>218</v>
      </c>
      <c r="C64" s="48" t="s">
        <v>75</v>
      </c>
      <c r="D64" s="115">
        <f ca="1">OFFSET($H64,0,MONTH(封面!$G$13)-1,)-OFFSET('2019制造费用'!$H64,0,MONTH(封面!$G$13)-1,)</f>
        <v>584.46</v>
      </c>
      <c r="E64" s="115">
        <f ca="1">OFFSET($H64,0,MONTH(封面!$G$13)-1,)-OFFSET('2019预算制造费用'!$H64,0,MONTH(封面!$G$13)-1,)</f>
        <v>1312.49</v>
      </c>
      <c r="F64" s="115">
        <f ca="1">SUM(OFFSET($H64,0,0,1,MONTH(封面!$G$13)))-SUM(OFFSET('2019制造费用'!$H64,0,0,1,MONTH(封面!$G$13)))</f>
        <v>2574.3600000000006</v>
      </c>
      <c r="G64" s="115">
        <f ca="1">SUM(OFFSET($H64,0,0,1,MONTH(封面!$G$13)))-SUM(OFFSET('2019预算制造费用'!$H64,0,0,1,MONTH(封面!$G$13)))</f>
        <v>4430.05</v>
      </c>
      <c r="H64" s="125">
        <v>1134.25</v>
      </c>
      <c r="I64" s="81">
        <v>878.23</v>
      </c>
      <c r="J64" s="125">
        <v>1105.08</v>
      </c>
      <c r="K64" s="125">
        <v>1312.49</v>
      </c>
      <c r="L64" s="125"/>
      <c r="M64" s="125"/>
      <c r="N64" s="125"/>
      <c r="O64" s="125"/>
      <c r="P64" s="125"/>
      <c r="Q64" s="125"/>
      <c r="R64" s="125"/>
      <c r="S64" s="125"/>
      <c r="T64" s="116">
        <f t="shared" si="0"/>
        <v>4430.05</v>
      </c>
      <c r="U64" s="88"/>
    </row>
    <row r="65" spans="1:21" s="15" customFormat="1" ht="17.25" customHeight="1">
      <c r="A65" s="185"/>
      <c r="B65" s="27" t="s">
        <v>219</v>
      </c>
      <c r="C65" s="48" t="s">
        <v>76</v>
      </c>
      <c r="D65" s="115">
        <f ca="1">OFFSET($H65,0,MONTH(封面!$G$13)-1,)-OFFSET('2019制造费用'!$H65,0,MONTH(封面!$G$13)-1,)</f>
        <v>3098.8499999999985</v>
      </c>
      <c r="E65" s="115">
        <f ca="1">OFFSET($H65,0,MONTH(封面!$G$13)-1,)-OFFSET('2019预算制造费用'!$H65,0,MONTH(封面!$G$13)-1,)</f>
        <v>39984.21</v>
      </c>
      <c r="F65" s="115">
        <f ca="1">SUM(OFFSET($H65,0,0,1,MONTH(封面!$G$13)))-SUM(OFFSET('2019制造费用'!$H65,0,0,1,MONTH(封面!$G$13)))</f>
        <v>-6129.1900000000023</v>
      </c>
      <c r="G65" s="115">
        <f ca="1">SUM(OFFSET($H65,0,0,1,MONTH(封面!$G$13)))-SUM(OFFSET('2019预算制造费用'!$H65,0,0,1,MONTH(封面!$G$13)))</f>
        <v>113823.65</v>
      </c>
      <c r="H65" s="125">
        <v>20612.64</v>
      </c>
      <c r="I65" s="81">
        <v>17700.38</v>
      </c>
      <c r="J65" s="125">
        <v>35526.42</v>
      </c>
      <c r="K65" s="125">
        <v>39984.21</v>
      </c>
      <c r="L65" s="125"/>
      <c r="M65" s="125"/>
      <c r="N65" s="125"/>
      <c r="O65" s="125"/>
      <c r="P65" s="125"/>
      <c r="Q65" s="125"/>
      <c r="R65" s="125"/>
      <c r="S65" s="125"/>
      <c r="T65" s="116">
        <f t="shared" si="0"/>
        <v>113823.65</v>
      </c>
      <c r="U65" s="88"/>
    </row>
    <row r="66" spans="1:21" s="15" customFormat="1" ht="17.25" customHeight="1">
      <c r="A66" s="185"/>
      <c r="B66" s="27" t="s">
        <v>77</v>
      </c>
      <c r="C66" s="48" t="s">
        <v>78</v>
      </c>
      <c r="D66" s="115">
        <f ca="1">OFFSET($H66,0,MONTH(封面!$G$13)-1,)-OFFSET('2019制造费用'!$H66,0,MONTH(封面!$G$13)-1,)</f>
        <v>0</v>
      </c>
      <c r="E66" s="115">
        <f ca="1">OFFSET($H66,0,MONTH(封面!$G$13)-1,)-OFFSET('2019预算制造费用'!$H66,0,MONTH(封面!$G$13)-1,)</f>
        <v>0</v>
      </c>
      <c r="F66" s="115">
        <f ca="1">SUM(OFFSET($H66,0,0,1,MONTH(封面!$G$13)))-SUM(OFFSET('2019制造费用'!$H66,0,0,1,MONTH(封面!$G$13)))</f>
        <v>0</v>
      </c>
      <c r="G66" s="115">
        <f ca="1">SUM(OFFSET($H66,0,0,1,MONTH(封面!$G$13)))-SUM(OFFSET('2019预算制造费用'!$H66,0,0,1,MONTH(封面!$G$13)))</f>
        <v>0</v>
      </c>
      <c r="H66" s="125"/>
      <c r="I66" s="81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16">
        <f t="shared" si="0"/>
        <v>0</v>
      </c>
      <c r="U66" s="88"/>
    </row>
    <row r="67" spans="1:21" s="15" customFormat="1" ht="17.25" customHeight="1">
      <c r="A67" s="185"/>
      <c r="B67" s="27" t="s">
        <v>220</v>
      </c>
      <c r="C67" s="48" t="s">
        <v>79</v>
      </c>
      <c r="D67" s="115">
        <f ca="1">OFFSET($H67,0,MONTH(封面!$G$13)-1,)-OFFSET('2019制造费用'!$H67,0,MONTH(封面!$G$13)-1,)</f>
        <v>25117.960000000006</v>
      </c>
      <c r="E67" s="115">
        <f ca="1">OFFSET($H67,0,MONTH(封面!$G$13)-1,)-OFFSET('2019预算制造费用'!$H67,0,MONTH(封面!$G$13)-1,)</f>
        <v>122276.77</v>
      </c>
      <c r="F67" s="115">
        <f ca="1">SUM(OFFSET($H67,0,0,1,MONTH(封面!$G$13)))-SUM(OFFSET('2019制造费用'!$H67,0,0,1,MONTH(封面!$G$13)))</f>
        <v>80315.700000000012</v>
      </c>
      <c r="G67" s="115">
        <f ca="1">SUM(OFFSET($H67,0,0,1,MONTH(封面!$G$13)))-SUM(OFFSET('2019预算制造费用'!$H67,0,0,1,MONTH(封面!$G$13)))</f>
        <v>446090.04000000004</v>
      </c>
      <c r="H67" s="125">
        <v>108050.66</v>
      </c>
      <c r="I67" s="81">
        <v>100937.61</v>
      </c>
      <c r="J67" s="125">
        <v>114825</v>
      </c>
      <c r="K67" s="125">
        <v>122276.77</v>
      </c>
      <c r="L67" s="125"/>
      <c r="M67" s="125"/>
      <c r="N67" s="125"/>
      <c r="O67" s="125"/>
      <c r="P67" s="125"/>
      <c r="Q67" s="125"/>
      <c r="R67" s="125"/>
      <c r="S67" s="125"/>
      <c r="T67" s="116">
        <f t="shared" si="0"/>
        <v>446090.04000000004</v>
      </c>
      <c r="U67" s="88"/>
    </row>
    <row r="68" spans="1:21" s="15" customFormat="1" ht="17.25" customHeight="1">
      <c r="A68" s="185"/>
      <c r="B68" s="181" t="s">
        <v>80</v>
      </c>
      <c r="C68" s="48" t="s">
        <v>81</v>
      </c>
      <c r="D68" s="115">
        <f ca="1">OFFSET($H68,0,MONTH(封面!$G$13)-1,)-OFFSET('2019制造费用'!$H68,0,MONTH(封面!$G$13)-1,)</f>
        <v>0</v>
      </c>
      <c r="E68" s="115">
        <f ca="1">OFFSET($H68,0,MONTH(封面!$G$13)-1,)-OFFSET('2019预算制造费用'!$H68,0,MONTH(封面!$G$13)-1,)</f>
        <v>0</v>
      </c>
      <c r="F68" s="115">
        <f ca="1">SUM(OFFSET($H68,0,0,1,MONTH(封面!$G$13)))-SUM(OFFSET('2019制造费用'!$H68,0,0,1,MONTH(封面!$G$13)))</f>
        <v>0</v>
      </c>
      <c r="G68" s="115">
        <f ca="1">SUM(OFFSET($H68,0,0,1,MONTH(封面!$G$13)))-SUM(OFFSET('2019预算制造费用'!$H68,0,0,1,MONTH(封面!$G$13)))</f>
        <v>0</v>
      </c>
      <c r="H68" s="125"/>
      <c r="I68" s="81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16">
        <f t="shared" si="0"/>
        <v>0</v>
      </c>
      <c r="U68" s="88"/>
    </row>
    <row r="69" spans="1:21" s="15" customFormat="1" ht="17.25" customHeight="1">
      <c r="A69" s="185"/>
      <c r="B69" s="183"/>
      <c r="C69" s="48" t="s">
        <v>82</v>
      </c>
      <c r="D69" s="115">
        <f ca="1">OFFSET($H69,0,MONTH(封面!$G$13)-1,)-OFFSET('2019制造费用'!$H69,0,MONTH(封面!$G$13)-1,)</f>
        <v>0</v>
      </c>
      <c r="E69" s="115">
        <f ca="1">OFFSET($H69,0,MONTH(封面!$G$13)-1,)-OFFSET('2019预算制造费用'!$H69,0,MONTH(封面!$G$13)-1,)</f>
        <v>0</v>
      </c>
      <c r="F69" s="115">
        <f ca="1">SUM(OFFSET($H69,0,0,1,MONTH(封面!$G$13)))-SUM(OFFSET('2019制造费用'!$H69,0,0,1,MONTH(封面!$G$13)))</f>
        <v>0</v>
      </c>
      <c r="G69" s="115">
        <f ca="1">SUM(OFFSET($H69,0,0,1,MONTH(封面!$G$13)))-SUM(OFFSET('2019预算制造费用'!$H69,0,0,1,MONTH(封面!$G$13)))</f>
        <v>0</v>
      </c>
      <c r="H69" s="125"/>
      <c r="I69" s="81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16">
        <f t="shared" si="0"/>
        <v>0</v>
      </c>
      <c r="U69" s="88"/>
    </row>
    <row r="70" spans="1:21" s="15" customFormat="1" ht="17.25" customHeight="1">
      <c r="A70" s="185"/>
      <c r="B70" s="26" t="s">
        <v>83</v>
      </c>
      <c r="C70" s="48" t="s">
        <v>84</v>
      </c>
      <c r="D70" s="115">
        <f ca="1">OFFSET($H70,0,MONTH(封面!$G$13)-1,)-OFFSET('2019制造费用'!$H70,0,MONTH(封面!$G$13)-1,)</f>
        <v>77</v>
      </c>
      <c r="E70" s="115">
        <f ca="1">OFFSET($H70,0,MONTH(封面!$G$13)-1,)-OFFSET('2019预算制造费用'!$H70,0,MONTH(封面!$G$13)-1,)</f>
        <v>77</v>
      </c>
      <c r="F70" s="115">
        <f ca="1">SUM(OFFSET($H70,0,0,1,MONTH(封面!$G$13)))-SUM(OFFSET('2019制造费用'!$H70,0,0,1,MONTH(封面!$G$13)))</f>
        <v>79</v>
      </c>
      <c r="G70" s="115">
        <f ca="1">SUM(OFFSET($H70,0,0,1,MONTH(封面!$G$13)))-SUM(OFFSET('2019预算制造费用'!$H70,0,0,1,MONTH(封面!$G$13)))</f>
        <v>114</v>
      </c>
      <c r="H70" s="125"/>
      <c r="I70" s="81"/>
      <c r="J70" s="125">
        <v>37</v>
      </c>
      <c r="K70" s="125">
        <v>77</v>
      </c>
      <c r="L70" s="125"/>
      <c r="M70" s="125"/>
      <c r="N70" s="125"/>
      <c r="O70" s="125"/>
      <c r="P70" s="125"/>
      <c r="Q70" s="125"/>
      <c r="R70" s="125"/>
      <c r="S70" s="125"/>
      <c r="T70" s="116">
        <f t="shared" si="0"/>
        <v>114</v>
      </c>
      <c r="U70" s="88"/>
    </row>
    <row r="71" spans="1:21" s="15" customFormat="1" ht="17.25" customHeight="1">
      <c r="A71" s="185"/>
      <c r="B71" s="25" t="s">
        <v>221</v>
      </c>
      <c r="C71" s="48" t="s">
        <v>85</v>
      </c>
      <c r="D71" s="115">
        <f ca="1">OFFSET($H71,0,MONTH(封面!$G$13)-1,)-OFFSET('2019制造费用'!$H71,0,MONTH(封面!$G$13)-1,)</f>
        <v>0</v>
      </c>
      <c r="E71" s="115">
        <f ca="1">OFFSET($H71,0,MONTH(封面!$G$13)-1,)-OFFSET('2019预算制造费用'!$H71,0,MONTH(封面!$G$13)-1,)</f>
        <v>0</v>
      </c>
      <c r="F71" s="115">
        <f ca="1">SUM(OFFSET($H71,0,0,1,MONTH(封面!$G$13)))-SUM(OFFSET('2019制造费用'!$H71,0,0,1,MONTH(封面!$G$13)))</f>
        <v>0</v>
      </c>
      <c r="G71" s="115">
        <f ca="1">SUM(OFFSET($H71,0,0,1,MONTH(封面!$G$13)))-SUM(OFFSET('2019预算制造费用'!$H71,0,0,1,MONTH(封面!$G$13)))</f>
        <v>0</v>
      </c>
      <c r="H71" s="125"/>
      <c r="I71" s="81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16">
        <f t="shared" ref="T71:T97" si="1">SUM(H71:S71)</f>
        <v>0</v>
      </c>
      <c r="U71" s="88"/>
    </row>
    <row r="72" spans="1:21" s="15" customFormat="1" ht="17.25" customHeight="1">
      <c r="A72" s="185"/>
      <c r="B72" s="25" t="s">
        <v>222</v>
      </c>
      <c r="C72" s="48" t="s">
        <v>86</v>
      </c>
      <c r="D72" s="115">
        <f ca="1">OFFSET($H72,0,MONTH(封面!$G$13)-1,)-OFFSET('2019制造费用'!$H72,0,MONTH(封面!$G$13)-1,)</f>
        <v>0</v>
      </c>
      <c r="E72" s="115">
        <f ca="1">OFFSET($H72,0,MONTH(封面!$G$13)-1,)-OFFSET('2019预算制造费用'!$H72,0,MONTH(封面!$G$13)-1,)</f>
        <v>0</v>
      </c>
      <c r="F72" s="115">
        <f ca="1">SUM(OFFSET($H72,0,0,1,MONTH(封面!$G$13)))-SUM(OFFSET('2019制造费用'!$H72,0,0,1,MONTH(封面!$G$13)))</f>
        <v>0</v>
      </c>
      <c r="G72" s="115">
        <f ca="1">SUM(OFFSET($H72,0,0,1,MONTH(封面!$G$13)))-SUM(OFFSET('2019预算制造费用'!$H72,0,0,1,MONTH(封面!$G$13)))</f>
        <v>0</v>
      </c>
      <c r="H72" s="125"/>
      <c r="I72" s="81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16">
        <f t="shared" si="1"/>
        <v>0</v>
      </c>
      <c r="U72" s="88"/>
    </row>
    <row r="73" spans="1:21" s="15" customFormat="1" ht="17.25" customHeight="1">
      <c r="A73" s="185"/>
      <c r="B73" s="181" t="s">
        <v>87</v>
      </c>
      <c r="C73" s="48" t="s">
        <v>88</v>
      </c>
      <c r="D73" s="115">
        <f ca="1">OFFSET($H73,0,MONTH(封面!$G$13)-1,)-OFFSET('2019制造费用'!$H73,0,MONTH(封面!$G$13)-1,)</f>
        <v>0</v>
      </c>
      <c r="E73" s="115">
        <f ca="1">OFFSET($H73,0,MONTH(封面!$G$13)-1,)-OFFSET('2019预算制造费用'!$H73,0,MONTH(封面!$G$13)-1,)</f>
        <v>0</v>
      </c>
      <c r="F73" s="115">
        <f ca="1">SUM(OFFSET($H73,0,0,1,MONTH(封面!$G$13)))-SUM(OFFSET('2019制造费用'!$H73,0,0,1,MONTH(封面!$G$13)))</f>
        <v>0</v>
      </c>
      <c r="G73" s="115">
        <f ca="1">SUM(OFFSET($H73,0,0,1,MONTH(封面!$G$13)))-SUM(OFFSET('2019预算制造费用'!$H73,0,0,1,MONTH(封面!$G$13)))</f>
        <v>0</v>
      </c>
      <c r="H73" s="125"/>
      <c r="I73" s="81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16">
        <f t="shared" si="1"/>
        <v>0</v>
      </c>
      <c r="U73" s="88"/>
    </row>
    <row r="74" spans="1:21" s="15" customFormat="1" ht="17.25" customHeight="1">
      <c r="A74" s="185"/>
      <c r="B74" s="183"/>
      <c r="C74" s="50" t="s">
        <v>89</v>
      </c>
      <c r="D74" s="115">
        <f ca="1">OFFSET($H74,0,MONTH(封面!$G$13)-1,)-OFFSET('2019制造费用'!$H74,0,MONTH(封面!$G$13)-1,)</f>
        <v>0</v>
      </c>
      <c r="E74" s="115">
        <f ca="1">OFFSET($H74,0,MONTH(封面!$G$13)-1,)-OFFSET('2019预算制造费用'!$H74,0,MONTH(封面!$G$13)-1,)</f>
        <v>0</v>
      </c>
      <c r="F74" s="115">
        <f ca="1">SUM(OFFSET($H74,0,0,1,MONTH(封面!$G$13)))-SUM(OFFSET('2019制造费用'!$H74,0,0,1,MONTH(封面!$G$13)))</f>
        <v>0</v>
      </c>
      <c r="G74" s="115">
        <f ca="1">SUM(OFFSET($H74,0,0,1,MONTH(封面!$G$13)))-SUM(OFFSET('2019预算制造费用'!$H74,0,0,1,MONTH(封面!$G$13)))</f>
        <v>0</v>
      </c>
      <c r="H74" s="125"/>
      <c r="I74" s="81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16">
        <f t="shared" si="1"/>
        <v>0</v>
      </c>
      <c r="U74" s="88"/>
    </row>
    <row r="75" spans="1:21" s="15" customFormat="1" ht="17.25" customHeight="1">
      <c r="A75" s="185"/>
      <c r="B75" s="25" t="s">
        <v>90</v>
      </c>
      <c r="C75" s="48" t="s">
        <v>91</v>
      </c>
      <c r="D75" s="115">
        <f ca="1">OFFSET($H75,0,MONTH(封面!$G$13)-1,)-OFFSET('2019制造费用'!$H75,0,MONTH(封面!$G$13)-1,)</f>
        <v>0</v>
      </c>
      <c r="E75" s="115">
        <f ca="1">OFFSET($H75,0,MONTH(封面!$G$13)-1,)-OFFSET('2019预算制造费用'!$H75,0,MONTH(封面!$G$13)-1,)</f>
        <v>0</v>
      </c>
      <c r="F75" s="115">
        <f ca="1">SUM(OFFSET($H75,0,0,1,MONTH(封面!$G$13)))-SUM(OFFSET('2019制造费用'!$H75,0,0,1,MONTH(封面!$G$13)))</f>
        <v>0</v>
      </c>
      <c r="G75" s="115">
        <f ca="1">SUM(OFFSET($H75,0,0,1,MONTH(封面!$G$13)))-SUM(OFFSET('2019预算制造费用'!$H75,0,0,1,MONTH(封面!$G$13)))</f>
        <v>0</v>
      </c>
      <c r="H75" s="125"/>
      <c r="I75" s="81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16">
        <f t="shared" si="1"/>
        <v>0</v>
      </c>
      <c r="U75" s="88"/>
    </row>
    <row r="76" spans="1:21" s="15" customFormat="1" ht="17.25" customHeight="1">
      <c r="A76" s="186" t="s">
        <v>92</v>
      </c>
      <c r="B76" s="19" t="s">
        <v>223</v>
      </c>
      <c r="C76" s="48" t="s">
        <v>93</v>
      </c>
      <c r="D76" s="115">
        <f ca="1">OFFSET($H76,0,MONTH(封面!$G$13)-1,)-OFFSET('2019制造费用'!$H76,0,MONTH(封面!$G$13)-1,)</f>
        <v>0</v>
      </c>
      <c r="E76" s="115">
        <f ca="1">OFFSET($H76,0,MONTH(封面!$G$13)-1,)-OFFSET('2019预算制造费用'!$H76,0,MONTH(封面!$G$13)-1,)</f>
        <v>0</v>
      </c>
      <c r="F76" s="115">
        <f ca="1">SUM(OFFSET($H76,0,0,1,MONTH(封面!$G$13)))-SUM(OFFSET('2019制造费用'!$H76,0,0,1,MONTH(封面!$G$13)))</f>
        <v>0</v>
      </c>
      <c r="G76" s="115">
        <f ca="1">SUM(OFFSET($H76,0,0,1,MONTH(封面!$G$13)))-SUM(OFFSET('2019预算制造费用'!$H76,0,0,1,MONTH(封面!$G$13)))</f>
        <v>0</v>
      </c>
      <c r="H76" s="125"/>
      <c r="I76" s="81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16">
        <f t="shared" si="1"/>
        <v>0</v>
      </c>
      <c r="U76" s="88"/>
    </row>
    <row r="77" spans="1:21" s="15" customFormat="1" ht="17.25" customHeight="1">
      <c r="A77" s="186"/>
      <c r="B77" s="175" t="s">
        <v>94</v>
      </c>
      <c r="C77" s="48" t="s">
        <v>95</v>
      </c>
      <c r="D77" s="115">
        <f ca="1">OFFSET($H77,0,MONTH(封面!$G$13)-1,)-OFFSET('2019制造费用'!$H77,0,MONTH(封面!$G$13)-1,)</f>
        <v>0</v>
      </c>
      <c r="E77" s="115">
        <f ca="1">OFFSET($H77,0,MONTH(封面!$G$13)-1,)-OFFSET('2019预算制造费用'!$H77,0,MONTH(封面!$G$13)-1,)</f>
        <v>0</v>
      </c>
      <c r="F77" s="115">
        <f ca="1">SUM(OFFSET($H77,0,0,1,MONTH(封面!$G$13)))-SUM(OFFSET('2019制造费用'!$H77,0,0,1,MONTH(封面!$G$13)))</f>
        <v>0</v>
      </c>
      <c r="G77" s="115">
        <f ca="1">SUM(OFFSET($H77,0,0,1,MONTH(封面!$G$13)))-SUM(OFFSET('2019预算制造费用'!$H77,0,0,1,MONTH(封面!$G$13)))</f>
        <v>0</v>
      </c>
      <c r="H77" s="125"/>
      <c r="I77" s="81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16">
        <f t="shared" si="1"/>
        <v>0</v>
      </c>
      <c r="U77" s="88"/>
    </row>
    <row r="78" spans="1:21" s="15" customFormat="1" ht="17.25" customHeight="1">
      <c r="A78" s="186"/>
      <c r="B78" s="177"/>
      <c r="C78" s="50" t="s">
        <v>96</v>
      </c>
      <c r="D78" s="115">
        <f ca="1">OFFSET($H78,0,MONTH(封面!$G$13)-1,)-OFFSET('2019制造费用'!$H78,0,MONTH(封面!$G$13)-1,)</f>
        <v>0</v>
      </c>
      <c r="E78" s="115">
        <f ca="1">OFFSET($H78,0,MONTH(封面!$G$13)-1,)-OFFSET('2019预算制造费用'!$H78,0,MONTH(封面!$G$13)-1,)</f>
        <v>0</v>
      </c>
      <c r="F78" s="115">
        <f ca="1">SUM(OFFSET($H78,0,0,1,MONTH(封面!$G$13)))-SUM(OFFSET('2019制造费用'!$H78,0,0,1,MONTH(封面!$G$13)))</f>
        <v>0</v>
      </c>
      <c r="G78" s="115">
        <f ca="1">SUM(OFFSET($H78,0,0,1,MONTH(封面!$G$13)))-SUM(OFFSET('2019预算制造费用'!$H78,0,0,1,MONTH(封面!$G$13)))</f>
        <v>0</v>
      </c>
      <c r="H78" s="125"/>
      <c r="I78" s="81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16">
        <f t="shared" si="1"/>
        <v>0</v>
      </c>
      <c r="U78" s="88"/>
    </row>
    <row r="79" spans="1:21" s="15" customFormat="1" ht="17.25" customHeight="1">
      <c r="A79" s="186"/>
      <c r="B79" s="21" t="s">
        <v>224</v>
      </c>
      <c r="C79" s="48" t="s">
        <v>97</v>
      </c>
      <c r="D79" s="115">
        <f ca="1">OFFSET($H79,0,MONTH(封面!$G$13)-1,)-OFFSET('2019制造费用'!$H79,0,MONTH(封面!$G$13)-1,)</f>
        <v>0</v>
      </c>
      <c r="E79" s="115">
        <f ca="1">OFFSET($H79,0,MONTH(封面!$G$13)-1,)-OFFSET('2019预算制造费用'!$H79,0,MONTH(封面!$G$13)-1,)</f>
        <v>0</v>
      </c>
      <c r="F79" s="115">
        <f ca="1">SUM(OFFSET($H79,0,0,1,MONTH(封面!$G$13)))-SUM(OFFSET('2019制造费用'!$H79,0,0,1,MONTH(封面!$G$13)))</f>
        <v>0</v>
      </c>
      <c r="G79" s="115">
        <f ca="1">SUM(OFFSET($H79,0,0,1,MONTH(封面!$G$13)))-SUM(OFFSET('2019预算制造费用'!$H79,0,0,1,MONTH(封面!$G$13)))</f>
        <v>0</v>
      </c>
      <c r="H79" s="125"/>
      <c r="I79" s="81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16">
        <f t="shared" si="1"/>
        <v>0</v>
      </c>
      <c r="U79" s="88"/>
    </row>
    <row r="80" spans="1:21" s="15" customFormat="1" ht="17.25" customHeight="1">
      <c r="A80" s="174" t="s">
        <v>98</v>
      </c>
      <c r="B80" s="21" t="s">
        <v>99</v>
      </c>
      <c r="C80" s="48" t="s">
        <v>100</v>
      </c>
      <c r="D80" s="115">
        <f ca="1">OFFSET($H80,0,MONTH(封面!$G$13)-1,)-OFFSET('2019制造费用'!$H80,0,MONTH(封面!$G$13)-1,)</f>
        <v>14464.61</v>
      </c>
      <c r="E80" s="115">
        <f ca="1">OFFSET($H80,0,MONTH(封面!$G$13)-1,)-OFFSET('2019预算制造费用'!$H80,0,MONTH(封面!$G$13)-1,)</f>
        <v>14464.61</v>
      </c>
      <c r="F80" s="115">
        <f ca="1">SUM(OFFSET($H80,0,0,1,MONTH(封面!$G$13)))-SUM(OFFSET('2019制造费用'!$H80,0,0,1,MONTH(封面!$G$13)))</f>
        <v>54927.89</v>
      </c>
      <c r="G80" s="115">
        <f ca="1">SUM(OFFSET($H80,0,0,1,MONTH(封面!$G$13)))-SUM(OFFSET('2019预算制造费用'!$H80,0,0,1,MONTH(封面!$G$13)))</f>
        <v>54927.89</v>
      </c>
      <c r="H80" s="125"/>
      <c r="I80" s="81"/>
      <c r="J80" s="125">
        <v>40463.279999999999</v>
      </c>
      <c r="K80" s="125">
        <v>14464.61</v>
      </c>
      <c r="L80" s="125"/>
      <c r="M80" s="125"/>
      <c r="N80" s="125"/>
      <c r="O80" s="125"/>
      <c r="P80" s="125"/>
      <c r="Q80" s="125"/>
      <c r="R80" s="125"/>
      <c r="S80" s="125"/>
      <c r="T80" s="116">
        <f t="shared" si="1"/>
        <v>54927.89</v>
      </c>
      <c r="U80" s="88"/>
    </row>
    <row r="81" spans="1:29" s="15" customFormat="1" ht="17.25" customHeight="1">
      <c r="A81" s="174"/>
      <c r="B81" s="21" t="s">
        <v>225</v>
      </c>
      <c r="C81" s="45" t="s">
        <v>101</v>
      </c>
      <c r="D81" s="115">
        <f ca="1">OFFSET($H81,0,MONTH(封面!$G$13)-1,)-OFFSET('2019制造费用'!$H81,0,MONTH(封面!$G$13)-1,)</f>
        <v>0</v>
      </c>
      <c r="E81" s="115">
        <f ca="1">OFFSET($H81,0,MONTH(封面!$G$13)-1,)-OFFSET('2019预算制造费用'!$H81,0,MONTH(封面!$G$13)-1,)</f>
        <v>0</v>
      </c>
      <c r="F81" s="115">
        <f ca="1">SUM(OFFSET($H81,0,0,1,MONTH(封面!$G$13)))-SUM(OFFSET('2019制造费用'!$H81,0,0,1,MONTH(封面!$G$13)))</f>
        <v>-7297.41</v>
      </c>
      <c r="G81" s="115">
        <f ca="1">SUM(OFFSET($H81,0,0,1,MONTH(封面!$G$13)))-SUM(OFFSET('2019预算制造费用'!$H81,0,0,1,MONTH(封面!$G$13)))</f>
        <v>0</v>
      </c>
      <c r="H81" s="125"/>
      <c r="I81" s="81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16">
        <f t="shared" si="1"/>
        <v>0</v>
      </c>
      <c r="U81" s="88"/>
    </row>
    <row r="82" spans="1:29" s="15" customFormat="1" ht="17.25" customHeight="1">
      <c r="A82" s="174"/>
      <c r="B82" s="175" t="s">
        <v>102</v>
      </c>
      <c r="C82" s="45" t="s">
        <v>103</v>
      </c>
      <c r="D82" s="115">
        <f ca="1">OFFSET($H82,0,MONTH(封面!$G$13)-1,)-OFFSET('2019制造费用'!$H82,0,MONTH(封面!$G$13)-1,)</f>
        <v>0</v>
      </c>
      <c r="E82" s="115">
        <f ca="1">OFFSET($H82,0,MONTH(封面!$G$13)-1,)-OFFSET('2019预算制造费用'!$H82,0,MONTH(封面!$G$13)-1,)</f>
        <v>0</v>
      </c>
      <c r="F82" s="115">
        <f ca="1">SUM(OFFSET($H82,0,0,1,MONTH(封面!$G$13)))-SUM(OFFSET('2019制造费用'!$H82,0,0,1,MONTH(封面!$G$13)))</f>
        <v>0</v>
      </c>
      <c r="G82" s="115">
        <f ca="1">SUM(OFFSET($H82,0,0,1,MONTH(封面!$G$13)))-SUM(OFFSET('2019预算制造费用'!$H82,0,0,1,MONTH(封面!$G$13)))</f>
        <v>0</v>
      </c>
      <c r="H82" s="125"/>
      <c r="I82" s="81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16">
        <f t="shared" si="1"/>
        <v>0</v>
      </c>
      <c r="U82" s="88"/>
    </row>
    <row r="83" spans="1:29" s="15" customFormat="1" ht="17.25" customHeight="1">
      <c r="A83" s="174"/>
      <c r="B83" s="176"/>
      <c r="C83" s="45" t="s">
        <v>104</v>
      </c>
      <c r="D83" s="115">
        <f ca="1">OFFSET($H83,0,MONTH(封面!$G$13)-1,)-OFFSET('2019制造费用'!$H83,0,MONTH(封面!$G$13)-1,)</f>
        <v>0</v>
      </c>
      <c r="E83" s="115">
        <f ca="1">OFFSET($H83,0,MONTH(封面!$G$13)-1,)-OFFSET('2019预算制造费用'!$H83,0,MONTH(封面!$G$13)-1,)</f>
        <v>0</v>
      </c>
      <c r="F83" s="115">
        <f ca="1">SUM(OFFSET($H83,0,0,1,MONTH(封面!$G$13)))-SUM(OFFSET('2019制造费用'!$H83,0,0,1,MONTH(封面!$G$13)))</f>
        <v>0</v>
      </c>
      <c r="G83" s="115">
        <f ca="1">SUM(OFFSET($H83,0,0,1,MONTH(封面!$G$13)))-SUM(OFFSET('2019预算制造费用'!$H83,0,0,1,MONTH(封面!$G$13)))</f>
        <v>0</v>
      </c>
      <c r="H83" s="125"/>
      <c r="I83" s="81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16">
        <f t="shared" si="1"/>
        <v>0</v>
      </c>
      <c r="U83" s="88"/>
    </row>
    <row r="84" spans="1:29" s="15" customFormat="1" ht="17.25" customHeight="1">
      <c r="A84" s="174"/>
      <c r="B84" s="177"/>
      <c r="C84" s="45" t="s">
        <v>105</v>
      </c>
      <c r="D84" s="115">
        <f ca="1">OFFSET($H84,0,MONTH(封面!$G$13)-1,)-OFFSET('2019制造费用'!$H84,0,MONTH(封面!$G$13)-1,)</f>
        <v>0</v>
      </c>
      <c r="E84" s="115">
        <f ca="1">OFFSET($H84,0,MONTH(封面!$G$13)-1,)-OFFSET('2019预算制造费用'!$H84,0,MONTH(封面!$G$13)-1,)</f>
        <v>0</v>
      </c>
      <c r="F84" s="115">
        <f ca="1">SUM(OFFSET($H84,0,0,1,MONTH(封面!$G$13)))-SUM(OFFSET('2019制造费用'!$H84,0,0,1,MONTH(封面!$G$13)))</f>
        <v>0</v>
      </c>
      <c r="G84" s="115">
        <f ca="1">SUM(OFFSET($H84,0,0,1,MONTH(封面!$G$13)))-SUM(OFFSET('2019预算制造费用'!$H84,0,0,1,MONTH(封面!$G$13)))</f>
        <v>0</v>
      </c>
      <c r="H84" s="125"/>
      <c r="I84" s="81"/>
      <c r="J84" s="125"/>
      <c r="K84" s="125"/>
      <c r="L84" s="125"/>
      <c r="M84" s="125"/>
      <c r="N84" s="125"/>
      <c r="O84" s="125"/>
      <c r="P84" s="125"/>
      <c r="Q84" s="125"/>
      <c r="R84" s="125"/>
      <c r="S84" s="125"/>
      <c r="T84" s="116">
        <f t="shared" si="1"/>
        <v>0</v>
      </c>
      <c r="U84" s="88"/>
    </row>
    <row r="85" spans="1:29" s="15" customFormat="1" ht="17.25" customHeight="1">
      <c r="A85" s="174"/>
      <c r="B85" s="21" t="s">
        <v>106</v>
      </c>
      <c r="C85" s="48" t="s">
        <v>107</v>
      </c>
      <c r="D85" s="115">
        <f ca="1">OFFSET($H85,0,MONTH(封面!$G$13)-1,)-OFFSET('2019制造费用'!$H85,0,MONTH(封面!$G$13)-1,)</f>
        <v>0</v>
      </c>
      <c r="E85" s="115">
        <f ca="1">OFFSET($H85,0,MONTH(封面!$G$13)-1,)-OFFSET('2019预算制造费用'!$H85,0,MONTH(封面!$G$13)-1,)</f>
        <v>0</v>
      </c>
      <c r="F85" s="115">
        <f ca="1">SUM(OFFSET($H85,0,0,1,MONTH(封面!$G$13)))-SUM(OFFSET('2019制造费用'!$H85,0,0,1,MONTH(封面!$G$13)))</f>
        <v>0</v>
      </c>
      <c r="G85" s="115">
        <f ca="1">SUM(OFFSET($H85,0,0,1,MONTH(封面!$G$13)))-SUM(OFFSET('2019预算制造费用'!$H85,0,0,1,MONTH(封面!$G$13)))</f>
        <v>0</v>
      </c>
      <c r="H85" s="125"/>
      <c r="I85" s="81"/>
      <c r="J85" s="125"/>
      <c r="K85" s="125"/>
      <c r="L85" s="125"/>
      <c r="M85" s="125"/>
      <c r="N85" s="125"/>
      <c r="O85" s="125"/>
      <c r="P85" s="125"/>
      <c r="Q85" s="125"/>
      <c r="R85" s="125"/>
      <c r="S85" s="125"/>
      <c r="T85" s="116">
        <f t="shared" si="1"/>
        <v>0</v>
      </c>
      <c r="U85" s="88"/>
    </row>
    <row r="86" spans="1:29" s="15" customFormat="1" ht="17.25" customHeight="1">
      <c r="A86" s="169" t="s">
        <v>108</v>
      </c>
      <c r="B86" s="21" t="s">
        <v>109</v>
      </c>
      <c r="C86" s="48" t="s">
        <v>110</v>
      </c>
      <c r="D86" s="115">
        <f ca="1">OFFSET($H86,0,MONTH(封面!$G$13)-1,)-OFFSET('2019制造费用'!$H86,0,MONTH(封面!$G$13)-1,)</f>
        <v>0</v>
      </c>
      <c r="E86" s="115">
        <f ca="1">OFFSET($H86,0,MONTH(封面!$G$13)-1,)-OFFSET('2019预算制造费用'!$H86,0,MONTH(封面!$G$13)-1,)</f>
        <v>0</v>
      </c>
      <c r="F86" s="115">
        <f ca="1">SUM(OFFSET($H86,0,0,1,MONTH(封面!$G$13)))-SUM(OFFSET('2019制造费用'!$H86,0,0,1,MONTH(封面!$G$13)))</f>
        <v>0</v>
      </c>
      <c r="G86" s="115">
        <f ca="1">SUM(OFFSET($H86,0,0,1,MONTH(封面!$G$13)))-SUM(OFFSET('2019预算制造费用'!$H86,0,0,1,MONTH(封面!$G$13)))</f>
        <v>0</v>
      </c>
      <c r="H86" s="125"/>
      <c r="I86" s="81"/>
      <c r="J86" s="125"/>
      <c r="K86" s="125"/>
      <c r="L86" s="125"/>
      <c r="M86" s="125"/>
      <c r="N86" s="125"/>
      <c r="O86" s="125"/>
      <c r="P86" s="125"/>
      <c r="Q86" s="125"/>
      <c r="R86" s="125"/>
      <c r="S86" s="125"/>
      <c r="T86" s="116">
        <f t="shared" si="1"/>
        <v>0</v>
      </c>
      <c r="U86" s="88"/>
    </row>
    <row r="87" spans="1:29" s="15" customFormat="1" ht="17.25" customHeight="1">
      <c r="A87" s="169"/>
      <c r="B87" s="21" t="s">
        <v>111</v>
      </c>
      <c r="C87" s="48" t="s">
        <v>112</v>
      </c>
      <c r="D87" s="115">
        <f ca="1">OFFSET($H87,0,MONTH(封面!$G$13)-1,)-OFFSET('2019制造费用'!$H87,0,MONTH(封面!$G$13)-1,)</f>
        <v>0</v>
      </c>
      <c r="E87" s="115">
        <f ca="1">OFFSET($H87,0,MONTH(封面!$G$13)-1,)-OFFSET('2019预算制造费用'!$H87,0,MONTH(封面!$G$13)-1,)</f>
        <v>0</v>
      </c>
      <c r="F87" s="115">
        <f ca="1">SUM(OFFSET($H87,0,0,1,MONTH(封面!$G$13)))-SUM(OFFSET('2019制造费用'!$H87,0,0,1,MONTH(封面!$G$13)))</f>
        <v>0</v>
      </c>
      <c r="G87" s="115">
        <f ca="1">SUM(OFFSET($H87,0,0,1,MONTH(封面!$G$13)))-SUM(OFFSET('2019预算制造费用'!$H87,0,0,1,MONTH(封面!$G$13)))</f>
        <v>0</v>
      </c>
      <c r="H87" s="125"/>
      <c r="I87" s="81"/>
      <c r="J87" s="125"/>
      <c r="K87" s="125"/>
      <c r="L87" s="125"/>
      <c r="M87" s="125"/>
      <c r="N87" s="125"/>
      <c r="O87" s="125"/>
      <c r="P87" s="125"/>
      <c r="Q87" s="125"/>
      <c r="R87" s="125"/>
      <c r="S87" s="125"/>
      <c r="T87" s="116">
        <f t="shared" si="1"/>
        <v>0</v>
      </c>
      <c r="U87" s="88"/>
    </row>
    <row r="88" spans="1:29" s="15" customFormat="1" ht="17.25" customHeight="1">
      <c r="A88" s="169"/>
      <c r="B88" s="21" t="s">
        <v>113</v>
      </c>
      <c r="C88" s="48" t="s">
        <v>114</v>
      </c>
      <c r="D88" s="115">
        <f ca="1">OFFSET($H88,0,MONTH(封面!$G$13)-1,)-OFFSET('2019制造费用'!$H88,0,MONTH(封面!$G$13)-1,)</f>
        <v>0</v>
      </c>
      <c r="E88" s="115">
        <f ca="1">OFFSET($H88,0,MONTH(封面!$G$13)-1,)-OFFSET('2019预算制造费用'!$H88,0,MONTH(封面!$G$13)-1,)</f>
        <v>0</v>
      </c>
      <c r="F88" s="115">
        <f ca="1">SUM(OFFSET($H88,0,0,1,MONTH(封面!$G$13)))-SUM(OFFSET('2019制造费用'!$H88,0,0,1,MONTH(封面!$G$13)))</f>
        <v>0</v>
      </c>
      <c r="G88" s="115">
        <f ca="1">SUM(OFFSET($H88,0,0,1,MONTH(封面!$G$13)))-SUM(OFFSET('2019预算制造费用'!$H88,0,0,1,MONTH(封面!$G$13)))</f>
        <v>0</v>
      </c>
      <c r="H88" s="125"/>
      <c r="I88" s="81"/>
      <c r="J88" s="125"/>
      <c r="K88" s="125"/>
      <c r="L88" s="125"/>
      <c r="M88" s="125"/>
      <c r="N88" s="125"/>
      <c r="O88" s="125"/>
      <c r="P88" s="125"/>
      <c r="Q88" s="125"/>
      <c r="R88" s="125"/>
      <c r="S88" s="125"/>
      <c r="T88" s="116">
        <f t="shared" si="1"/>
        <v>0</v>
      </c>
      <c r="U88" s="88"/>
    </row>
    <row r="89" spans="1:29" s="15" customFormat="1" ht="17.25" customHeight="1">
      <c r="A89" s="169"/>
      <c r="B89" s="19" t="s">
        <v>226</v>
      </c>
      <c r="C89" s="48" t="s">
        <v>115</v>
      </c>
      <c r="D89" s="115">
        <f ca="1">OFFSET($H89,0,MONTH(封面!$G$13)-1,)-OFFSET('2019制造费用'!$H89,0,MONTH(封面!$G$13)-1,)</f>
        <v>0</v>
      </c>
      <c r="E89" s="115">
        <f ca="1">OFFSET($H89,0,MONTH(封面!$G$13)-1,)-OFFSET('2019预算制造费用'!$H89,0,MONTH(封面!$G$13)-1,)</f>
        <v>0</v>
      </c>
      <c r="F89" s="115">
        <f ca="1">SUM(OFFSET($H89,0,0,1,MONTH(封面!$G$13)))-SUM(OFFSET('2019制造费用'!$H89,0,0,1,MONTH(封面!$G$13)))</f>
        <v>0</v>
      </c>
      <c r="G89" s="115">
        <f ca="1">SUM(OFFSET($H89,0,0,1,MONTH(封面!$G$13)))-SUM(OFFSET('2019预算制造费用'!$H89,0,0,1,MONTH(封面!$G$13)))</f>
        <v>0</v>
      </c>
      <c r="H89" s="125"/>
      <c r="I89" s="81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16">
        <f t="shared" si="1"/>
        <v>0</v>
      </c>
      <c r="U89" s="88"/>
    </row>
    <row r="90" spans="1:29" s="15" customFormat="1" ht="17.25" customHeight="1">
      <c r="A90" s="170" t="s">
        <v>116</v>
      </c>
      <c r="B90" s="19" t="s">
        <v>227</v>
      </c>
      <c r="C90" s="48" t="s">
        <v>117</v>
      </c>
      <c r="D90" s="115">
        <f ca="1">OFFSET($H90,0,MONTH(封面!$G$13)-1,)-OFFSET('2019制造费用'!$H90,0,MONTH(封面!$G$13)-1,)</f>
        <v>0</v>
      </c>
      <c r="E90" s="115">
        <f ca="1">OFFSET($H90,0,MONTH(封面!$G$13)-1,)-OFFSET('2019预算制造费用'!$H90,0,MONTH(封面!$G$13)-1,)</f>
        <v>0</v>
      </c>
      <c r="F90" s="115">
        <f ca="1">SUM(OFFSET($H90,0,0,1,MONTH(封面!$G$13)))-SUM(OFFSET('2019制造费用'!$H90,0,0,1,MONTH(封面!$G$13)))</f>
        <v>0</v>
      </c>
      <c r="G90" s="115">
        <f ca="1">SUM(OFFSET($H90,0,0,1,MONTH(封面!$G$13)))-SUM(OFFSET('2019预算制造费用'!$H90,0,0,1,MONTH(封面!$G$13)))</f>
        <v>0</v>
      </c>
      <c r="H90" s="125"/>
      <c r="I90" s="81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16">
        <f t="shared" si="1"/>
        <v>0</v>
      </c>
      <c r="U90" s="88"/>
    </row>
    <row r="91" spans="1:29" s="15" customFormat="1" ht="17.25" customHeight="1">
      <c r="A91" s="171"/>
      <c r="B91" s="29" t="s">
        <v>228</v>
      </c>
      <c r="C91" s="48" t="s">
        <v>441</v>
      </c>
      <c r="D91" s="115">
        <f ca="1">OFFSET($H91,0,MONTH(封面!$G$13)-1,)-OFFSET('2019制造费用'!$H91,0,MONTH(封面!$G$13)-1,)</f>
        <v>0</v>
      </c>
      <c r="E91" s="115">
        <f ca="1">OFFSET($H91,0,MONTH(封面!$G$13)-1,)-OFFSET('2019预算制造费用'!$H91,0,MONTH(封面!$G$13)-1,)</f>
        <v>0</v>
      </c>
      <c r="F91" s="115">
        <f ca="1">SUM(OFFSET($H91,0,0,1,MONTH(封面!$G$13)))-SUM(OFFSET('2019制造费用'!$H91,0,0,1,MONTH(封面!$G$13)))</f>
        <v>0</v>
      </c>
      <c r="G91" s="115">
        <f ca="1">SUM(OFFSET($H91,0,0,1,MONTH(封面!$G$13)))-SUM(OFFSET('2019预算制造费用'!$H91,0,0,1,MONTH(封面!$G$13)))</f>
        <v>0</v>
      </c>
      <c r="H91" s="125"/>
      <c r="I91" s="81"/>
      <c r="J91" s="125"/>
      <c r="K91" s="125"/>
      <c r="L91" s="125"/>
      <c r="M91" s="125"/>
      <c r="N91" s="125"/>
      <c r="O91" s="125"/>
      <c r="P91" s="125"/>
      <c r="Q91" s="125"/>
      <c r="R91" s="125"/>
      <c r="S91" s="125"/>
      <c r="T91" s="116">
        <f t="shared" si="1"/>
        <v>0</v>
      </c>
      <c r="U91" s="88"/>
    </row>
    <row r="92" spans="1:29" s="15" customFormat="1" ht="17.25" customHeight="1">
      <c r="A92" s="172"/>
      <c r="B92" s="21" t="s">
        <v>118</v>
      </c>
      <c r="C92" s="48" t="s">
        <v>16</v>
      </c>
      <c r="D92" s="115">
        <f ca="1">OFFSET($H92,0,MONTH(封面!$G$13)-1,)-OFFSET('2019制造费用'!$H92,0,MONTH(封面!$G$13)-1,)</f>
        <v>300.16000000000349</v>
      </c>
      <c r="E92" s="115">
        <f ca="1">OFFSET($H92,0,MONTH(封面!$G$13)-1,)-OFFSET('2019预算制造费用'!$H92,0,MONTH(封面!$G$13)-1,)</f>
        <v>131776.81</v>
      </c>
      <c r="F92" s="115">
        <f ca="1">SUM(OFFSET($H92,0,0,1,MONTH(封面!$G$13)))-SUM(OFFSET('2019制造费用'!$H92,0,0,1,MONTH(封面!$G$13)))</f>
        <v>-238689.52999999997</v>
      </c>
      <c r="G92" s="115">
        <f ca="1">SUM(OFFSET($H92,0,0,1,MONTH(封面!$G$13)))-SUM(OFFSET('2019预算制造费用'!$H92,0,0,1,MONTH(封面!$G$13)))</f>
        <v>333681.93</v>
      </c>
      <c r="H92" s="125">
        <v>91196.53</v>
      </c>
      <c r="I92" s="81">
        <v>49778.25</v>
      </c>
      <c r="J92" s="125">
        <v>60930.34</v>
      </c>
      <c r="K92" s="125">
        <v>131776.81</v>
      </c>
      <c r="L92" s="125"/>
      <c r="M92" s="125"/>
      <c r="N92" s="125"/>
      <c r="O92" s="125"/>
      <c r="P92" s="125"/>
      <c r="Q92" s="125"/>
      <c r="R92" s="125"/>
      <c r="S92" s="125"/>
      <c r="T92" s="116">
        <f t="shared" si="1"/>
        <v>333681.93</v>
      </c>
      <c r="U92" s="88"/>
    </row>
    <row r="93" spans="1:29" s="31" customFormat="1" ht="15" customHeight="1">
      <c r="A93" s="173" t="s">
        <v>119</v>
      </c>
      <c r="B93" s="173"/>
      <c r="C93" s="173"/>
      <c r="D93" s="116">
        <f ca="1">SUM(D6:D92)</f>
        <v>68135.990000000034</v>
      </c>
      <c r="E93" s="116">
        <f ca="1">SUM(E6:E92)</f>
        <v>1227983.8600000003</v>
      </c>
      <c r="F93" s="116">
        <f ca="1">SUM(F6:F92)</f>
        <v>-152899.92000000004</v>
      </c>
      <c r="G93" s="116">
        <f ca="1">SUM(G6:G92)</f>
        <v>4102280.89</v>
      </c>
      <c r="H93" s="116">
        <f>SUM(H6:H92)</f>
        <v>990786.52000000014</v>
      </c>
      <c r="I93" s="89">
        <f>SUM(I6:I92)</f>
        <v>889767.68</v>
      </c>
      <c r="J93" s="116">
        <f>SUM(J6:J92)</f>
        <v>993742.83000000007</v>
      </c>
      <c r="K93" s="116">
        <f>SUM(K6:K92)</f>
        <v>1227983.8600000003</v>
      </c>
      <c r="L93" s="116">
        <f>SUM(L6:L92)</f>
        <v>0</v>
      </c>
      <c r="M93" s="116">
        <f>SUM(M6:M92)</f>
        <v>0</v>
      </c>
      <c r="N93" s="116">
        <f>SUM(N6:N92)</f>
        <v>0</v>
      </c>
      <c r="O93" s="116">
        <f>SUM(O6:O92)</f>
        <v>0</v>
      </c>
      <c r="P93" s="116">
        <f>SUM(P6:P92)</f>
        <v>0</v>
      </c>
      <c r="Q93" s="116">
        <f>SUM(Q6:Q92)</f>
        <v>0</v>
      </c>
      <c r="R93" s="116">
        <f>SUM(R6:R92)</f>
        <v>0</v>
      </c>
      <c r="S93" s="116">
        <f>SUM(S6:S92)</f>
        <v>0</v>
      </c>
      <c r="T93" s="116">
        <f>SUM(T6:T92)</f>
        <v>4102280.89</v>
      </c>
      <c r="U93" s="88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168" t="s">
        <v>258</v>
      </c>
      <c r="B94" s="168"/>
      <c r="C94" s="168"/>
      <c r="D94" s="115">
        <f ca="1">OFFSET(H94,0,MONTH(封面!$G$13)-1,)-OFFSET('2019制造费用'!H94,0,MONTH(封面!$G$13)-1,)</f>
        <v>0</v>
      </c>
      <c r="E94" s="115"/>
      <c r="F94" s="115">
        <f ca="1">SUM(OFFSET($H94,0,0,1,MONTH(封面!$G$13)))-SUM(OFFSET('2019制造费用'!$H94,0,0,1,MONTH(封面!$G$13)))</f>
        <v>0</v>
      </c>
      <c r="G94" s="115"/>
      <c r="H94" s="115"/>
      <c r="I94" s="81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6">
        <f t="shared" si="1"/>
        <v>0</v>
      </c>
      <c r="U94" s="88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168" t="s">
        <v>229</v>
      </c>
      <c r="B95" s="168"/>
      <c r="C95" s="168"/>
      <c r="D95" s="115">
        <f ca="1">OFFSET(H95,0,MONTH(封面!$G$13)-1,)-OFFSET('2019制造费用'!H95,0,MONTH(封面!$G$13)-1,)</f>
        <v>68135.990000000224</v>
      </c>
      <c r="E95" s="115"/>
      <c r="F95" s="115">
        <f ca="1">SUM(OFFSET($H95,0,0,1,MONTH(封面!$G$13)))-SUM(OFFSET('2019制造费用'!$H95,0,0,1,MONTH(封面!$G$13)))</f>
        <v>-152899.91999999993</v>
      </c>
      <c r="G95" s="115"/>
      <c r="H95" s="115">
        <f>H93</f>
        <v>990786.52000000014</v>
      </c>
      <c r="I95" s="81">
        <f t="shared" ref="I95:S95" si="2">I93</f>
        <v>889767.68</v>
      </c>
      <c r="J95" s="125">
        <f t="shared" si="2"/>
        <v>993742.83000000007</v>
      </c>
      <c r="K95" s="125">
        <f t="shared" si="2"/>
        <v>1227983.8600000003</v>
      </c>
      <c r="L95" s="125">
        <f t="shared" si="2"/>
        <v>0</v>
      </c>
      <c r="M95" s="125">
        <f t="shared" si="2"/>
        <v>0</v>
      </c>
      <c r="N95" s="125">
        <f t="shared" si="2"/>
        <v>0</v>
      </c>
      <c r="O95" s="125">
        <f>O93</f>
        <v>0</v>
      </c>
      <c r="P95" s="125">
        <f t="shared" si="2"/>
        <v>0</v>
      </c>
      <c r="Q95" s="125">
        <f t="shared" si="2"/>
        <v>0</v>
      </c>
      <c r="R95" s="125">
        <f t="shared" si="2"/>
        <v>0</v>
      </c>
      <c r="S95" s="125">
        <f t="shared" si="2"/>
        <v>0</v>
      </c>
      <c r="T95" s="116">
        <f t="shared" si="1"/>
        <v>4102280.8900000006</v>
      </c>
      <c r="U95" s="88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168" t="s">
        <v>120</v>
      </c>
      <c r="B96" s="168"/>
      <c r="C96" s="168"/>
      <c r="D96" s="115">
        <f ca="1">OFFSET(H96,0,MONTH(封面!$G$13)-1,)-OFFSET('2019制造费用'!H96,0,MONTH(封面!$G$13)-1,)</f>
        <v>0</v>
      </c>
      <c r="E96" s="115"/>
      <c r="F96" s="115">
        <f ca="1">SUM(OFFSET($H96,0,0,1,MONTH(封面!$G$13)))-SUM(OFFSET('2019制造费用'!$H96,0,0,1,MONTH(封面!$G$13)))</f>
        <v>0</v>
      </c>
      <c r="G96" s="115"/>
      <c r="H96" s="115"/>
      <c r="I96" s="81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6">
        <f t="shared" si="1"/>
        <v>0</v>
      </c>
      <c r="U96" s="88"/>
      <c r="V96" s="15"/>
      <c r="W96" s="15"/>
      <c r="X96" s="15"/>
      <c r="Y96" s="15"/>
      <c r="Z96" s="15"/>
      <c r="AA96" s="15"/>
      <c r="AB96" s="15"/>
      <c r="AC96" s="15"/>
    </row>
    <row r="97" spans="1:21" ht="15" customHeight="1">
      <c r="A97" s="168" t="s">
        <v>239</v>
      </c>
      <c r="B97" s="168"/>
      <c r="C97" s="168"/>
      <c r="D97" s="115">
        <f ca="1">OFFSET(H97,0,MONTH(封面!$G$13)-1,)-OFFSET('2019制造费用'!H97,0,MONTH(封面!$G$13)-1,)</f>
        <v>0</v>
      </c>
      <c r="E97" s="117"/>
      <c r="F97" s="115">
        <f ca="1">SUM(OFFSET($H97,0,0,1,MONTH(封面!$G$13)))-SUM(OFFSET('2019制造费用'!$H97,0,0,1,MONTH(封面!$G$13)))</f>
        <v>0</v>
      </c>
      <c r="G97" s="117"/>
      <c r="H97" s="115"/>
      <c r="I97" s="81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6">
        <f t="shared" si="1"/>
        <v>0</v>
      </c>
      <c r="U97" s="82"/>
    </row>
    <row r="98" spans="1:21" s="39" customFormat="1">
      <c r="A98" s="135"/>
      <c r="B98" s="135"/>
      <c r="C98" s="39" t="s">
        <v>122</v>
      </c>
      <c r="D98" s="136">
        <f ca="1">D93-SUM(D94:D97)</f>
        <v>-1.8917489796876907E-10</v>
      </c>
      <c r="E98" s="137"/>
      <c r="F98" s="136">
        <f ca="1">F93-SUM(F94:F97)</f>
        <v>0</v>
      </c>
      <c r="G98" s="137"/>
      <c r="H98" s="136">
        <f>H93-SUM(H94:H97)</f>
        <v>0</v>
      </c>
      <c r="I98" s="136">
        <f>I93-SUM(I94:I97)</f>
        <v>0</v>
      </c>
      <c r="J98" s="136">
        <f t="shared" ref="J98:T98" si="3">J93-SUM(J94:J97)</f>
        <v>0</v>
      </c>
      <c r="K98" s="136">
        <f>K93-SUM(K94:K97)</f>
        <v>0</v>
      </c>
      <c r="L98" s="136">
        <f>L93-SUM(L94:L97)</f>
        <v>0</v>
      </c>
      <c r="M98" s="136">
        <f>M93-SUM(M94:M97)</f>
        <v>0</v>
      </c>
      <c r="N98" s="136">
        <f>N93-SUM(N94:N97)</f>
        <v>0</v>
      </c>
      <c r="O98" s="136">
        <f t="shared" si="3"/>
        <v>0</v>
      </c>
      <c r="P98" s="136">
        <f t="shared" si="3"/>
        <v>0</v>
      </c>
      <c r="Q98" s="136">
        <f>Q93-SUM(Q94:Q97)</f>
        <v>0</v>
      </c>
      <c r="R98" s="136">
        <f t="shared" si="3"/>
        <v>0</v>
      </c>
      <c r="S98" s="136">
        <f>S93-SUM(S94:S97)</f>
        <v>0</v>
      </c>
      <c r="T98" s="136">
        <f t="shared" si="3"/>
        <v>0</v>
      </c>
      <c r="U98" s="136"/>
    </row>
    <row r="99" spans="1:21">
      <c r="G99" s="33"/>
      <c r="N99" s="132"/>
      <c r="P99" s="132"/>
      <c r="Q99" s="132"/>
      <c r="R99" s="132"/>
      <c r="S99" s="132"/>
    </row>
    <row r="100" spans="1:21">
      <c r="J100" s="132"/>
      <c r="M100" s="33"/>
      <c r="N100" s="33"/>
      <c r="O100" s="33"/>
      <c r="P100" s="33"/>
      <c r="Q100" s="33"/>
      <c r="R100" s="33"/>
      <c r="S100" s="33"/>
    </row>
    <row r="101" spans="1:21">
      <c r="J101" s="33"/>
    </row>
  </sheetData>
  <autoFilter ref="A5:T100"/>
  <customSheetViews>
    <customSheetView guid="{8309B07A-FC01-4476-88AB-A9C1650B1DDA}" showAutoFilter="1">
      <pane xSplit="3" ySplit="5" topLeftCell="J75" activePane="bottomRight" state="frozen"/>
      <selection pane="bottomRight" activeCell="S6" sqref="S6:S92"/>
      <pageMargins left="0.75" right="0.75" top="1" bottom="1" header="0.5" footer="0.5"/>
      <pageSetup paperSize="9" orientation="portrait" verticalDpi="1200" r:id="rId1"/>
      <headerFooter alignWithMargins="0"/>
      <autoFilter ref="A5:T98"/>
    </customSheetView>
    <customSheetView guid="{D4D59768-72E0-4FAB-974B-C4290D2FAC8F}" showAutoFilter="1">
      <pane xSplit="3" ySplit="5" topLeftCell="D75" activePane="bottomRight" state="frozen"/>
      <selection pane="bottomRight" activeCell="J16" sqref="J16"/>
      <pageMargins left="0.75" right="0.75" top="1" bottom="1" header="0.5" footer="0.5"/>
      <pageSetup paperSize="9" orientation="portrait" verticalDpi="1200" r:id="rId2"/>
      <headerFooter alignWithMargins="0"/>
      <autoFilter ref="A5:T98"/>
    </customSheetView>
    <customSheetView guid="{A37983A8-BC51-4154-8FEA-C3D4561882CC}" showAutoFilter="1">
      <pane xSplit="3" ySplit="5" topLeftCell="D88" activePane="bottomRight" state="frozen"/>
      <selection pane="bottomRight" activeCell="E102" sqref="E102"/>
      <pageMargins left="0.75" right="0.75" top="1" bottom="1" header="0.5" footer="0.5"/>
      <pageSetup paperSize="9" orientation="portrait" verticalDpi="1200" r:id="rId3"/>
      <headerFooter alignWithMargins="0"/>
      <autoFilter ref="A5:T98"/>
    </customSheetView>
    <customSheetView guid="{50C6B4FE-3059-4DA5-BCA6-E2B9EEC70A61}" showAutoFilter="1">
      <pane xSplit="3" ySplit="5" topLeftCell="F85" activePane="bottomRight" state="frozen"/>
      <selection pane="bottomRight" activeCell="N6" sqref="N6:N92"/>
      <pageMargins left="0.75" right="0.75" top="1" bottom="1" header="0.5" footer="0.5"/>
      <pageSetup paperSize="9" orientation="portrait" verticalDpi="1200" r:id="rId4"/>
      <headerFooter alignWithMargins="0"/>
      <autoFilter ref="A5:T98"/>
    </customSheetView>
    <customSheetView guid="{4948553E-BE76-402B-BAA8-3966B343194D}" showAutoFilter="1">
      <pane xSplit="3" ySplit="5" topLeftCell="D83" activePane="bottomRight" state="frozen"/>
      <selection pane="bottomRight" activeCell="C17" sqref="C17"/>
      <pageMargins left="0.75" right="0.75" top="1" bottom="1" header="0.5" footer="0.5"/>
      <pageSetup paperSize="9" orientation="portrait" verticalDpi="1200" r:id="rId5"/>
      <headerFooter alignWithMargins="0"/>
      <autoFilter ref="A5:T98"/>
    </customSheetView>
    <customSheetView guid="{35971C6B-DC11-492B-B782-2EF173FCC689}" showAutoFilter="1">
      <pane xSplit="3" ySplit="5" topLeftCell="D81" activePane="bottomRight" state="frozen"/>
      <selection pane="bottomRight" activeCell="D6" sqref="D6"/>
      <pageMargins left="0.75" right="0.75" top="1" bottom="1" header="0.5" footer="0.5"/>
      <pageSetup paperSize="9" orientation="portrait" verticalDpi="1200" r:id="rId6"/>
      <headerFooter alignWithMargins="0"/>
      <autoFilter ref="A5:T98"/>
    </customSheetView>
    <customSheetView guid="{32F6004C-FCD8-4606-8BB7-0BE0BE0666BF}" showAutoFilter="1">
      <pane xSplit="3" ySplit="5" topLeftCell="F85" activePane="bottomRight" state="frozen"/>
      <selection pane="bottomRight" activeCell="N6" sqref="N6:N92"/>
      <pageMargins left="0.75" right="0.75" top="1" bottom="1" header="0.5" footer="0.5"/>
      <pageSetup paperSize="9" orientation="portrait" verticalDpi="1200" r:id="rId7"/>
      <headerFooter alignWithMargins="0"/>
      <autoFilter ref="A5:T98"/>
    </customSheetView>
    <customSheetView guid="{5F046216-F62E-4A95-B8BD-6D2AB894BA3D}" showAutoFilter="1">
      <pane xSplit="3" ySplit="5" topLeftCell="J72" activePane="bottomRight" state="frozen"/>
      <selection pane="bottomRight" activeCell="S83" sqref="S83"/>
      <pageMargins left="0.75" right="0.75" top="1" bottom="1" header="0.5" footer="0.5"/>
      <pageSetup paperSize="9" orientation="portrait" verticalDpi="1200" r:id="rId8"/>
      <headerFooter alignWithMargins="0"/>
      <autoFilter ref="A5:T98"/>
    </customSheetView>
    <customSheetView guid="{20DEA1C3-F870-4325-A947-DF01307179C4}" showAutoFilter="1">
      <pane xSplit="3" ySplit="5" topLeftCell="D6" activePane="bottomRight" state="frozen"/>
      <selection pane="bottomRight" activeCell="H7" sqref="H7"/>
      <pageMargins left="0.75" right="0.75" top="1" bottom="1" header="0.5" footer="0.5"/>
      <pageSetup paperSize="9" orientation="portrait" verticalDpi="1200" r:id="rId9"/>
      <headerFooter alignWithMargins="0"/>
      <autoFilter ref="A5:T98"/>
    </customSheetView>
    <customSheetView guid="{A27792F8-7640-416B-AC24-5F35457394E7}" showAutoFilter="1">
      <pane xSplit="3" ySplit="5" topLeftCell="D75" activePane="bottomRight" state="frozen"/>
      <selection pane="bottomRight" activeCell="J16" sqref="J16"/>
      <pageMargins left="0.75" right="0.75" top="1" bottom="1" header="0.5" footer="0.5"/>
      <pageSetup paperSize="9" orientation="portrait" verticalDpi="1200" r:id="rId10"/>
      <headerFooter alignWithMargins="0"/>
      <autoFilter ref="A5:T98"/>
    </customSheetView>
  </customSheetViews>
  <mergeCells count="39">
    <mergeCell ref="A1:N1"/>
    <mergeCell ref="A4:A5"/>
    <mergeCell ref="B4:B5"/>
    <mergeCell ref="C4:C5"/>
    <mergeCell ref="D4:E4"/>
    <mergeCell ref="F4:G4"/>
    <mergeCell ref="H4:S4"/>
    <mergeCell ref="A41:A48"/>
    <mergeCell ref="B44:B45"/>
    <mergeCell ref="T4:T5"/>
    <mergeCell ref="U4:U5"/>
    <mergeCell ref="A6:A27"/>
    <mergeCell ref="B6:B7"/>
    <mergeCell ref="B10:B18"/>
    <mergeCell ref="A28:A40"/>
    <mergeCell ref="B28:B29"/>
    <mergeCell ref="B31:B33"/>
    <mergeCell ref="B34:B35"/>
    <mergeCell ref="B38:B39"/>
    <mergeCell ref="B22:B26"/>
    <mergeCell ref="A90:A92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80:A85"/>
    <mergeCell ref="B82:B84"/>
    <mergeCell ref="A86:A89"/>
    <mergeCell ref="A93:C93"/>
    <mergeCell ref="A94:C94"/>
    <mergeCell ref="A95:C95"/>
    <mergeCell ref="A96:C96"/>
    <mergeCell ref="A97:C97"/>
  </mergeCells>
  <phoneticPr fontId="10" type="noConversion"/>
  <conditionalFormatting sqref="U34:XFD34 A34:C34">
    <cfRule type="cellIs" dxfId="17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1"/>
  <headerFooter alignWithMargins="0"/>
  <legacyDrawing r:id="rId1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AC99"/>
  <sheetViews>
    <sheetView workbookViewId="0">
      <pane xSplit="7" ySplit="5" topLeftCell="H44" activePane="bottomRight" state="frozen"/>
      <selection activeCell="M96" sqref="M96"/>
      <selection pane="topRight" activeCell="M96" sqref="M96"/>
      <selection pane="bottomLeft" activeCell="M96" sqref="M96"/>
      <selection pane="bottomRight" activeCell="K61" sqref="K61"/>
    </sheetView>
  </sheetViews>
  <sheetFormatPr defaultRowHeight="14.25"/>
  <cols>
    <col min="1" max="1" width="5.625" style="7" customWidth="1"/>
    <col min="2" max="2" width="7.75" style="7" customWidth="1"/>
    <col min="3" max="3" width="9.25" style="7" customWidth="1"/>
    <col min="4" max="7" width="9" style="7" hidden="1" customWidth="1"/>
    <col min="8" max="19" width="9.125" style="7" bestFit="1" customWidth="1"/>
    <col min="20" max="20" width="10" style="7" bestFit="1" customWidth="1"/>
    <col min="21" max="21" width="12.625" style="7" customWidth="1"/>
    <col min="22" max="16384" width="9" style="7"/>
  </cols>
  <sheetData>
    <row r="1" spans="1:21" s="2" customFormat="1" ht="25.5">
      <c r="A1" s="162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"/>
      <c r="P1" s="1"/>
    </row>
    <row r="2" spans="1:21" s="58" customFormat="1" ht="12">
      <c r="A2" s="3"/>
      <c r="B2" s="4"/>
      <c r="C2" s="4"/>
      <c r="D2" s="4"/>
      <c r="E2" s="4"/>
      <c r="F2" s="4"/>
      <c r="G2" s="4"/>
      <c r="H2" s="66"/>
      <c r="I2" s="67"/>
      <c r="J2" s="67"/>
    </row>
    <row r="3" spans="1:21" s="4" customFormat="1" ht="12">
      <c r="A3" s="3"/>
      <c r="G3" s="68"/>
      <c r="I3" s="5"/>
      <c r="L3" s="5"/>
      <c r="N3" s="78"/>
      <c r="O3" s="78"/>
    </row>
    <row r="4" spans="1:21" s="8" customFormat="1" ht="14.25" customHeight="1">
      <c r="A4" s="163" t="s">
        <v>276</v>
      </c>
      <c r="B4" s="163" t="s">
        <v>277</v>
      </c>
      <c r="C4" s="164" t="s">
        <v>278</v>
      </c>
      <c r="D4" s="165" t="s">
        <v>279</v>
      </c>
      <c r="E4" s="166"/>
      <c r="F4" s="167" t="s">
        <v>280</v>
      </c>
      <c r="G4" s="167"/>
      <c r="H4" s="156" t="s">
        <v>446</v>
      </c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 t="s">
        <v>281</v>
      </c>
      <c r="U4" s="157"/>
    </row>
    <row r="5" spans="1:21" s="15" customFormat="1">
      <c r="A5" s="163"/>
      <c r="B5" s="163"/>
      <c r="C5" s="164"/>
      <c r="D5" s="79" t="s">
        <v>282</v>
      </c>
      <c r="E5" s="79" t="s">
        <v>283</v>
      </c>
      <c r="F5" s="79" t="s">
        <v>282</v>
      </c>
      <c r="G5" s="79" t="s">
        <v>283</v>
      </c>
      <c r="H5" s="80" t="s">
        <v>284</v>
      </c>
      <c r="I5" s="80" t="s">
        <v>285</v>
      </c>
      <c r="J5" s="80" t="s">
        <v>242</v>
      </c>
      <c r="K5" s="80" t="s">
        <v>243</v>
      </c>
      <c r="L5" s="80" t="s">
        <v>244</v>
      </c>
      <c r="M5" s="80" t="s">
        <v>245</v>
      </c>
      <c r="N5" s="80" t="s">
        <v>246</v>
      </c>
      <c r="O5" s="80" t="s">
        <v>247</v>
      </c>
      <c r="P5" s="80" t="s">
        <v>248</v>
      </c>
      <c r="Q5" s="80" t="s">
        <v>249</v>
      </c>
      <c r="R5" s="80" t="s">
        <v>250</v>
      </c>
      <c r="S5" s="80" t="s">
        <v>251</v>
      </c>
      <c r="T5" s="156"/>
      <c r="U5" s="158"/>
    </row>
    <row r="6" spans="1:21" s="15" customFormat="1" ht="14.25" customHeight="1">
      <c r="A6" s="187" t="s">
        <v>286</v>
      </c>
      <c r="B6" s="175" t="s">
        <v>287</v>
      </c>
      <c r="C6" s="16" t="s">
        <v>287</v>
      </c>
      <c r="D6" s="81"/>
      <c r="E6" s="81"/>
      <c r="F6" s="81"/>
      <c r="G6" s="81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10">
        <f>SUM(H6:S6)</f>
        <v>0</v>
      </c>
      <c r="U6" s="88"/>
    </row>
    <row r="7" spans="1:21" s="15" customFormat="1">
      <c r="A7" s="188"/>
      <c r="B7" s="199"/>
      <c r="C7" s="16" t="s">
        <v>288</v>
      </c>
      <c r="D7" s="81"/>
      <c r="E7" s="81"/>
      <c r="F7" s="81"/>
      <c r="G7" s="81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10">
        <f t="shared" ref="T7:T70" si="0">SUM(H7:S7)</f>
        <v>0</v>
      </c>
      <c r="U7" s="88"/>
    </row>
    <row r="8" spans="1:21" s="15" customFormat="1">
      <c r="A8" s="188"/>
      <c r="B8" s="60" t="s">
        <v>289</v>
      </c>
      <c r="C8" s="16" t="s">
        <v>5</v>
      </c>
      <c r="D8" s="81"/>
      <c r="E8" s="81"/>
      <c r="F8" s="81"/>
      <c r="G8" s="81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10">
        <f t="shared" si="0"/>
        <v>0</v>
      </c>
      <c r="U8" s="88"/>
    </row>
    <row r="9" spans="1:21" s="15" customFormat="1">
      <c r="A9" s="188"/>
      <c r="B9" s="60" t="s">
        <v>290</v>
      </c>
      <c r="C9" s="16" t="s">
        <v>7</v>
      </c>
      <c r="D9" s="81"/>
      <c r="E9" s="81"/>
      <c r="F9" s="81"/>
      <c r="G9" s="81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10">
        <f t="shared" si="0"/>
        <v>0</v>
      </c>
      <c r="U9" s="88"/>
    </row>
    <row r="10" spans="1:21" s="15" customFormat="1">
      <c r="A10" s="188"/>
      <c r="B10" s="175" t="s">
        <v>291</v>
      </c>
      <c r="C10" s="16" t="s">
        <v>8</v>
      </c>
      <c r="D10" s="81"/>
      <c r="E10" s="81"/>
      <c r="F10" s="81"/>
      <c r="G10" s="81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10">
        <f t="shared" si="0"/>
        <v>0</v>
      </c>
      <c r="U10" s="88"/>
    </row>
    <row r="11" spans="1:21" s="15" customFormat="1">
      <c r="A11" s="188"/>
      <c r="B11" s="176"/>
      <c r="C11" s="20" t="s">
        <v>9</v>
      </c>
      <c r="D11" s="81"/>
      <c r="E11" s="81"/>
      <c r="F11" s="81"/>
      <c r="G11" s="81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10">
        <f t="shared" si="0"/>
        <v>0</v>
      </c>
      <c r="U11" s="88"/>
    </row>
    <row r="12" spans="1:21" s="15" customFormat="1">
      <c r="A12" s="188"/>
      <c r="B12" s="176"/>
      <c r="C12" s="16" t="s">
        <v>10</v>
      </c>
      <c r="D12" s="81"/>
      <c r="E12" s="81"/>
      <c r="F12" s="81"/>
      <c r="G12" s="81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10">
        <f t="shared" si="0"/>
        <v>0</v>
      </c>
      <c r="U12" s="88"/>
    </row>
    <row r="13" spans="1:21" s="15" customFormat="1">
      <c r="A13" s="188"/>
      <c r="B13" s="176"/>
      <c r="C13" s="20" t="s">
        <v>11</v>
      </c>
      <c r="D13" s="81"/>
      <c r="E13" s="81"/>
      <c r="F13" s="81"/>
      <c r="G13" s="81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10">
        <f t="shared" si="0"/>
        <v>0</v>
      </c>
      <c r="U13" s="88"/>
    </row>
    <row r="14" spans="1:21" s="15" customFormat="1">
      <c r="A14" s="188"/>
      <c r="B14" s="176"/>
      <c r="C14" s="16" t="s">
        <v>12</v>
      </c>
      <c r="D14" s="81"/>
      <c r="E14" s="81"/>
      <c r="F14" s="81"/>
      <c r="G14" s="81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10">
        <f t="shared" si="0"/>
        <v>0</v>
      </c>
      <c r="U14" s="88"/>
    </row>
    <row r="15" spans="1:21" s="15" customFormat="1">
      <c r="A15" s="188"/>
      <c r="B15" s="176"/>
      <c r="C15" s="20" t="s">
        <v>13</v>
      </c>
      <c r="D15" s="81"/>
      <c r="E15" s="81"/>
      <c r="F15" s="81"/>
      <c r="G15" s="81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10">
        <f t="shared" si="0"/>
        <v>0</v>
      </c>
      <c r="U15" s="88"/>
    </row>
    <row r="16" spans="1:21" s="15" customFormat="1">
      <c r="A16" s="188"/>
      <c r="B16" s="176"/>
      <c r="C16" s="20" t="s">
        <v>14</v>
      </c>
      <c r="D16" s="81"/>
      <c r="E16" s="81"/>
      <c r="F16" s="81"/>
      <c r="G16" s="81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10">
        <f t="shared" si="0"/>
        <v>0</v>
      </c>
      <c r="U16" s="88"/>
    </row>
    <row r="17" spans="1:21" s="15" customFormat="1">
      <c r="A17" s="188"/>
      <c r="B17" s="176"/>
      <c r="C17" s="20" t="s">
        <v>15</v>
      </c>
      <c r="D17" s="81"/>
      <c r="E17" s="81"/>
      <c r="F17" s="81"/>
      <c r="G17" s="81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10">
        <f t="shared" si="0"/>
        <v>0</v>
      </c>
      <c r="U17" s="88"/>
    </row>
    <row r="18" spans="1:21" s="15" customFormat="1">
      <c r="A18" s="188"/>
      <c r="B18" s="177"/>
      <c r="C18" s="20" t="s">
        <v>16</v>
      </c>
      <c r="D18" s="81"/>
      <c r="E18" s="81"/>
      <c r="F18" s="81"/>
      <c r="G18" s="81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10">
        <f t="shared" si="0"/>
        <v>0</v>
      </c>
      <c r="U18" s="88"/>
    </row>
    <row r="19" spans="1:21" s="15" customFormat="1" ht="24">
      <c r="A19" s="188"/>
      <c r="B19" s="21" t="s">
        <v>292</v>
      </c>
      <c r="C19" s="20" t="s">
        <v>17</v>
      </c>
      <c r="D19" s="81"/>
      <c r="E19" s="81"/>
      <c r="F19" s="81"/>
      <c r="G19" s="81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10">
        <f t="shared" si="0"/>
        <v>0</v>
      </c>
      <c r="U19" s="88"/>
    </row>
    <row r="20" spans="1:21" s="15" customFormat="1">
      <c r="A20" s="188"/>
      <c r="B20" s="60" t="s">
        <v>293</v>
      </c>
      <c r="C20" s="16" t="s">
        <v>19</v>
      </c>
      <c r="D20" s="81"/>
      <c r="E20" s="81"/>
      <c r="F20" s="81"/>
      <c r="G20" s="81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10">
        <f t="shared" si="0"/>
        <v>0</v>
      </c>
      <c r="U20" s="88"/>
    </row>
    <row r="21" spans="1:21" s="15" customFormat="1">
      <c r="A21" s="188"/>
      <c r="B21" s="60" t="s">
        <v>294</v>
      </c>
      <c r="C21" s="16" t="s">
        <v>20</v>
      </c>
      <c r="D21" s="81"/>
      <c r="E21" s="81"/>
      <c r="F21" s="81"/>
      <c r="G21" s="81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10">
        <f t="shared" si="0"/>
        <v>0</v>
      </c>
      <c r="U21" s="88"/>
    </row>
    <row r="22" spans="1:21" s="15" customFormat="1">
      <c r="A22" s="188"/>
      <c r="B22" s="175" t="s">
        <v>295</v>
      </c>
      <c r="C22" s="20" t="s">
        <v>22</v>
      </c>
      <c r="D22" s="81"/>
      <c r="E22" s="81"/>
      <c r="F22" s="81"/>
      <c r="G22" s="81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10">
        <f t="shared" si="0"/>
        <v>0</v>
      </c>
      <c r="U22" s="88"/>
    </row>
    <row r="23" spans="1:21" s="15" customFormat="1">
      <c r="A23" s="188"/>
      <c r="B23" s="176"/>
      <c r="C23" s="20" t="s">
        <v>23</v>
      </c>
      <c r="D23" s="81"/>
      <c r="E23" s="81"/>
      <c r="F23" s="81"/>
      <c r="G23" s="81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10">
        <f t="shared" si="0"/>
        <v>0</v>
      </c>
      <c r="U23" s="88"/>
    </row>
    <row r="24" spans="1:21" s="15" customFormat="1">
      <c r="A24" s="188"/>
      <c r="B24" s="176"/>
      <c r="C24" s="20" t="s">
        <v>24</v>
      </c>
      <c r="D24" s="81"/>
      <c r="E24" s="81"/>
      <c r="F24" s="81"/>
      <c r="G24" s="81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10">
        <f t="shared" si="0"/>
        <v>0</v>
      </c>
      <c r="U24" s="88"/>
    </row>
    <row r="25" spans="1:21" s="15" customFormat="1">
      <c r="A25" s="188"/>
      <c r="B25" s="176"/>
      <c r="C25" s="20" t="s">
        <v>25</v>
      </c>
      <c r="D25" s="81"/>
      <c r="E25" s="81"/>
      <c r="F25" s="81"/>
      <c r="G25" s="81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10">
        <f t="shared" si="0"/>
        <v>0</v>
      </c>
      <c r="U25" s="88"/>
    </row>
    <row r="26" spans="1:21" s="15" customFormat="1">
      <c r="A26" s="188"/>
      <c r="B26" s="177"/>
      <c r="C26" s="20" t="s">
        <v>26</v>
      </c>
      <c r="D26" s="81"/>
      <c r="E26" s="81"/>
      <c r="F26" s="81"/>
      <c r="G26" s="81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10">
        <f t="shared" si="0"/>
        <v>0</v>
      </c>
      <c r="U26" s="88"/>
    </row>
    <row r="27" spans="1:21" s="15" customFormat="1">
      <c r="A27" s="188"/>
      <c r="B27" s="60" t="s">
        <v>296</v>
      </c>
      <c r="C27" s="16" t="s">
        <v>28</v>
      </c>
      <c r="D27" s="81"/>
      <c r="E27" s="81"/>
      <c r="F27" s="81"/>
      <c r="G27" s="81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10">
        <f t="shared" si="0"/>
        <v>0</v>
      </c>
      <c r="U27" s="88"/>
    </row>
    <row r="28" spans="1:21" s="15" customFormat="1" ht="14.25" customHeight="1">
      <c r="A28" s="189" t="s">
        <v>297</v>
      </c>
      <c r="B28" s="175" t="s">
        <v>298</v>
      </c>
      <c r="C28" s="20" t="s">
        <v>30</v>
      </c>
      <c r="D28" s="81"/>
      <c r="E28" s="81"/>
      <c r="F28" s="81"/>
      <c r="G28" s="81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10">
        <f t="shared" si="0"/>
        <v>0</v>
      </c>
      <c r="U28" s="88"/>
    </row>
    <row r="29" spans="1:21" s="15" customFormat="1" ht="24">
      <c r="A29" s="190"/>
      <c r="B29" s="177"/>
      <c r="C29" s="16" t="s">
        <v>31</v>
      </c>
      <c r="D29" s="81"/>
      <c r="E29" s="81"/>
      <c r="F29" s="81"/>
      <c r="G29" s="81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10">
        <f t="shared" si="0"/>
        <v>0</v>
      </c>
      <c r="U29" s="88"/>
    </row>
    <row r="30" spans="1:21" s="15" customFormat="1">
      <c r="A30" s="190"/>
      <c r="B30" s="21" t="s">
        <v>299</v>
      </c>
      <c r="C30" s="20" t="s">
        <v>33</v>
      </c>
      <c r="D30" s="81"/>
      <c r="E30" s="81"/>
      <c r="F30" s="81"/>
      <c r="G30" s="81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10">
        <f t="shared" si="0"/>
        <v>0</v>
      </c>
      <c r="U30" s="88"/>
    </row>
    <row r="31" spans="1:21" s="15" customFormat="1">
      <c r="A31" s="190"/>
      <c r="B31" s="175" t="s">
        <v>300</v>
      </c>
      <c r="C31" s="20" t="s">
        <v>34</v>
      </c>
      <c r="D31" s="81"/>
      <c r="E31" s="81"/>
      <c r="F31" s="81"/>
      <c r="G31" s="81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10">
        <f t="shared" si="0"/>
        <v>0</v>
      </c>
      <c r="U31" s="88"/>
    </row>
    <row r="32" spans="1:21" s="15" customFormat="1">
      <c r="A32" s="190"/>
      <c r="B32" s="176"/>
      <c r="C32" s="20" t="s">
        <v>35</v>
      </c>
      <c r="D32" s="81"/>
      <c r="E32" s="81"/>
      <c r="F32" s="81"/>
      <c r="G32" s="81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10">
        <f t="shared" si="0"/>
        <v>0</v>
      </c>
      <c r="U32" s="88"/>
    </row>
    <row r="33" spans="1:21" s="15" customFormat="1">
      <c r="A33" s="190"/>
      <c r="B33" s="177"/>
      <c r="C33" s="16" t="s">
        <v>36</v>
      </c>
      <c r="D33" s="81"/>
      <c r="E33" s="81"/>
      <c r="F33" s="81"/>
      <c r="G33" s="81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10">
        <f t="shared" si="0"/>
        <v>0</v>
      </c>
      <c r="U33" s="88"/>
    </row>
    <row r="34" spans="1:21" s="15" customFormat="1">
      <c r="A34" s="190"/>
      <c r="B34" s="175" t="s">
        <v>301</v>
      </c>
      <c r="C34" s="20" t="s">
        <v>38</v>
      </c>
      <c r="D34" s="81"/>
      <c r="E34" s="81"/>
      <c r="F34" s="81"/>
      <c r="G34" s="81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10">
        <f t="shared" si="0"/>
        <v>0</v>
      </c>
      <c r="U34" s="88"/>
    </row>
    <row r="35" spans="1:21" s="15" customFormat="1">
      <c r="A35" s="190"/>
      <c r="B35" s="177"/>
      <c r="C35" s="20" t="s">
        <v>39</v>
      </c>
      <c r="D35" s="81"/>
      <c r="E35" s="81"/>
      <c r="F35" s="81"/>
      <c r="G35" s="81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10">
        <f t="shared" si="0"/>
        <v>0</v>
      </c>
      <c r="U35" s="88"/>
    </row>
    <row r="36" spans="1:21" s="15" customFormat="1">
      <c r="A36" s="190"/>
      <c r="B36" s="21" t="s">
        <v>302</v>
      </c>
      <c r="C36" s="20" t="s">
        <v>40</v>
      </c>
      <c r="D36" s="81"/>
      <c r="E36" s="81"/>
      <c r="F36" s="81"/>
      <c r="G36" s="81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10">
        <f t="shared" si="0"/>
        <v>0</v>
      </c>
      <c r="U36" s="88"/>
    </row>
    <row r="37" spans="1:21" s="15" customFormat="1" ht="24">
      <c r="A37" s="190"/>
      <c r="B37" s="21" t="s">
        <v>303</v>
      </c>
      <c r="C37" s="20" t="s">
        <v>42</v>
      </c>
      <c r="D37" s="81"/>
      <c r="E37" s="81"/>
      <c r="F37" s="81"/>
      <c r="G37" s="81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10">
        <f t="shared" si="0"/>
        <v>0</v>
      </c>
      <c r="U37" s="88"/>
    </row>
    <row r="38" spans="1:21" s="15" customFormat="1">
      <c r="A38" s="190"/>
      <c r="B38" s="175" t="s">
        <v>304</v>
      </c>
      <c r="C38" s="20" t="s">
        <v>43</v>
      </c>
      <c r="D38" s="81"/>
      <c r="E38" s="81"/>
      <c r="F38" s="81"/>
      <c r="G38" s="81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10">
        <f t="shared" si="0"/>
        <v>0</v>
      </c>
      <c r="U38" s="88"/>
    </row>
    <row r="39" spans="1:21" s="15" customFormat="1">
      <c r="A39" s="190"/>
      <c r="B39" s="177"/>
      <c r="C39" s="20" t="s">
        <v>44</v>
      </c>
      <c r="D39" s="81"/>
      <c r="E39" s="81"/>
      <c r="F39" s="81"/>
      <c r="G39" s="81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10">
        <f t="shared" si="0"/>
        <v>0</v>
      </c>
      <c r="U39" s="88"/>
    </row>
    <row r="40" spans="1:21" s="15" customFormat="1" ht="24">
      <c r="A40" s="190"/>
      <c r="B40" s="21" t="s">
        <v>45</v>
      </c>
      <c r="C40" s="20" t="s">
        <v>46</v>
      </c>
      <c r="D40" s="81"/>
      <c r="E40" s="81"/>
      <c r="F40" s="81"/>
      <c r="G40" s="81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10">
        <f t="shared" si="0"/>
        <v>0</v>
      </c>
      <c r="U40" s="88"/>
    </row>
    <row r="41" spans="1:21" s="15" customFormat="1" ht="14.25" customHeight="1">
      <c r="A41" s="178" t="s">
        <v>47</v>
      </c>
      <c r="B41" s="22" t="s">
        <v>305</v>
      </c>
      <c r="C41" s="16" t="s">
        <v>305</v>
      </c>
      <c r="D41" s="81"/>
      <c r="E41" s="81"/>
      <c r="F41" s="81"/>
      <c r="G41" s="81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10">
        <f t="shared" si="0"/>
        <v>0</v>
      </c>
      <c r="U41" s="88"/>
    </row>
    <row r="42" spans="1:21" s="15" customFormat="1" ht="24">
      <c r="A42" s="179"/>
      <c r="B42" s="60" t="s">
        <v>306</v>
      </c>
      <c r="C42" s="23" t="s">
        <v>306</v>
      </c>
      <c r="D42" s="81"/>
      <c r="E42" s="81"/>
      <c r="F42" s="81"/>
      <c r="G42" s="81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10">
        <f t="shared" si="0"/>
        <v>0</v>
      </c>
      <c r="U42" s="88"/>
    </row>
    <row r="43" spans="1:21" s="15" customFormat="1">
      <c r="A43" s="179"/>
      <c r="B43" s="60" t="s">
        <v>307</v>
      </c>
      <c r="C43" s="23" t="s">
        <v>48</v>
      </c>
      <c r="D43" s="81"/>
      <c r="E43" s="81"/>
      <c r="F43" s="81"/>
      <c r="G43" s="81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10">
        <f t="shared" si="0"/>
        <v>0</v>
      </c>
      <c r="U43" s="88"/>
    </row>
    <row r="44" spans="1:21" s="15" customFormat="1">
      <c r="A44" s="179"/>
      <c r="B44" s="175" t="s">
        <v>308</v>
      </c>
      <c r="C44" s="23" t="s">
        <v>50</v>
      </c>
      <c r="D44" s="81"/>
      <c r="E44" s="81"/>
      <c r="F44" s="81"/>
      <c r="G44" s="81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10">
        <f t="shared" si="0"/>
        <v>0</v>
      </c>
      <c r="U44" s="88"/>
    </row>
    <row r="45" spans="1:21" s="15" customFormat="1">
      <c r="A45" s="179"/>
      <c r="B45" s="177"/>
      <c r="C45" s="23" t="s">
        <v>309</v>
      </c>
      <c r="D45" s="81"/>
      <c r="E45" s="81"/>
      <c r="F45" s="81"/>
      <c r="G45" s="81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10">
        <f t="shared" si="0"/>
        <v>0</v>
      </c>
      <c r="U45" s="88"/>
    </row>
    <row r="46" spans="1:21" s="15" customFormat="1" ht="24">
      <c r="A46" s="179"/>
      <c r="B46" s="21" t="s">
        <v>310</v>
      </c>
      <c r="C46" s="24" t="s">
        <v>52</v>
      </c>
      <c r="D46" s="81"/>
      <c r="E46" s="81"/>
      <c r="F46" s="81"/>
      <c r="G46" s="81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10">
        <f t="shared" si="0"/>
        <v>0</v>
      </c>
      <c r="U46" s="88"/>
    </row>
    <row r="47" spans="1:21" s="15" customFormat="1" ht="24">
      <c r="A47" s="179"/>
      <c r="B47" s="21" t="s">
        <v>311</v>
      </c>
      <c r="C47" s="24" t="s">
        <v>53</v>
      </c>
      <c r="D47" s="81"/>
      <c r="E47" s="81"/>
      <c r="F47" s="81"/>
      <c r="G47" s="81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10">
        <f t="shared" si="0"/>
        <v>0</v>
      </c>
      <c r="U47" s="88"/>
    </row>
    <row r="48" spans="1:21" s="15" customFormat="1">
      <c r="A48" s="179"/>
      <c r="B48" s="60" t="s">
        <v>312</v>
      </c>
      <c r="C48" s="23" t="s">
        <v>55</v>
      </c>
      <c r="D48" s="81"/>
      <c r="E48" s="81"/>
      <c r="F48" s="81"/>
      <c r="G48" s="81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10">
        <f t="shared" si="0"/>
        <v>0</v>
      </c>
      <c r="U48" s="88"/>
    </row>
    <row r="49" spans="1:21" s="15" customFormat="1" ht="14.25" customHeight="1">
      <c r="A49" s="180" t="s">
        <v>313</v>
      </c>
      <c r="B49" s="181" t="s">
        <v>314</v>
      </c>
      <c r="C49" s="24" t="s">
        <v>56</v>
      </c>
      <c r="D49" s="81"/>
      <c r="E49" s="81"/>
      <c r="F49" s="81"/>
      <c r="G49" s="81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10">
        <f t="shared" si="0"/>
        <v>0</v>
      </c>
      <c r="U49" s="88"/>
    </row>
    <row r="50" spans="1:21" s="15" customFormat="1">
      <c r="A50" s="180"/>
      <c r="B50" s="182"/>
      <c r="C50" s="24" t="s">
        <v>57</v>
      </c>
      <c r="D50" s="81"/>
      <c r="E50" s="81"/>
      <c r="F50" s="81"/>
      <c r="G50" s="81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10">
        <f t="shared" si="0"/>
        <v>0</v>
      </c>
      <c r="U50" s="88"/>
    </row>
    <row r="51" spans="1:21" s="15" customFormat="1">
      <c r="A51" s="180"/>
      <c r="B51" s="183"/>
      <c r="C51" s="24" t="s">
        <v>16</v>
      </c>
      <c r="D51" s="81"/>
      <c r="E51" s="81"/>
      <c r="F51" s="81"/>
      <c r="G51" s="81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10">
        <f t="shared" si="0"/>
        <v>0</v>
      </c>
      <c r="U51" s="88"/>
    </row>
    <row r="52" spans="1:21" s="15" customFormat="1">
      <c r="A52" s="180"/>
      <c r="B52" s="175" t="s">
        <v>315</v>
      </c>
      <c r="C52" s="24" t="s">
        <v>59</v>
      </c>
      <c r="D52" s="81"/>
      <c r="E52" s="81"/>
      <c r="F52" s="81"/>
      <c r="G52" s="81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10">
        <f t="shared" si="0"/>
        <v>0</v>
      </c>
      <c r="U52" s="88"/>
    </row>
    <row r="53" spans="1:21" s="15" customFormat="1" ht="24">
      <c r="A53" s="180"/>
      <c r="B53" s="176"/>
      <c r="C53" s="24" t="s">
        <v>60</v>
      </c>
      <c r="D53" s="81"/>
      <c r="E53" s="81"/>
      <c r="F53" s="81"/>
      <c r="G53" s="81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10">
        <f t="shared" si="0"/>
        <v>0</v>
      </c>
      <c r="U53" s="88"/>
    </row>
    <row r="54" spans="1:21" s="15" customFormat="1">
      <c r="A54" s="180"/>
      <c r="B54" s="177"/>
      <c r="C54" s="24" t="s">
        <v>16</v>
      </c>
      <c r="D54" s="81"/>
      <c r="E54" s="81"/>
      <c r="F54" s="81"/>
      <c r="G54" s="81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10">
        <f t="shared" si="0"/>
        <v>0</v>
      </c>
      <c r="U54" s="88"/>
    </row>
    <row r="55" spans="1:21" s="15" customFormat="1">
      <c r="A55" s="180"/>
      <c r="B55" s="25" t="s">
        <v>316</v>
      </c>
      <c r="C55" s="24" t="s">
        <v>62</v>
      </c>
      <c r="D55" s="81"/>
      <c r="E55" s="81"/>
      <c r="F55" s="81"/>
      <c r="G55" s="81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10">
        <f t="shared" si="0"/>
        <v>0</v>
      </c>
      <c r="U55" s="88"/>
    </row>
    <row r="56" spans="1:21" s="15" customFormat="1">
      <c r="A56" s="180"/>
      <c r="B56" s="25" t="s">
        <v>317</v>
      </c>
      <c r="C56" s="24" t="s">
        <v>63</v>
      </c>
      <c r="D56" s="81"/>
      <c r="E56" s="81"/>
      <c r="F56" s="81"/>
      <c r="G56" s="81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10">
        <f t="shared" si="0"/>
        <v>0</v>
      </c>
      <c r="U56" s="88"/>
    </row>
    <row r="57" spans="1:21" s="15" customFormat="1" ht="14.25" customHeight="1">
      <c r="A57" s="184" t="s">
        <v>318</v>
      </c>
      <c r="B57" s="21" t="s">
        <v>319</v>
      </c>
      <c r="C57" s="24" t="s">
        <v>66</v>
      </c>
      <c r="D57" s="81"/>
      <c r="E57" s="81"/>
      <c r="F57" s="81"/>
      <c r="G57" s="81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10">
        <f t="shared" si="0"/>
        <v>0</v>
      </c>
      <c r="U57" s="88"/>
    </row>
    <row r="58" spans="1:21" s="15" customFormat="1" ht="24">
      <c r="A58" s="184"/>
      <c r="B58" s="59" t="s">
        <v>320</v>
      </c>
      <c r="C58" s="24" t="s">
        <v>67</v>
      </c>
      <c r="D58" s="81"/>
      <c r="E58" s="81"/>
      <c r="F58" s="81"/>
      <c r="G58" s="81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10">
        <f t="shared" si="0"/>
        <v>0</v>
      </c>
      <c r="U58" s="88"/>
    </row>
    <row r="59" spans="1:21" s="15" customFormat="1">
      <c r="A59" s="184"/>
      <c r="B59" s="181" t="s">
        <v>321</v>
      </c>
      <c r="C59" s="24" t="s">
        <v>68</v>
      </c>
      <c r="D59" s="81"/>
      <c r="E59" s="81"/>
      <c r="F59" s="81"/>
      <c r="G59" s="81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10">
        <f t="shared" si="0"/>
        <v>0</v>
      </c>
      <c r="U59" s="88"/>
    </row>
    <row r="60" spans="1:21" s="15" customFormat="1">
      <c r="A60" s="184"/>
      <c r="B60" s="183"/>
      <c r="C60" s="24" t="s">
        <v>16</v>
      </c>
      <c r="D60" s="81"/>
      <c r="E60" s="81"/>
      <c r="F60" s="81"/>
      <c r="G60" s="81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10">
        <f t="shared" si="0"/>
        <v>0</v>
      </c>
      <c r="U60" s="88"/>
    </row>
    <row r="61" spans="1:21" s="15" customFormat="1" ht="24">
      <c r="A61" s="184"/>
      <c r="B61" s="25" t="s">
        <v>322</v>
      </c>
      <c r="C61" s="24" t="s">
        <v>69</v>
      </c>
      <c r="D61" s="81"/>
      <c r="E61" s="81"/>
      <c r="F61" s="81"/>
      <c r="G61" s="81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10">
        <f t="shared" si="0"/>
        <v>0</v>
      </c>
      <c r="U61" s="88"/>
    </row>
    <row r="62" spans="1:21" s="15" customFormat="1" ht="24">
      <c r="A62" s="184"/>
      <c r="B62" s="21" t="s">
        <v>323</v>
      </c>
      <c r="C62" s="24" t="s">
        <v>71</v>
      </c>
      <c r="D62" s="81"/>
      <c r="E62" s="81"/>
      <c r="F62" s="81"/>
      <c r="G62" s="81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10">
        <f t="shared" si="0"/>
        <v>0</v>
      </c>
      <c r="U62" s="88"/>
    </row>
    <row r="63" spans="1:21" s="15" customFormat="1" ht="14.25" customHeight="1">
      <c r="A63" s="185" t="s">
        <v>324</v>
      </c>
      <c r="B63" s="27" t="s">
        <v>325</v>
      </c>
      <c r="C63" s="24" t="s">
        <v>74</v>
      </c>
      <c r="D63" s="81"/>
      <c r="E63" s="81"/>
      <c r="F63" s="81"/>
      <c r="G63" s="81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10">
        <f t="shared" si="0"/>
        <v>0</v>
      </c>
      <c r="U63" s="88"/>
    </row>
    <row r="64" spans="1:21" s="15" customFormat="1">
      <c r="A64" s="185"/>
      <c r="B64" s="27" t="s">
        <v>326</v>
      </c>
      <c r="C64" s="24" t="s">
        <v>75</v>
      </c>
      <c r="D64" s="81"/>
      <c r="E64" s="81"/>
      <c r="F64" s="81"/>
      <c r="G64" s="81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10">
        <f t="shared" si="0"/>
        <v>0</v>
      </c>
      <c r="U64" s="88"/>
    </row>
    <row r="65" spans="1:21" s="15" customFormat="1">
      <c r="A65" s="185"/>
      <c r="B65" s="27" t="s">
        <v>327</v>
      </c>
      <c r="C65" s="24" t="s">
        <v>76</v>
      </c>
      <c r="D65" s="81"/>
      <c r="E65" s="81"/>
      <c r="F65" s="81"/>
      <c r="G65" s="81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10">
        <f t="shared" si="0"/>
        <v>0</v>
      </c>
      <c r="U65" s="88"/>
    </row>
    <row r="66" spans="1:21" s="15" customFormat="1" ht="24">
      <c r="A66" s="185"/>
      <c r="B66" s="27" t="s">
        <v>328</v>
      </c>
      <c r="C66" s="24" t="s">
        <v>78</v>
      </c>
      <c r="D66" s="81"/>
      <c r="E66" s="81"/>
      <c r="F66" s="81"/>
      <c r="G66" s="81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10">
        <f t="shared" si="0"/>
        <v>0</v>
      </c>
      <c r="U66" s="88"/>
    </row>
    <row r="67" spans="1:21" s="15" customFormat="1">
      <c r="A67" s="185"/>
      <c r="B67" s="27" t="s">
        <v>329</v>
      </c>
      <c r="C67" s="24" t="s">
        <v>79</v>
      </c>
      <c r="D67" s="81"/>
      <c r="E67" s="81"/>
      <c r="F67" s="81"/>
      <c r="G67" s="81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10">
        <f t="shared" si="0"/>
        <v>0</v>
      </c>
      <c r="U67" s="88"/>
    </row>
    <row r="68" spans="1:21" s="15" customFormat="1">
      <c r="A68" s="185"/>
      <c r="B68" s="181" t="s">
        <v>330</v>
      </c>
      <c r="C68" s="24" t="s">
        <v>81</v>
      </c>
      <c r="D68" s="81"/>
      <c r="E68" s="81"/>
      <c r="F68" s="81"/>
      <c r="G68" s="81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10">
        <f t="shared" si="0"/>
        <v>0</v>
      </c>
      <c r="U68" s="88"/>
    </row>
    <row r="69" spans="1:21" s="15" customFormat="1">
      <c r="A69" s="185"/>
      <c r="B69" s="183"/>
      <c r="C69" s="24" t="s">
        <v>82</v>
      </c>
      <c r="D69" s="81"/>
      <c r="E69" s="81"/>
      <c r="F69" s="81"/>
      <c r="G69" s="81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10">
        <f t="shared" si="0"/>
        <v>0</v>
      </c>
      <c r="U69" s="88"/>
    </row>
    <row r="70" spans="1:21" s="15" customFormat="1">
      <c r="A70" s="185"/>
      <c r="B70" s="59" t="s">
        <v>331</v>
      </c>
      <c r="C70" s="23" t="s">
        <v>84</v>
      </c>
      <c r="D70" s="81"/>
      <c r="E70" s="81"/>
      <c r="F70" s="81"/>
      <c r="G70" s="81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10">
        <f t="shared" si="0"/>
        <v>0</v>
      </c>
      <c r="U70" s="88"/>
    </row>
    <row r="71" spans="1:21" s="15" customFormat="1" ht="24">
      <c r="A71" s="185"/>
      <c r="B71" s="25" t="s">
        <v>332</v>
      </c>
      <c r="C71" s="24" t="s">
        <v>85</v>
      </c>
      <c r="D71" s="81"/>
      <c r="E71" s="81"/>
      <c r="F71" s="81"/>
      <c r="G71" s="81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10">
        <f t="shared" ref="T71:T93" si="1">SUM(H71:S71)</f>
        <v>0</v>
      </c>
      <c r="U71" s="88"/>
    </row>
    <row r="72" spans="1:21" s="15" customFormat="1" ht="24">
      <c r="A72" s="185"/>
      <c r="B72" s="25" t="s">
        <v>333</v>
      </c>
      <c r="C72" s="24" t="s">
        <v>86</v>
      </c>
      <c r="D72" s="81"/>
      <c r="E72" s="81"/>
      <c r="F72" s="81"/>
      <c r="G72" s="81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10">
        <f t="shared" si="1"/>
        <v>0</v>
      </c>
      <c r="U72" s="88"/>
    </row>
    <row r="73" spans="1:21" s="15" customFormat="1">
      <c r="A73" s="185"/>
      <c r="B73" s="181" t="s">
        <v>334</v>
      </c>
      <c r="C73" s="24" t="s">
        <v>88</v>
      </c>
      <c r="D73" s="81"/>
      <c r="E73" s="81"/>
      <c r="F73" s="81"/>
      <c r="G73" s="81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10">
        <f t="shared" si="1"/>
        <v>0</v>
      </c>
      <c r="U73" s="88"/>
    </row>
    <row r="74" spans="1:21" s="15" customFormat="1">
      <c r="A74" s="185"/>
      <c r="B74" s="183"/>
      <c r="C74" s="28" t="s">
        <v>89</v>
      </c>
      <c r="D74" s="81"/>
      <c r="E74" s="81"/>
      <c r="F74" s="81"/>
      <c r="G74" s="81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10">
        <f t="shared" si="1"/>
        <v>0</v>
      </c>
      <c r="U74" s="88"/>
    </row>
    <row r="75" spans="1:21" s="15" customFormat="1" ht="24">
      <c r="A75" s="185"/>
      <c r="B75" s="25" t="s">
        <v>335</v>
      </c>
      <c r="C75" s="24" t="s">
        <v>91</v>
      </c>
      <c r="D75" s="81"/>
      <c r="E75" s="81"/>
      <c r="F75" s="81"/>
      <c r="G75" s="81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10">
        <f t="shared" si="1"/>
        <v>0</v>
      </c>
      <c r="U75" s="88"/>
    </row>
    <row r="76" spans="1:21" s="15" customFormat="1" ht="14.25" customHeight="1">
      <c r="A76" s="186" t="s">
        <v>336</v>
      </c>
      <c r="B76" s="60" t="s">
        <v>337</v>
      </c>
      <c r="C76" s="23" t="s">
        <v>93</v>
      </c>
      <c r="D76" s="81"/>
      <c r="E76" s="81"/>
      <c r="F76" s="81"/>
      <c r="G76" s="81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10">
        <f t="shared" si="1"/>
        <v>0</v>
      </c>
      <c r="U76" s="88"/>
    </row>
    <row r="77" spans="1:21" s="15" customFormat="1">
      <c r="A77" s="186"/>
      <c r="B77" s="175" t="s">
        <v>338</v>
      </c>
      <c r="C77" s="24" t="s">
        <v>95</v>
      </c>
      <c r="D77" s="81"/>
      <c r="E77" s="81"/>
      <c r="F77" s="81"/>
      <c r="G77" s="81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10">
        <f t="shared" si="1"/>
        <v>0</v>
      </c>
      <c r="U77" s="88"/>
    </row>
    <row r="78" spans="1:21" s="15" customFormat="1">
      <c r="A78" s="186"/>
      <c r="B78" s="177"/>
      <c r="C78" s="28" t="s">
        <v>96</v>
      </c>
      <c r="D78" s="81"/>
      <c r="E78" s="81"/>
      <c r="F78" s="81"/>
      <c r="G78" s="81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10">
        <f t="shared" si="1"/>
        <v>0</v>
      </c>
      <c r="U78" s="88"/>
    </row>
    <row r="79" spans="1:21" s="15" customFormat="1">
      <c r="A79" s="186"/>
      <c r="B79" s="21" t="s">
        <v>339</v>
      </c>
      <c r="C79" s="24" t="s">
        <v>97</v>
      </c>
      <c r="D79" s="81"/>
      <c r="E79" s="81"/>
      <c r="F79" s="81"/>
      <c r="G79" s="81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10">
        <f t="shared" si="1"/>
        <v>0</v>
      </c>
      <c r="U79" s="88"/>
    </row>
    <row r="80" spans="1:21" s="15" customFormat="1" ht="14.25" customHeight="1">
      <c r="A80" s="174" t="s">
        <v>340</v>
      </c>
      <c r="B80" s="21" t="s">
        <v>341</v>
      </c>
      <c r="C80" s="24" t="s">
        <v>100</v>
      </c>
      <c r="D80" s="81"/>
      <c r="E80" s="81"/>
      <c r="F80" s="81"/>
      <c r="G80" s="81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10">
        <f t="shared" si="1"/>
        <v>0</v>
      </c>
      <c r="U80" s="88"/>
    </row>
    <row r="81" spans="1:29" s="15" customFormat="1" ht="17.25" customHeight="1">
      <c r="A81" s="174"/>
      <c r="B81" s="21" t="s">
        <v>342</v>
      </c>
      <c r="C81" s="20" t="s">
        <v>101</v>
      </c>
      <c r="D81" s="81"/>
      <c r="E81" s="81"/>
      <c r="F81" s="81"/>
      <c r="G81" s="81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10">
        <f t="shared" si="1"/>
        <v>0</v>
      </c>
      <c r="U81" s="88"/>
    </row>
    <row r="82" spans="1:29" s="15" customFormat="1" ht="17.25" customHeight="1">
      <c r="A82" s="174"/>
      <c r="B82" s="175" t="s">
        <v>343</v>
      </c>
      <c r="C82" s="20" t="s">
        <v>103</v>
      </c>
      <c r="D82" s="81"/>
      <c r="E82" s="81"/>
      <c r="F82" s="81"/>
      <c r="G82" s="81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10">
        <f t="shared" si="1"/>
        <v>0</v>
      </c>
      <c r="U82" s="88"/>
    </row>
    <row r="83" spans="1:29" s="15" customFormat="1" ht="17.25" customHeight="1">
      <c r="A83" s="174"/>
      <c r="B83" s="176"/>
      <c r="C83" s="20" t="s">
        <v>104</v>
      </c>
      <c r="D83" s="81"/>
      <c r="E83" s="81"/>
      <c r="F83" s="81"/>
      <c r="G83" s="81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10">
        <f t="shared" si="1"/>
        <v>0</v>
      </c>
      <c r="U83" s="88"/>
    </row>
    <row r="84" spans="1:29" s="15" customFormat="1" ht="17.25" customHeight="1">
      <c r="A84" s="174"/>
      <c r="B84" s="177"/>
      <c r="C84" s="20" t="s">
        <v>105</v>
      </c>
      <c r="D84" s="81"/>
      <c r="E84" s="81"/>
      <c r="F84" s="81"/>
      <c r="G84" s="81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10">
        <f t="shared" si="1"/>
        <v>0</v>
      </c>
      <c r="U84" s="88"/>
    </row>
    <row r="85" spans="1:29" s="15" customFormat="1" ht="17.25" customHeight="1">
      <c r="A85" s="174"/>
      <c r="B85" s="21" t="s">
        <v>344</v>
      </c>
      <c r="C85" s="24" t="s">
        <v>107</v>
      </c>
      <c r="D85" s="81"/>
      <c r="E85" s="81"/>
      <c r="F85" s="81"/>
      <c r="G85" s="81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10">
        <f t="shared" si="1"/>
        <v>0</v>
      </c>
      <c r="U85" s="88"/>
    </row>
    <row r="86" spans="1:29" s="15" customFormat="1" ht="17.25" customHeight="1">
      <c r="A86" s="169" t="s">
        <v>345</v>
      </c>
      <c r="B86" s="21" t="s">
        <v>346</v>
      </c>
      <c r="C86" s="24" t="s">
        <v>110</v>
      </c>
      <c r="D86" s="81"/>
      <c r="E86" s="81"/>
      <c r="F86" s="81"/>
      <c r="G86" s="81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10">
        <f t="shared" si="1"/>
        <v>0</v>
      </c>
      <c r="U86" s="88"/>
    </row>
    <row r="87" spans="1:29" s="15" customFormat="1" ht="17.25" customHeight="1">
      <c r="A87" s="169"/>
      <c r="B87" s="21" t="s">
        <v>347</v>
      </c>
      <c r="C87" s="24" t="s">
        <v>112</v>
      </c>
      <c r="D87" s="81"/>
      <c r="E87" s="81"/>
      <c r="F87" s="81"/>
      <c r="G87" s="81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10">
        <f t="shared" si="1"/>
        <v>0</v>
      </c>
      <c r="U87" s="88"/>
    </row>
    <row r="88" spans="1:29" s="15" customFormat="1" ht="17.25" customHeight="1">
      <c r="A88" s="169"/>
      <c r="B88" s="21" t="s">
        <v>348</v>
      </c>
      <c r="C88" s="24" t="s">
        <v>114</v>
      </c>
      <c r="D88" s="81"/>
      <c r="E88" s="81"/>
      <c r="F88" s="81"/>
      <c r="G88" s="81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10">
        <f t="shared" si="1"/>
        <v>0</v>
      </c>
      <c r="U88" s="88"/>
    </row>
    <row r="89" spans="1:29" s="15" customFormat="1" ht="17.25" customHeight="1">
      <c r="A89" s="169"/>
      <c r="B89" s="60" t="s">
        <v>349</v>
      </c>
      <c r="C89" s="23" t="s">
        <v>115</v>
      </c>
      <c r="D89" s="81"/>
      <c r="E89" s="81"/>
      <c r="F89" s="81"/>
      <c r="G89" s="81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10">
        <f t="shared" si="1"/>
        <v>0</v>
      </c>
      <c r="U89" s="88"/>
    </row>
    <row r="90" spans="1:29" s="15" customFormat="1" ht="17.25" customHeight="1">
      <c r="A90" s="170" t="s">
        <v>265</v>
      </c>
      <c r="B90" s="60" t="s">
        <v>350</v>
      </c>
      <c r="C90" s="23" t="s">
        <v>117</v>
      </c>
      <c r="D90" s="81"/>
      <c r="E90" s="81"/>
      <c r="F90" s="81"/>
      <c r="G90" s="81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10">
        <f t="shared" si="1"/>
        <v>0</v>
      </c>
      <c r="U90" s="88"/>
    </row>
    <row r="91" spans="1:29" s="15" customFormat="1" ht="17.25" customHeight="1">
      <c r="A91" s="171"/>
      <c r="B91" s="61" t="s">
        <v>351</v>
      </c>
      <c r="C91" s="30" t="s">
        <v>351</v>
      </c>
      <c r="D91" s="81"/>
      <c r="E91" s="81"/>
      <c r="F91" s="81"/>
      <c r="G91" s="81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10">
        <f t="shared" si="1"/>
        <v>0</v>
      </c>
      <c r="U91" s="88"/>
    </row>
    <row r="92" spans="1:29" s="15" customFormat="1" ht="17.25" customHeight="1">
      <c r="A92" s="172"/>
      <c r="B92" s="21" t="s">
        <v>352</v>
      </c>
      <c r="C92" s="24" t="s">
        <v>16</v>
      </c>
      <c r="D92" s="81"/>
      <c r="E92" s="81"/>
      <c r="F92" s="81"/>
      <c r="G92" s="81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10">
        <f t="shared" si="1"/>
        <v>0</v>
      </c>
      <c r="U92" s="88"/>
    </row>
    <row r="93" spans="1:29" s="31" customFormat="1" ht="15" customHeight="1">
      <c r="A93" s="173" t="s">
        <v>353</v>
      </c>
      <c r="B93" s="173"/>
      <c r="C93" s="173"/>
      <c r="D93" s="89"/>
      <c r="E93" s="89"/>
      <c r="F93" s="89"/>
      <c r="G93" s="89"/>
      <c r="H93" s="110">
        <f>SUM(H6:H92)</f>
        <v>0</v>
      </c>
      <c r="I93" s="110">
        <f t="shared" ref="I93:S93" si="2">SUM(I6:I92)</f>
        <v>0</v>
      </c>
      <c r="J93" s="110">
        <f t="shared" si="2"/>
        <v>0</v>
      </c>
      <c r="K93" s="110">
        <f t="shared" si="2"/>
        <v>0</v>
      </c>
      <c r="L93" s="110">
        <f t="shared" si="2"/>
        <v>0</v>
      </c>
      <c r="M93" s="110">
        <f t="shared" si="2"/>
        <v>0</v>
      </c>
      <c r="N93" s="110">
        <f t="shared" si="2"/>
        <v>0</v>
      </c>
      <c r="O93" s="110">
        <f t="shared" si="2"/>
        <v>0</v>
      </c>
      <c r="P93" s="110">
        <f t="shared" si="2"/>
        <v>0</v>
      </c>
      <c r="Q93" s="110">
        <f t="shared" si="2"/>
        <v>0</v>
      </c>
      <c r="R93" s="110">
        <f t="shared" si="2"/>
        <v>0</v>
      </c>
      <c r="S93" s="110">
        <f t="shared" si="2"/>
        <v>0</v>
      </c>
      <c r="T93" s="110">
        <f t="shared" si="1"/>
        <v>0</v>
      </c>
      <c r="U93" s="88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168" t="s">
        <v>354</v>
      </c>
      <c r="B94" s="168"/>
      <c r="C94" s="168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9"/>
      <c r="U94" s="88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168" t="s">
        <v>355</v>
      </c>
      <c r="B95" s="168"/>
      <c r="C95" s="16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9"/>
      <c r="U95" s="88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168" t="s">
        <v>356</v>
      </c>
      <c r="B96" s="168"/>
      <c r="C96" s="168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9"/>
      <c r="U96" s="88"/>
      <c r="V96" s="15"/>
      <c r="W96" s="15"/>
      <c r="X96" s="15"/>
      <c r="Y96" s="15"/>
      <c r="Z96" s="15"/>
      <c r="AA96" s="15"/>
      <c r="AB96" s="15"/>
      <c r="AC96" s="15"/>
    </row>
    <row r="97" spans="1:21">
      <c r="A97" s="168" t="s">
        <v>239</v>
      </c>
      <c r="B97" s="168"/>
      <c r="C97" s="168"/>
      <c r="D97" s="81"/>
      <c r="E97" s="107"/>
      <c r="F97" s="81"/>
      <c r="G97" s="107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9"/>
      <c r="U97" s="82"/>
    </row>
    <row r="98" spans="1:21" s="31" customFormat="1">
      <c r="A98" s="71"/>
      <c r="B98" s="71"/>
      <c r="E98" s="71"/>
      <c r="G98" s="71"/>
    </row>
    <row r="99" spans="1:21">
      <c r="G99" s="33"/>
    </row>
  </sheetData>
  <customSheetViews>
    <customSheetView guid="{8309B07A-FC01-4476-88AB-A9C1650B1DDA}" hiddenColumns="1" state="hidden">
      <pane xSplit="6" ySplit="5" topLeftCell="H6" activePane="bottomRight" state="frozen"/>
      <selection pane="bottomRight" activeCell="R84" sqref="R84"/>
      <pageMargins left="0.7" right="0.7" top="0.75" bottom="0.75" header="0.3" footer="0.3"/>
    </customSheetView>
    <customSheetView guid="{D4D59768-72E0-4FAB-974B-C4290D2FAC8F}" hiddenColumns="1" state="hidden">
      <pane xSplit="6" ySplit="5" topLeftCell="H21" activePane="bottomRight" state="frozen"/>
      <selection pane="bottomRight" activeCell="H5" sqref="H5"/>
      <pageMargins left="0.7" right="0.7" top="0.75" bottom="0.75" header="0.3" footer="0.3"/>
    </customSheetView>
    <customSheetView guid="{A37983A8-BC51-4154-8FEA-C3D4561882CC}" hiddenColumns="1">
      <pane xSplit="6" ySplit="5" topLeftCell="H6" activePane="bottomRight" state="frozen"/>
      <selection pane="bottomRight" activeCell="I12" sqref="I12"/>
      <pageMargins left="0.7" right="0.7" top="0.75" bottom="0.75" header="0.3" footer="0.3"/>
    </customSheetView>
    <customSheetView guid="{50C6B4FE-3059-4DA5-BCA6-E2B9EEC70A61}" hiddenColumns="1" state="hidden">
      <pane xSplit="6" ySplit="5" topLeftCell="H6" activePane="bottomRight" state="frozen"/>
      <selection pane="bottomRight" activeCell="R84" sqref="R84"/>
      <pageMargins left="0.7" right="0.7" top="0.75" bottom="0.75" header="0.3" footer="0.3"/>
    </customSheetView>
    <customSheetView guid="{4948553E-BE76-402B-BAA8-3966B343194D}" hiddenColumns="1" state="hidden">
      <pane xSplit="6" ySplit="5" topLeftCell="H6" activePane="bottomRight" state="frozen"/>
      <selection pane="bottomRight" activeCell="R84" sqref="R84"/>
      <pageMargins left="0.7" right="0.7" top="0.75" bottom="0.75" header="0.3" footer="0.3"/>
    </customSheetView>
    <customSheetView guid="{35971C6B-DC11-492B-B782-2EF173FCC689}" hiddenColumns="1" state="hidden">
      <pane xSplit="6" ySplit="5" topLeftCell="H6" activePane="bottomRight" state="frozen"/>
      <selection pane="bottomRight" activeCell="R84" sqref="R84"/>
      <pageMargins left="0.7" right="0.7" top="0.75" bottom="0.75" header="0.3" footer="0.3"/>
    </customSheetView>
    <customSheetView guid="{32F6004C-FCD8-4606-8BB7-0BE0BE0666BF}" hiddenColumns="1" state="hidden">
      <pane xSplit="6" ySplit="5" topLeftCell="H6" activePane="bottomRight" state="frozen"/>
      <selection pane="bottomRight" activeCell="R84" sqref="R84"/>
      <pageMargins left="0.7" right="0.7" top="0.75" bottom="0.75" header="0.3" footer="0.3"/>
    </customSheetView>
    <customSheetView guid="{5F046216-F62E-4A95-B8BD-6D2AB894BA3D}" hiddenColumns="1" state="hidden">
      <pane xSplit="6" ySplit="5" topLeftCell="H6" activePane="bottomRight" state="frozen"/>
      <selection pane="bottomRight" activeCell="R84" sqref="R84"/>
      <pageMargins left="0.7" right="0.7" top="0.75" bottom="0.75" header="0.3" footer="0.3"/>
    </customSheetView>
    <customSheetView guid="{20DEA1C3-F870-4325-A947-DF01307179C4}" hiddenColumns="1" state="hidden">
      <pane xSplit="6" ySplit="5" topLeftCell="H6" activePane="bottomRight" state="frozen"/>
      <selection pane="bottomRight" activeCell="R84" sqref="R84"/>
      <pageMargins left="0.7" right="0.7" top="0.75" bottom="0.75" header="0.3" footer="0.3"/>
    </customSheetView>
    <customSheetView guid="{A27792F8-7640-416B-AC24-5F35457394E7}" hiddenColumns="1" state="hidden">
      <pane xSplit="6" ySplit="5" topLeftCell="H21" activePane="bottomRight" state="frozen"/>
      <selection pane="bottomRight" activeCell="H5" sqref="H5"/>
      <pageMargins left="0.7" right="0.7" top="0.75" bottom="0.75" header="0.3" footer="0.3"/>
    </customSheetView>
  </customSheetViews>
  <mergeCells count="39">
    <mergeCell ref="H4:S4"/>
    <mergeCell ref="A1:N1"/>
    <mergeCell ref="U4:U5"/>
    <mergeCell ref="A93:C93"/>
    <mergeCell ref="A4:A5"/>
    <mergeCell ref="B4:B5"/>
    <mergeCell ref="C4:C5"/>
    <mergeCell ref="D4:E4"/>
    <mergeCell ref="F4:G4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B44:B45"/>
    <mergeCell ref="A49:A56"/>
    <mergeCell ref="B49:B51"/>
    <mergeCell ref="B52:B54"/>
    <mergeCell ref="A41:A48"/>
    <mergeCell ref="A57:A62"/>
    <mergeCell ref="B59:B60"/>
    <mergeCell ref="A97:C97"/>
    <mergeCell ref="T4:T5"/>
    <mergeCell ref="A86:A89"/>
    <mergeCell ref="A90:A92"/>
    <mergeCell ref="A94:C94"/>
    <mergeCell ref="A95:C95"/>
    <mergeCell ref="A96:C96"/>
    <mergeCell ref="A63:A75"/>
    <mergeCell ref="B68:B69"/>
    <mergeCell ref="B73:B74"/>
    <mergeCell ref="A76:A79"/>
    <mergeCell ref="B77:B78"/>
    <mergeCell ref="A80:A85"/>
    <mergeCell ref="B82:B84"/>
  </mergeCells>
  <phoneticPr fontId="10" type="noConversion"/>
  <conditionalFormatting sqref="U34:XFD34 A34:C34">
    <cfRule type="cellIs" dxfId="16" priority="1" stopIfTrue="1" operator="equal">
      <formula>"no"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00B0F0"/>
  </sheetPr>
  <dimension ref="A1:R107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sqref="A1:P1"/>
    </sheetView>
  </sheetViews>
  <sheetFormatPr defaultRowHeight="14.25"/>
  <cols>
    <col min="1" max="1" width="6.75" style="7" customWidth="1"/>
    <col min="2" max="2" width="13" style="7" customWidth="1"/>
    <col min="3" max="3" width="12.25" style="55" customWidth="1"/>
    <col min="4" max="4" width="9.75" style="55" customWidth="1"/>
    <col min="5" max="7" width="11.5" style="55" customWidth="1"/>
    <col min="8" max="9" width="11.5" style="7" customWidth="1"/>
    <col min="10" max="14" width="11.5" style="55" customWidth="1"/>
    <col min="15" max="15" width="14" style="55" customWidth="1"/>
    <col min="16" max="16" width="6.75" style="55" bestFit="1" customWidth="1"/>
    <col min="17" max="18" width="5.875" style="7" bestFit="1" customWidth="1"/>
    <col min="19" max="16384" width="9" style="7"/>
  </cols>
  <sheetData>
    <row r="1" spans="1:18" s="2" customFormat="1" ht="28.5" customHeight="1">
      <c r="A1" s="208" t="s">
        <v>134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</row>
    <row r="2" spans="1:18" s="58" customFormat="1" ht="18" customHeight="1">
      <c r="A2" s="3" t="str">
        <f>"编制单位："&amp;封面!A8</f>
        <v>编制单位：宁德市凯欣电池材料有限公司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编制期间：2020年4月</v>
      </c>
      <c r="G3" s="68"/>
      <c r="I3" s="5"/>
      <c r="L3" s="5" t="str">
        <f>"编制日期："&amp;YEAR(封面!$G$14)&amp;"年"&amp;MONTH(封面!$G$14)&amp;"月2日"</f>
        <v>编制日期：2020年5月2日</v>
      </c>
      <c r="N3" s="5"/>
      <c r="O3" s="5"/>
    </row>
    <row r="4" spans="1:18" s="8" customFormat="1" ht="14.25" customHeight="1">
      <c r="A4" s="163" t="s">
        <v>143</v>
      </c>
      <c r="B4" s="163" t="s">
        <v>144</v>
      </c>
      <c r="C4" s="164" t="s">
        <v>145</v>
      </c>
      <c r="D4" s="191" t="s">
        <v>146</v>
      </c>
      <c r="E4" s="193" t="s">
        <v>147</v>
      </c>
      <c r="F4" s="194"/>
      <c r="G4" s="194"/>
      <c r="H4" s="194"/>
      <c r="I4" s="195"/>
      <c r="J4" s="196" t="s">
        <v>0</v>
      </c>
      <c r="K4" s="197"/>
      <c r="L4" s="197"/>
      <c r="M4" s="197"/>
      <c r="N4" s="198"/>
      <c r="O4" s="6" t="s">
        <v>148</v>
      </c>
      <c r="P4" s="7"/>
      <c r="Q4" s="7"/>
      <c r="R4" s="7"/>
    </row>
    <row r="5" spans="1:18" s="15" customFormat="1">
      <c r="A5" s="163"/>
      <c r="B5" s="163"/>
      <c r="C5" s="164"/>
      <c r="D5" s="192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  <c r="R5" s="14"/>
    </row>
    <row r="6" spans="1:18" s="15" customFormat="1" ht="17.25" customHeight="1">
      <c r="A6" s="159" t="s">
        <v>4</v>
      </c>
      <c r="B6" s="146" t="s">
        <v>150</v>
      </c>
      <c r="C6" s="45" t="s">
        <v>432</v>
      </c>
      <c r="D6" s="111">
        <f>'2019预算管理费用'!T6</f>
        <v>0</v>
      </c>
      <c r="E6" s="111">
        <f ca="1">OFFSET('2019管理费用'!$H6,0,MONTH(封面!$G$13)-1,)</f>
        <v>140502.07999999999</v>
      </c>
      <c r="F6" s="109">
        <f ca="1">OFFSET('2019预算管理费用'!$H6,0,MONTH(封面!$G$13)-1,)</f>
        <v>0</v>
      </c>
      <c r="G6" s="109">
        <f ca="1">OFFSET('2020实际管理费用'!$H6,0,MONTH(封面!$G$13)-1,)</f>
        <v>126981.36</v>
      </c>
      <c r="H6" s="111">
        <f t="shared" ref="H6" ca="1" si="0">IF(ISERROR(G6-E6),0,G6-E6)</f>
        <v>-13520.719999999987</v>
      </c>
      <c r="I6" s="111">
        <f t="shared" ref="I6" ca="1" si="1">IF(ISERROR(G6-F6),0,G6-F6)</f>
        <v>126981.36</v>
      </c>
      <c r="J6" s="111">
        <f ca="1">SUM(OFFSET('2019管理费用'!$H6,0,0,1,MONTH(封面!$G$13)))</f>
        <v>469681.98</v>
      </c>
      <c r="K6" s="111">
        <f ca="1">SUM(OFFSET('2019预算管理费用'!$H6,0,0,1,MONTH(封面!$G$13)))</f>
        <v>0</v>
      </c>
      <c r="L6" s="111">
        <f ca="1">SUM(OFFSET('2020实际管理费用'!$H6,0,0,1,MONTH(封面!$G$13)))</f>
        <v>461141.88</v>
      </c>
      <c r="M6" s="111">
        <f ca="1">L6-J6</f>
        <v>-8540.0999999999767</v>
      </c>
      <c r="N6" s="111">
        <f ca="1">L6-K6</f>
        <v>461141.88</v>
      </c>
      <c r="O6" s="37" t="str">
        <f>IF('2020实际管理费用'!U6="","",'2020实际管理费用'!U6)</f>
        <v/>
      </c>
      <c r="P6" s="69"/>
      <c r="Q6" s="69"/>
      <c r="R6" s="69"/>
    </row>
    <row r="7" spans="1:18" s="15" customFormat="1" ht="17.25" customHeight="1">
      <c r="A7" s="159"/>
      <c r="B7" s="146"/>
      <c r="C7" s="45" t="s">
        <v>433</v>
      </c>
      <c r="D7" s="111">
        <f>'2019预算管理费用'!T7</f>
        <v>0</v>
      </c>
      <c r="E7" s="111">
        <f ca="1">OFFSET('2019管理费用'!$H7,0,MONTH(封面!$G$13)-1,)</f>
        <v>10127.68</v>
      </c>
      <c r="F7" s="109">
        <f ca="1">OFFSET('2019预算管理费用'!$H7,0,MONTH(封面!$G$13)-1,)</f>
        <v>0</v>
      </c>
      <c r="G7" s="109">
        <f ca="1">OFFSET('2020实际管理费用'!$H7,0,MONTH(封面!$G$13)-1,)</f>
        <v>20733</v>
      </c>
      <c r="H7" s="111">
        <f t="shared" ref="H7:H70" ca="1" si="2">IF(ISERROR(G7-E7),0,G7-E7)</f>
        <v>10605.32</v>
      </c>
      <c r="I7" s="111">
        <f t="shared" ref="I7:I70" ca="1" si="3">IF(ISERROR(G7-F7),0,G7-F7)</f>
        <v>20733</v>
      </c>
      <c r="J7" s="111">
        <f ca="1">SUM(OFFSET('2019管理费用'!$H7,0,0,1,MONTH(封面!$G$13)))</f>
        <v>14326.630000000001</v>
      </c>
      <c r="K7" s="111">
        <f ca="1">SUM(OFFSET('2019预算管理费用'!$H7,0,0,1,MONTH(封面!$G$13)))</f>
        <v>0</v>
      </c>
      <c r="L7" s="111">
        <f ca="1">SUM(OFFSET('2020实际管理费用'!$H7,0,0,1,MONTH(封面!$G$13)))</f>
        <v>278264.32999999996</v>
      </c>
      <c r="M7" s="111">
        <f t="shared" ref="M7:M70" ca="1" si="4">L7-J7</f>
        <v>263937.69999999995</v>
      </c>
      <c r="N7" s="111">
        <f t="shared" ref="N7:N70" ca="1" si="5">L7-K7</f>
        <v>278264.32999999996</v>
      </c>
      <c r="O7" s="37" t="str">
        <f>IF('2020实际管理费用'!U7="","",'2020实际管理费用'!U7)</f>
        <v/>
      </c>
      <c r="P7" s="69"/>
      <c r="Q7" s="69"/>
      <c r="R7" s="69"/>
    </row>
    <row r="8" spans="1:18" s="15" customFormat="1" ht="17.25" customHeight="1">
      <c r="A8" s="159"/>
      <c r="B8" s="46" t="s">
        <v>151</v>
      </c>
      <c r="C8" s="45" t="s">
        <v>5</v>
      </c>
      <c r="D8" s="111">
        <f>'2019预算管理费用'!T8</f>
        <v>0</v>
      </c>
      <c r="E8" s="111">
        <f ca="1">OFFSET('2019管理费用'!$H8,0,MONTH(封面!$G$13)-1,)</f>
        <v>7200</v>
      </c>
      <c r="F8" s="109">
        <f ca="1">OFFSET('2019预算管理费用'!$H8,0,MONTH(封面!$G$13)-1,)</f>
        <v>0</v>
      </c>
      <c r="G8" s="109">
        <f ca="1">OFFSET('2020实际管理费用'!$H8,0,MONTH(封面!$G$13)-1,)</f>
        <v>7200</v>
      </c>
      <c r="H8" s="111">
        <f t="shared" ca="1" si="2"/>
        <v>0</v>
      </c>
      <c r="I8" s="111">
        <f t="shared" ca="1" si="3"/>
        <v>7200</v>
      </c>
      <c r="J8" s="111">
        <f ca="1">SUM(OFFSET('2019管理费用'!$H8,0,0,1,MONTH(封面!$G$13)))</f>
        <v>21900.98</v>
      </c>
      <c r="K8" s="111">
        <f ca="1">SUM(OFFSET('2019预算管理费用'!$H8,0,0,1,MONTH(封面!$G$13)))</f>
        <v>0</v>
      </c>
      <c r="L8" s="111">
        <f ca="1">SUM(OFFSET('2020实际管理费用'!$H8,0,0,1,MONTH(封面!$G$13)))</f>
        <v>21600</v>
      </c>
      <c r="M8" s="111">
        <f t="shared" ca="1" si="4"/>
        <v>-300.97999999999956</v>
      </c>
      <c r="N8" s="111">
        <f t="shared" ca="1" si="5"/>
        <v>21600</v>
      </c>
      <c r="O8" s="37" t="str">
        <f>IF('2020实际管理费用'!U8="","",'2020实际管理费用'!U8)</f>
        <v/>
      </c>
      <c r="P8" s="69"/>
      <c r="Q8" s="69"/>
      <c r="R8" s="69"/>
    </row>
    <row r="9" spans="1:18" s="15" customFormat="1" ht="17.25" customHeight="1">
      <c r="A9" s="159"/>
      <c r="B9" s="46" t="s">
        <v>6</v>
      </c>
      <c r="C9" s="45" t="s">
        <v>7</v>
      </c>
      <c r="D9" s="111">
        <f>'2019预算管理费用'!T9</f>
        <v>0</v>
      </c>
      <c r="E9" s="111">
        <f ca="1">OFFSET('2019管理费用'!$H9,0,MONTH(封面!$G$13)-1,)</f>
        <v>0</v>
      </c>
      <c r="F9" s="109">
        <f ca="1">OFFSET('2019预算管理费用'!$H9,0,MONTH(封面!$G$13)-1,)</f>
        <v>0</v>
      </c>
      <c r="G9" s="109">
        <f ca="1">OFFSET('2020实际管理费用'!$H9,0,MONTH(封面!$G$13)-1,)</f>
        <v>0</v>
      </c>
      <c r="H9" s="111">
        <f t="shared" ca="1" si="2"/>
        <v>0</v>
      </c>
      <c r="I9" s="111">
        <f t="shared" ca="1" si="3"/>
        <v>0</v>
      </c>
      <c r="J9" s="111">
        <f ca="1">SUM(OFFSET('2019管理费用'!$H9,0,0,1,MONTH(封面!$G$13)))</f>
        <v>0</v>
      </c>
      <c r="K9" s="111">
        <f ca="1">SUM(OFFSET('2019预算管理费用'!$H9,0,0,1,MONTH(封面!$G$13)))</f>
        <v>0</v>
      </c>
      <c r="L9" s="111">
        <f ca="1">SUM(OFFSET('2020实际管理费用'!$H9,0,0,1,MONTH(封面!$G$13)))</f>
        <v>0</v>
      </c>
      <c r="M9" s="111">
        <f t="shared" ca="1" si="4"/>
        <v>0</v>
      </c>
      <c r="N9" s="111">
        <f t="shared" ca="1" si="5"/>
        <v>0</v>
      </c>
      <c r="O9" s="37" t="str">
        <f>IF('2020实际管理费用'!U9="","",'2020实际管理费用'!U9)</f>
        <v/>
      </c>
      <c r="P9" s="69"/>
      <c r="Q9" s="69"/>
      <c r="R9" s="69"/>
    </row>
    <row r="10" spans="1:18" s="15" customFormat="1" ht="17.25" customHeight="1">
      <c r="A10" s="159"/>
      <c r="B10" s="146" t="s">
        <v>152</v>
      </c>
      <c r="C10" s="45" t="s">
        <v>8</v>
      </c>
      <c r="D10" s="111">
        <f>'2019预算管理费用'!T10</f>
        <v>0</v>
      </c>
      <c r="E10" s="111">
        <f ca="1">OFFSET('2019管理费用'!$H10,0,MONTH(封面!$G$13)-1,)</f>
        <v>36119.21</v>
      </c>
      <c r="F10" s="109">
        <f ca="1">OFFSET('2019预算管理费用'!$H10,0,MONTH(封面!$G$13)-1,)</f>
        <v>0</v>
      </c>
      <c r="G10" s="109">
        <f ca="1">OFFSET('2020实际管理费用'!$H10,0,MONTH(封面!$G$13)-1,)</f>
        <v>34613.9</v>
      </c>
      <c r="H10" s="111">
        <f t="shared" ca="1" si="2"/>
        <v>-1505.3099999999977</v>
      </c>
      <c r="I10" s="111">
        <f t="shared" ca="1" si="3"/>
        <v>34613.9</v>
      </c>
      <c r="J10" s="111">
        <f ca="1">SUM(OFFSET('2019管理费用'!$H10,0,0,1,MONTH(封面!$G$13)))</f>
        <v>85840.73000000001</v>
      </c>
      <c r="K10" s="111">
        <f ca="1">SUM(OFFSET('2019预算管理费用'!$H10,0,0,1,MONTH(封面!$G$13)))</f>
        <v>0</v>
      </c>
      <c r="L10" s="111">
        <f ca="1">SUM(OFFSET('2020实际管理费用'!$H10,0,0,1,MONTH(封面!$G$13)))</f>
        <v>85106.41</v>
      </c>
      <c r="M10" s="111">
        <f t="shared" ca="1" si="4"/>
        <v>-734.32000000000698</v>
      </c>
      <c r="N10" s="111">
        <f t="shared" ca="1" si="5"/>
        <v>85106.41</v>
      </c>
      <c r="O10" s="37" t="str">
        <f>IF('2020实际管理费用'!U10="","",'2020实际管理费用'!U10)</f>
        <v/>
      </c>
      <c r="P10" s="69"/>
      <c r="Q10" s="69"/>
      <c r="R10" s="69"/>
    </row>
    <row r="11" spans="1:18" s="15" customFormat="1" ht="17.25" customHeight="1">
      <c r="A11" s="159"/>
      <c r="B11" s="146"/>
      <c r="C11" s="45" t="s">
        <v>9</v>
      </c>
      <c r="D11" s="111">
        <f>'2019预算管理费用'!T11</f>
        <v>0</v>
      </c>
      <c r="E11" s="111">
        <f ca="1">OFFSET('2019管理费用'!$H11,0,MONTH(封面!$G$13)-1,)</f>
        <v>3302</v>
      </c>
      <c r="F11" s="109">
        <f ca="1">OFFSET('2019预算管理费用'!$H11,0,MONTH(封面!$G$13)-1,)</f>
        <v>0</v>
      </c>
      <c r="G11" s="109">
        <f ca="1">OFFSET('2020实际管理费用'!$H11,0,MONTH(封面!$G$13)-1,)</f>
        <v>1427.72</v>
      </c>
      <c r="H11" s="111">
        <f t="shared" ca="1" si="2"/>
        <v>-1874.28</v>
      </c>
      <c r="I11" s="111">
        <f t="shared" ca="1" si="3"/>
        <v>1427.72</v>
      </c>
      <c r="J11" s="111">
        <f ca="1">SUM(OFFSET('2019管理费用'!$H11,0,0,1,MONTH(封面!$G$13)))</f>
        <v>11406.74</v>
      </c>
      <c r="K11" s="111">
        <f ca="1">SUM(OFFSET('2019预算管理费用'!$H11,0,0,1,MONTH(封面!$G$13)))</f>
        <v>0</v>
      </c>
      <c r="L11" s="111">
        <f ca="1">SUM(OFFSET('2020实际管理费用'!$H11,0,0,1,MONTH(封面!$G$13)))</f>
        <v>67185.149999999994</v>
      </c>
      <c r="M11" s="111">
        <f t="shared" ca="1" si="4"/>
        <v>55778.409999999996</v>
      </c>
      <c r="N11" s="111">
        <f t="shared" ca="1" si="5"/>
        <v>67185.149999999994</v>
      </c>
      <c r="O11" s="37" t="str">
        <f>IF('2020实际管理费用'!U11="","",'2020实际管理费用'!U11)</f>
        <v/>
      </c>
      <c r="P11" s="69"/>
      <c r="Q11" s="69"/>
      <c r="R11" s="69"/>
    </row>
    <row r="12" spans="1:18" s="15" customFormat="1" ht="17.25" customHeight="1">
      <c r="A12" s="159"/>
      <c r="B12" s="146"/>
      <c r="C12" s="45" t="s">
        <v>10</v>
      </c>
      <c r="D12" s="111">
        <f>'2019预算管理费用'!T12</f>
        <v>0</v>
      </c>
      <c r="E12" s="111">
        <f ca="1">OFFSET('2019管理费用'!$H12,0,MONTH(封面!$G$13)-1,)</f>
        <v>0</v>
      </c>
      <c r="F12" s="109">
        <f ca="1">OFFSET('2019预算管理费用'!$H12,0,MONTH(封面!$G$13)-1,)</f>
        <v>0</v>
      </c>
      <c r="G12" s="109">
        <f ca="1">OFFSET('2020实际管理费用'!$H12,0,MONTH(封面!$G$13)-1,)</f>
        <v>1065</v>
      </c>
      <c r="H12" s="111">
        <f t="shared" ca="1" si="2"/>
        <v>1065</v>
      </c>
      <c r="I12" s="111">
        <f t="shared" ca="1" si="3"/>
        <v>1065</v>
      </c>
      <c r="J12" s="111">
        <f ca="1">SUM(OFFSET('2019管理费用'!$H12,0,0,1,MONTH(封面!$G$13)))</f>
        <v>0</v>
      </c>
      <c r="K12" s="111">
        <f ca="1">SUM(OFFSET('2019预算管理费用'!$H12,0,0,1,MONTH(封面!$G$13)))</f>
        <v>0</v>
      </c>
      <c r="L12" s="111">
        <f ca="1">SUM(OFFSET('2020实际管理费用'!$H12,0,0,1,MONTH(封面!$G$13)))</f>
        <v>6190</v>
      </c>
      <c r="M12" s="111">
        <f t="shared" ca="1" si="4"/>
        <v>6190</v>
      </c>
      <c r="N12" s="111">
        <f t="shared" ca="1" si="5"/>
        <v>6190</v>
      </c>
      <c r="O12" s="37" t="str">
        <f>IF('2020实际管理费用'!U12="","",'2020实际管理费用'!U12)</f>
        <v/>
      </c>
      <c r="P12" s="69"/>
      <c r="Q12" s="69"/>
      <c r="R12" s="69"/>
    </row>
    <row r="13" spans="1:18" s="15" customFormat="1" ht="17.25" customHeight="1">
      <c r="A13" s="159"/>
      <c r="B13" s="146"/>
      <c r="C13" s="45" t="s">
        <v>11</v>
      </c>
      <c r="D13" s="111">
        <f>'2019预算管理费用'!T13</f>
        <v>0</v>
      </c>
      <c r="E13" s="111">
        <f ca="1">OFFSET('2019管理费用'!$H13,0,MONTH(封面!$G$13)-1,)</f>
        <v>0</v>
      </c>
      <c r="F13" s="109">
        <f ca="1">OFFSET('2019预算管理费用'!$H13,0,MONTH(封面!$G$13)-1,)</f>
        <v>0</v>
      </c>
      <c r="G13" s="109">
        <f ca="1">OFFSET('2020实际管理费用'!$H13,0,MONTH(封面!$G$13)-1,)</f>
        <v>1300</v>
      </c>
      <c r="H13" s="111">
        <f t="shared" ca="1" si="2"/>
        <v>1300</v>
      </c>
      <c r="I13" s="111">
        <f t="shared" ca="1" si="3"/>
        <v>1300</v>
      </c>
      <c r="J13" s="111">
        <f ca="1">SUM(OFFSET('2019管理费用'!$H13,0,0,1,MONTH(封面!$G$13)))</f>
        <v>0</v>
      </c>
      <c r="K13" s="111">
        <f ca="1">SUM(OFFSET('2019预算管理费用'!$H13,0,0,1,MONTH(封面!$G$13)))</f>
        <v>0</v>
      </c>
      <c r="L13" s="111">
        <f ca="1">SUM(OFFSET('2020实际管理费用'!$H13,0,0,1,MONTH(封面!$G$13)))</f>
        <v>5796.19</v>
      </c>
      <c r="M13" s="111">
        <f t="shared" ca="1" si="4"/>
        <v>5796.19</v>
      </c>
      <c r="N13" s="111">
        <f t="shared" ca="1" si="5"/>
        <v>5796.19</v>
      </c>
      <c r="O13" s="37" t="str">
        <f>IF('2020实际管理费用'!U13="","",'2020实际管理费用'!U13)</f>
        <v/>
      </c>
      <c r="P13" s="69"/>
      <c r="Q13" s="69"/>
      <c r="R13" s="69"/>
    </row>
    <row r="14" spans="1:18" s="15" customFormat="1" ht="17.25" customHeight="1">
      <c r="A14" s="159"/>
      <c r="B14" s="146"/>
      <c r="C14" s="45" t="s">
        <v>12</v>
      </c>
      <c r="D14" s="111">
        <f>'2019预算管理费用'!T14</f>
        <v>0</v>
      </c>
      <c r="E14" s="111">
        <f ca="1">OFFSET('2019管理费用'!$H14,0,MONTH(封面!$G$13)-1,)</f>
        <v>0</v>
      </c>
      <c r="F14" s="109">
        <f ca="1">OFFSET('2019预算管理费用'!$H14,0,MONTH(封面!$G$13)-1,)</f>
        <v>0</v>
      </c>
      <c r="G14" s="109">
        <f ca="1">OFFSET('2020实际管理费用'!$H14,0,MONTH(封面!$G$13)-1,)</f>
        <v>0</v>
      </c>
      <c r="H14" s="111">
        <f t="shared" ca="1" si="2"/>
        <v>0</v>
      </c>
      <c r="I14" s="111">
        <f t="shared" ca="1" si="3"/>
        <v>0</v>
      </c>
      <c r="J14" s="111">
        <f ca="1">SUM(OFFSET('2019管理费用'!$H14,0,0,1,MONTH(封面!$G$13)))</f>
        <v>0</v>
      </c>
      <c r="K14" s="111">
        <f ca="1">SUM(OFFSET('2019预算管理费用'!$H14,0,0,1,MONTH(封面!$G$13)))</f>
        <v>0</v>
      </c>
      <c r="L14" s="111">
        <f ca="1">SUM(OFFSET('2020实际管理费用'!$H14,0,0,1,MONTH(封面!$G$13)))</f>
        <v>200</v>
      </c>
      <c r="M14" s="111">
        <f t="shared" ca="1" si="4"/>
        <v>200</v>
      </c>
      <c r="N14" s="111">
        <f t="shared" ca="1" si="5"/>
        <v>200</v>
      </c>
      <c r="O14" s="37" t="str">
        <f>IF('2020实际管理费用'!U14="","",'2020实际管理费用'!U14)</f>
        <v/>
      </c>
      <c r="P14" s="69"/>
      <c r="Q14" s="69"/>
      <c r="R14" s="69"/>
    </row>
    <row r="15" spans="1:18" s="15" customFormat="1" ht="17.25" customHeight="1">
      <c r="A15" s="159"/>
      <c r="B15" s="146"/>
      <c r="C15" s="45" t="s">
        <v>13</v>
      </c>
      <c r="D15" s="111">
        <f>'2019预算管理费用'!T15</f>
        <v>0</v>
      </c>
      <c r="E15" s="111">
        <f ca="1">OFFSET('2019管理费用'!$H15,0,MONTH(封面!$G$13)-1,)</f>
        <v>0</v>
      </c>
      <c r="F15" s="109">
        <f ca="1">OFFSET('2019预算管理费用'!$H15,0,MONTH(封面!$G$13)-1,)</f>
        <v>0</v>
      </c>
      <c r="G15" s="109">
        <f ca="1">OFFSET('2020实际管理费用'!$H15,0,MONTH(封面!$G$13)-1,)</f>
        <v>0</v>
      </c>
      <c r="H15" s="111">
        <f t="shared" ca="1" si="2"/>
        <v>0</v>
      </c>
      <c r="I15" s="111">
        <f t="shared" ca="1" si="3"/>
        <v>0</v>
      </c>
      <c r="J15" s="111">
        <f ca="1">SUM(OFFSET('2019管理费用'!$H15,0,0,1,MONTH(封面!$G$13)))</f>
        <v>0</v>
      </c>
      <c r="K15" s="111">
        <f ca="1">SUM(OFFSET('2019预算管理费用'!$H15,0,0,1,MONTH(封面!$G$13)))</f>
        <v>0</v>
      </c>
      <c r="L15" s="111">
        <f ca="1">SUM(OFFSET('2020实际管理费用'!$H15,0,0,1,MONTH(封面!$G$13)))</f>
        <v>0</v>
      </c>
      <c r="M15" s="111">
        <f t="shared" ca="1" si="4"/>
        <v>0</v>
      </c>
      <c r="N15" s="111">
        <f t="shared" ca="1" si="5"/>
        <v>0</v>
      </c>
      <c r="O15" s="37" t="str">
        <f>IF('2020实际管理费用'!U15="","",'2020实际管理费用'!U15)</f>
        <v/>
      </c>
      <c r="P15" s="69"/>
      <c r="Q15" s="69"/>
      <c r="R15" s="69"/>
    </row>
    <row r="16" spans="1:18" s="15" customFormat="1" ht="17.25" customHeight="1">
      <c r="A16" s="159"/>
      <c r="B16" s="146"/>
      <c r="C16" s="45" t="s">
        <v>14</v>
      </c>
      <c r="D16" s="111">
        <f>'2019预算管理费用'!T16</f>
        <v>0</v>
      </c>
      <c r="E16" s="111">
        <f ca="1">OFFSET('2019管理费用'!$H16,0,MONTH(封面!$G$13)-1,)</f>
        <v>0</v>
      </c>
      <c r="F16" s="109">
        <f ca="1">OFFSET('2019预算管理费用'!$H16,0,MONTH(封面!$G$13)-1,)</f>
        <v>0</v>
      </c>
      <c r="G16" s="109">
        <f ca="1">OFFSET('2020实际管理费用'!$H16,0,MONTH(封面!$G$13)-1,)</f>
        <v>0</v>
      </c>
      <c r="H16" s="111">
        <f t="shared" ca="1" si="2"/>
        <v>0</v>
      </c>
      <c r="I16" s="111">
        <f t="shared" ca="1" si="3"/>
        <v>0</v>
      </c>
      <c r="J16" s="111">
        <f ca="1">SUM(OFFSET('2019管理费用'!$H16,0,0,1,MONTH(封面!$G$13)))</f>
        <v>0</v>
      </c>
      <c r="K16" s="111">
        <f ca="1">SUM(OFFSET('2019预算管理费用'!$H16,0,0,1,MONTH(封面!$G$13)))</f>
        <v>0</v>
      </c>
      <c r="L16" s="111">
        <f ca="1">SUM(OFFSET('2020实际管理费用'!$H16,0,0,1,MONTH(封面!$G$13)))</f>
        <v>-1405.5</v>
      </c>
      <c r="M16" s="111">
        <f t="shared" ca="1" si="4"/>
        <v>-1405.5</v>
      </c>
      <c r="N16" s="111">
        <f t="shared" ca="1" si="5"/>
        <v>-1405.5</v>
      </c>
      <c r="O16" s="37" t="str">
        <f>IF('2020实际管理费用'!U16="","",'2020实际管理费用'!U16)</f>
        <v/>
      </c>
      <c r="P16" s="69"/>
      <c r="Q16" s="69"/>
      <c r="R16" s="69"/>
    </row>
    <row r="17" spans="1:18" s="15" customFormat="1" ht="17.25" customHeight="1">
      <c r="A17" s="159"/>
      <c r="B17" s="146"/>
      <c r="C17" s="45" t="s">
        <v>15</v>
      </c>
      <c r="D17" s="111">
        <f>'2019预算管理费用'!T17</f>
        <v>0</v>
      </c>
      <c r="E17" s="111">
        <f ca="1">OFFSET('2019管理费用'!$H17,0,MONTH(封面!$G$13)-1,)</f>
        <v>0</v>
      </c>
      <c r="F17" s="109">
        <f ca="1">OFFSET('2019预算管理费用'!$H17,0,MONTH(封面!$G$13)-1,)</f>
        <v>0</v>
      </c>
      <c r="G17" s="109">
        <f ca="1">OFFSET('2020实际管理费用'!$H17,0,MONTH(封面!$G$13)-1,)</f>
        <v>0</v>
      </c>
      <c r="H17" s="111">
        <f t="shared" ca="1" si="2"/>
        <v>0</v>
      </c>
      <c r="I17" s="111">
        <f t="shared" ca="1" si="3"/>
        <v>0</v>
      </c>
      <c r="J17" s="111">
        <f ca="1">SUM(OFFSET('2019管理费用'!$H17,0,0,1,MONTH(封面!$G$13)))</f>
        <v>0</v>
      </c>
      <c r="K17" s="111">
        <f ca="1">SUM(OFFSET('2019预算管理费用'!$H17,0,0,1,MONTH(封面!$G$13)))</f>
        <v>0</v>
      </c>
      <c r="L17" s="111">
        <f ca="1">SUM(OFFSET('2020实际管理费用'!$H17,0,0,1,MONTH(封面!$G$13)))</f>
        <v>0</v>
      </c>
      <c r="M17" s="111">
        <f t="shared" ca="1" si="4"/>
        <v>0</v>
      </c>
      <c r="N17" s="111">
        <f t="shared" ca="1" si="5"/>
        <v>0</v>
      </c>
      <c r="O17" s="37" t="str">
        <f>IF('2020实际管理费用'!U17="","",'2020实际管理费用'!U17)</f>
        <v/>
      </c>
      <c r="P17" s="69"/>
      <c r="Q17" s="69"/>
      <c r="R17" s="69"/>
    </row>
    <row r="18" spans="1:18" s="15" customFormat="1" ht="17.25" customHeight="1">
      <c r="A18" s="159"/>
      <c r="B18" s="146"/>
      <c r="C18" s="45" t="s">
        <v>434</v>
      </c>
      <c r="D18" s="111">
        <f>'2019预算管理费用'!T18</f>
        <v>0</v>
      </c>
      <c r="E18" s="111">
        <f ca="1">OFFSET('2019管理费用'!$H18,0,MONTH(封面!$G$13)-1,)</f>
        <v>0</v>
      </c>
      <c r="F18" s="109">
        <f ca="1">OFFSET('2019预算管理费用'!$H18,0,MONTH(封面!$G$13)-1,)</f>
        <v>0</v>
      </c>
      <c r="G18" s="109">
        <f ca="1">OFFSET('2020实际管理费用'!$H18,0,MONTH(封面!$G$13)-1,)</f>
        <v>23394.5</v>
      </c>
      <c r="H18" s="111">
        <f t="shared" ca="1" si="2"/>
        <v>23394.5</v>
      </c>
      <c r="I18" s="111">
        <f t="shared" ca="1" si="3"/>
        <v>23394.5</v>
      </c>
      <c r="J18" s="111">
        <f ca="1">SUM(OFFSET('2019管理费用'!$H18,0,0,1,MONTH(封面!$G$13)))</f>
        <v>25831.919999999998</v>
      </c>
      <c r="K18" s="111">
        <f ca="1">SUM(OFFSET('2019预算管理费用'!$H18,0,0,1,MONTH(封面!$G$13)))</f>
        <v>0</v>
      </c>
      <c r="L18" s="111">
        <f ca="1">SUM(OFFSET('2020实际管理费用'!$H18,0,0,1,MONTH(封面!$G$13)))</f>
        <v>95013.57</v>
      </c>
      <c r="M18" s="111">
        <f t="shared" ca="1" si="4"/>
        <v>69181.650000000009</v>
      </c>
      <c r="N18" s="111">
        <f t="shared" ca="1" si="5"/>
        <v>95013.57</v>
      </c>
      <c r="O18" s="37" t="str">
        <f>IF('2020实际管理费用'!U18="","",'2020实际管理费用'!U18)</f>
        <v/>
      </c>
      <c r="P18" s="69"/>
      <c r="Q18" s="69"/>
      <c r="R18" s="69"/>
    </row>
    <row r="19" spans="1:18" s="15" customFormat="1" ht="17.25" customHeight="1">
      <c r="A19" s="159"/>
      <c r="B19" s="46" t="s">
        <v>153</v>
      </c>
      <c r="C19" s="45" t="s">
        <v>17</v>
      </c>
      <c r="D19" s="111">
        <f>'2019预算管理费用'!T19</f>
        <v>0</v>
      </c>
      <c r="E19" s="111">
        <f ca="1">OFFSET('2019管理费用'!$H19,0,MONTH(封面!$G$13)-1,)</f>
        <v>4248</v>
      </c>
      <c r="F19" s="109">
        <f ca="1">OFFSET('2019预算管理费用'!$H19,0,MONTH(封面!$G$13)-1,)</f>
        <v>0</v>
      </c>
      <c r="G19" s="109">
        <f ca="1">OFFSET('2020实际管理费用'!$H19,0,MONTH(封面!$G$13)-1,)</f>
        <v>3933</v>
      </c>
      <c r="H19" s="111">
        <f t="shared" ca="1" si="2"/>
        <v>-315</v>
      </c>
      <c r="I19" s="111">
        <f t="shared" ca="1" si="3"/>
        <v>3933</v>
      </c>
      <c r="J19" s="111">
        <f ca="1">SUM(OFFSET('2019管理费用'!$H19,0,0,1,MONTH(封面!$G$13)))</f>
        <v>16656</v>
      </c>
      <c r="K19" s="111">
        <f ca="1">SUM(OFFSET('2019预算管理费用'!$H19,0,0,1,MONTH(封面!$G$13)))</f>
        <v>0</v>
      </c>
      <c r="L19" s="111">
        <f ca="1">SUM(OFFSET('2020实际管理费用'!$H19,0,0,1,MONTH(封面!$G$13)))</f>
        <v>16068</v>
      </c>
      <c r="M19" s="111">
        <f t="shared" ca="1" si="4"/>
        <v>-588</v>
      </c>
      <c r="N19" s="111">
        <f t="shared" ca="1" si="5"/>
        <v>16068</v>
      </c>
      <c r="O19" s="37" t="str">
        <f>IF('2020实际管理费用'!U19="","",'2020实际管理费用'!U19)</f>
        <v/>
      </c>
      <c r="P19" s="69"/>
      <c r="Q19" s="69"/>
      <c r="R19" s="69"/>
    </row>
    <row r="20" spans="1:18" s="15" customFormat="1" ht="17.25" customHeight="1">
      <c r="A20" s="159"/>
      <c r="B20" s="46" t="s">
        <v>18</v>
      </c>
      <c r="C20" s="45" t="s">
        <v>19</v>
      </c>
      <c r="D20" s="111">
        <f>'2019预算管理费用'!T20</f>
        <v>0</v>
      </c>
      <c r="E20" s="111">
        <f ca="1">OFFSET('2019管理费用'!$H20,0,MONTH(封面!$G$13)-1,)</f>
        <v>0</v>
      </c>
      <c r="F20" s="109">
        <f ca="1">OFFSET('2019预算管理费用'!$H20,0,MONTH(封面!$G$13)-1,)</f>
        <v>0</v>
      </c>
      <c r="G20" s="109">
        <f ca="1">OFFSET('2020实际管理费用'!$H20,0,MONTH(封面!$G$13)-1,)</f>
        <v>0</v>
      </c>
      <c r="H20" s="111">
        <f t="shared" ca="1" si="2"/>
        <v>0</v>
      </c>
      <c r="I20" s="111">
        <f t="shared" ca="1" si="3"/>
        <v>0</v>
      </c>
      <c r="J20" s="111">
        <f ca="1">SUM(OFFSET('2019管理费用'!$H20,0,0,1,MONTH(封面!$G$13)))</f>
        <v>0</v>
      </c>
      <c r="K20" s="111">
        <f ca="1">SUM(OFFSET('2019预算管理费用'!$H20,0,0,1,MONTH(封面!$G$13)))</f>
        <v>0</v>
      </c>
      <c r="L20" s="111">
        <f ca="1">SUM(OFFSET('2020实际管理费用'!$H20,0,0,1,MONTH(封面!$G$13)))</f>
        <v>0</v>
      </c>
      <c r="M20" s="111">
        <f t="shared" ca="1" si="4"/>
        <v>0</v>
      </c>
      <c r="N20" s="111">
        <f t="shared" ca="1" si="5"/>
        <v>0</v>
      </c>
      <c r="O20" s="37" t="str">
        <f>IF('2020实际管理费用'!U20="","",'2020实际管理费用'!U20)</f>
        <v/>
      </c>
      <c r="P20" s="69"/>
      <c r="Q20" s="69"/>
      <c r="R20" s="69"/>
    </row>
    <row r="21" spans="1:18" s="15" customFormat="1" ht="17.25" customHeight="1">
      <c r="A21" s="159"/>
      <c r="B21" s="46" t="s">
        <v>154</v>
      </c>
      <c r="C21" s="45" t="s">
        <v>20</v>
      </c>
      <c r="D21" s="111">
        <f>'2019预算管理费用'!T21</f>
        <v>0</v>
      </c>
      <c r="E21" s="111">
        <f ca="1">OFFSET('2019管理费用'!$H21,0,MONTH(封面!$G$13)-1,)</f>
        <v>0</v>
      </c>
      <c r="F21" s="109">
        <f ca="1">OFFSET('2019预算管理费用'!$H21,0,MONTH(封面!$G$13)-1,)</f>
        <v>0</v>
      </c>
      <c r="G21" s="109">
        <f ca="1">OFFSET('2020实际管理费用'!$H21,0,MONTH(封面!$G$13)-1,)</f>
        <v>0</v>
      </c>
      <c r="H21" s="111">
        <f t="shared" ca="1" si="2"/>
        <v>0</v>
      </c>
      <c r="I21" s="111">
        <f t="shared" ca="1" si="3"/>
        <v>0</v>
      </c>
      <c r="J21" s="111">
        <f ca="1">SUM(OFFSET('2019管理费用'!$H21,0,0,1,MONTH(封面!$G$13)))</f>
        <v>0</v>
      </c>
      <c r="K21" s="111">
        <f ca="1">SUM(OFFSET('2019预算管理费用'!$H21,0,0,1,MONTH(封面!$G$13)))</f>
        <v>0</v>
      </c>
      <c r="L21" s="111">
        <f ca="1">SUM(OFFSET('2020实际管理费用'!$H21,0,0,1,MONTH(封面!$G$13)))</f>
        <v>-12207.72</v>
      </c>
      <c r="M21" s="111">
        <f t="shared" ca="1" si="4"/>
        <v>-12207.72</v>
      </c>
      <c r="N21" s="111">
        <f t="shared" ca="1" si="5"/>
        <v>-12207.72</v>
      </c>
      <c r="O21" s="37" t="str">
        <f>IF('2020实际管理费用'!U21="","",'2020实际管理费用'!U21)</f>
        <v/>
      </c>
      <c r="P21" s="69"/>
      <c r="Q21" s="69"/>
      <c r="R21" s="69"/>
    </row>
    <row r="22" spans="1:18" s="15" customFormat="1" ht="17.25" customHeight="1">
      <c r="A22" s="159"/>
      <c r="B22" s="146" t="s">
        <v>21</v>
      </c>
      <c r="C22" s="45" t="s">
        <v>22</v>
      </c>
      <c r="D22" s="111">
        <f>'2019预算管理费用'!T22</f>
        <v>0</v>
      </c>
      <c r="E22" s="111">
        <f ca="1">OFFSET('2019管理费用'!$H22,0,MONTH(封面!$G$13)-1,)</f>
        <v>5403.6</v>
      </c>
      <c r="F22" s="109">
        <f ca="1">OFFSET('2019预算管理费用'!$H22,0,MONTH(封面!$G$13)-1,)</f>
        <v>0</v>
      </c>
      <c r="G22" s="109">
        <f ca="1">OFFSET('2020实际管理费用'!$H22,0,MONTH(封面!$G$13)-1,)</f>
        <v>0</v>
      </c>
      <c r="H22" s="111">
        <f t="shared" ca="1" si="2"/>
        <v>-5403.6</v>
      </c>
      <c r="I22" s="111">
        <f t="shared" ca="1" si="3"/>
        <v>0</v>
      </c>
      <c r="J22" s="111">
        <f ca="1">SUM(OFFSET('2019管理费用'!$H22,0,0,1,MONTH(封面!$G$13)))</f>
        <v>20263.5</v>
      </c>
      <c r="K22" s="111">
        <f ca="1">SUM(OFFSET('2019预算管理费用'!$H22,0,0,1,MONTH(封面!$G$13)))</f>
        <v>0</v>
      </c>
      <c r="L22" s="111">
        <f ca="1">SUM(OFFSET('2020实际管理费用'!$H22,0,0,1,MONTH(封面!$G$13)))</f>
        <v>5027.2000000000007</v>
      </c>
      <c r="M22" s="111">
        <f t="shared" ca="1" si="4"/>
        <v>-15236.3</v>
      </c>
      <c r="N22" s="111">
        <f t="shared" ca="1" si="5"/>
        <v>5027.2000000000007</v>
      </c>
      <c r="O22" s="37" t="str">
        <f>IF('2020实际管理费用'!U22="","",'2020实际管理费用'!U22)</f>
        <v/>
      </c>
      <c r="P22" s="69"/>
      <c r="Q22" s="69"/>
      <c r="R22" s="69"/>
    </row>
    <row r="23" spans="1:18" s="15" customFormat="1" ht="17.25" customHeight="1">
      <c r="A23" s="159"/>
      <c r="B23" s="146"/>
      <c r="C23" s="45" t="s">
        <v>23</v>
      </c>
      <c r="D23" s="111">
        <f>'2019预算管理费用'!T23</f>
        <v>0</v>
      </c>
      <c r="E23" s="111">
        <f ca="1">OFFSET('2019管理费用'!$H23,0,MONTH(封面!$G$13)-1,)</f>
        <v>135.09</v>
      </c>
      <c r="F23" s="109">
        <f ca="1">OFFSET('2019预算管理费用'!$H23,0,MONTH(封面!$G$13)-1,)</f>
        <v>0</v>
      </c>
      <c r="G23" s="109">
        <f ca="1">OFFSET('2020实际管理费用'!$H23,0,MONTH(封面!$G$13)-1,)</f>
        <v>0</v>
      </c>
      <c r="H23" s="111">
        <f t="shared" ca="1" si="2"/>
        <v>-135.09</v>
      </c>
      <c r="I23" s="111">
        <f t="shared" ca="1" si="3"/>
        <v>0</v>
      </c>
      <c r="J23" s="111">
        <f ca="1">SUM(OFFSET('2019管理费用'!$H23,0,0,1,MONTH(封面!$G$13)))</f>
        <v>532.87</v>
      </c>
      <c r="K23" s="111">
        <f ca="1">SUM(OFFSET('2019预算管理费用'!$H23,0,0,1,MONTH(封面!$G$13)))</f>
        <v>0</v>
      </c>
      <c r="L23" s="111">
        <f ca="1">SUM(OFFSET('2020实际管理费用'!$H23,0,0,1,MONTH(封面!$G$13)))</f>
        <v>157.19999999999996</v>
      </c>
      <c r="M23" s="111">
        <f t="shared" ca="1" si="4"/>
        <v>-375.67000000000007</v>
      </c>
      <c r="N23" s="111">
        <f t="shared" ca="1" si="5"/>
        <v>157.19999999999996</v>
      </c>
      <c r="O23" s="37" t="str">
        <f>IF('2020实际管理费用'!U23="","",'2020实际管理费用'!U23)</f>
        <v/>
      </c>
      <c r="P23" s="69"/>
      <c r="Q23" s="69"/>
      <c r="R23" s="69"/>
    </row>
    <row r="24" spans="1:18" s="15" customFormat="1" ht="17.25" customHeight="1">
      <c r="A24" s="159"/>
      <c r="B24" s="146"/>
      <c r="C24" s="45" t="s">
        <v>24</v>
      </c>
      <c r="D24" s="111">
        <f>'2019预算管理费用'!T24</f>
        <v>0</v>
      </c>
      <c r="E24" s="111">
        <f ca="1">OFFSET('2019管理费用'!$H24,0,MONTH(封面!$G$13)-1,)</f>
        <v>649.11</v>
      </c>
      <c r="F24" s="109">
        <f ca="1">OFFSET('2019预算管理费用'!$H24,0,MONTH(封面!$G$13)-1,)</f>
        <v>0</v>
      </c>
      <c r="G24" s="109">
        <f ca="1">OFFSET('2020实际管理费用'!$H24,0,MONTH(封面!$G$13)-1,)</f>
        <v>0</v>
      </c>
      <c r="H24" s="111">
        <f t="shared" ca="1" si="2"/>
        <v>-649.11</v>
      </c>
      <c r="I24" s="111">
        <f t="shared" ca="1" si="3"/>
        <v>0</v>
      </c>
      <c r="J24" s="111">
        <f ca="1">SUM(OFFSET('2019管理费用'!$H24,0,0,1,MONTH(封面!$G$13)))</f>
        <v>1854.58</v>
      </c>
      <c r="K24" s="111">
        <f ca="1">SUM(OFFSET('2019预算管理费用'!$H24,0,0,1,MONTH(封面!$G$13)))</f>
        <v>0</v>
      </c>
      <c r="L24" s="111">
        <f ca="1">SUM(OFFSET('2020实际管理费用'!$H24,0,0,1,MONTH(封面!$G$13)))</f>
        <v>519.12</v>
      </c>
      <c r="M24" s="111">
        <f t="shared" ca="1" si="4"/>
        <v>-1335.46</v>
      </c>
      <c r="N24" s="111">
        <f t="shared" ca="1" si="5"/>
        <v>519.12</v>
      </c>
      <c r="O24" s="37" t="str">
        <f>IF('2020实际管理费用'!U24="","",'2020实际管理费用'!U24)</f>
        <v/>
      </c>
      <c r="P24" s="69"/>
      <c r="Q24" s="69"/>
      <c r="R24" s="69"/>
    </row>
    <row r="25" spans="1:18" s="15" customFormat="1" ht="17.25" customHeight="1">
      <c r="A25" s="159"/>
      <c r="B25" s="146"/>
      <c r="C25" s="45" t="s">
        <v>25</v>
      </c>
      <c r="D25" s="111">
        <f>'2019预算管理费用'!T25</f>
        <v>0</v>
      </c>
      <c r="E25" s="111">
        <f ca="1">OFFSET('2019管理费用'!$H25,0,MONTH(封面!$G$13)-1,)</f>
        <v>5492.8</v>
      </c>
      <c r="F25" s="109">
        <f ca="1">OFFSET('2019预算管理费用'!$H25,0,MONTH(封面!$G$13)-1,)</f>
        <v>0</v>
      </c>
      <c r="G25" s="109">
        <f ca="1">OFFSET('2020实际管理费用'!$H25,0,MONTH(封面!$G$13)-1,)</f>
        <v>2423.7600000000002</v>
      </c>
      <c r="H25" s="111">
        <f t="shared" ca="1" si="2"/>
        <v>-3069.04</v>
      </c>
      <c r="I25" s="111">
        <f t="shared" ca="1" si="3"/>
        <v>2423.7600000000002</v>
      </c>
      <c r="J25" s="111">
        <f ca="1">SUM(OFFSET('2019管理费用'!$H25,0,0,1,MONTH(封面!$G$13)))</f>
        <v>20048.72</v>
      </c>
      <c r="K25" s="111">
        <f ca="1">SUM(OFFSET('2019预算管理费用'!$H25,0,0,1,MONTH(封面!$G$13)))</f>
        <v>0</v>
      </c>
      <c r="L25" s="111">
        <f ca="1">SUM(OFFSET('2020实际管理费用'!$H25,0,0,1,MONTH(封面!$G$13)))</f>
        <v>12805.53</v>
      </c>
      <c r="M25" s="111">
        <f t="shared" ca="1" si="4"/>
        <v>-7243.1900000000005</v>
      </c>
      <c r="N25" s="111">
        <f t="shared" ca="1" si="5"/>
        <v>12805.53</v>
      </c>
      <c r="O25" s="37" t="str">
        <f>IF('2020实际管理费用'!U25="","",'2020实际管理费用'!U25)</f>
        <v/>
      </c>
      <c r="P25" s="69"/>
      <c r="Q25" s="69"/>
      <c r="R25" s="69"/>
    </row>
    <row r="26" spans="1:18" s="15" customFormat="1" ht="17.25" customHeight="1">
      <c r="A26" s="159"/>
      <c r="B26" s="146"/>
      <c r="C26" s="45" t="s">
        <v>26</v>
      </c>
      <c r="D26" s="111">
        <f>'2019预算管理费用'!T26</f>
        <v>0</v>
      </c>
      <c r="E26" s="111">
        <f ca="1">OFFSET('2019管理费用'!$H26,0,MONTH(封面!$G$13)-1,)</f>
        <v>343.4</v>
      </c>
      <c r="F26" s="109">
        <f ca="1">OFFSET('2019预算管理费用'!$H26,0,MONTH(封面!$G$13)-1,)</f>
        <v>0</v>
      </c>
      <c r="G26" s="109">
        <f ca="1">OFFSET('2020实际管理费用'!$H26,0,MONTH(封面!$G$13)-1,)</f>
        <v>3712.16</v>
      </c>
      <c r="H26" s="111">
        <f t="shared" ca="1" si="2"/>
        <v>3368.7599999999998</v>
      </c>
      <c r="I26" s="111">
        <f t="shared" ca="1" si="3"/>
        <v>3712.16</v>
      </c>
      <c r="J26" s="111">
        <f ca="1">SUM(OFFSET('2019管理费用'!$H26,0,0,1,MONTH(封面!$G$13)))</f>
        <v>1253.4099999999999</v>
      </c>
      <c r="K26" s="111">
        <f ca="1">SUM(OFFSET('2019预算管理费用'!$H26,0,0,1,MONTH(封面!$G$13)))</f>
        <v>0</v>
      </c>
      <c r="L26" s="111">
        <f ca="1">SUM(OFFSET('2020实际管理费用'!$H26,0,0,1,MONTH(封面!$G$13)))</f>
        <v>14985.88</v>
      </c>
      <c r="M26" s="111">
        <f t="shared" ca="1" si="4"/>
        <v>13732.47</v>
      </c>
      <c r="N26" s="111">
        <f t="shared" ca="1" si="5"/>
        <v>14985.88</v>
      </c>
      <c r="O26" s="37" t="str">
        <f>IF('2020实际管理费用'!U26="","",'2020实际管理费用'!U26)</f>
        <v/>
      </c>
      <c r="P26" s="69"/>
      <c r="Q26" s="69"/>
      <c r="R26" s="69"/>
    </row>
    <row r="27" spans="1:18" s="15" customFormat="1" ht="17.25" customHeight="1">
      <c r="A27" s="159"/>
      <c r="B27" s="46" t="s">
        <v>27</v>
      </c>
      <c r="C27" s="45" t="s">
        <v>28</v>
      </c>
      <c r="D27" s="111">
        <f>'2019预算管理费用'!T27</f>
        <v>0</v>
      </c>
      <c r="E27" s="111">
        <f ca="1">OFFSET('2019管理费用'!$H27,0,MONTH(封面!$G$13)-1,)</f>
        <v>0</v>
      </c>
      <c r="F27" s="109">
        <f ca="1">OFFSET('2019预算管理费用'!$H27,0,MONTH(封面!$G$13)-1,)</f>
        <v>0</v>
      </c>
      <c r="G27" s="109">
        <f ca="1">OFFSET('2020实际管理费用'!$H27,0,MONTH(封面!$G$13)-1,)</f>
        <v>0</v>
      </c>
      <c r="H27" s="111">
        <f t="shared" ca="1" si="2"/>
        <v>0</v>
      </c>
      <c r="I27" s="111">
        <f t="shared" ca="1" si="3"/>
        <v>0</v>
      </c>
      <c r="J27" s="111">
        <f ca="1">SUM(OFFSET('2019管理费用'!$H27,0,0,1,MONTH(封面!$G$13)))</f>
        <v>0</v>
      </c>
      <c r="K27" s="111">
        <f ca="1">SUM(OFFSET('2019预算管理费用'!$H27,0,0,1,MONTH(封面!$G$13)))</f>
        <v>0</v>
      </c>
      <c r="L27" s="111">
        <f ca="1">SUM(OFFSET('2020实际管理费用'!$H27,0,0,1,MONTH(封面!$G$13)))</f>
        <v>0</v>
      </c>
      <c r="M27" s="111">
        <f t="shared" ca="1" si="4"/>
        <v>0</v>
      </c>
      <c r="N27" s="111">
        <f t="shared" ca="1" si="5"/>
        <v>0</v>
      </c>
      <c r="O27" s="37" t="str">
        <f>IF('2020实际管理费用'!U27="","",'2020实际管理费用'!U27)</f>
        <v/>
      </c>
      <c r="P27" s="69"/>
      <c r="Q27" s="69"/>
      <c r="R27" s="69"/>
    </row>
    <row r="28" spans="1:18" s="15" customFormat="1" ht="17.25" customHeight="1">
      <c r="A28" s="152" t="s">
        <v>155</v>
      </c>
      <c r="B28" s="146" t="s">
        <v>29</v>
      </c>
      <c r="C28" s="45" t="s">
        <v>30</v>
      </c>
      <c r="D28" s="111">
        <f>'2019预算管理费用'!T28</f>
        <v>0</v>
      </c>
      <c r="E28" s="111">
        <f ca="1">OFFSET('2019管理费用'!$H28,0,MONTH(封面!$G$13)-1,)</f>
        <v>0</v>
      </c>
      <c r="F28" s="109">
        <f ca="1">OFFSET('2019预算管理费用'!$H28,0,MONTH(封面!$G$13)-1,)</f>
        <v>0</v>
      </c>
      <c r="G28" s="109">
        <f ca="1">OFFSET('2020实际管理费用'!$H28,0,MONTH(封面!$G$13)-1,)</f>
        <v>0</v>
      </c>
      <c r="H28" s="111">
        <f t="shared" ca="1" si="2"/>
        <v>0</v>
      </c>
      <c r="I28" s="111">
        <f t="shared" ca="1" si="3"/>
        <v>0</v>
      </c>
      <c r="J28" s="111">
        <f ca="1">SUM(OFFSET('2019管理费用'!$H28,0,0,1,MONTH(封面!$G$13)))</f>
        <v>0</v>
      </c>
      <c r="K28" s="111">
        <f ca="1">SUM(OFFSET('2019预算管理费用'!$H28,0,0,1,MONTH(封面!$G$13)))</f>
        <v>0</v>
      </c>
      <c r="L28" s="111">
        <f ca="1">SUM(OFFSET('2020实际管理费用'!$H28,0,0,1,MONTH(封面!$G$13)))</f>
        <v>0</v>
      </c>
      <c r="M28" s="111">
        <f t="shared" ca="1" si="4"/>
        <v>0</v>
      </c>
      <c r="N28" s="111">
        <f t="shared" ca="1" si="5"/>
        <v>0</v>
      </c>
      <c r="O28" s="37" t="str">
        <f>IF('2020实际管理费用'!U28="","",'2020实际管理费用'!U28)</f>
        <v/>
      </c>
      <c r="P28" s="69"/>
      <c r="Q28" s="69"/>
      <c r="R28" s="69"/>
    </row>
    <row r="29" spans="1:18" s="15" customFormat="1" ht="17.25" customHeight="1">
      <c r="A29" s="152"/>
      <c r="B29" s="146"/>
      <c r="C29" s="45" t="s">
        <v>31</v>
      </c>
      <c r="D29" s="111">
        <f>'2019预算管理费用'!T29</f>
        <v>0</v>
      </c>
      <c r="E29" s="111">
        <f ca="1">OFFSET('2019管理费用'!$H29,0,MONTH(封面!$G$13)-1,)</f>
        <v>4197.09</v>
      </c>
      <c r="F29" s="109">
        <f ca="1">OFFSET('2019预算管理费用'!$H29,0,MONTH(封面!$G$13)-1,)</f>
        <v>0</v>
      </c>
      <c r="G29" s="109">
        <f ca="1">OFFSET('2020实际管理费用'!$H29,0,MONTH(封面!$G$13)-1,)</f>
        <v>3700.7</v>
      </c>
      <c r="H29" s="111">
        <f t="shared" ca="1" si="2"/>
        <v>-496.39000000000033</v>
      </c>
      <c r="I29" s="111">
        <f t="shared" ca="1" si="3"/>
        <v>3700.7</v>
      </c>
      <c r="J29" s="111">
        <f ca="1">SUM(OFFSET('2019管理费用'!$H29,0,0,1,MONTH(封面!$G$13)))</f>
        <v>9520.0400000000009</v>
      </c>
      <c r="K29" s="111">
        <f ca="1">SUM(OFFSET('2019预算管理费用'!$H29,0,0,1,MONTH(封面!$G$13)))</f>
        <v>0</v>
      </c>
      <c r="L29" s="111">
        <f ca="1">SUM(OFFSET('2020实际管理费用'!$H29,0,0,1,MONTH(封面!$G$13)))</f>
        <v>5526.2</v>
      </c>
      <c r="M29" s="111">
        <f t="shared" ca="1" si="4"/>
        <v>-3993.8400000000011</v>
      </c>
      <c r="N29" s="111">
        <f t="shared" ca="1" si="5"/>
        <v>5526.2</v>
      </c>
      <c r="O29" s="37" t="str">
        <f>IF('2020实际管理费用'!U29="","",'2020实际管理费用'!U29)</f>
        <v/>
      </c>
      <c r="P29" s="69"/>
      <c r="Q29" s="69"/>
      <c r="R29" s="69"/>
    </row>
    <row r="30" spans="1:18" s="15" customFormat="1" ht="17.25" customHeight="1">
      <c r="A30" s="152"/>
      <c r="B30" s="46" t="s">
        <v>32</v>
      </c>
      <c r="C30" s="45" t="s">
        <v>33</v>
      </c>
      <c r="D30" s="111">
        <f>'2019预算管理费用'!T30</f>
        <v>0</v>
      </c>
      <c r="E30" s="111">
        <f ca="1">OFFSET('2019管理费用'!$H30,0,MONTH(封面!$G$13)-1,)</f>
        <v>0</v>
      </c>
      <c r="F30" s="109">
        <f ca="1">OFFSET('2019预算管理费用'!$H30,0,MONTH(封面!$G$13)-1,)</f>
        <v>0</v>
      </c>
      <c r="G30" s="109">
        <f ca="1">OFFSET('2020实际管理费用'!$H30,0,MONTH(封面!$G$13)-1,)</f>
        <v>19691</v>
      </c>
      <c r="H30" s="111">
        <f t="shared" ca="1" si="2"/>
        <v>19691</v>
      </c>
      <c r="I30" s="111">
        <f t="shared" ca="1" si="3"/>
        <v>19691</v>
      </c>
      <c r="J30" s="111">
        <f ca="1">SUM(OFFSET('2019管理费用'!$H30,0,0,1,MONTH(封面!$G$13)))</f>
        <v>0</v>
      </c>
      <c r="K30" s="111">
        <f ca="1">SUM(OFFSET('2019预算管理费用'!$H30,0,0,1,MONTH(封面!$G$13)))</f>
        <v>0</v>
      </c>
      <c r="L30" s="111">
        <f ca="1">SUM(OFFSET('2020实际管理费用'!$H30,0,0,1,MONTH(封面!$G$13)))</f>
        <v>34726</v>
      </c>
      <c r="M30" s="111">
        <f t="shared" ca="1" si="4"/>
        <v>34726</v>
      </c>
      <c r="N30" s="111">
        <f t="shared" ca="1" si="5"/>
        <v>34726</v>
      </c>
      <c r="O30" s="37" t="str">
        <f>IF('2020实际管理费用'!U30="","",'2020实际管理费用'!U30)</f>
        <v/>
      </c>
      <c r="P30" s="69"/>
      <c r="Q30" s="69"/>
      <c r="R30" s="69"/>
    </row>
    <row r="31" spans="1:18" s="15" customFormat="1" ht="17.25" customHeight="1">
      <c r="A31" s="152"/>
      <c r="B31" s="146" t="s">
        <v>156</v>
      </c>
      <c r="C31" s="45" t="s">
        <v>34</v>
      </c>
      <c r="D31" s="111">
        <f>'2019预算管理费用'!T31</f>
        <v>0</v>
      </c>
      <c r="E31" s="111">
        <f ca="1">OFFSET('2019管理费用'!$H31,0,MONTH(封面!$G$13)-1,)</f>
        <v>2382.54</v>
      </c>
      <c r="F31" s="109">
        <f ca="1">OFFSET('2019预算管理费用'!$H31,0,MONTH(封面!$G$13)-1,)</f>
        <v>0</v>
      </c>
      <c r="G31" s="109">
        <f ca="1">OFFSET('2020实际管理费用'!$H31,0,MONTH(封面!$G$13)-1,)</f>
        <v>2273.6999999999998</v>
      </c>
      <c r="H31" s="111">
        <f t="shared" ca="1" si="2"/>
        <v>-108.84000000000015</v>
      </c>
      <c r="I31" s="111">
        <f t="shared" ca="1" si="3"/>
        <v>2273.6999999999998</v>
      </c>
      <c r="J31" s="111">
        <f ca="1">SUM(OFFSET('2019管理费用'!$H31,0,0,1,MONTH(封面!$G$13)))</f>
        <v>6717.94</v>
      </c>
      <c r="K31" s="111">
        <f ca="1">SUM(OFFSET('2019预算管理费用'!$H31,0,0,1,MONTH(封面!$G$13)))</f>
        <v>0</v>
      </c>
      <c r="L31" s="111">
        <f ca="1">SUM(OFFSET('2020实际管理费用'!$H31,0,0,1,MONTH(封面!$G$13)))</f>
        <v>6116.75</v>
      </c>
      <c r="M31" s="111">
        <f t="shared" ca="1" si="4"/>
        <v>-601.1899999999996</v>
      </c>
      <c r="N31" s="111">
        <f t="shared" ca="1" si="5"/>
        <v>6116.75</v>
      </c>
      <c r="O31" s="37" t="str">
        <f>IF('2020实际管理费用'!U31="","",'2020实际管理费用'!U31)</f>
        <v/>
      </c>
      <c r="P31" s="69"/>
      <c r="Q31" s="69"/>
      <c r="R31" s="69"/>
    </row>
    <row r="32" spans="1:18" s="15" customFormat="1" ht="17.25" customHeight="1">
      <c r="A32" s="152"/>
      <c r="B32" s="146"/>
      <c r="C32" s="45" t="s">
        <v>35</v>
      </c>
      <c r="D32" s="111">
        <f>'2019预算管理费用'!T32</f>
        <v>0</v>
      </c>
      <c r="E32" s="111">
        <f ca="1">OFFSET('2019管理费用'!$H32,0,MONTH(封面!$G$13)-1,)</f>
        <v>0</v>
      </c>
      <c r="F32" s="109">
        <f ca="1">OFFSET('2019预算管理费用'!$H32,0,MONTH(封面!$G$13)-1,)</f>
        <v>0</v>
      </c>
      <c r="G32" s="109">
        <f ca="1">OFFSET('2020实际管理费用'!$H32,0,MONTH(封面!$G$13)-1,)</f>
        <v>0</v>
      </c>
      <c r="H32" s="111">
        <f t="shared" ca="1" si="2"/>
        <v>0</v>
      </c>
      <c r="I32" s="111">
        <f t="shared" ca="1" si="3"/>
        <v>0</v>
      </c>
      <c r="J32" s="111">
        <f ca="1">SUM(OFFSET('2019管理费用'!$H32,0,0,1,MONTH(封面!$G$13)))</f>
        <v>0</v>
      </c>
      <c r="K32" s="111">
        <f ca="1">SUM(OFFSET('2019预算管理费用'!$H32,0,0,1,MONTH(封面!$G$13)))</f>
        <v>0</v>
      </c>
      <c r="L32" s="111">
        <f ca="1">SUM(OFFSET('2020实际管理费用'!$H32,0,0,1,MONTH(封面!$G$13)))</f>
        <v>0</v>
      </c>
      <c r="M32" s="111">
        <f t="shared" ca="1" si="4"/>
        <v>0</v>
      </c>
      <c r="N32" s="111">
        <f t="shared" ca="1" si="5"/>
        <v>0</v>
      </c>
      <c r="O32" s="37" t="str">
        <f>IF('2020实际管理费用'!U32="","",'2020实际管理费用'!U32)</f>
        <v/>
      </c>
      <c r="P32" s="69"/>
      <c r="Q32" s="69"/>
      <c r="R32" s="69"/>
    </row>
    <row r="33" spans="1:18" s="15" customFormat="1" ht="17.25" customHeight="1">
      <c r="A33" s="152"/>
      <c r="B33" s="146"/>
      <c r="C33" s="45" t="s">
        <v>36</v>
      </c>
      <c r="D33" s="111">
        <f>'2019预算管理费用'!T33</f>
        <v>0</v>
      </c>
      <c r="E33" s="111">
        <f ca="1">OFFSET('2019管理费用'!$H33,0,MONTH(封面!$G$13)-1,)</f>
        <v>0</v>
      </c>
      <c r="F33" s="109">
        <f ca="1">OFFSET('2019预算管理费用'!$H33,0,MONTH(封面!$G$13)-1,)</f>
        <v>0</v>
      </c>
      <c r="G33" s="109">
        <f ca="1">OFFSET('2020实际管理费用'!$H33,0,MONTH(封面!$G$13)-1,)</f>
        <v>0</v>
      </c>
      <c r="H33" s="111">
        <f t="shared" ca="1" si="2"/>
        <v>0</v>
      </c>
      <c r="I33" s="111">
        <f t="shared" ca="1" si="3"/>
        <v>0</v>
      </c>
      <c r="J33" s="111">
        <f ca="1">SUM(OFFSET('2019管理费用'!$H33,0,0,1,MONTH(封面!$G$13)))</f>
        <v>630</v>
      </c>
      <c r="K33" s="111">
        <f ca="1">SUM(OFFSET('2019预算管理费用'!$H33,0,0,1,MONTH(封面!$G$13)))</f>
        <v>0</v>
      </c>
      <c r="L33" s="111">
        <f ca="1">SUM(OFFSET('2020实际管理费用'!$H33,0,0,1,MONTH(封面!$G$13)))</f>
        <v>0</v>
      </c>
      <c r="M33" s="111">
        <f t="shared" ca="1" si="4"/>
        <v>-630</v>
      </c>
      <c r="N33" s="111">
        <f t="shared" ca="1" si="5"/>
        <v>0</v>
      </c>
      <c r="O33" s="37" t="str">
        <f>IF('2020实际管理费用'!U33="","",'2020实际管理费用'!U33)</f>
        <v/>
      </c>
      <c r="P33" s="69"/>
      <c r="Q33" s="69"/>
      <c r="R33" s="69"/>
    </row>
    <row r="34" spans="1:18" s="15" customFormat="1" ht="17.25" customHeight="1">
      <c r="A34" s="152"/>
      <c r="B34" s="146" t="s">
        <v>37</v>
      </c>
      <c r="C34" s="45" t="s">
        <v>38</v>
      </c>
      <c r="D34" s="111">
        <f>'2019预算管理费用'!T34</f>
        <v>0</v>
      </c>
      <c r="E34" s="111">
        <f ca="1">OFFSET('2019管理费用'!$H34,0,MONTH(封面!$G$13)-1,)</f>
        <v>6530.49</v>
      </c>
      <c r="F34" s="109">
        <f ca="1">OFFSET('2019预算管理费用'!$H34,0,MONTH(封面!$G$13)-1,)</f>
        <v>0</v>
      </c>
      <c r="G34" s="109">
        <f ca="1">OFFSET('2020实际管理费用'!$H34,0,MONTH(封面!$G$13)-1,)</f>
        <v>13793.72</v>
      </c>
      <c r="H34" s="111">
        <f t="shared" ca="1" si="2"/>
        <v>7263.23</v>
      </c>
      <c r="I34" s="111">
        <f t="shared" ca="1" si="3"/>
        <v>13793.72</v>
      </c>
      <c r="J34" s="111">
        <f ca="1">SUM(OFFSET('2019管理费用'!$H34,0,0,1,MONTH(封面!$G$13)))</f>
        <v>39981.85</v>
      </c>
      <c r="K34" s="111">
        <f ca="1">SUM(OFFSET('2019预算管理费用'!$H34,0,0,1,MONTH(封面!$G$13)))</f>
        <v>0</v>
      </c>
      <c r="L34" s="111">
        <f ca="1">SUM(OFFSET('2020实际管理费用'!$H34,0,0,1,MONTH(封面!$G$13)))</f>
        <v>26273.360000000001</v>
      </c>
      <c r="M34" s="111">
        <f t="shared" ca="1" si="4"/>
        <v>-13708.489999999998</v>
      </c>
      <c r="N34" s="111">
        <f t="shared" ca="1" si="5"/>
        <v>26273.360000000001</v>
      </c>
      <c r="O34" s="37" t="str">
        <f>IF('2020实际管理费用'!U34="","",'2020实际管理费用'!U34)</f>
        <v/>
      </c>
      <c r="P34" s="69"/>
      <c r="Q34" s="69"/>
      <c r="R34" s="69"/>
    </row>
    <row r="35" spans="1:18" s="15" customFormat="1" ht="17.25" customHeight="1">
      <c r="A35" s="152"/>
      <c r="B35" s="146"/>
      <c r="C35" s="45" t="s">
        <v>39</v>
      </c>
      <c r="D35" s="111">
        <f>'2019预算管理费用'!T35</f>
        <v>0</v>
      </c>
      <c r="E35" s="111">
        <f ca="1">OFFSET('2019管理费用'!$H35,0,MONTH(封面!$G$13)-1,)</f>
        <v>0</v>
      </c>
      <c r="F35" s="109">
        <f ca="1">OFFSET('2019预算管理费用'!$H35,0,MONTH(封面!$G$13)-1,)</f>
        <v>0</v>
      </c>
      <c r="G35" s="109">
        <f ca="1">OFFSET('2020实际管理费用'!$H35,0,MONTH(封面!$G$13)-1,)</f>
        <v>0</v>
      </c>
      <c r="H35" s="111">
        <f t="shared" ca="1" si="2"/>
        <v>0</v>
      </c>
      <c r="I35" s="111">
        <f t="shared" ca="1" si="3"/>
        <v>0</v>
      </c>
      <c r="J35" s="111">
        <f ca="1">SUM(OFFSET('2019管理费用'!$H35,0,0,1,MONTH(封面!$G$13)))</f>
        <v>0</v>
      </c>
      <c r="K35" s="111">
        <f ca="1">SUM(OFFSET('2019预算管理费用'!$H35,0,0,1,MONTH(封面!$G$13)))</f>
        <v>0</v>
      </c>
      <c r="L35" s="111">
        <f ca="1">SUM(OFFSET('2020实际管理费用'!$H35,0,0,1,MONTH(封面!$G$13)))</f>
        <v>0</v>
      </c>
      <c r="M35" s="111">
        <f t="shared" ca="1" si="4"/>
        <v>0</v>
      </c>
      <c r="N35" s="111">
        <f t="shared" ca="1" si="5"/>
        <v>0</v>
      </c>
      <c r="O35" s="37" t="str">
        <f>IF('2020实际管理费用'!U35="","",'2020实际管理费用'!U35)</f>
        <v/>
      </c>
      <c r="P35" s="69"/>
      <c r="Q35" s="69"/>
      <c r="R35" s="69"/>
    </row>
    <row r="36" spans="1:18" s="15" customFormat="1" ht="17.25" customHeight="1">
      <c r="A36" s="152"/>
      <c r="B36" s="46" t="s">
        <v>157</v>
      </c>
      <c r="C36" s="45" t="s">
        <v>40</v>
      </c>
      <c r="D36" s="111">
        <f>'2019预算管理费用'!T36</f>
        <v>0</v>
      </c>
      <c r="E36" s="111">
        <f ca="1">OFFSET('2019管理费用'!$H36,0,MONTH(封面!$G$13)-1,)</f>
        <v>30957.279999999999</v>
      </c>
      <c r="F36" s="109">
        <f ca="1">OFFSET('2019预算管理费用'!$H36,0,MONTH(封面!$G$13)-1,)</f>
        <v>0</v>
      </c>
      <c r="G36" s="109">
        <f ca="1">OFFSET('2020实际管理费用'!$H36,0,MONTH(封面!$G$13)-1,)</f>
        <v>5301</v>
      </c>
      <c r="H36" s="111">
        <f t="shared" ca="1" si="2"/>
        <v>-25656.28</v>
      </c>
      <c r="I36" s="111">
        <f t="shared" ca="1" si="3"/>
        <v>5301</v>
      </c>
      <c r="J36" s="111">
        <f ca="1">SUM(OFFSET('2019管理费用'!$H36,0,0,1,MONTH(封面!$G$13)))</f>
        <v>84915.579999999987</v>
      </c>
      <c r="K36" s="111">
        <f ca="1">SUM(OFFSET('2019预算管理费用'!$H36,0,0,1,MONTH(封面!$G$13)))</f>
        <v>0</v>
      </c>
      <c r="L36" s="111">
        <f ca="1">SUM(OFFSET('2020实际管理费用'!$H36,0,0,1,MONTH(封面!$G$13)))</f>
        <v>25622.510000000002</v>
      </c>
      <c r="M36" s="111">
        <f t="shared" ca="1" si="4"/>
        <v>-59293.069999999985</v>
      </c>
      <c r="N36" s="111">
        <f t="shared" ca="1" si="5"/>
        <v>25622.510000000002</v>
      </c>
      <c r="O36" s="37" t="str">
        <f>IF('2020实际管理费用'!U36="","",'2020实际管理费用'!U36)</f>
        <v/>
      </c>
      <c r="P36" s="69"/>
      <c r="Q36" s="69"/>
      <c r="R36" s="69"/>
    </row>
    <row r="37" spans="1:18" s="15" customFormat="1" ht="17.25" customHeight="1">
      <c r="A37" s="152"/>
      <c r="B37" s="46" t="s">
        <v>41</v>
      </c>
      <c r="C37" s="45" t="s">
        <v>42</v>
      </c>
      <c r="D37" s="111">
        <f>'2019预算管理费用'!T37</f>
        <v>0</v>
      </c>
      <c r="E37" s="111">
        <f ca="1">OFFSET('2019管理费用'!$H37,0,MONTH(封面!$G$13)-1,)</f>
        <v>37052.519999999997</v>
      </c>
      <c r="F37" s="109">
        <f ca="1">OFFSET('2019预算管理费用'!$H37,0,MONTH(封面!$G$13)-1,)</f>
        <v>0</v>
      </c>
      <c r="G37" s="109">
        <f ca="1">OFFSET('2020实际管理费用'!$H37,0,MONTH(封面!$G$13)-1,)</f>
        <v>34976.6</v>
      </c>
      <c r="H37" s="111">
        <f t="shared" ca="1" si="2"/>
        <v>-2075.9199999999983</v>
      </c>
      <c r="I37" s="111">
        <f t="shared" ca="1" si="3"/>
        <v>34976.6</v>
      </c>
      <c r="J37" s="111">
        <f ca="1">SUM(OFFSET('2019管理费用'!$H37,0,0,1,MONTH(封面!$G$13)))</f>
        <v>95672.62</v>
      </c>
      <c r="K37" s="111">
        <f ca="1">SUM(OFFSET('2019预算管理费用'!$H37,0,0,1,MONTH(封面!$G$13)))</f>
        <v>0</v>
      </c>
      <c r="L37" s="111">
        <f ca="1">SUM(OFFSET('2020实际管理费用'!$H37,0,0,1,MONTH(封面!$G$13)))</f>
        <v>88724.61</v>
      </c>
      <c r="M37" s="111">
        <f t="shared" ca="1" si="4"/>
        <v>-6948.0099999999948</v>
      </c>
      <c r="N37" s="111">
        <f t="shared" ca="1" si="5"/>
        <v>88724.61</v>
      </c>
      <c r="O37" s="37" t="str">
        <f>IF('2020实际管理费用'!U37="","",'2020实际管理费用'!U37)</f>
        <v/>
      </c>
      <c r="P37" s="69"/>
      <c r="Q37" s="69"/>
      <c r="R37" s="69"/>
    </row>
    <row r="38" spans="1:18" s="15" customFormat="1" ht="17.25" customHeight="1">
      <c r="A38" s="152"/>
      <c r="B38" s="146" t="s">
        <v>158</v>
      </c>
      <c r="C38" s="45" t="s">
        <v>43</v>
      </c>
      <c r="D38" s="111">
        <f>'2019预算管理费用'!T38</f>
        <v>0</v>
      </c>
      <c r="E38" s="111">
        <f ca="1">OFFSET('2019管理费用'!$H38,0,MONTH(封面!$G$13)-1,)</f>
        <v>0</v>
      </c>
      <c r="F38" s="109">
        <f ca="1">OFFSET('2019预算管理费用'!$H38,0,MONTH(封面!$G$13)-1,)</f>
        <v>0</v>
      </c>
      <c r="G38" s="109">
        <f ca="1">OFFSET('2020实际管理费用'!$H38,0,MONTH(封面!$G$13)-1,)</f>
        <v>0</v>
      </c>
      <c r="H38" s="111">
        <f t="shared" ca="1" si="2"/>
        <v>0</v>
      </c>
      <c r="I38" s="111">
        <f t="shared" ca="1" si="3"/>
        <v>0</v>
      </c>
      <c r="J38" s="111">
        <f ca="1">SUM(OFFSET('2019管理费用'!$H38,0,0,1,MONTH(封面!$G$13)))</f>
        <v>0</v>
      </c>
      <c r="K38" s="111">
        <f ca="1">SUM(OFFSET('2019预算管理费用'!$H38,0,0,1,MONTH(封面!$G$13)))</f>
        <v>0</v>
      </c>
      <c r="L38" s="111">
        <f ca="1">SUM(OFFSET('2020实际管理费用'!$H38,0,0,1,MONTH(封面!$G$13)))</f>
        <v>0</v>
      </c>
      <c r="M38" s="111">
        <f t="shared" ca="1" si="4"/>
        <v>0</v>
      </c>
      <c r="N38" s="111">
        <f t="shared" ca="1" si="5"/>
        <v>0</v>
      </c>
      <c r="O38" s="37" t="str">
        <f>IF('2020实际管理费用'!U38="","",'2020实际管理费用'!U38)</f>
        <v/>
      </c>
      <c r="P38" s="69"/>
      <c r="Q38" s="69"/>
      <c r="R38" s="69"/>
    </row>
    <row r="39" spans="1:18" s="15" customFormat="1" ht="17.25" customHeight="1">
      <c r="A39" s="152"/>
      <c r="B39" s="146"/>
      <c r="C39" s="45" t="s">
        <v>44</v>
      </c>
      <c r="D39" s="111">
        <f>'2019预算管理费用'!T39</f>
        <v>0</v>
      </c>
      <c r="E39" s="111">
        <f ca="1">OFFSET('2019管理费用'!$H39,0,MONTH(封面!$G$13)-1,)</f>
        <v>0</v>
      </c>
      <c r="F39" s="109">
        <f ca="1">OFFSET('2019预算管理费用'!$H39,0,MONTH(封面!$G$13)-1,)</f>
        <v>0</v>
      </c>
      <c r="G39" s="109">
        <f ca="1">OFFSET('2020实际管理费用'!$H39,0,MONTH(封面!$G$13)-1,)</f>
        <v>0</v>
      </c>
      <c r="H39" s="111">
        <f t="shared" ca="1" si="2"/>
        <v>0</v>
      </c>
      <c r="I39" s="111">
        <f t="shared" ca="1" si="3"/>
        <v>0</v>
      </c>
      <c r="J39" s="111">
        <f ca="1">SUM(OFFSET('2019管理费用'!$H39,0,0,1,MONTH(封面!$G$13)))</f>
        <v>280.06</v>
      </c>
      <c r="K39" s="111">
        <f ca="1">SUM(OFFSET('2019预算管理费用'!$H39,0,0,1,MONTH(封面!$G$13)))</f>
        <v>0</v>
      </c>
      <c r="L39" s="111">
        <f ca="1">SUM(OFFSET('2020实际管理费用'!$H39,0,0,1,MONTH(封面!$G$13)))</f>
        <v>0</v>
      </c>
      <c r="M39" s="111">
        <f t="shared" ca="1" si="4"/>
        <v>-280.06</v>
      </c>
      <c r="N39" s="111">
        <f t="shared" ca="1" si="5"/>
        <v>0</v>
      </c>
      <c r="O39" s="37" t="str">
        <f>IF('2020实际管理费用'!U39="","",'2020实际管理费用'!U39)</f>
        <v/>
      </c>
      <c r="P39" s="69"/>
      <c r="Q39" s="69"/>
      <c r="R39" s="69"/>
    </row>
    <row r="40" spans="1:18" s="15" customFormat="1" ht="17.25" customHeight="1">
      <c r="A40" s="152"/>
      <c r="B40" s="46" t="s">
        <v>45</v>
      </c>
      <c r="C40" s="45" t="s">
        <v>46</v>
      </c>
      <c r="D40" s="111">
        <f>'2019预算管理费用'!T40</f>
        <v>0</v>
      </c>
      <c r="E40" s="111">
        <f ca="1">OFFSET('2019管理费用'!$H40,0,MONTH(封面!$G$13)-1,)</f>
        <v>0</v>
      </c>
      <c r="F40" s="109">
        <f ca="1">OFFSET('2019预算管理费用'!$H40,0,MONTH(封面!$G$13)-1,)</f>
        <v>0</v>
      </c>
      <c r="G40" s="109">
        <f ca="1">OFFSET('2020实际管理费用'!$H40,0,MONTH(封面!$G$13)-1,)</f>
        <v>0</v>
      </c>
      <c r="H40" s="111">
        <f t="shared" ca="1" si="2"/>
        <v>0</v>
      </c>
      <c r="I40" s="111">
        <f t="shared" ca="1" si="3"/>
        <v>0</v>
      </c>
      <c r="J40" s="111">
        <f ca="1">SUM(OFFSET('2019管理费用'!$H40,0,0,1,MONTH(封面!$G$13)))</f>
        <v>0</v>
      </c>
      <c r="K40" s="111">
        <f ca="1">SUM(OFFSET('2019预算管理费用'!$H40,0,0,1,MONTH(封面!$G$13)))</f>
        <v>0</v>
      </c>
      <c r="L40" s="111">
        <f ca="1">SUM(OFFSET('2020实际管理费用'!$H40,0,0,1,MONTH(封面!$G$13)))</f>
        <v>0</v>
      </c>
      <c r="M40" s="111">
        <f t="shared" ca="1" si="4"/>
        <v>0</v>
      </c>
      <c r="N40" s="111">
        <f t="shared" ca="1" si="5"/>
        <v>0</v>
      </c>
      <c r="O40" s="37" t="str">
        <f>IF('2020实际管理费用'!U40="","",'2020实际管理费用'!U40)</f>
        <v/>
      </c>
      <c r="P40" s="69"/>
      <c r="Q40" s="69"/>
      <c r="R40" s="69"/>
    </row>
    <row r="41" spans="1:18" s="15" customFormat="1" ht="17.25" customHeight="1">
      <c r="A41" s="153" t="s">
        <v>47</v>
      </c>
      <c r="B41" s="47" t="s">
        <v>159</v>
      </c>
      <c r="C41" s="45" t="s">
        <v>435</v>
      </c>
      <c r="D41" s="111">
        <f>'2019预算管理费用'!T41</f>
        <v>0</v>
      </c>
      <c r="E41" s="111">
        <f ca="1">OFFSET('2019管理费用'!$H41,0,MONTH(封面!$G$13)-1,)</f>
        <v>885</v>
      </c>
      <c r="F41" s="109">
        <f ca="1">OFFSET('2019预算管理费用'!$H41,0,MONTH(封面!$G$13)-1,)</f>
        <v>0</v>
      </c>
      <c r="G41" s="109">
        <f ca="1">OFFSET('2020实际管理费用'!$H41,0,MONTH(封面!$G$13)-1,)</f>
        <v>58470</v>
      </c>
      <c r="H41" s="111">
        <f t="shared" ca="1" si="2"/>
        <v>57585</v>
      </c>
      <c r="I41" s="111">
        <f t="shared" ca="1" si="3"/>
        <v>58470</v>
      </c>
      <c r="J41" s="111">
        <f ca="1">SUM(OFFSET('2019管理费用'!$H41,0,0,1,MONTH(封面!$G$13)))</f>
        <v>38544.14</v>
      </c>
      <c r="K41" s="111">
        <f ca="1">SUM(OFFSET('2019预算管理费用'!$H41,0,0,1,MONTH(封面!$G$13)))</f>
        <v>0</v>
      </c>
      <c r="L41" s="111">
        <f ca="1">SUM(OFFSET('2020实际管理费用'!$H41,0,0,1,MONTH(封面!$G$13)))</f>
        <v>60136</v>
      </c>
      <c r="M41" s="111">
        <f t="shared" ca="1" si="4"/>
        <v>21591.86</v>
      </c>
      <c r="N41" s="111">
        <f t="shared" ca="1" si="5"/>
        <v>60136</v>
      </c>
      <c r="O41" s="37" t="str">
        <f>IF('2020实际管理费用'!U41="","",'2020实际管理费用'!U41)</f>
        <v/>
      </c>
      <c r="P41" s="69"/>
      <c r="Q41" s="69"/>
      <c r="R41" s="69"/>
    </row>
    <row r="42" spans="1:18" s="15" customFormat="1" ht="17.25" customHeight="1">
      <c r="A42" s="153"/>
      <c r="B42" s="46" t="s">
        <v>160</v>
      </c>
      <c r="C42" s="48" t="s">
        <v>436</v>
      </c>
      <c r="D42" s="111">
        <f>'2019预算管理费用'!T42</f>
        <v>0</v>
      </c>
      <c r="E42" s="111">
        <f ca="1">OFFSET('2019管理费用'!$H42,0,MONTH(封面!$G$13)-1,)</f>
        <v>3603</v>
      </c>
      <c r="F42" s="109">
        <f ca="1">OFFSET('2019预算管理费用'!$H42,0,MONTH(封面!$G$13)-1,)</f>
        <v>0</v>
      </c>
      <c r="G42" s="109">
        <f ca="1">OFFSET('2020实际管理费用'!$H42,0,MONTH(封面!$G$13)-1,)</f>
        <v>3286</v>
      </c>
      <c r="H42" s="111">
        <f t="shared" ca="1" si="2"/>
        <v>-317</v>
      </c>
      <c r="I42" s="111">
        <f t="shared" ca="1" si="3"/>
        <v>3286</v>
      </c>
      <c r="J42" s="111">
        <f ca="1">SUM(OFFSET('2019管理费用'!$H42,0,0,1,MONTH(封面!$G$13)))</f>
        <v>15360.18</v>
      </c>
      <c r="K42" s="111">
        <f ca="1">SUM(OFFSET('2019预算管理费用'!$H42,0,0,1,MONTH(封面!$G$13)))</f>
        <v>0</v>
      </c>
      <c r="L42" s="111">
        <f ca="1">SUM(OFFSET('2020实际管理费用'!$H42,0,0,1,MONTH(封面!$G$13)))</f>
        <v>10189</v>
      </c>
      <c r="M42" s="111">
        <f t="shared" ca="1" si="4"/>
        <v>-5171.18</v>
      </c>
      <c r="N42" s="111">
        <f t="shared" ca="1" si="5"/>
        <v>10189</v>
      </c>
      <c r="O42" s="37" t="str">
        <f>IF('2020实际管理费用'!U42="","",'2020实际管理费用'!U42)</f>
        <v/>
      </c>
      <c r="P42" s="69"/>
      <c r="Q42" s="69"/>
      <c r="R42" s="69"/>
    </row>
    <row r="43" spans="1:18" s="15" customFormat="1" ht="17.25" customHeight="1">
      <c r="A43" s="153"/>
      <c r="B43" s="46" t="s">
        <v>161</v>
      </c>
      <c r="C43" s="48" t="s">
        <v>48</v>
      </c>
      <c r="D43" s="111">
        <f>'2019预算管理费用'!T43</f>
        <v>0</v>
      </c>
      <c r="E43" s="111">
        <f ca="1">OFFSET('2019管理费用'!$H43,0,MONTH(封面!$G$13)-1,)</f>
        <v>0</v>
      </c>
      <c r="F43" s="109">
        <f ca="1">OFFSET('2019预算管理费用'!$H43,0,MONTH(封面!$G$13)-1,)</f>
        <v>0</v>
      </c>
      <c r="G43" s="109">
        <f ca="1">OFFSET('2020实际管理费用'!$H43,0,MONTH(封面!$G$13)-1,)</f>
        <v>0</v>
      </c>
      <c r="H43" s="111">
        <f t="shared" ca="1" si="2"/>
        <v>0</v>
      </c>
      <c r="I43" s="111">
        <f t="shared" ca="1" si="3"/>
        <v>0</v>
      </c>
      <c r="J43" s="111">
        <f ca="1">SUM(OFFSET('2019管理费用'!$H43,0,0,1,MONTH(封面!$G$13)))</f>
        <v>0</v>
      </c>
      <c r="K43" s="111">
        <f ca="1">SUM(OFFSET('2019预算管理费用'!$H43,0,0,1,MONTH(封面!$G$13)))</f>
        <v>0</v>
      </c>
      <c r="L43" s="111">
        <f ca="1">SUM(OFFSET('2020实际管理费用'!$H43,0,0,1,MONTH(封面!$G$13)))</f>
        <v>0</v>
      </c>
      <c r="M43" s="111">
        <f t="shared" ca="1" si="4"/>
        <v>0</v>
      </c>
      <c r="N43" s="111">
        <f t="shared" ca="1" si="5"/>
        <v>0</v>
      </c>
      <c r="O43" s="37" t="str">
        <f>IF('2020实际管理费用'!U43="","",'2020实际管理费用'!U43)</f>
        <v/>
      </c>
      <c r="P43" s="69"/>
      <c r="Q43" s="69"/>
      <c r="R43" s="69"/>
    </row>
    <row r="44" spans="1:18" s="15" customFormat="1" ht="17.25" customHeight="1">
      <c r="A44" s="153"/>
      <c r="B44" s="146" t="s">
        <v>49</v>
      </c>
      <c r="C44" s="48" t="s">
        <v>50</v>
      </c>
      <c r="D44" s="111">
        <f>'2019预算管理费用'!T44</f>
        <v>0</v>
      </c>
      <c r="E44" s="111">
        <f ca="1">OFFSET('2019管理费用'!$H44,0,MONTH(封面!$G$13)-1,)</f>
        <v>0</v>
      </c>
      <c r="F44" s="109">
        <f ca="1">OFFSET('2019预算管理费用'!$H44,0,MONTH(封面!$G$13)-1,)</f>
        <v>0</v>
      </c>
      <c r="G44" s="109">
        <f ca="1">OFFSET('2020实际管理费用'!$H44,0,MONTH(封面!$G$13)-1,)</f>
        <v>0</v>
      </c>
      <c r="H44" s="111">
        <f t="shared" ca="1" si="2"/>
        <v>0</v>
      </c>
      <c r="I44" s="111">
        <f t="shared" ca="1" si="3"/>
        <v>0</v>
      </c>
      <c r="J44" s="111">
        <f ca="1">SUM(OFFSET('2019管理费用'!$H44,0,0,1,MONTH(封面!$G$13)))</f>
        <v>0</v>
      </c>
      <c r="K44" s="111">
        <f ca="1">SUM(OFFSET('2019预算管理费用'!$H44,0,0,1,MONTH(封面!$G$13)))</f>
        <v>0</v>
      </c>
      <c r="L44" s="111">
        <f ca="1">SUM(OFFSET('2020实际管理费用'!$H44,0,0,1,MONTH(封面!$G$13)))</f>
        <v>0</v>
      </c>
      <c r="M44" s="111">
        <f t="shared" ca="1" si="4"/>
        <v>0</v>
      </c>
      <c r="N44" s="111">
        <f t="shared" ca="1" si="5"/>
        <v>0</v>
      </c>
      <c r="O44" s="37" t="str">
        <f>IF('2020实际管理费用'!U44="","",'2020实际管理费用'!U44)</f>
        <v/>
      </c>
      <c r="P44" s="69"/>
      <c r="Q44" s="69"/>
      <c r="R44" s="69"/>
    </row>
    <row r="45" spans="1:18" s="15" customFormat="1" ht="17.25" customHeight="1">
      <c r="A45" s="153"/>
      <c r="B45" s="146"/>
      <c r="C45" s="48" t="s">
        <v>437</v>
      </c>
      <c r="D45" s="111">
        <f>'2019预算管理费用'!T45</f>
        <v>0</v>
      </c>
      <c r="E45" s="111">
        <f ca="1">OFFSET('2019管理费用'!$H45,0,MONTH(封面!$G$13)-1,)</f>
        <v>0</v>
      </c>
      <c r="F45" s="109">
        <f ca="1">OFFSET('2019预算管理费用'!$H45,0,MONTH(封面!$G$13)-1,)</f>
        <v>0</v>
      </c>
      <c r="G45" s="109">
        <f ca="1">OFFSET('2020实际管理费用'!$H45,0,MONTH(封面!$G$13)-1,)</f>
        <v>0</v>
      </c>
      <c r="H45" s="111">
        <f t="shared" ca="1" si="2"/>
        <v>0</v>
      </c>
      <c r="I45" s="111">
        <f t="shared" ca="1" si="3"/>
        <v>0</v>
      </c>
      <c r="J45" s="111">
        <f ca="1">SUM(OFFSET('2019管理费用'!$H45,0,0,1,MONTH(封面!$G$13)))</f>
        <v>0</v>
      </c>
      <c r="K45" s="111">
        <f ca="1">SUM(OFFSET('2019预算管理费用'!$H45,0,0,1,MONTH(封面!$G$13)))</f>
        <v>0</v>
      </c>
      <c r="L45" s="111">
        <f ca="1">SUM(OFFSET('2020实际管理费用'!$H45,0,0,1,MONTH(封面!$G$13)))</f>
        <v>0</v>
      </c>
      <c r="M45" s="111">
        <f t="shared" ca="1" si="4"/>
        <v>0</v>
      </c>
      <c r="N45" s="111">
        <f t="shared" ca="1" si="5"/>
        <v>0</v>
      </c>
      <c r="O45" s="37" t="str">
        <f>IF('2020实际管理费用'!U45="","",'2020实际管理费用'!U45)</f>
        <v/>
      </c>
      <c r="P45" s="69"/>
      <c r="Q45" s="69"/>
      <c r="R45" s="69"/>
    </row>
    <row r="46" spans="1:18" s="15" customFormat="1" ht="17.25" customHeight="1">
      <c r="A46" s="153"/>
      <c r="B46" s="46" t="s">
        <v>51</v>
      </c>
      <c r="C46" s="48" t="s">
        <v>52</v>
      </c>
      <c r="D46" s="111">
        <f>'2019预算管理费用'!T46</f>
        <v>0</v>
      </c>
      <c r="E46" s="111">
        <f ca="1">OFFSET('2019管理费用'!$H46,0,MONTH(封面!$G$13)-1,)</f>
        <v>72101.100000000006</v>
      </c>
      <c r="F46" s="109">
        <f ca="1">OFFSET('2019预算管理费用'!$H46,0,MONTH(封面!$G$13)-1,)</f>
        <v>0</v>
      </c>
      <c r="G46" s="109">
        <f ca="1">OFFSET('2020实际管理费用'!$H46,0,MONTH(封面!$G$13)-1,)</f>
        <v>73015.94</v>
      </c>
      <c r="H46" s="111">
        <f t="shared" ca="1" si="2"/>
        <v>914.83999999999651</v>
      </c>
      <c r="I46" s="111">
        <f t="shared" ca="1" si="3"/>
        <v>73015.94</v>
      </c>
      <c r="J46" s="111">
        <f ca="1">SUM(OFFSET('2019管理费用'!$H46,0,0,1,MONTH(封面!$G$13)))</f>
        <v>275578.93000000005</v>
      </c>
      <c r="K46" s="111">
        <f ca="1">SUM(OFFSET('2019预算管理费用'!$H46,0,0,1,MONTH(封面!$G$13)))</f>
        <v>0</v>
      </c>
      <c r="L46" s="111">
        <f ca="1">SUM(OFFSET('2020实际管理费用'!$H46,0,0,1,MONTH(封面!$G$13)))</f>
        <v>292524.73</v>
      </c>
      <c r="M46" s="111">
        <f t="shared" ca="1" si="4"/>
        <v>16945.79999999993</v>
      </c>
      <c r="N46" s="111">
        <f t="shared" ca="1" si="5"/>
        <v>292524.73</v>
      </c>
      <c r="O46" s="37" t="str">
        <f>IF('2020实际管理费用'!U46="","",'2020实际管理费用'!U46)</f>
        <v/>
      </c>
      <c r="P46" s="69"/>
      <c r="Q46" s="69"/>
      <c r="R46" s="69"/>
    </row>
    <row r="47" spans="1:18" s="15" customFormat="1" ht="17.25" customHeight="1">
      <c r="A47" s="153"/>
      <c r="B47" s="46" t="s">
        <v>211</v>
      </c>
      <c r="C47" s="48" t="s">
        <v>53</v>
      </c>
      <c r="D47" s="111">
        <f>'2019预算管理费用'!T47</f>
        <v>0</v>
      </c>
      <c r="E47" s="111">
        <f ca="1">OFFSET('2019管理费用'!$H47,0,MONTH(封面!$G$13)-1,)</f>
        <v>0</v>
      </c>
      <c r="F47" s="109">
        <f ca="1">OFFSET('2019预算管理费用'!$H47,0,MONTH(封面!$G$13)-1,)</f>
        <v>0</v>
      </c>
      <c r="G47" s="109">
        <f ca="1">OFFSET('2020实际管理费用'!$H47,0,MONTH(封面!$G$13)-1,)</f>
        <v>0</v>
      </c>
      <c r="H47" s="111">
        <f t="shared" ca="1" si="2"/>
        <v>0</v>
      </c>
      <c r="I47" s="111">
        <f t="shared" ca="1" si="3"/>
        <v>0</v>
      </c>
      <c r="J47" s="111">
        <f ca="1">SUM(OFFSET('2019管理费用'!$H47,0,0,1,MONTH(封面!$G$13)))</f>
        <v>0</v>
      </c>
      <c r="K47" s="111">
        <f ca="1">SUM(OFFSET('2019预算管理费用'!$H47,0,0,1,MONTH(封面!$G$13)))</f>
        <v>0</v>
      </c>
      <c r="L47" s="111">
        <f ca="1">SUM(OFFSET('2020实际管理费用'!$H47,0,0,1,MONTH(封面!$G$13)))</f>
        <v>0</v>
      </c>
      <c r="M47" s="111">
        <f t="shared" ca="1" si="4"/>
        <v>0</v>
      </c>
      <c r="N47" s="111">
        <f t="shared" ca="1" si="5"/>
        <v>0</v>
      </c>
      <c r="O47" s="37" t="str">
        <f>IF('2020实际管理费用'!U47="","",'2020实际管理费用'!U47)</f>
        <v/>
      </c>
      <c r="P47" s="69"/>
      <c r="Q47" s="69"/>
      <c r="R47" s="69"/>
    </row>
    <row r="48" spans="1:18" s="15" customFormat="1" ht="17.25" customHeight="1">
      <c r="A48" s="153"/>
      <c r="B48" s="46" t="s">
        <v>54</v>
      </c>
      <c r="C48" s="48" t="s">
        <v>55</v>
      </c>
      <c r="D48" s="111">
        <f>'2019预算管理费用'!T48</f>
        <v>0</v>
      </c>
      <c r="E48" s="111">
        <f ca="1">OFFSET('2019管理费用'!$H48,0,MONTH(封面!$G$13)-1,)</f>
        <v>175701.53</v>
      </c>
      <c r="F48" s="109">
        <f ca="1">OFFSET('2019预算管理费用'!$H48,0,MONTH(封面!$G$13)-1,)</f>
        <v>0</v>
      </c>
      <c r="G48" s="109">
        <f ca="1">OFFSET('2020实际管理费用'!$H48,0,MONTH(封面!$G$13)-1,)</f>
        <v>71362.720000000001</v>
      </c>
      <c r="H48" s="111">
        <f t="shared" ca="1" si="2"/>
        <v>-104338.81</v>
      </c>
      <c r="I48" s="111">
        <f t="shared" ca="1" si="3"/>
        <v>71362.720000000001</v>
      </c>
      <c r="J48" s="111">
        <f ca="1">SUM(OFFSET('2019管理费用'!$H48,0,0,1,MONTH(封面!$G$13)))</f>
        <v>268337.68</v>
      </c>
      <c r="K48" s="111">
        <f ca="1">SUM(OFFSET('2019预算管理费用'!$H48,0,0,1,MONTH(封面!$G$13)))</f>
        <v>0</v>
      </c>
      <c r="L48" s="111">
        <f ca="1">SUM(OFFSET('2020实际管理费用'!$H48,0,0,1,MONTH(封面!$G$13)))</f>
        <v>312606.19</v>
      </c>
      <c r="M48" s="111">
        <f t="shared" ca="1" si="4"/>
        <v>44268.510000000009</v>
      </c>
      <c r="N48" s="111">
        <f t="shared" ca="1" si="5"/>
        <v>312606.19</v>
      </c>
      <c r="O48" s="37" t="str">
        <f>IF('2020实际管理费用'!U48="","",'2020实际管理费用'!U48)</f>
        <v/>
      </c>
      <c r="P48" s="69"/>
      <c r="Q48" s="69"/>
      <c r="R48" s="69"/>
    </row>
    <row r="49" spans="1:18" s="15" customFormat="1" ht="17.25" customHeight="1">
      <c r="A49" s="154" t="s">
        <v>212</v>
      </c>
      <c r="B49" s="151" t="s">
        <v>213</v>
      </c>
      <c r="C49" s="48" t="s">
        <v>56</v>
      </c>
      <c r="D49" s="111">
        <f>'2019预算管理费用'!T49</f>
        <v>0</v>
      </c>
      <c r="E49" s="111">
        <f ca="1">OFFSET('2019管理费用'!$H49,0,MONTH(封面!$G$13)-1,)</f>
        <v>0</v>
      </c>
      <c r="F49" s="109">
        <f ca="1">OFFSET('2019预算管理费用'!$H49,0,MONTH(封面!$G$13)-1,)</f>
        <v>0</v>
      </c>
      <c r="G49" s="109">
        <f ca="1">OFFSET('2020实际管理费用'!$H49,0,MONTH(封面!$G$13)-1,)</f>
        <v>0</v>
      </c>
      <c r="H49" s="111">
        <f t="shared" ca="1" si="2"/>
        <v>0</v>
      </c>
      <c r="I49" s="111">
        <f t="shared" ca="1" si="3"/>
        <v>0</v>
      </c>
      <c r="J49" s="111">
        <f ca="1">SUM(OFFSET('2019管理费用'!$H49,0,0,1,MONTH(封面!$G$13)))</f>
        <v>0</v>
      </c>
      <c r="K49" s="111">
        <f ca="1">SUM(OFFSET('2019预算管理费用'!$H49,0,0,1,MONTH(封面!$G$13)))</f>
        <v>0</v>
      </c>
      <c r="L49" s="111">
        <f ca="1">SUM(OFFSET('2020实际管理费用'!$H49,0,0,1,MONTH(封面!$G$13)))</f>
        <v>0</v>
      </c>
      <c r="M49" s="111">
        <f t="shared" ca="1" si="4"/>
        <v>0</v>
      </c>
      <c r="N49" s="111">
        <f t="shared" ca="1" si="5"/>
        <v>0</v>
      </c>
      <c r="O49" s="37" t="str">
        <f>IF('2020实际管理费用'!U49="","",'2020实际管理费用'!U49)</f>
        <v/>
      </c>
      <c r="P49" s="69"/>
      <c r="Q49" s="69"/>
      <c r="R49" s="69"/>
    </row>
    <row r="50" spans="1:18" s="15" customFormat="1" ht="17.25" customHeight="1">
      <c r="A50" s="154"/>
      <c r="B50" s="151"/>
      <c r="C50" s="48" t="s">
        <v>57</v>
      </c>
      <c r="D50" s="111">
        <f>'2019预算管理费用'!T50</f>
        <v>0</v>
      </c>
      <c r="E50" s="111">
        <f ca="1">OFFSET('2019管理费用'!$H50,0,MONTH(封面!$G$13)-1,)</f>
        <v>0</v>
      </c>
      <c r="F50" s="109">
        <f ca="1">OFFSET('2019预算管理费用'!$H50,0,MONTH(封面!$G$13)-1,)</f>
        <v>0</v>
      </c>
      <c r="G50" s="109">
        <f ca="1">OFFSET('2020实际管理费用'!$H50,0,MONTH(封面!$G$13)-1,)</f>
        <v>0</v>
      </c>
      <c r="H50" s="111">
        <f t="shared" ca="1" si="2"/>
        <v>0</v>
      </c>
      <c r="I50" s="111">
        <f t="shared" ca="1" si="3"/>
        <v>0</v>
      </c>
      <c r="J50" s="111">
        <f ca="1">SUM(OFFSET('2019管理费用'!$H50,0,0,1,MONTH(封面!$G$13)))</f>
        <v>0</v>
      </c>
      <c r="K50" s="111">
        <f ca="1">SUM(OFFSET('2019预算管理费用'!$H50,0,0,1,MONTH(封面!$G$13)))</f>
        <v>0</v>
      </c>
      <c r="L50" s="111">
        <f ca="1">SUM(OFFSET('2020实际管理费用'!$H50,0,0,1,MONTH(封面!$G$13)))</f>
        <v>0</v>
      </c>
      <c r="M50" s="111">
        <f t="shared" ca="1" si="4"/>
        <v>0</v>
      </c>
      <c r="N50" s="111">
        <f t="shared" ca="1" si="5"/>
        <v>0</v>
      </c>
      <c r="O50" s="37" t="str">
        <f>IF('2020实际管理费用'!U50="","",'2020实际管理费用'!U50)</f>
        <v/>
      </c>
      <c r="P50" s="69"/>
      <c r="Q50" s="69"/>
      <c r="R50" s="69"/>
    </row>
    <row r="51" spans="1:18" s="15" customFormat="1" ht="17.25" customHeight="1">
      <c r="A51" s="154"/>
      <c r="B51" s="151"/>
      <c r="C51" s="48" t="s">
        <v>438</v>
      </c>
      <c r="D51" s="111">
        <f>'2019预算管理费用'!T51</f>
        <v>0</v>
      </c>
      <c r="E51" s="111">
        <f ca="1">OFFSET('2019管理费用'!$H51,0,MONTH(封面!$G$13)-1,)</f>
        <v>0</v>
      </c>
      <c r="F51" s="109">
        <f ca="1">OFFSET('2019预算管理费用'!$H51,0,MONTH(封面!$G$13)-1,)</f>
        <v>0</v>
      </c>
      <c r="G51" s="109">
        <f ca="1">OFFSET('2020实际管理费用'!$H51,0,MONTH(封面!$G$13)-1,)</f>
        <v>0</v>
      </c>
      <c r="H51" s="111">
        <f t="shared" ca="1" si="2"/>
        <v>0</v>
      </c>
      <c r="I51" s="111">
        <f t="shared" ca="1" si="3"/>
        <v>0</v>
      </c>
      <c r="J51" s="111">
        <f ca="1">SUM(OFFSET('2019管理费用'!$H51,0,0,1,MONTH(封面!$G$13)))</f>
        <v>0</v>
      </c>
      <c r="K51" s="111">
        <f ca="1">SUM(OFFSET('2019预算管理费用'!$H51,0,0,1,MONTH(封面!$G$13)))</f>
        <v>0</v>
      </c>
      <c r="L51" s="111">
        <f ca="1">SUM(OFFSET('2020实际管理费用'!$H51,0,0,1,MONTH(封面!$G$13)))</f>
        <v>0</v>
      </c>
      <c r="M51" s="111">
        <f t="shared" ca="1" si="4"/>
        <v>0</v>
      </c>
      <c r="N51" s="111">
        <f t="shared" ca="1" si="5"/>
        <v>0</v>
      </c>
      <c r="O51" s="37" t="str">
        <f>IF('2020实际管理费用'!U51="","",'2020实际管理费用'!U51)</f>
        <v/>
      </c>
      <c r="P51" s="69"/>
      <c r="Q51" s="69"/>
      <c r="R51" s="69"/>
    </row>
    <row r="52" spans="1:18" s="15" customFormat="1" ht="17.25" customHeight="1">
      <c r="A52" s="154"/>
      <c r="B52" s="146" t="s">
        <v>58</v>
      </c>
      <c r="C52" s="48" t="s">
        <v>59</v>
      </c>
      <c r="D52" s="111">
        <f>'2019预算管理费用'!T52</f>
        <v>0</v>
      </c>
      <c r="E52" s="111">
        <f ca="1">OFFSET('2019管理费用'!$H52,0,MONTH(封面!$G$13)-1,)</f>
        <v>41464.1</v>
      </c>
      <c r="F52" s="109">
        <f ca="1">OFFSET('2019预算管理费用'!$H52,0,MONTH(封面!$G$13)-1,)</f>
        <v>0</v>
      </c>
      <c r="G52" s="109">
        <f ca="1">OFFSET('2020实际管理费用'!$H52,0,MONTH(封面!$G$13)-1,)</f>
        <v>0</v>
      </c>
      <c r="H52" s="111">
        <f t="shared" ca="1" si="2"/>
        <v>-41464.1</v>
      </c>
      <c r="I52" s="111">
        <f t="shared" ca="1" si="3"/>
        <v>0</v>
      </c>
      <c r="J52" s="111">
        <f ca="1">SUM(OFFSET('2019管理费用'!$H52,0,0,1,MONTH(封面!$G$13)))</f>
        <v>337795.76</v>
      </c>
      <c r="K52" s="111">
        <f ca="1">SUM(OFFSET('2019预算管理费用'!$H52,0,0,1,MONTH(封面!$G$13)))</f>
        <v>0</v>
      </c>
      <c r="L52" s="111">
        <f ca="1">SUM(OFFSET('2020实际管理费用'!$H52,0,0,1,MONTH(封面!$G$13)))</f>
        <v>63906.01</v>
      </c>
      <c r="M52" s="111">
        <f t="shared" ca="1" si="4"/>
        <v>-273889.75</v>
      </c>
      <c r="N52" s="111">
        <f t="shared" ca="1" si="5"/>
        <v>63906.01</v>
      </c>
      <c r="O52" s="37" t="str">
        <f>IF('2020实际管理费用'!U52="","",'2020实际管理费用'!U52)</f>
        <v/>
      </c>
      <c r="P52" s="69"/>
      <c r="Q52" s="69"/>
      <c r="R52" s="69"/>
    </row>
    <row r="53" spans="1:18" s="15" customFormat="1" ht="17.25" customHeight="1">
      <c r="A53" s="154"/>
      <c r="B53" s="146"/>
      <c r="C53" s="48" t="s">
        <v>60</v>
      </c>
      <c r="D53" s="111">
        <f>'2019预算管理费用'!T53</f>
        <v>0</v>
      </c>
      <c r="E53" s="111">
        <f ca="1">OFFSET('2019管理费用'!$H53,0,MONTH(封面!$G$13)-1,)</f>
        <v>400</v>
      </c>
      <c r="F53" s="109">
        <f ca="1">OFFSET('2019预算管理费用'!$H53,0,MONTH(封面!$G$13)-1,)</f>
        <v>0</v>
      </c>
      <c r="G53" s="109">
        <f ca="1">OFFSET('2020实际管理费用'!$H53,0,MONTH(封面!$G$13)-1,)</f>
        <v>17169.810000000001</v>
      </c>
      <c r="H53" s="111">
        <f t="shared" ca="1" si="2"/>
        <v>16769.810000000001</v>
      </c>
      <c r="I53" s="111">
        <f t="shared" ca="1" si="3"/>
        <v>17169.810000000001</v>
      </c>
      <c r="J53" s="111">
        <f ca="1">SUM(OFFSET('2019管理费用'!$H53,0,0,1,MONTH(封面!$G$13)))</f>
        <v>-4600</v>
      </c>
      <c r="K53" s="111">
        <f ca="1">SUM(OFFSET('2019预算管理费用'!$H53,0,0,1,MONTH(封面!$G$13)))</f>
        <v>0</v>
      </c>
      <c r="L53" s="111">
        <f ca="1">SUM(OFFSET('2020实际管理费用'!$H53,0,0,1,MONTH(封面!$G$13)))</f>
        <v>11557.190000000002</v>
      </c>
      <c r="M53" s="111">
        <f t="shared" ca="1" si="4"/>
        <v>16157.190000000002</v>
      </c>
      <c r="N53" s="111">
        <f t="shared" ca="1" si="5"/>
        <v>11557.190000000002</v>
      </c>
      <c r="O53" s="37" t="str">
        <f>IF('2020实际管理费用'!U53="","",'2020实际管理费用'!U53)</f>
        <v/>
      </c>
      <c r="P53" s="69"/>
      <c r="Q53" s="69"/>
      <c r="R53" s="69"/>
    </row>
    <row r="54" spans="1:18" s="15" customFormat="1" ht="17.25" customHeight="1">
      <c r="A54" s="154"/>
      <c r="B54" s="146"/>
      <c r="C54" s="48" t="s">
        <v>439</v>
      </c>
      <c r="D54" s="111">
        <f>'2019预算管理费用'!T54</f>
        <v>0</v>
      </c>
      <c r="E54" s="111">
        <f ca="1">OFFSET('2019管理费用'!$H54,0,MONTH(封面!$G$13)-1,)</f>
        <v>0</v>
      </c>
      <c r="F54" s="109">
        <f ca="1">OFFSET('2019预算管理费用'!$H54,0,MONTH(封面!$G$13)-1,)</f>
        <v>0</v>
      </c>
      <c r="G54" s="109">
        <f ca="1">OFFSET('2020实际管理费用'!$H54,0,MONTH(封面!$G$13)-1,)</f>
        <v>0</v>
      </c>
      <c r="H54" s="111">
        <f t="shared" ca="1" si="2"/>
        <v>0</v>
      </c>
      <c r="I54" s="111">
        <f t="shared" ca="1" si="3"/>
        <v>0</v>
      </c>
      <c r="J54" s="111">
        <f ca="1">SUM(OFFSET('2019管理费用'!$H54,0,0,1,MONTH(封面!$G$13)))</f>
        <v>0</v>
      </c>
      <c r="K54" s="111">
        <f ca="1">SUM(OFFSET('2019预算管理费用'!$H54,0,0,1,MONTH(封面!$G$13)))</f>
        <v>0</v>
      </c>
      <c r="L54" s="111">
        <f ca="1">SUM(OFFSET('2020实际管理费用'!$H54,0,0,1,MONTH(封面!$G$13)))</f>
        <v>0</v>
      </c>
      <c r="M54" s="111">
        <f t="shared" ca="1" si="4"/>
        <v>0</v>
      </c>
      <c r="N54" s="111">
        <f t="shared" ca="1" si="5"/>
        <v>0</v>
      </c>
      <c r="O54" s="37" t="str">
        <f>IF('2020实际管理费用'!U54="","",'2020实际管理费用'!U54)</f>
        <v/>
      </c>
      <c r="P54" s="69"/>
      <c r="Q54" s="69"/>
      <c r="R54" s="69"/>
    </row>
    <row r="55" spans="1:18" s="15" customFormat="1" ht="17.25" customHeight="1">
      <c r="A55" s="154"/>
      <c r="B55" s="49" t="s">
        <v>61</v>
      </c>
      <c r="C55" s="48" t="s">
        <v>62</v>
      </c>
      <c r="D55" s="111">
        <f>'2019预算管理费用'!T55</f>
        <v>0</v>
      </c>
      <c r="E55" s="111">
        <f ca="1">OFFSET('2019管理费用'!$H55,0,MONTH(封面!$G$13)-1,)</f>
        <v>0</v>
      </c>
      <c r="F55" s="109">
        <f ca="1">OFFSET('2019预算管理费用'!$H55,0,MONTH(封面!$G$13)-1,)</f>
        <v>0</v>
      </c>
      <c r="G55" s="109">
        <f ca="1">OFFSET('2020实际管理费用'!$H55,0,MONTH(封面!$G$13)-1,)</f>
        <v>0</v>
      </c>
      <c r="H55" s="111">
        <f t="shared" ca="1" si="2"/>
        <v>0</v>
      </c>
      <c r="I55" s="111">
        <f t="shared" ca="1" si="3"/>
        <v>0</v>
      </c>
      <c r="J55" s="111">
        <f ca="1">SUM(OFFSET('2019管理费用'!$H55,0,0,1,MONTH(封面!$G$13)))</f>
        <v>0</v>
      </c>
      <c r="K55" s="111">
        <f ca="1">SUM(OFFSET('2019预算管理费用'!$H55,0,0,1,MONTH(封面!$G$13)))</f>
        <v>0</v>
      </c>
      <c r="L55" s="111">
        <f ca="1">SUM(OFFSET('2020实际管理费用'!$H55,0,0,1,MONTH(封面!$G$13)))</f>
        <v>0</v>
      </c>
      <c r="M55" s="111">
        <f t="shared" ca="1" si="4"/>
        <v>0</v>
      </c>
      <c r="N55" s="111">
        <f t="shared" ca="1" si="5"/>
        <v>0</v>
      </c>
      <c r="O55" s="37" t="str">
        <f>IF('2020实际管理费用'!U55="","",'2020实际管理费用'!U55)</f>
        <v/>
      </c>
      <c r="P55" s="69"/>
      <c r="Q55" s="69"/>
      <c r="R55" s="69"/>
    </row>
    <row r="56" spans="1:18" s="15" customFormat="1" ht="17.25" customHeight="1">
      <c r="A56" s="154"/>
      <c r="B56" s="49" t="s">
        <v>214</v>
      </c>
      <c r="C56" s="48" t="s">
        <v>63</v>
      </c>
      <c r="D56" s="111">
        <f>'2019预算管理费用'!T56</f>
        <v>0</v>
      </c>
      <c r="E56" s="111">
        <f ca="1">OFFSET('2019管理费用'!$H56,0,MONTH(封面!$G$13)-1,)</f>
        <v>0</v>
      </c>
      <c r="F56" s="109">
        <f ca="1">OFFSET('2019预算管理费用'!$H56,0,MONTH(封面!$G$13)-1,)</f>
        <v>0</v>
      </c>
      <c r="G56" s="109">
        <f ca="1">OFFSET('2020实际管理费用'!$H56,0,MONTH(封面!$G$13)-1,)</f>
        <v>0</v>
      </c>
      <c r="H56" s="111">
        <f t="shared" ca="1" si="2"/>
        <v>0</v>
      </c>
      <c r="I56" s="111">
        <f t="shared" ca="1" si="3"/>
        <v>0</v>
      </c>
      <c r="J56" s="111">
        <f ca="1">SUM(OFFSET('2019管理费用'!$H56,0,0,1,MONTH(封面!$G$13)))</f>
        <v>0</v>
      </c>
      <c r="K56" s="111">
        <f ca="1">SUM(OFFSET('2019预算管理费用'!$H56,0,0,1,MONTH(封面!$G$13)))</f>
        <v>0</v>
      </c>
      <c r="L56" s="111">
        <f ca="1">SUM(OFFSET('2020实际管理费用'!$H56,0,0,1,MONTH(封面!$G$13)))</f>
        <v>0</v>
      </c>
      <c r="M56" s="111">
        <f t="shared" ca="1" si="4"/>
        <v>0</v>
      </c>
      <c r="N56" s="111">
        <f t="shared" ca="1" si="5"/>
        <v>0</v>
      </c>
      <c r="O56" s="37" t="str">
        <f>IF('2020实际管理费用'!U56="","",'2020实际管理费用'!U56)</f>
        <v/>
      </c>
      <c r="P56" s="69"/>
      <c r="Q56" s="69"/>
      <c r="R56" s="69"/>
    </row>
    <row r="57" spans="1:18" s="15" customFormat="1" ht="17.25" customHeight="1">
      <c r="A57" s="155" t="s">
        <v>64</v>
      </c>
      <c r="B57" s="46" t="s">
        <v>65</v>
      </c>
      <c r="C57" s="48" t="s">
        <v>66</v>
      </c>
      <c r="D57" s="111">
        <f>'2019预算管理费用'!T57</f>
        <v>0</v>
      </c>
      <c r="E57" s="111">
        <f ca="1">OFFSET('2019管理费用'!$H57,0,MONTH(封面!$G$13)-1,)</f>
        <v>0</v>
      </c>
      <c r="F57" s="109">
        <f ca="1">OFFSET('2019预算管理费用'!$H57,0,MONTH(封面!$G$13)-1,)</f>
        <v>0</v>
      </c>
      <c r="G57" s="109">
        <f ca="1">OFFSET('2020实际管理费用'!$H57,0,MONTH(封面!$G$13)-1,)</f>
        <v>0</v>
      </c>
      <c r="H57" s="111">
        <f t="shared" ca="1" si="2"/>
        <v>0</v>
      </c>
      <c r="I57" s="111">
        <f t="shared" ca="1" si="3"/>
        <v>0</v>
      </c>
      <c r="J57" s="111">
        <f ca="1">SUM(OFFSET('2019管理费用'!$H57,0,0,1,MONTH(封面!$G$13)))</f>
        <v>0</v>
      </c>
      <c r="K57" s="111">
        <f ca="1">SUM(OFFSET('2019预算管理费用'!$H57,0,0,1,MONTH(封面!$G$13)))</f>
        <v>0</v>
      </c>
      <c r="L57" s="111">
        <f ca="1">SUM(OFFSET('2020实际管理费用'!$H57,0,0,1,MONTH(封面!$G$13)))</f>
        <v>0</v>
      </c>
      <c r="M57" s="111">
        <f t="shared" ca="1" si="4"/>
        <v>0</v>
      </c>
      <c r="N57" s="111">
        <f t="shared" ca="1" si="5"/>
        <v>0</v>
      </c>
      <c r="O57" s="37" t="str">
        <f>IF('2020实际管理费用'!U57="","",'2020实际管理费用'!U57)</f>
        <v/>
      </c>
      <c r="P57" s="69"/>
      <c r="Q57" s="69"/>
      <c r="R57" s="69"/>
    </row>
    <row r="58" spans="1:18" s="15" customFormat="1" ht="17.25" customHeight="1">
      <c r="A58" s="155"/>
      <c r="B58" s="49" t="s">
        <v>215</v>
      </c>
      <c r="C58" s="48" t="s">
        <v>67</v>
      </c>
      <c r="D58" s="111">
        <f>'2019预算管理费用'!T58</f>
        <v>0</v>
      </c>
      <c r="E58" s="111">
        <f ca="1">OFFSET('2019管理费用'!$H58,0,MONTH(封面!$G$13)-1,)</f>
        <v>0</v>
      </c>
      <c r="F58" s="109">
        <f ca="1">OFFSET('2019预算管理费用'!$H58,0,MONTH(封面!$G$13)-1,)</f>
        <v>0</v>
      </c>
      <c r="G58" s="109">
        <f ca="1">OFFSET('2020实际管理费用'!$H58,0,MONTH(封面!$G$13)-1,)</f>
        <v>0</v>
      </c>
      <c r="H58" s="111">
        <f t="shared" ca="1" si="2"/>
        <v>0</v>
      </c>
      <c r="I58" s="111">
        <f t="shared" ca="1" si="3"/>
        <v>0</v>
      </c>
      <c r="J58" s="111">
        <f ca="1">SUM(OFFSET('2019管理费用'!$H58,0,0,1,MONTH(封面!$G$13)))</f>
        <v>0</v>
      </c>
      <c r="K58" s="111">
        <f ca="1">SUM(OFFSET('2019预算管理费用'!$H58,0,0,1,MONTH(封面!$G$13)))</f>
        <v>0</v>
      </c>
      <c r="L58" s="111">
        <f ca="1">SUM(OFFSET('2020实际管理费用'!$H58,0,0,1,MONTH(封面!$G$13)))</f>
        <v>0</v>
      </c>
      <c r="M58" s="111">
        <f t="shared" ca="1" si="4"/>
        <v>0</v>
      </c>
      <c r="N58" s="111">
        <f t="shared" ca="1" si="5"/>
        <v>0</v>
      </c>
      <c r="O58" s="37" t="str">
        <f>IF('2020实际管理费用'!U58="","",'2020实际管理费用'!U58)</f>
        <v/>
      </c>
      <c r="P58" s="69"/>
      <c r="Q58" s="69"/>
      <c r="R58" s="69"/>
    </row>
    <row r="59" spans="1:18" s="15" customFormat="1" ht="17.25" customHeight="1">
      <c r="A59" s="155"/>
      <c r="B59" s="151" t="s">
        <v>216</v>
      </c>
      <c r="C59" s="48" t="s">
        <v>68</v>
      </c>
      <c r="D59" s="111">
        <f>'2019预算管理费用'!T59</f>
        <v>0</v>
      </c>
      <c r="E59" s="111">
        <f ca="1">OFFSET('2019管理费用'!$H59,0,MONTH(封面!$G$13)-1,)</f>
        <v>0</v>
      </c>
      <c r="F59" s="109">
        <f ca="1">OFFSET('2019预算管理费用'!$H59,0,MONTH(封面!$G$13)-1,)</f>
        <v>0</v>
      </c>
      <c r="G59" s="109">
        <f ca="1">OFFSET('2020实际管理费用'!$H59,0,MONTH(封面!$G$13)-1,)</f>
        <v>0</v>
      </c>
      <c r="H59" s="111">
        <f t="shared" ca="1" si="2"/>
        <v>0</v>
      </c>
      <c r="I59" s="111">
        <f t="shared" ca="1" si="3"/>
        <v>0</v>
      </c>
      <c r="J59" s="111">
        <f ca="1">SUM(OFFSET('2019管理费用'!$H59,0,0,1,MONTH(封面!$G$13)))</f>
        <v>0</v>
      </c>
      <c r="K59" s="111">
        <f ca="1">SUM(OFFSET('2019预算管理费用'!$H59,0,0,1,MONTH(封面!$G$13)))</f>
        <v>0</v>
      </c>
      <c r="L59" s="111">
        <f ca="1">SUM(OFFSET('2020实际管理费用'!$H59,0,0,1,MONTH(封面!$G$13)))</f>
        <v>0</v>
      </c>
      <c r="M59" s="111">
        <f t="shared" ca="1" si="4"/>
        <v>0</v>
      </c>
      <c r="N59" s="111">
        <f t="shared" ca="1" si="5"/>
        <v>0</v>
      </c>
      <c r="O59" s="37" t="str">
        <f>IF('2020实际管理费用'!U59="","",'2020实际管理费用'!U59)</f>
        <v/>
      </c>
      <c r="P59" s="69"/>
      <c r="Q59" s="69"/>
      <c r="R59" s="69"/>
    </row>
    <row r="60" spans="1:18" s="15" customFormat="1" ht="17.25" customHeight="1">
      <c r="A60" s="155"/>
      <c r="B60" s="151"/>
      <c r="C60" s="48" t="s">
        <v>440</v>
      </c>
      <c r="D60" s="111">
        <f>'2019预算管理费用'!T60</f>
        <v>0</v>
      </c>
      <c r="E60" s="111">
        <f ca="1">OFFSET('2019管理费用'!$H60,0,MONTH(封面!$G$13)-1,)</f>
        <v>0</v>
      </c>
      <c r="F60" s="109">
        <f ca="1">OFFSET('2019预算管理费用'!$H60,0,MONTH(封面!$G$13)-1,)</f>
        <v>0</v>
      </c>
      <c r="G60" s="109">
        <f ca="1">OFFSET('2020实际管理费用'!$H60,0,MONTH(封面!$G$13)-1,)</f>
        <v>0</v>
      </c>
      <c r="H60" s="111">
        <f t="shared" ca="1" si="2"/>
        <v>0</v>
      </c>
      <c r="I60" s="111">
        <f t="shared" ca="1" si="3"/>
        <v>0</v>
      </c>
      <c r="J60" s="111">
        <f ca="1">SUM(OFFSET('2019管理费用'!$H60,0,0,1,MONTH(封面!$G$13)))</f>
        <v>0</v>
      </c>
      <c r="K60" s="111">
        <f ca="1">SUM(OFFSET('2019预算管理费用'!$H60,0,0,1,MONTH(封面!$G$13)))</f>
        <v>0</v>
      </c>
      <c r="L60" s="111">
        <f ca="1">SUM(OFFSET('2020实际管理费用'!$H60,0,0,1,MONTH(封面!$G$13)))</f>
        <v>0</v>
      </c>
      <c r="M60" s="111">
        <f t="shared" ca="1" si="4"/>
        <v>0</v>
      </c>
      <c r="N60" s="111">
        <f t="shared" ca="1" si="5"/>
        <v>0</v>
      </c>
      <c r="O60" s="37" t="str">
        <f>IF('2020实际管理费用'!U60="","",'2020实际管理费用'!U60)</f>
        <v/>
      </c>
      <c r="P60" s="69"/>
      <c r="Q60" s="69"/>
      <c r="R60" s="69"/>
    </row>
    <row r="61" spans="1:18" s="15" customFormat="1" ht="17.25" customHeight="1">
      <c r="A61" s="155"/>
      <c r="B61" s="49" t="s">
        <v>217</v>
      </c>
      <c r="C61" s="48" t="s">
        <v>69</v>
      </c>
      <c r="D61" s="111">
        <f>'2019预算管理费用'!T61</f>
        <v>0</v>
      </c>
      <c r="E61" s="111">
        <f ca="1">OFFSET('2019管理费用'!$H61,0,MONTH(封面!$G$13)-1,)</f>
        <v>0</v>
      </c>
      <c r="F61" s="109">
        <f ca="1">OFFSET('2019预算管理费用'!$H61,0,MONTH(封面!$G$13)-1,)</f>
        <v>0</v>
      </c>
      <c r="G61" s="109">
        <f ca="1">OFFSET('2020实际管理费用'!$H61,0,MONTH(封面!$G$13)-1,)</f>
        <v>0</v>
      </c>
      <c r="H61" s="111">
        <f t="shared" ca="1" si="2"/>
        <v>0</v>
      </c>
      <c r="I61" s="111">
        <f t="shared" ca="1" si="3"/>
        <v>0</v>
      </c>
      <c r="J61" s="111">
        <f ca="1">SUM(OFFSET('2019管理费用'!$H61,0,0,1,MONTH(封面!$G$13)))</f>
        <v>0</v>
      </c>
      <c r="K61" s="111">
        <f ca="1">SUM(OFFSET('2019预算管理费用'!$H61,0,0,1,MONTH(封面!$G$13)))</f>
        <v>0</v>
      </c>
      <c r="L61" s="111">
        <f ca="1">SUM(OFFSET('2020实际管理费用'!$H61,0,0,1,MONTH(封面!$G$13)))</f>
        <v>0</v>
      </c>
      <c r="M61" s="111">
        <f t="shared" ca="1" si="4"/>
        <v>0</v>
      </c>
      <c r="N61" s="111">
        <f t="shared" ca="1" si="5"/>
        <v>0</v>
      </c>
      <c r="O61" s="37" t="str">
        <f>IF('2020实际管理费用'!U61="","",'2020实际管理费用'!U61)</f>
        <v/>
      </c>
      <c r="P61" s="69"/>
      <c r="Q61" s="69"/>
      <c r="R61" s="69"/>
    </row>
    <row r="62" spans="1:18" s="15" customFormat="1" ht="17.25" customHeight="1">
      <c r="A62" s="155"/>
      <c r="B62" s="46" t="s">
        <v>70</v>
      </c>
      <c r="C62" s="48" t="s">
        <v>71</v>
      </c>
      <c r="D62" s="111">
        <f>'2019预算管理费用'!T62</f>
        <v>0</v>
      </c>
      <c r="E62" s="111">
        <f ca="1">OFFSET('2019管理费用'!$H62,0,MONTH(封面!$G$13)-1,)</f>
        <v>0</v>
      </c>
      <c r="F62" s="109">
        <f ca="1">OFFSET('2019预算管理费用'!$H62,0,MONTH(封面!$G$13)-1,)</f>
        <v>0</v>
      </c>
      <c r="G62" s="109">
        <f ca="1">OFFSET('2020实际管理费用'!$H62,0,MONTH(封面!$G$13)-1,)</f>
        <v>0</v>
      </c>
      <c r="H62" s="111">
        <f t="shared" ca="1" si="2"/>
        <v>0</v>
      </c>
      <c r="I62" s="111">
        <f t="shared" ca="1" si="3"/>
        <v>0</v>
      </c>
      <c r="J62" s="111">
        <f ca="1">SUM(OFFSET('2019管理费用'!$H62,0,0,1,MONTH(封面!$G$13)))</f>
        <v>0</v>
      </c>
      <c r="K62" s="111">
        <f ca="1">SUM(OFFSET('2019预算管理费用'!$H62,0,0,1,MONTH(封面!$G$13)))</f>
        <v>0</v>
      </c>
      <c r="L62" s="111">
        <f ca="1">SUM(OFFSET('2020实际管理费用'!$H62,0,0,1,MONTH(封面!$G$13)))</f>
        <v>0</v>
      </c>
      <c r="M62" s="111">
        <f t="shared" ca="1" si="4"/>
        <v>0</v>
      </c>
      <c r="N62" s="111">
        <f t="shared" ca="1" si="5"/>
        <v>0</v>
      </c>
      <c r="O62" s="37" t="str">
        <f>IF('2020实际管理费用'!U62="","",'2020实际管理费用'!U62)</f>
        <v/>
      </c>
      <c r="P62" s="69"/>
      <c r="Q62" s="69"/>
      <c r="R62" s="69"/>
    </row>
    <row r="63" spans="1:18" s="15" customFormat="1" ht="17.25" customHeight="1">
      <c r="A63" s="150" t="s">
        <v>72</v>
      </c>
      <c r="B63" s="47" t="s">
        <v>73</v>
      </c>
      <c r="C63" s="48" t="s">
        <v>74</v>
      </c>
      <c r="D63" s="111">
        <f>'2019预算管理费用'!T63</f>
        <v>0</v>
      </c>
      <c r="E63" s="111">
        <f ca="1">OFFSET('2019管理费用'!$H63,0,MONTH(封面!$G$13)-1,)</f>
        <v>0</v>
      </c>
      <c r="F63" s="109">
        <f ca="1">OFFSET('2019预算管理费用'!$H63,0,MONTH(封面!$G$13)-1,)</f>
        <v>0</v>
      </c>
      <c r="G63" s="109">
        <f ca="1">OFFSET('2020实际管理费用'!$H63,0,MONTH(封面!$G$13)-1,)</f>
        <v>0</v>
      </c>
      <c r="H63" s="111">
        <f t="shared" ca="1" si="2"/>
        <v>0</v>
      </c>
      <c r="I63" s="111">
        <f t="shared" ca="1" si="3"/>
        <v>0</v>
      </c>
      <c r="J63" s="111">
        <f ca="1">SUM(OFFSET('2019管理费用'!$H63,0,0,1,MONTH(封面!$G$13)))</f>
        <v>0</v>
      </c>
      <c r="K63" s="111">
        <f ca="1">SUM(OFFSET('2019预算管理费用'!$H63,0,0,1,MONTH(封面!$G$13)))</f>
        <v>0</v>
      </c>
      <c r="L63" s="111">
        <f ca="1">SUM(OFFSET('2020实际管理费用'!$H63,0,0,1,MONTH(封面!$G$13)))</f>
        <v>0</v>
      </c>
      <c r="M63" s="111">
        <f t="shared" ca="1" si="4"/>
        <v>0</v>
      </c>
      <c r="N63" s="111">
        <f t="shared" ca="1" si="5"/>
        <v>0</v>
      </c>
      <c r="O63" s="37" t="str">
        <f>IF('2020实际管理费用'!U63="","",'2020实际管理费用'!U63)</f>
        <v/>
      </c>
      <c r="P63" s="69"/>
      <c r="Q63" s="69"/>
      <c r="R63" s="69"/>
    </row>
    <row r="64" spans="1:18" s="15" customFormat="1" ht="17.25" customHeight="1">
      <c r="A64" s="150"/>
      <c r="B64" s="47" t="s">
        <v>218</v>
      </c>
      <c r="C64" s="48" t="s">
        <v>75</v>
      </c>
      <c r="D64" s="111">
        <f>'2019预算管理费用'!T64</f>
        <v>0</v>
      </c>
      <c r="E64" s="111">
        <f ca="1">OFFSET('2019管理费用'!$H64,0,MONTH(封面!$G$13)-1,)</f>
        <v>0</v>
      </c>
      <c r="F64" s="109">
        <f ca="1">OFFSET('2019预算管理费用'!$H64,0,MONTH(封面!$G$13)-1,)</f>
        <v>0</v>
      </c>
      <c r="G64" s="109">
        <f ca="1">OFFSET('2020实际管理费用'!$H64,0,MONTH(封面!$G$13)-1,)</f>
        <v>0</v>
      </c>
      <c r="H64" s="111">
        <f t="shared" ca="1" si="2"/>
        <v>0</v>
      </c>
      <c r="I64" s="111">
        <f t="shared" ca="1" si="3"/>
        <v>0</v>
      </c>
      <c r="J64" s="111">
        <f ca="1">SUM(OFFSET('2019管理费用'!$H64,0,0,1,MONTH(封面!$G$13)))</f>
        <v>0</v>
      </c>
      <c r="K64" s="111">
        <f ca="1">SUM(OFFSET('2019预算管理费用'!$H64,0,0,1,MONTH(封面!$G$13)))</f>
        <v>0</v>
      </c>
      <c r="L64" s="111">
        <f ca="1">SUM(OFFSET('2020实际管理费用'!$H64,0,0,1,MONTH(封面!$G$13)))</f>
        <v>0</v>
      </c>
      <c r="M64" s="111">
        <f t="shared" ca="1" si="4"/>
        <v>0</v>
      </c>
      <c r="N64" s="111">
        <f t="shared" ca="1" si="5"/>
        <v>0</v>
      </c>
      <c r="O64" s="37" t="str">
        <f>IF('2020实际管理费用'!U64="","",'2020实际管理费用'!U64)</f>
        <v/>
      </c>
      <c r="P64" s="69"/>
      <c r="Q64" s="69"/>
      <c r="R64" s="69"/>
    </row>
    <row r="65" spans="1:18" s="15" customFormat="1" ht="17.25" customHeight="1">
      <c r="A65" s="150"/>
      <c r="B65" s="47" t="s">
        <v>219</v>
      </c>
      <c r="C65" s="48" t="s">
        <v>76</v>
      </c>
      <c r="D65" s="111">
        <f>'2019预算管理费用'!T65</f>
        <v>0</v>
      </c>
      <c r="E65" s="111">
        <f ca="1">OFFSET('2019管理费用'!$H65,0,MONTH(封面!$G$13)-1,)</f>
        <v>9542.52</v>
      </c>
      <c r="F65" s="109">
        <f ca="1">OFFSET('2019预算管理费用'!$H65,0,MONTH(封面!$G$13)-1,)</f>
        <v>0</v>
      </c>
      <c r="G65" s="109">
        <f ca="1">OFFSET('2020实际管理费用'!$H65,0,MONTH(封面!$G$13)-1,)</f>
        <v>8912.2900000000009</v>
      </c>
      <c r="H65" s="111">
        <f t="shared" ca="1" si="2"/>
        <v>-630.22999999999956</v>
      </c>
      <c r="I65" s="111">
        <f t="shared" ca="1" si="3"/>
        <v>8912.2900000000009</v>
      </c>
      <c r="J65" s="111">
        <f ca="1">SUM(OFFSET('2019管理费用'!$H65,0,0,1,MONTH(封面!$G$13)))</f>
        <v>31510.38</v>
      </c>
      <c r="K65" s="111">
        <f ca="1">SUM(OFFSET('2019预算管理费用'!$H65,0,0,1,MONTH(封面!$G$13)))</f>
        <v>0</v>
      </c>
      <c r="L65" s="111">
        <f ca="1">SUM(OFFSET('2020实际管理费用'!$H65,0,0,1,MONTH(封面!$G$13)))</f>
        <v>30603.06</v>
      </c>
      <c r="M65" s="111">
        <f t="shared" ca="1" si="4"/>
        <v>-907.31999999999971</v>
      </c>
      <c r="N65" s="111">
        <f t="shared" ca="1" si="5"/>
        <v>30603.06</v>
      </c>
      <c r="O65" s="37" t="str">
        <f>IF('2020实际管理费用'!U65="","",'2020实际管理费用'!U65)</f>
        <v/>
      </c>
      <c r="P65" s="69"/>
      <c r="Q65" s="69"/>
      <c r="R65" s="69"/>
    </row>
    <row r="66" spans="1:18" s="15" customFormat="1" ht="17.25" customHeight="1">
      <c r="A66" s="150"/>
      <c r="B66" s="47" t="s">
        <v>77</v>
      </c>
      <c r="C66" s="48" t="s">
        <v>78</v>
      </c>
      <c r="D66" s="111">
        <f>'2019预算管理费用'!T66</f>
        <v>0</v>
      </c>
      <c r="E66" s="111">
        <f ca="1">OFFSET('2019管理费用'!$H66,0,MONTH(封面!$G$13)-1,)</f>
        <v>0</v>
      </c>
      <c r="F66" s="109">
        <f ca="1">OFFSET('2019预算管理费用'!$H66,0,MONTH(封面!$G$13)-1,)</f>
        <v>0</v>
      </c>
      <c r="G66" s="109">
        <f ca="1">OFFSET('2020实际管理费用'!$H66,0,MONTH(封面!$G$13)-1,)</f>
        <v>0</v>
      </c>
      <c r="H66" s="111">
        <f t="shared" ca="1" si="2"/>
        <v>0</v>
      </c>
      <c r="I66" s="111">
        <f t="shared" ca="1" si="3"/>
        <v>0</v>
      </c>
      <c r="J66" s="111">
        <f ca="1">SUM(OFFSET('2019管理费用'!$H66,0,0,1,MONTH(封面!$G$13)))</f>
        <v>0</v>
      </c>
      <c r="K66" s="111">
        <f ca="1">SUM(OFFSET('2019预算管理费用'!$H66,0,0,1,MONTH(封面!$G$13)))</f>
        <v>0</v>
      </c>
      <c r="L66" s="111">
        <f ca="1">SUM(OFFSET('2020实际管理费用'!$H66,0,0,1,MONTH(封面!$G$13)))</f>
        <v>0</v>
      </c>
      <c r="M66" s="111">
        <f t="shared" ca="1" si="4"/>
        <v>0</v>
      </c>
      <c r="N66" s="111">
        <f t="shared" ca="1" si="5"/>
        <v>0</v>
      </c>
      <c r="O66" s="37" t="str">
        <f>IF('2020实际管理费用'!U66="","",'2020实际管理费用'!U66)</f>
        <v/>
      </c>
      <c r="P66" s="69"/>
      <c r="Q66" s="69"/>
      <c r="R66" s="69"/>
    </row>
    <row r="67" spans="1:18" s="15" customFormat="1" ht="17.25" customHeight="1">
      <c r="A67" s="150"/>
      <c r="B67" s="47" t="s">
        <v>220</v>
      </c>
      <c r="C67" s="48" t="s">
        <v>79</v>
      </c>
      <c r="D67" s="111">
        <f>'2019预算管理费用'!T67</f>
        <v>0</v>
      </c>
      <c r="E67" s="111">
        <f ca="1">OFFSET('2019管理费用'!$H67,0,MONTH(封面!$G$13)-1,)</f>
        <v>0</v>
      </c>
      <c r="F67" s="109">
        <f ca="1">OFFSET('2019预算管理费用'!$H67,0,MONTH(封面!$G$13)-1,)</f>
        <v>0</v>
      </c>
      <c r="G67" s="109">
        <f ca="1">OFFSET('2020实际管理费用'!$H67,0,MONTH(封面!$G$13)-1,)</f>
        <v>0</v>
      </c>
      <c r="H67" s="111">
        <f t="shared" ca="1" si="2"/>
        <v>0</v>
      </c>
      <c r="I67" s="111">
        <f t="shared" ca="1" si="3"/>
        <v>0</v>
      </c>
      <c r="J67" s="111">
        <f ca="1">SUM(OFFSET('2019管理费用'!$H67,0,0,1,MONTH(封面!$G$13)))</f>
        <v>0</v>
      </c>
      <c r="K67" s="111">
        <f ca="1">SUM(OFFSET('2019预算管理费用'!$H67,0,0,1,MONTH(封面!$G$13)))</f>
        <v>0</v>
      </c>
      <c r="L67" s="111">
        <f ca="1">SUM(OFFSET('2020实际管理费用'!$H67,0,0,1,MONTH(封面!$G$13)))</f>
        <v>0</v>
      </c>
      <c r="M67" s="111">
        <f t="shared" ca="1" si="4"/>
        <v>0</v>
      </c>
      <c r="N67" s="111">
        <f t="shared" ca="1" si="5"/>
        <v>0</v>
      </c>
      <c r="O67" s="37" t="str">
        <f>IF('2020实际管理费用'!U67="","",'2020实际管理费用'!U67)</f>
        <v/>
      </c>
      <c r="P67" s="69"/>
      <c r="Q67" s="69"/>
      <c r="R67" s="69"/>
    </row>
    <row r="68" spans="1:18" s="15" customFormat="1" ht="17.25" customHeight="1">
      <c r="A68" s="150"/>
      <c r="B68" s="151" t="s">
        <v>80</v>
      </c>
      <c r="C68" s="48" t="s">
        <v>81</v>
      </c>
      <c r="D68" s="111">
        <f>'2019预算管理费用'!T68</f>
        <v>0</v>
      </c>
      <c r="E68" s="111">
        <f ca="1">OFFSET('2019管理费用'!$H68,0,MONTH(封面!$G$13)-1,)</f>
        <v>0</v>
      </c>
      <c r="F68" s="109">
        <f ca="1">OFFSET('2019预算管理费用'!$H68,0,MONTH(封面!$G$13)-1,)</f>
        <v>0</v>
      </c>
      <c r="G68" s="109">
        <f ca="1">OFFSET('2020实际管理费用'!$H68,0,MONTH(封面!$G$13)-1,)</f>
        <v>0</v>
      </c>
      <c r="H68" s="111">
        <f t="shared" ca="1" si="2"/>
        <v>0</v>
      </c>
      <c r="I68" s="111">
        <f t="shared" ca="1" si="3"/>
        <v>0</v>
      </c>
      <c r="J68" s="111">
        <f ca="1">SUM(OFFSET('2019管理费用'!$H68,0,0,1,MONTH(封面!$G$13)))</f>
        <v>0</v>
      </c>
      <c r="K68" s="111">
        <f ca="1">SUM(OFFSET('2019预算管理费用'!$H68,0,0,1,MONTH(封面!$G$13)))</f>
        <v>0</v>
      </c>
      <c r="L68" s="111">
        <f ca="1">SUM(OFFSET('2020实际管理费用'!$H68,0,0,1,MONTH(封面!$G$13)))</f>
        <v>0</v>
      </c>
      <c r="M68" s="111">
        <f t="shared" ca="1" si="4"/>
        <v>0</v>
      </c>
      <c r="N68" s="111">
        <f t="shared" ca="1" si="5"/>
        <v>0</v>
      </c>
      <c r="O68" s="37" t="str">
        <f>IF('2020实际管理费用'!U68="","",'2020实际管理费用'!U68)</f>
        <v/>
      </c>
      <c r="P68" s="69"/>
      <c r="Q68" s="69"/>
      <c r="R68" s="69"/>
    </row>
    <row r="69" spans="1:18" s="15" customFormat="1" ht="17.25" customHeight="1">
      <c r="A69" s="150"/>
      <c r="B69" s="151"/>
      <c r="C69" s="48" t="s">
        <v>82</v>
      </c>
      <c r="D69" s="111">
        <f>'2019预算管理费用'!T69</f>
        <v>0</v>
      </c>
      <c r="E69" s="111">
        <f ca="1">OFFSET('2019管理费用'!$H69,0,MONTH(封面!$G$13)-1,)</f>
        <v>0</v>
      </c>
      <c r="F69" s="109">
        <f ca="1">OFFSET('2019预算管理费用'!$H69,0,MONTH(封面!$G$13)-1,)</f>
        <v>0</v>
      </c>
      <c r="G69" s="109">
        <f ca="1">OFFSET('2020实际管理费用'!$H69,0,MONTH(封面!$G$13)-1,)</f>
        <v>0</v>
      </c>
      <c r="H69" s="111">
        <f t="shared" ca="1" si="2"/>
        <v>0</v>
      </c>
      <c r="I69" s="111">
        <f t="shared" ca="1" si="3"/>
        <v>0</v>
      </c>
      <c r="J69" s="111">
        <f ca="1">SUM(OFFSET('2019管理费用'!$H69,0,0,1,MONTH(封面!$G$13)))</f>
        <v>0</v>
      </c>
      <c r="K69" s="111">
        <f ca="1">SUM(OFFSET('2019预算管理费用'!$H69,0,0,1,MONTH(封面!$G$13)))</f>
        <v>0</v>
      </c>
      <c r="L69" s="111">
        <f ca="1">SUM(OFFSET('2020实际管理费用'!$H69,0,0,1,MONTH(封面!$G$13)))</f>
        <v>0</v>
      </c>
      <c r="M69" s="111">
        <f t="shared" ca="1" si="4"/>
        <v>0</v>
      </c>
      <c r="N69" s="111">
        <f t="shared" ca="1" si="5"/>
        <v>0</v>
      </c>
      <c r="O69" s="37" t="str">
        <f>IF('2020实际管理费用'!U69="","",'2020实际管理费用'!U69)</f>
        <v/>
      </c>
      <c r="P69" s="69"/>
      <c r="Q69" s="69"/>
      <c r="R69" s="69"/>
    </row>
    <row r="70" spans="1:18" s="15" customFormat="1" ht="17.25" customHeight="1">
      <c r="A70" s="150"/>
      <c r="B70" s="49" t="s">
        <v>83</v>
      </c>
      <c r="C70" s="48" t="s">
        <v>84</v>
      </c>
      <c r="D70" s="111">
        <f>'2019预算管理费用'!T70</f>
        <v>0</v>
      </c>
      <c r="E70" s="111">
        <f ca="1">OFFSET('2019管理费用'!$H70,0,MONTH(封面!$G$13)-1,)</f>
        <v>329</v>
      </c>
      <c r="F70" s="109">
        <f ca="1">OFFSET('2019预算管理费用'!$H70,0,MONTH(封面!$G$13)-1,)</f>
        <v>0</v>
      </c>
      <c r="G70" s="109">
        <f ca="1">OFFSET('2020实际管理费用'!$H70,0,MONTH(封面!$G$13)-1,)</f>
        <v>1311</v>
      </c>
      <c r="H70" s="111">
        <f t="shared" ca="1" si="2"/>
        <v>982</v>
      </c>
      <c r="I70" s="111">
        <f t="shared" ca="1" si="3"/>
        <v>1311</v>
      </c>
      <c r="J70" s="111">
        <f ca="1">SUM(OFFSET('2019管理费用'!$H70,0,0,1,MONTH(封面!$G$13)))</f>
        <v>1729</v>
      </c>
      <c r="K70" s="111">
        <f ca="1">SUM(OFFSET('2019预算管理费用'!$H70,0,0,1,MONTH(封面!$G$13)))</f>
        <v>0</v>
      </c>
      <c r="L70" s="111">
        <f ca="1">SUM(OFFSET('2020实际管理费用'!$H70,0,0,1,MONTH(封面!$G$13)))</f>
        <v>4494</v>
      </c>
      <c r="M70" s="111">
        <f t="shared" ca="1" si="4"/>
        <v>2765</v>
      </c>
      <c r="N70" s="111">
        <f t="shared" ca="1" si="5"/>
        <v>4494</v>
      </c>
      <c r="O70" s="37" t="str">
        <f>IF('2020实际管理费用'!U70="","",'2020实际管理费用'!U70)</f>
        <v/>
      </c>
      <c r="P70" s="69"/>
      <c r="Q70" s="69"/>
      <c r="R70" s="69"/>
    </row>
    <row r="71" spans="1:18" s="15" customFormat="1" ht="17.25" customHeight="1">
      <c r="A71" s="150"/>
      <c r="B71" s="49" t="s">
        <v>221</v>
      </c>
      <c r="C71" s="48" t="s">
        <v>85</v>
      </c>
      <c r="D71" s="111">
        <f>'2019预算管理费用'!T71</f>
        <v>0</v>
      </c>
      <c r="E71" s="111">
        <f ca="1">OFFSET('2019管理费用'!$H71,0,MONTH(封面!$G$13)-1,)</f>
        <v>0</v>
      </c>
      <c r="F71" s="109">
        <f ca="1">OFFSET('2019预算管理费用'!$H71,0,MONTH(封面!$G$13)-1,)</f>
        <v>0</v>
      </c>
      <c r="G71" s="109">
        <f ca="1">OFFSET('2020实际管理费用'!$H71,0,MONTH(封面!$G$13)-1,)</f>
        <v>0</v>
      </c>
      <c r="H71" s="111">
        <f t="shared" ref="H71:H92" ca="1" si="6">IF(ISERROR(G71-E71),0,G71-E71)</f>
        <v>0</v>
      </c>
      <c r="I71" s="111">
        <f t="shared" ref="I71:I92" ca="1" si="7">IF(ISERROR(G71-F71),0,G71-F71)</f>
        <v>0</v>
      </c>
      <c r="J71" s="111">
        <f ca="1">SUM(OFFSET('2019管理费用'!$H71,0,0,1,MONTH(封面!$G$13)))</f>
        <v>0</v>
      </c>
      <c r="K71" s="111">
        <f ca="1">SUM(OFFSET('2019预算管理费用'!$H71,0,0,1,MONTH(封面!$G$13)))</f>
        <v>0</v>
      </c>
      <c r="L71" s="111">
        <f ca="1">SUM(OFFSET('2020实际管理费用'!$H71,0,0,1,MONTH(封面!$G$13)))</f>
        <v>0</v>
      </c>
      <c r="M71" s="111">
        <f t="shared" ref="M71:M92" ca="1" si="8">L71-J71</f>
        <v>0</v>
      </c>
      <c r="N71" s="111">
        <f t="shared" ref="N71:N92" ca="1" si="9">L71-K71</f>
        <v>0</v>
      </c>
      <c r="O71" s="37" t="str">
        <f>IF('2020实际管理费用'!U71="","",'2020实际管理费用'!U71)</f>
        <v/>
      </c>
      <c r="P71" s="69"/>
      <c r="Q71" s="69"/>
      <c r="R71" s="69"/>
    </row>
    <row r="72" spans="1:18" s="15" customFormat="1" ht="17.25" customHeight="1">
      <c r="A72" s="150"/>
      <c r="B72" s="49" t="s">
        <v>222</v>
      </c>
      <c r="C72" s="48" t="s">
        <v>86</v>
      </c>
      <c r="D72" s="111">
        <f>'2019预算管理费用'!T72</f>
        <v>0</v>
      </c>
      <c r="E72" s="111">
        <f ca="1">OFFSET('2019管理费用'!$H72,0,MONTH(封面!$G$13)-1,)</f>
        <v>0</v>
      </c>
      <c r="F72" s="109">
        <f ca="1">OFFSET('2019预算管理费用'!$H72,0,MONTH(封面!$G$13)-1,)</f>
        <v>0</v>
      </c>
      <c r="G72" s="109">
        <f ca="1">OFFSET('2020实际管理费用'!$H72,0,MONTH(封面!$G$13)-1,)</f>
        <v>0</v>
      </c>
      <c r="H72" s="111">
        <f t="shared" ca="1" si="6"/>
        <v>0</v>
      </c>
      <c r="I72" s="111">
        <f t="shared" ca="1" si="7"/>
        <v>0</v>
      </c>
      <c r="J72" s="111">
        <f ca="1">SUM(OFFSET('2019管理费用'!$H72,0,0,1,MONTH(封面!$G$13)))</f>
        <v>0</v>
      </c>
      <c r="K72" s="111">
        <f ca="1">SUM(OFFSET('2019预算管理费用'!$H72,0,0,1,MONTH(封面!$G$13)))</f>
        <v>0</v>
      </c>
      <c r="L72" s="111">
        <f ca="1">SUM(OFFSET('2020实际管理费用'!$H72,0,0,1,MONTH(封面!$G$13)))</f>
        <v>0</v>
      </c>
      <c r="M72" s="111">
        <f t="shared" ca="1" si="8"/>
        <v>0</v>
      </c>
      <c r="N72" s="111">
        <f t="shared" ca="1" si="9"/>
        <v>0</v>
      </c>
      <c r="O72" s="37" t="str">
        <f>IF('2020实际管理费用'!U72="","",'2020实际管理费用'!U72)</f>
        <v/>
      </c>
      <c r="P72" s="69"/>
      <c r="Q72" s="69"/>
      <c r="R72" s="69"/>
    </row>
    <row r="73" spans="1:18" s="15" customFormat="1" ht="17.25" customHeight="1">
      <c r="A73" s="150"/>
      <c r="B73" s="151" t="s">
        <v>87</v>
      </c>
      <c r="C73" s="48" t="s">
        <v>88</v>
      </c>
      <c r="D73" s="111">
        <f>'2019预算管理费用'!T73</f>
        <v>0</v>
      </c>
      <c r="E73" s="111">
        <f ca="1">OFFSET('2019管理费用'!$H73,0,MONTH(封面!$G$13)-1,)</f>
        <v>0</v>
      </c>
      <c r="F73" s="109">
        <f ca="1">OFFSET('2019预算管理费用'!$H73,0,MONTH(封面!$G$13)-1,)</f>
        <v>0</v>
      </c>
      <c r="G73" s="109">
        <f ca="1">OFFSET('2020实际管理费用'!$H73,0,MONTH(封面!$G$13)-1,)</f>
        <v>0</v>
      </c>
      <c r="H73" s="111">
        <f t="shared" ca="1" si="6"/>
        <v>0</v>
      </c>
      <c r="I73" s="111">
        <f t="shared" ca="1" si="7"/>
        <v>0</v>
      </c>
      <c r="J73" s="111">
        <f ca="1">SUM(OFFSET('2019管理费用'!$H73,0,0,1,MONTH(封面!$G$13)))</f>
        <v>0</v>
      </c>
      <c r="K73" s="111">
        <f ca="1">SUM(OFFSET('2019预算管理费用'!$H73,0,0,1,MONTH(封面!$G$13)))</f>
        <v>0</v>
      </c>
      <c r="L73" s="111">
        <f ca="1">SUM(OFFSET('2020实际管理费用'!$H73,0,0,1,MONTH(封面!$G$13)))</f>
        <v>0</v>
      </c>
      <c r="M73" s="111">
        <f t="shared" ca="1" si="8"/>
        <v>0</v>
      </c>
      <c r="N73" s="111">
        <f t="shared" ca="1" si="9"/>
        <v>0</v>
      </c>
      <c r="O73" s="37" t="str">
        <f>IF('2020实际管理费用'!U73="","",'2020实际管理费用'!U73)</f>
        <v/>
      </c>
      <c r="P73" s="69"/>
      <c r="Q73" s="69"/>
      <c r="R73" s="69"/>
    </row>
    <row r="74" spans="1:18" s="15" customFormat="1" ht="17.25" customHeight="1">
      <c r="A74" s="150"/>
      <c r="B74" s="151"/>
      <c r="C74" s="50" t="s">
        <v>89</v>
      </c>
      <c r="D74" s="111">
        <f>'2019预算管理费用'!T74</f>
        <v>0</v>
      </c>
      <c r="E74" s="111">
        <f ca="1">OFFSET('2019管理费用'!$H74,0,MONTH(封面!$G$13)-1,)</f>
        <v>0</v>
      </c>
      <c r="F74" s="109">
        <f ca="1">OFFSET('2019预算管理费用'!$H74,0,MONTH(封面!$G$13)-1,)</f>
        <v>0</v>
      </c>
      <c r="G74" s="109">
        <f ca="1">OFFSET('2020实际管理费用'!$H74,0,MONTH(封面!$G$13)-1,)</f>
        <v>0</v>
      </c>
      <c r="H74" s="111">
        <f t="shared" ca="1" si="6"/>
        <v>0</v>
      </c>
      <c r="I74" s="111">
        <f t="shared" ca="1" si="7"/>
        <v>0</v>
      </c>
      <c r="J74" s="111">
        <f ca="1">SUM(OFFSET('2019管理费用'!$H74,0,0,1,MONTH(封面!$G$13)))</f>
        <v>0</v>
      </c>
      <c r="K74" s="111">
        <f ca="1">SUM(OFFSET('2019预算管理费用'!$H74,0,0,1,MONTH(封面!$G$13)))</f>
        <v>0</v>
      </c>
      <c r="L74" s="111">
        <f ca="1">SUM(OFFSET('2020实际管理费用'!$H74,0,0,1,MONTH(封面!$G$13)))</f>
        <v>0</v>
      </c>
      <c r="M74" s="111">
        <f t="shared" ca="1" si="8"/>
        <v>0</v>
      </c>
      <c r="N74" s="111">
        <f t="shared" ca="1" si="9"/>
        <v>0</v>
      </c>
      <c r="O74" s="37" t="str">
        <f>IF('2020实际管理费用'!U74="","",'2020实际管理费用'!U74)</f>
        <v/>
      </c>
      <c r="P74" s="69"/>
      <c r="Q74" s="69"/>
      <c r="R74" s="69"/>
    </row>
    <row r="75" spans="1:18" s="15" customFormat="1" ht="17.25" customHeight="1">
      <c r="A75" s="150"/>
      <c r="B75" s="49" t="s">
        <v>90</v>
      </c>
      <c r="C75" s="48" t="s">
        <v>91</v>
      </c>
      <c r="D75" s="111">
        <f>'2019预算管理费用'!T75</f>
        <v>0</v>
      </c>
      <c r="E75" s="111">
        <f ca="1">OFFSET('2019管理费用'!$H75,0,MONTH(封面!$G$13)-1,)</f>
        <v>0</v>
      </c>
      <c r="F75" s="109">
        <f ca="1">OFFSET('2019预算管理费用'!$H75,0,MONTH(封面!$G$13)-1,)</f>
        <v>0</v>
      </c>
      <c r="G75" s="109">
        <f ca="1">OFFSET('2020实际管理费用'!$H75,0,MONTH(封面!$G$13)-1,)</f>
        <v>0</v>
      </c>
      <c r="H75" s="111">
        <f t="shared" ca="1" si="6"/>
        <v>0</v>
      </c>
      <c r="I75" s="111">
        <f t="shared" ca="1" si="7"/>
        <v>0</v>
      </c>
      <c r="J75" s="111">
        <f ca="1">SUM(OFFSET('2019管理费用'!$H75,0,0,1,MONTH(封面!$G$13)))</f>
        <v>0</v>
      </c>
      <c r="K75" s="111">
        <f ca="1">SUM(OFFSET('2019预算管理费用'!$H75,0,0,1,MONTH(封面!$G$13)))</f>
        <v>0</v>
      </c>
      <c r="L75" s="111">
        <f ca="1">SUM(OFFSET('2020实际管理费用'!$H75,0,0,1,MONTH(封面!$G$13)))</f>
        <v>0</v>
      </c>
      <c r="M75" s="111">
        <f t="shared" ca="1" si="8"/>
        <v>0</v>
      </c>
      <c r="N75" s="111">
        <f t="shared" ca="1" si="9"/>
        <v>0</v>
      </c>
      <c r="O75" s="37" t="str">
        <f>IF('2020实际管理费用'!U75="","",'2020实际管理费用'!U75)</f>
        <v/>
      </c>
      <c r="P75" s="69"/>
      <c r="Q75" s="69"/>
      <c r="R75" s="69"/>
    </row>
    <row r="76" spans="1:18" s="15" customFormat="1" ht="17.25" customHeight="1">
      <c r="A76" s="145" t="s">
        <v>92</v>
      </c>
      <c r="B76" s="46" t="s">
        <v>223</v>
      </c>
      <c r="C76" s="48" t="s">
        <v>93</v>
      </c>
      <c r="D76" s="111">
        <f>'2019预算管理费用'!T76</f>
        <v>0</v>
      </c>
      <c r="E76" s="111">
        <f ca="1">OFFSET('2019管理费用'!$H76,0,MONTH(封面!$G$13)-1,)</f>
        <v>0</v>
      </c>
      <c r="F76" s="109">
        <f ca="1">OFFSET('2019预算管理费用'!$H76,0,MONTH(封面!$G$13)-1,)</f>
        <v>0</v>
      </c>
      <c r="G76" s="109">
        <f ca="1">OFFSET('2020实际管理费用'!$H76,0,MONTH(封面!$G$13)-1,)</f>
        <v>0</v>
      </c>
      <c r="H76" s="111">
        <f t="shared" ca="1" si="6"/>
        <v>0</v>
      </c>
      <c r="I76" s="111">
        <f t="shared" ca="1" si="7"/>
        <v>0</v>
      </c>
      <c r="J76" s="111">
        <f ca="1">SUM(OFFSET('2019管理费用'!$H76,0,0,1,MONTH(封面!$G$13)))</f>
        <v>0</v>
      </c>
      <c r="K76" s="111">
        <f ca="1">SUM(OFFSET('2019预算管理费用'!$H76,0,0,1,MONTH(封面!$G$13)))</f>
        <v>0</v>
      </c>
      <c r="L76" s="111">
        <f ca="1">SUM(OFFSET('2020实际管理费用'!$H76,0,0,1,MONTH(封面!$G$13)))</f>
        <v>0</v>
      </c>
      <c r="M76" s="111">
        <f t="shared" ca="1" si="8"/>
        <v>0</v>
      </c>
      <c r="N76" s="111">
        <f t="shared" ca="1" si="9"/>
        <v>0</v>
      </c>
      <c r="O76" s="37" t="str">
        <f>IF('2020实际管理费用'!U76="","",'2020实际管理费用'!U76)</f>
        <v/>
      </c>
      <c r="P76" s="69"/>
      <c r="Q76" s="69"/>
      <c r="R76" s="69"/>
    </row>
    <row r="77" spans="1:18" s="15" customFormat="1" ht="17.25" customHeight="1">
      <c r="A77" s="145"/>
      <c r="B77" s="146" t="s">
        <v>94</v>
      </c>
      <c r="C77" s="48" t="s">
        <v>95</v>
      </c>
      <c r="D77" s="111">
        <f>'2019预算管理费用'!T77</f>
        <v>0</v>
      </c>
      <c r="E77" s="111">
        <f ca="1">OFFSET('2019管理费用'!$H77,0,MONTH(封面!$G$13)-1,)</f>
        <v>0</v>
      </c>
      <c r="F77" s="109">
        <f ca="1">OFFSET('2019预算管理费用'!$H77,0,MONTH(封面!$G$13)-1,)</f>
        <v>0</v>
      </c>
      <c r="G77" s="109">
        <f ca="1">OFFSET('2020实际管理费用'!$H77,0,MONTH(封面!$G$13)-1,)</f>
        <v>0</v>
      </c>
      <c r="H77" s="111">
        <f t="shared" ca="1" si="6"/>
        <v>0</v>
      </c>
      <c r="I77" s="111">
        <f t="shared" ca="1" si="7"/>
        <v>0</v>
      </c>
      <c r="J77" s="111">
        <f ca="1">SUM(OFFSET('2019管理费用'!$H77,0,0,1,MONTH(封面!$G$13)))</f>
        <v>0</v>
      </c>
      <c r="K77" s="111">
        <f ca="1">SUM(OFFSET('2019预算管理费用'!$H77,0,0,1,MONTH(封面!$G$13)))</f>
        <v>0</v>
      </c>
      <c r="L77" s="111">
        <f ca="1">SUM(OFFSET('2020实际管理费用'!$H77,0,0,1,MONTH(封面!$G$13)))</f>
        <v>0</v>
      </c>
      <c r="M77" s="111">
        <f t="shared" ca="1" si="8"/>
        <v>0</v>
      </c>
      <c r="N77" s="111">
        <f t="shared" ca="1" si="9"/>
        <v>0</v>
      </c>
      <c r="O77" s="37" t="str">
        <f>IF('2020实际管理费用'!U77="","",'2020实际管理费用'!U77)</f>
        <v/>
      </c>
      <c r="P77" s="69"/>
      <c r="Q77" s="69"/>
      <c r="R77" s="69"/>
    </row>
    <row r="78" spans="1:18" s="15" customFormat="1" ht="17.25" customHeight="1">
      <c r="A78" s="145"/>
      <c r="B78" s="146"/>
      <c r="C78" s="50" t="s">
        <v>96</v>
      </c>
      <c r="D78" s="111">
        <f>'2019预算管理费用'!T78</f>
        <v>0</v>
      </c>
      <c r="E78" s="111">
        <f ca="1">OFFSET('2019管理费用'!$H78,0,MONTH(封面!$G$13)-1,)</f>
        <v>0</v>
      </c>
      <c r="F78" s="109">
        <f ca="1">OFFSET('2019预算管理费用'!$H78,0,MONTH(封面!$G$13)-1,)</f>
        <v>0</v>
      </c>
      <c r="G78" s="109">
        <f ca="1">OFFSET('2020实际管理费用'!$H78,0,MONTH(封面!$G$13)-1,)</f>
        <v>0</v>
      </c>
      <c r="H78" s="111">
        <f t="shared" ca="1" si="6"/>
        <v>0</v>
      </c>
      <c r="I78" s="111">
        <f t="shared" ca="1" si="7"/>
        <v>0</v>
      </c>
      <c r="J78" s="111">
        <f ca="1">SUM(OFFSET('2019管理费用'!$H78,0,0,1,MONTH(封面!$G$13)))</f>
        <v>0</v>
      </c>
      <c r="K78" s="111">
        <f ca="1">SUM(OFFSET('2019预算管理费用'!$H78,0,0,1,MONTH(封面!$G$13)))</f>
        <v>0</v>
      </c>
      <c r="L78" s="111">
        <f ca="1">SUM(OFFSET('2020实际管理费用'!$H78,0,0,1,MONTH(封面!$G$13)))</f>
        <v>0</v>
      </c>
      <c r="M78" s="111">
        <f t="shared" ca="1" si="8"/>
        <v>0</v>
      </c>
      <c r="N78" s="111">
        <f t="shared" ca="1" si="9"/>
        <v>0</v>
      </c>
      <c r="O78" s="37" t="str">
        <f>IF('2020实际管理费用'!U78="","",'2020实际管理费用'!U78)</f>
        <v/>
      </c>
      <c r="P78" s="69"/>
      <c r="Q78" s="69"/>
      <c r="R78" s="69"/>
    </row>
    <row r="79" spans="1:18" s="15" customFormat="1" ht="17.25" customHeight="1">
      <c r="A79" s="145"/>
      <c r="B79" s="46" t="s">
        <v>224</v>
      </c>
      <c r="C79" s="48" t="s">
        <v>97</v>
      </c>
      <c r="D79" s="111">
        <f>'2019预算管理费用'!T79</f>
        <v>0</v>
      </c>
      <c r="E79" s="111">
        <f ca="1">OFFSET('2019管理费用'!$H79,0,MONTH(封面!$G$13)-1,)</f>
        <v>0</v>
      </c>
      <c r="F79" s="109">
        <f ca="1">OFFSET('2019预算管理费用'!$H79,0,MONTH(封面!$G$13)-1,)</f>
        <v>0</v>
      </c>
      <c r="G79" s="109">
        <f ca="1">OFFSET('2020实际管理费用'!$H79,0,MONTH(封面!$G$13)-1,)</f>
        <v>0</v>
      </c>
      <c r="H79" s="111">
        <f t="shared" ca="1" si="6"/>
        <v>0</v>
      </c>
      <c r="I79" s="111">
        <f t="shared" ca="1" si="7"/>
        <v>0</v>
      </c>
      <c r="J79" s="111">
        <f ca="1">SUM(OFFSET('2019管理费用'!$H79,0,0,1,MONTH(封面!$G$13)))</f>
        <v>0</v>
      </c>
      <c r="K79" s="111">
        <f ca="1">SUM(OFFSET('2019预算管理费用'!$H79,0,0,1,MONTH(封面!$G$13)))</f>
        <v>0</v>
      </c>
      <c r="L79" s="111">
        <f ca="1">SUM(OFFSET('2020实际管理费用'!$H79,0,0,1,MONTH(封面!$G$13)))</f>
        <v>0</v>
      </c>
      <c r="M79" s="111">
        <f t="shared" ca="1" si="8"/>
        <v>0</v>
      </c>
      <c r="N79" s="111">
        <f t="shared" ca="1" si="9"/>
        <v>0</v>
      </c>
      <c r="O79" s="37" t="str">
        <f>IF('2020实际管理费用'!U79="","",'2020实际管理费用'!U79)</f>
        <v/>
      </c>
      <c r="P79" s="69"/>
      <c r="Q79" s="69"/>
      <c r="R79" s="69"/>
    </row>
    <row r="80" spans="1:18" s="15" customFormat="1" ht="17.25" customHeight="1">
      <c r="A80" s="147" t="s">
        <v>98</v>
      </c>
      <c r="B80" s="46" t="s">
        <v>99</v>
      </c>
      <c r="C80" s="48" t="s">
        <v>100</v>
      </c>
      <c r="D80" s="111">
        <f>'2019预算管理费用'!T80</f>
        <v>0</v>
      </c>
      <c r="E80" s="111">
        <f ca="1">OFFSET('2019管理费用'!$H80,0,MONTH(封面!$G$13)-1,)</f>
        <v>0</v>
      </c>
      <c r="F80" s="109">
        <f ca="1">OFFSET('2019预算管理费用'!$H80,0,MONTH(封面!$G$13)-1,)</f>
        <v>0</v>
      </c>
      <c r="G80" s="109">
        <f ca="1">OFFSET('2020实际管理费用'!$H80,0,MONTH(封面!$G$13)-1,)</f>
        <v>8406</v>
      </c>
      <c r="H80" s="111">
        <f t="shared" ca="1" si="6"/>
        <v>8406</v>
      </c>
      <c r="I80" s="111">
        <f t="shared" ca="1" si="7"/>
        <v>8406</v>
      </c>
      <c r="J80" s="111">
        <f ca="1">SUM(OFFSET('2019管理费用'!$H80,0,0,1,MONTH(封面!$G$13)))</f>
        <v>4673.13</v>
      </c>
      <c r="K80" s="111">
        <f ca="1">SUM(OFFSET('2019预算管理费用'!$H80,0,0,1,MONTH(封面!$G$13)))</f>
        <v>0</v>
      </c>
      <c r="L80" s="111">
        <f ca="1">SUM(OFFSET('2020实际管理费用'!$H80,0,0,1,MONTH(封面!$G$13)))</f>
        <v>22791.93</v>
      </c>
      <c r="M80" s="111">
        <f t="shared" ca="1" si="8"/>
        <v>18118.8</v>
      </c>
      <c r="N80" s="111">
        <f t="shared" ca="1" si="9"/>
        <v>22791.93</v>
      </c>
      <c r="O80" s="37" t="str">
        <f>IF('2020实际管理费用'!U80="","",'2020实际管理费用'!U80)</f>
        <v/>
      </c>
      <c r="P80" s="69"/>
      <c r="Q80" s="69"/>
      <c r="R80" s="69"/>
    </row>
    <row r="81" spans="1:18" s="15" customFormat="1" ht="17.25" customHeight="1">
      <c r="A81" s="147"/>
      <c r="B81" s="46" t="s">
        <v>225</v>
      </c>
      <c r="C81" s="45" t="s">
        <v>101</v>
      </c>
      <c r="D81" s="111">
        <f>'2019预算管理费用'!T81</f>
        <v>0</v>
      </c>
      <c r="E81" s="111">
        <f ca="1">OFFSET('2019管理费用'!$H81,0,MONTH(封面!$G$13)-1,)</f>
        <v>0</v>
      </c>
      <c r="F81" s="109">
        <f ca="1">OFFSET('2019预算管理费用'!$H81,0,MONTH(封面!$G$13)-1,)</f>
        <v>0</v>
      </c>
      <c r="G81" s="109">
        <f ca="1">OFFSET('2020实际管理费用'!$H81,0,MONTH(封面!$G$13)-1,)</f>
        <v>22760.15</v>
      </c>
      <c r="H81" s="111">
        <f t="shared" ca="1" si="6"/>
        <v>22760.15</v>
      </c>
      <c r="I81" s="111">
        <f t="shared" ca="1" si="7"/>
        <v>22760.15</v>
      </c>
      <c r="J81" s="111">
        <f ca="1">SUM(OFFSET('2019管理费用'!$H81,0,0,1,MONTH(封面!$G$13)))</f>
        <v>-84606.46</v>
      </c>
      <c r="K81" s="111">
        <f ca="1">SUM(OFFSET('2019预算管理费用'!$H81,0,0,1,MONTH(封面!$G$13)))</f>
        <v>0</v>
      </c>
      <c r="L81" s="111">
        <f ca="1">SUM(OFFSET('2020实际管理费用'!$H81,0,0,1,MONTH(封面!$G$13)))</f>
        <v>28115.15</v>
      </c>
      <c r="M81" s="111">
        <f t="shared" ca="1" si="8"/>
        <v>112721.61000000002</v>
      </c>
      <c r="N81" s="111">
        <f t="shared" ca="1" si="9"/>
        <v>28115.15</v>
      </c>
      <c r="O81" s="37" t="str">
        <f>IF('2020实际管理费用'!U81="","",'2020实际管理费用'!U81)</f>
        <v/>
      </c>
      <c r="P81" s="69"/>
      <c r="Q81" s="69"/>
      <c r="R81" s="69"/>
    </row>
    <row r="82" spans="1:18" s="15" customFormat="1" ht="17.25" customHeight="1">
      <c r="A82" s="147"/>
      <c r="B82" s="146" t="s">
        <v>102</v>
      </c>
      <c r="C82" s="45" t="s">
        <v>103</v>
      </c>
      <c r="D82" s="111">
        <f>'2019预算管理费用'!T82</f>
        <v>0</v>
      </c>
      <c r="E82" s="111">
        <f ca="1">OFFSET('2019管理费用'!$H82,0,MONTH(封面!$G$13)-1,)</f>
        <v>0</v>
      </c>
      <c r="F82" s="109">
        <f ca="1">OFFSET('2019预算管理费用'!$H82,0,MONTH(封面!$G$13)-1,)</f>
        <v>0</v>
      </c>
      <c r="G82" s="109">
        <f ca="1">OFFSET('2020实际管理费用'!$H82,0,MONTH(封面!$G$13)-1,)</f>
        <v>3000</v>
      </c>
      <c r="H82" s="111">
        <f t="shared" ca="1" si="6"/>
        <v>3000</v>
      </c>
      <c r="I82" s="111">
        <f t="shared" ca="1" si="7"/>
        <v>3000</v>
      </c>
      <c r="J82" s="111">
        <f ca="1">SUM(OFFSET('2019管理费用'!$H82,0,0,1,MONTH(封面!$G$13)))</f>
        <v>2950</v>
      </c>
      <c r="K82" s="111">
        <f ca="1">SUM(OFFSET('2019预算管理费用'!$H82,0,0,1,MONTH(封面!$G$13)))</f>
        <v>0</v>
      </c>
      <c r="L82" s="111">
        <f ca="1">SUM(OFFSET('2020实际管理费用'!$H82,0,0,1,MONTH(封面!$G$13)))</f>
        <v>3000</v>
      </c>
      <c r="M82" s="111">
        <f t="shared" ca="1" si="8"/>
        <v>50</v>
      </c>
      <c r="N82" s="111">
        <f t="shared" ca="1" si="9"/>
        <v>3000</v>
      </c>
      <c r="O82" s="37" t="str">
        <f>IF('2020实际管理费用'!U82="","",'2020实际管理费用'!U82)</f>
        <v/>
      </c>
      <c r="P82" s="69"/>
      <c r="Q82" s="69"/>
      <c r="R82" s="69"/>
    </row>
    <row r="83" spans="1:18" s="15" customFormat="1" ht="17.25" customHeight="1">
      <c r="A83" s="147"/>
      <c r="B83" s="146"/>
      <c r="C83" s="45" t="s">
        <v>104</v>
      </c>
      <c r="D83" s="111">
        <f>'2019预算管理费用'!T83</f>
        <v>0</v>
      </c>
      <c r="E83" s="111">
        <f ca="1">OFFSET('2019管理费用'!$H83,0,MONTH(封面!$G$13)-1,)</f>
        <v>25395.81</v>
      </c>
      <c r="F83" s="109">
        <f ca="1">OFFSET('2019预算管理费用'!$H83,0,MONTH(封面!$G$13)-1,)</f>
        <v>0</v>
      </c>
      <c r="G83" s="109">
        <f ca="1">OFFSET('2020实际管理费用'!$H83,0,MONTH(封面!$G$13)-1,)</f>
        <v>0</v>
      </c>
      <c r="H83" s="111">
        <f t="shared" ca="1" si="6"/>
        <v>-25395.81</v>
      </c>
      <c r="I83" s="111">
        <f t="shared" ca="1" si="7"/>
        <v>0</v>
      </c>
      <c r="J83" s="111">
        <f ca="1">SUM(OFFSET('2019管理费用'!$H83,0,0,1,MONTH(封面!$G$13)))</f>
        <v>104907.03</v>
      </c>
      <c r="K83" s="111">
        <f ca="1">SUM(OFFSET('2019预算管理费用'!$H83,0,0,1,MONTH(封面!$G$13)))</f>
        <v>0</v>
      </c>
      <c r="L83" s="111">
        <f ca="1">SUM(OFFSET('2020实际管理费用'!$H83,0,0,1,MONTH(封面!$G$13)))</f>
        <v>218196.54</v>
      </c>
      <c r="M83" s="111">
        <f t="shared" ca="1" si="8"/>
        <v>113289.51000000001</v>
      </c>
      <c r="N83" s="111">
        <f t="shared" ca="1" si="9"/>
        <v>218196.54</v>
      </c>
      <c r="O83" s="37" t="str">
        <f>IF('2020实际管理费用'!U83="","",'2020实际管理费用'!U83)</f>
        <v/>
      </c>
      <c r="P83" s="69"/>
      <c r="Q83" s="69"/>
      <c r="R83" s="69"/>
    </row>
    <row r="84" spans="1:18" s="15" customFormat="1" ht="17.25" customHeight="1">
      <c r="A84" s="147"/>
      <c r="B84" s="146"/>
      <c r="C84" s="45" t="s">
        <v>105</v>
      </c>
      <c r="D84" s="111">
        <f>'2019预算管理费用'!T84</f>
        <v>0</v>
      </c>
      <c r="E84" s="111">
        <f ca="1">OFFSET('2019管理费用'!$H84,0,MONTH(封面!$G$13)-1,)</f>
        <v>0</v>
      </c>
      <c r="F84" s="109">
        <f ca="1">OFFSET('2019预算管理费用'!$H84,0,MONTH(封面!$G$13)-1,)</f>
        <v>0</v>
      </c>
      <c r="G84" s="109">
        <f ca="1">OFFSET('2020实际管理费用'!$H84,0,MONTH(封面!$G$13)-1,)</f>
        <v>0</v>
      </c>
      <c r="H84" s="111">
        <f t="shared" ca="1" si="6"/>
        <v>0</v>
      </c>
      <c r="I84" s="111">
        <f t="shared" ca="1" si="7"/>
        <v>0</v>
      </c>
      <c r="J84" s="111">
        <f ca="1">SUM(OFFSET('2019管理费用'!$H84,0,0,1,MONTH(封面!$G$13)))</f>
        <v>0</v>
      </c>
      <c r="K84" s="111">
        <f ca="1">SUM(OFFSET('2019预算管理费用'!$H84,0,0,1,MONTH(封面!$G$13)))</f>
        <v>0</v>
      </c>
      <c r="L84" s="111">
        <f ca="1">SUM(OFFSET('2020实际管理费用'!$H84,0,0,1,MONTH(封面!$G$13)))</f>
        <v>0</v>
      </c>
      <c r="M84" s="111">
        <f t="shared" ca="1" si="8"/>
        <v>0</v>
      </c>
      <c r="N84" s="111">
        <f t="shared" ca="1" si="9"/>
        <v>0</v>
      </c>
      <c r="O84" s="37" t="str">
        <f>IF('2020实际管理费用'!U84="","",'2020实际管理费用'!U84)</f>
        <v/>
      </c>
      <c r="P84" s="69"/>
      <c r="Q84" s="69"/>
      <c r="R84" s="69"/>
    </row>
    <row r="85" spans="1:18" s="15" customFormat="1" ht="17.25" customHeight="1">
      <c r="A85" s="147"/>
      <c r="B85" s="46" t="s">
        <v>106</v>
      </c>
      <c r="C85" s="48" t="s">
        <v>107</v>
      </c>
      <c r="D85" s="111">
        <f>'2019预算管理费用'!T85</f>
        <v>0</v>
      </c>
      <c r="E85" s="111">
        <f ca="1">OFFSET('2019管理费用'!$H85,0,MONTH(封面!$G$13)-1,)</f>
        <v>0</v>
      </c>
      <c r="F85" s="109">
        <f ca="1">OFFSET('2019预算管理费用'!$H85,0,MONTH(封面!$G$13)-1,)</f>
        <v>0</v>
      </c>
      <c r="G85" s="109">
        <f ca="1">OFFSET('2020实际管理费用'!$H85,0,MONTH(封面!$G$13)-1,)</f>
        <v>21631</v>
      </c>
      <c r="H85" s="111">
        <f t="shared" ca="1" si="6"/>
        <v>21631</v>
      </c>
      <c r="I85" s="111">
        <f t="shared" ca="1" si="7"/>
        <v>21631</v>
      </c>
      <c r="J85" s="111">
        <f ca="1">SUM(OFFSET('2019管理费用'!$H85,0,0,1,MONTH(封面!$G$13)))</f>
        <v>0</v>
      </c>
      <c r="K85" s="111">
        <f ca="1">SUM(OFFSET('2019预算管理费用'!$H85,0,0,1,MONTH(封面!$G$13)))</f>
        <v>0</v>
      </c>
      <c r="L85" s="111">
        <f ca="1">SUM(OFFSET('2020实际管理费用'!$H85,0,0,1,MONTH(封面!$G$13)))</f>
        <v>22064.1</v>
      </c>
      <c r="M85" s="111">
        <f t="shared" ca="1" si="8"/>
        <v>22064.1</v>
      </c>
      <c r="N85" s="111">
        <f t="shared" ca="1" si="9"/>
        <v>22064.1</v>
      </c>
      <c r="O85" s="37" t="str">
        <f>IF('2020实际管理费用'!U85="","",'2020实际管理费用'!U85)</f>
        <v/>
      </c>
      <c r="P85" s="69"/>
      <c r="Q85" s="69"/>
      <c r="R85" s="69"/>
    </row>
    <row r="86" spans="1:18" s="15" customFormat="1" ht="17.25" customHeight="1">
      <c r="A86" s="148" t="s">
        <v>108</v>
      </c>
      <c r="B86" s="46" t="s">
        <v>109</v>
      </c>
      <c r="C86" s="48" t="s">
        <v>110</v>
      </c>
      <c r="D86" s="111">
        <f>'2019预算管理费用'!T86</f>
        <v>0</v>
      </c>
      <c r="E86" s="111">
        <f ca="1">OFFSET('2019管理费用'!$H86,0,MONTH(封面!$G$13)-1,)</f>
        <v>0</v>
      </c>
      <c r="F86" s="109">
        <f ca="1">OFFSET('2019预算管理费用'!$H86,0,MONTH(封面!$G$13)-1,)</f>
        <v>0</v>
      </c>
      <c r="G86" s="109">
        <f ca="1">OFFSET('2020实际管理费用'!$H86,0,MONTH(封面!$G$13)-1,)</f>
        <v>0</v>
      </c>
      <c r="H86" s="111">
        <f t="shared" ca="1" si="6"/>
        <v>0</v>
      </c>
      <c r="I86" s="111">
        <f t="shared" ca="1" si="7"/>
        <v>0</v>
      </c>
      <c r="J86" s="111">
        <f ca="1">SUM(OFFSET('2019管理费用'!$H86,0,0,1,MONTH(封面!$G$13)))</f>
        <v>0</v>
      </c>
      <c r="K86" s="111">
        <f ca="1">SUM(OFFSET('2019预算管理费用'!$H86,0,0,1,MONTH(封面!$G$13)))</f>
        <v>0</v>
      </c>
      <c r="L86" s="111">
        <f ca="1">SUM(OFFSET('2020实际管理费用'!$H86,0,0,1,MONTH(封面!$G$13)))</f>
        <v>0</v>
      </c>
      <c r="M86" s="111">
        <f t="shared" ca="1" si="8"/>
        <v>0</v>
      </c>
      <c r="N86" s="111">
        <f t="shared" ca="1" si="9"/>
        <v>0</v>
      </c>
      <c r="O86" s="37" t="str">
        <f>IF('2020实际管理费用'!U86="","",'2020实际管理费用'!U86)</f>
        <v/>
      </c>
      <c r="P86" s="69"/>
      <c r="Q86" s="69"/>
      <c r="R86" s="69"/>
    </row>
    <row r="87" spans="1:18" s="15" customFormat="1" ht="17.25" customHeight="1">
      <c r="A87" s="148"/>
      <c r="B87" s="46" t="s">
        <v>111</v>
      </c>
      <c r="C87" s="48" t="s">
        <v>112</v>
      </c>
      <c r="D87" s="111">
        <f>'2019预算管理费用'!T87</f>
        <v>0</v>
      </c>
      <c r="E87" s="111">
        <f ca="1">OFFSET('2019管理费用'!$H87,0,MONTH(封面!$G$13)-1,)</f>
        <v>0</v>
      </c>
      <c r="F87" s="109">
        <f ca="1">OFFSET('2019预算管理费用'!$H87,0,MONTH(封面!$G$13)-1,)</f>
        <v>0</v>
      </c>
      <c r="G87" s="109">
        <f ca="1">OFFSET('2020实际管理费用'!$H87,0,MONTH(封面!$G$13)-1,)</f>
        <v>0</v>
      </c>
      <c r="H87" s="111">
        <f t="shared" ca="1" si="6"/>
        <v>0</v>
      </c>
      <c r="I87" s="111">
        <f t="shared" ca="1" si="7"/>
        <v>0</v>
      </c>
      <c r="J87" s="111">
        <f ca="1">SUM(OFFSET('2019管理费用'!$H87,0,0,1,MONTH(封面!$G$13)))</f>
        <v>0</v>
      </c>
      <c r="K87" s="111">
        <f ca="1">SUM(OFFSET('2019预算管理费用'!$H87,0,0,1,MONTH(封面!$G$13)))</f>
        <v>0</v>
      </c>
      <c r="L87" s="111">
        <f ca="1">SUM(OFFSET('2020实际管理费用'!$H87,0,0,1,MONTH(封面!$G$13)))</f>
        <v>0</v>
      </c>
      <c r="M87" s="111">
        <f t="shared" ca="1" si="8"/>
        <v>0</v>
      </c>
      <c r="N87" s="111">
        <f t="shared" ca="1" si="9"/>
        <v>0</v>
      </c>
      <c r="O87" s="37" t="str">
        <f>IF('2020实际管理费用'!U87="","",'2020实际管理费用'!U87)</f>
        <v/>
      </c>
      <c r="P87" s="69"/>
      <c r="Q87" s="69"/>
      <c r="R87" s="69"/>
    </row>
    <row r="88" spans="1:18" s="15" customFormat="1" ht="17.25" customHeight="1">
      <c r="A88" s="148"/>
      <c r="B88" s="46" t="s">
        <v>113</v>
      </c>
      <c r="C88" s="48" t="s">
        <v>114</v>
      </c>
      <c r="D88" s="111">
        <f>'2019预算管理费用'!T88</f>
        <v>0</v>
      </c>
      <c r="E88" s="111">
        <f ca="1">OFFSET('2019管理费用'!$H88,0,MONTH(封面!$G$13)-1,)</f>
        <v>0</v>
      </c>
      <c r="F88" s="109">
        <f ca="1">OFFSET('2019预算管理费用'!$H88,0,MONTH(封面!$G$13)-1,)</f>
        <v>0</v>
      </c>
      <c r="G88" s="109">
        <f ca="1">OFFSET('2020实际管理费用'!$H88,0,MONTH(封面!$G$13)-1,)</f>
        <v>0</v>
      </c>
      <c r="H88" s="111">
        <f t="shared" ca="1" si="6"/>
        <v>0</v>
      </c>
      <c r="I88" s="111">
        <f t="shared" ca="1" si="7"/>
        <v>0</v>
      </c>
      <c r="J88" s="111">
        <f ca="1">SUM(OFFSET('2019管理费用'!$H88,0,0,1,MONTH(封面!$G$13)))</f>
        <v>0</v>
      </c>
      <c r="K88" s="111">
        <f ca="1">SUM(OFFSET('2019预算管理费用'!$H88,0,0,1,MONTH(封面!$G$13)))</f>
        <v>0</v>
      </c>
      <c r="L88" s="111">
        <f ca="1">SUM(OFFSET('2020实际管理费用'!$H88,0,0,1,MONTH(封面!$G$13)))</f>
        <v>0</v>
      </c>
      <c r="M88" s="111">
        <f t="shared" ca="1" si="8"/>
        <v>0</v>
      </c>
      <c r="N88" s="111">
        <f t="shared" ca="1" si="9"/>
        <v>0</v>
      </c>
      <c r="O88" s="37" t="str">
        <f>IF('2020实际管理费用'!U88="","",'2020实际管理费用'!U88)</f>
        <v/>
      </c>
      <c r="P88" s="69"/>
      <c r="Q88" s="69"/>
      <c r="R88" s="69"/>
    </row>
    <row r="89" spans="1:18" s="15" customFormat="1" ht="17.25" customHeight="1">
      <c r="A89" s="148"/>
      <c r="B89" s="46" t="s">
        <v>226</v>
      </c>
      <c r="C89" s="48" t="s">
        <v>115</v>
      </c>
      <c r="D89" s="111">
        <f>'2019预算管理费用'!T89</f>
        <v>0</v>
      </c>
      <c r="E89" s="111">
        <f ca="1">OFFSET('2019管理费用'!$H89,0,MONTH(封面!$G$13)-1,)</f>
        <v>0</v>
      </c>
      <c r="F89" s="109">
        <f ca="1">OFFSET('2019预算管理费用'!$H89,0,MONTH(封面!$G$13)-1,)</f>
        <v>0</v>
      </c>
      <c r="G89" s="109">
        <f ca="1">OFFSET('2020实际管理费用'!$H89,0,MONTH(封面!$G$13)-1,)</f>
        <v>0</v>
      </c>
      <c r="H89" s="111">
        <f t="shared" ca="1" si="6"/>
        <v>0</v>
      </c>
      <c r="I89" s="111">
        <f t="shared" ca="1" si="7"/>
        <v>0</v>
      </c>
      <c r="J89" s="111">
        <f ca="1">SUM(OFFSET('2019管理费用'!$H89,0,0,1,MONTH(封面!$G$13)))</f>
        <v>0</v>
      </c>
      <c r="K89" s="111">
        <f ca="1">SUM(OFFSET('2019预算管理费用'!$H89,0,0,1,MONTH(封面!$G$13)))</f>
        <v>0</v>
      </c>
      <c r="L89" s="111">
        <f ca="1">SUM(OFFSET('2020实际管理费用'!$H89,0,0,1,MONTH(封面!$G$13)))</f>
        <v>0</v>
      </c>
      <c r="M89" s="111">
        <f t="shared" ca="1" si="8"/>
        <v>0</v>
      </c>
      <c r="N89" s="111">
        <f t="shared" ca="1" si="9"/>
        <v>0</v>
      </c>
      <c r="O89" s="37" t="str">
        <f>IF('2020实际管理费用'!U89="","",'2020实际管理费用'!U89)</f>
        <v/>
      </c>
      <c r="P89" s="69"/>
      <c r="Q89" s="69"/>
      <c r="R89" s="69"/>
    </row>
    <row r="90" spans="1:18" s="15" customFormat="1" ht="17.25" customHeight="1">
      <c r="A90" s="149" t="s">
        <v>116</v>
      </c>
      <c r="B90" s="46" t="s">
        <v>227</v>
      </c>
      <c r="C90" s="48" t="s">
        <v>117</v>
      </c>
      <c r="D90" s="111">
        <f>'2019预算管理费用'!T90</f>
        <v>0</v>
      </c>
      <c r="E90" s="111">
        <f ca="1">OFFSET('2019管理费用'!$H90,0,MONTH(封面!$G$13)-1,)</f>
        <v>0</v>
      </c>
      <c r="F90" s="109">
        <f ca="1">OFFSET('2019预算管理费用'!$H90,0,MONTH(封面!$G$13)-1,)</f>
        <v>0</v>
      </c>
      <c r="G90" s="109">
        <f ca="1">OFFSET('2020实际管理费用'!$H90,0,MONTH(封面!$G$13)-1,)</f>
        <v>0</v>
      </c>
      <c r="H90" s="111">
        <f t="shared" ca="1" si="6"/>
        <v>0</v>
      </c>
      <c r="I90" s="111">
        <f t="shared" ca="1" si="7"/>
        <v>0</v>
      </c>
      <c r="J90" s="111">
        <f ca="1">SUM(OFFSET('2019管理费用'!$H90,0,0,1,MONTH(封面!$G$13)))</f>
        <v>0</v>
      </c>
      <c r="K90" s="111">
        <f ca="1">SUM(OFFSET('2019预算管理费用'!$H90,0,0,1,MONTH(封面!$G$13)))</f>
        <v>0</v>
      </c>
      <c r="L90" s="111">
        <f ca="1">SUM(OFFSET('2020实际管理费用'!$H90,0,0,1,MONTH(封面!$G$13)))</f>
        <v>0</v>
      </c>
      <c r="M90" s="111">
        <f t="shared" ca="1" si="8"/>
        <v>0</v>
      </c>
      <c r="N90" s="111">
        <f t="shared" ca="1" si="9"/>
        <v>0</v>
      </c>
      <c r="O90" s="37" t="str">
        <f>IF('2020实际管理费用'!U90="","",'2020实际管理费用'!U90)</f>
        <v/>
      </c>
      <c r="P90" s="69"/>
      <c r="Q90" s="69"/>
      <c r="R90" s="69"/>
    </row>
    <row r="91" spans="1:18" s="15" customFormat="1" ht="17.25" customHeight="1">
      <c r="A91" s="149"/>
      <c r="B91" s="46" t="s">
        <v>228</v>
      </c>
      <c r="C91" s="48" t="s">
        <v>441</v>
      </c>
      <c r="D91" s="111">
        <f>'2019预算管理费用'!T91</f>
        <v>0</v>
      </c>
      <c r="E91" s="111">
        <f ca="1">OFFSET('2019管理费用'!$H91,0,MONTH(封面!$G$13)-1,)</f>
        <v>83059.27</v>
      </c>
      <c r="F91" s="109">
        <f ca="1">OFFSET('2019预算管理费用'!$H91,0,MONTH(封面!$G$13)-1,)</f>
        <v>0</v>
      </c>
      <c r="G91" s="109">
        <f ca="1">OFFSET('2020实际管理费用'!$H91,0,MONTH(封面!$G$13)-1,)</f>
        <v>117467.42</v>
      </c>
      <c r="H91" s="111">
        <f t="shared" ca="1" si="6"/>
        <v>34408.149999999994</v>
      </c>
      <c r="I91" s="111">
        <f t="shared" ca="1" si="7"/>
        <v>117467.42</v>
      </c>
      <c r="J91" s="111">
        <f ca="1">SUM(OFFSET('2019管理费用'!$H91,0,0,1,MONTH(封面!$G$13)))</f>
        <v>478368.77</v>
      </c>
      <c r="K91" s="111">
        <f ca="1">SUM(OFFSET('2019预算管理费用'!$H91,0,0,1,MONTH(封面!$G$13)))</f>
        <v>0</v>
      </c>
      <c r="L91" s="111">
        <f ca="1">SUM(OFFSET('2020实际管理费用'!$H91,0,0,1,MONTH(封面!$G$13)))</f>
        <v>394956.73</v>
      </c>
      <c r="M91" s="111">
        <f t="shared" ca="1" si="8"/>
        <v>-83412.040000000037</v>
      </c>
      <c r="N91" s="111">
        <f t="shared" ca="1" si="9"/>
        <v>394956.73</v>
      </c>
      <c r="O91" s="37" t="str">
        <f>IF('2020实际管理费用'!U91="","",'2020实际管理费用'!U91)</f>
        <v/>
      </c>
      <c r="P91" s="69"/>
      <c r="Q91" s="69"/>
      <c r="R91" s="69"/>
    </row>
    <row r="92" spans="1:18" s="15" customFormat="1" ht="17.25" customHeight="1">
      <c r="A92" s="149"/>
      <c r="B92" s="46" t="s">
        <v>118</v>
      </c>
      <c r="C92" s="48" t="s">
        <v>16</v>
      </c>
      <c r="D92" s="111">
        <f>'2019预算管理费用'!T92</f>
        <v>0</v>
      </c>
      <c r="E92" s="111">
        <f ca="1">OFFSET('2019管理费用'!$H92,0,MONTH(封面!$G$13)-1,)</f>
        <v>87.38</v>
      </c>
      <c r="F92" s="109">
        <f ca="1">OFFSET('2019预算管理费用'!$H92,0,MONTH(封面!$G$13)-1,)</f>
        <v>0</v>
      </c>
      <c r="G92" s="109">
        <f ca="1">OFFSET('2020实际管理费用'!$H92,0,MONTH(封面!$G$13)-1,)</f>
        <v>0</v>
      </c>
      <c r="H92" s="111">
        <f t="shared" ca="1" si="6"/>
        <v>-87.38</v>
      </c>
      <c r="I92" s="111">
        <f t="shared" ca="1" si="7"/>
        <v>0</v>
      </c>
      <c r="J92" s="111">
        <f ca="1">SUM(OFFSET('2019管理费用'!$H92,0,0,1,MONTH(封面!$G$13)))</f>
        <v>87.38</v>
      </c>
      <c r="K92" s="111">
        <f ca="1">SUM(OFFSET('2019预算管理费用'!$H92,0,0,1,MONTH(封面!$G$13)))</f>
        <v>0</v>
      </c>
      <c r="L92" s="111">
        <f ca="1">SUM(OFFSET('2020实际管理费用'!$H92,0,0,1,MONTH(封面!$G$13)))</f>
        <v>0</v>
      </c>
      <c r="M92" s="111">
        <f t="shared" ca="1" si="8"/>
        <v>-87.38</v>
      </c>
      <c r="N92" s="111">
        <f t="shared" ca="1" si="9"/>
        <v>0</v>
      </c>
      <c r="O92" s="37" t="str">
        <f>IF('2020实际管理费用'!U92="","",'2020实际管理费用'!U92)</f>
        <v/>
      </c>
      <c r="P92" s="69"/>
      <c r="Q92" s="69"/>
      <c r="R92" s="69"/>
    </row>
    <row r="93" spans="1:18" s="31" customFormat="1" ht="15" customHeight="1">
      <c r="A93" s="205" t="s">
        <v>119</v>
      </c>
      <c r="B93" s="206"/>
      <c r="C93" s="207"/>
      <c r="D93" s="110">
        <f>SUM(D6:D92)</f>
        <v>0</v>
      </c>
      <c r="E93" s="110">
        <f ca="1">SUM(E6:E92)</f>
        <v>707211.60000000009</v>
      </c>
      <c r="F93" s="110">
        <f t="shared" ref="F93:N93" ca="1" si="10">SUM(F6:F92)</f>
        <v>0</v>
      </c>
      <c r="G93" s="110">
        <f t="shared" ca="1" si="10"/>
        <v>713313.45000000019</v>
      </c>
      <c r="H93" s="110">
        <f t="shared" ca="1" si="10"/>
        <v>6101.8499999999958</v>
      </c>
      <c r="I93" s="110">
        <f t="shared" ca="1" si="10"/>
        <v>713313.45000000019</v>
      </c>
      <c r="J93" s="110">
        <f t="shared" ca="1" si="10"/>
        <v>2397952.0699999994</v>
      </c>
      <c r="K93" s="110">
        <f t="shared" ca="1" si="10"/>
        <v>0</v>
      </c>
      <c r="L93" s="110">
        <f t="shared" ca="1" si="10"/>
        <v>2718577.3</v>
      </c>
      <c r="M93" s="110">
        <f t="shared" ca="1" si="10"/>
        <v>320625.22999999986</v>
      </c>
      <c r="N93" s="110">
        <f t="shared" ca="1" si="10"/>
        <v>2718577.3</v>
      </c>
      <c r="O93" s="37" t="str">
        <f>IF('2020实际管理费用'!U93="","",'2020实际管理费用'!U93)</f>
        <v/>
      </c>
      <c r="P93" s="69"/>
      <c r="Q93" s="69"/>
      <c r="R93" s="69"/>
    </row>
    <row r="94" spans="1:18" s="32" customFormat="1" ht="15" customHeight="1">
      <c r="A94" s="202" t="s">
        <v>135</v>
      </c>
      <c r="B94" s="203"/>
      <c r="C94" s="204"/>
      <c r="D94" s="110"/>
      <c r="E94" s="111">
        <f ca="1">OFFSET('2019管理费用'!$H94,0,MONTH(封面!$G$13)-1,)</f>
        <v>0</v>
      </c>
      <c r="F94" s="110"/>
      <c r="G94" s="109">
        <f ca="1">OFFSET('2020实际管理费用'!$H94,0,MONTH(封面!$G$13)-1,)</f>
        <v>0</v>
      </c>
      <c r="H94" s="110"/>
      <c r="I94" s="110"/>
      <c r="J94" s="111">
        <f ca="1">SUM(OFFSET('2019管理费用'!$H94,0,0,1,MONTH(封面!$G$13)))</f>
        <v>0</v>
      </c>
      <c r="K94" s="110"/>
      <c r="L94" s="111">
        <f ca="1">SUM(OFFSET('2020实际管理费用'!$H94,0,0,1,MONTH(封面!$G$13)))</f>
        <v>0</v>
      </c>
      <c r="M94" s="110"/>
      <c r="N94" s="37"/>
      <c r="O94" s="37" t="str">
        <f>IF('2020实际管理费用'!U94="","",'2020实际管理费用'!U94)</f>
        <v/>
      </c>
      <c r="P94" s="69"/>
      <c r="Q94" s="69"/>
      <c r="R94" s="69"/>
    </row>
    <row r="95" spans="1:18" s="32" customFormat="1" ht="15" customHeight="1">
      <c r="A95" s="202" t="s">
        <v>136</v>
      </c>
      <c r="B95" s="203"/>
      <c r="C95" s="204"/>
      <c r="D95" s="110"/>
      <c r="E95" s="111">
        <f ca="1">OFFSET('2019管理费用'!$H95,0,MONTH(封面!$G$13)-1,)</f>
        <v>0</v>
      </c>
      <c r="F95" s="110"/>
      <c r="G95" s="109">
        <f ca="1">OFFSET('2020实际管理费用'!$H95,0,MONTH(封面!$G$13)-1,)</f>
        <v>0</v>
      </c>
      <c r="H95" s="110"/>
      <c r="I95" s="110"/>
      <c r="J95" s="111">
        <f ca="1">SUM(OFFSET('2019管理费用'!$H95,0,0,1,MONTH(封面!$G$13)))</f>
        <v>0</v>
      </c>
      <c r="K95" s="110"/>
      <c r="L95" s="111">
        <f ca="1">SUM(OFFSET('2020实际管理费用'!$H95,0,0,1,MONTH(封面!$G$13)))</f>
        <v>0</v>
      </c>
      <c r="M95" s="110"/>
      <c r="N95" s="37"/>
      <c r="O95" s="37" t="str">
        <f>IF('2020实际管理费用'!U95="","",'2020实际管理费用'!U95)</f>
        <v/>
      </c>
      <c r="P95" s="69"/>
      <c r="Q95" s="69"/>
      <c r="R95" s="69"/>
    </row>
    <row r="96" spans="1:18" s="32" customFormat="1" ht="15" customHeight="1">
      <c r="A96" s="202" t="s">
        <v>229</v>
      </c>
      <c r="B96" s="203"/>
      <c r="C96" s="204"/>
      <c r="D96" s="110"/>
      <c r="E96" s="111">
        <f ca="1">OFFSET('2019管理费用'!$H96,0,MONTH(封面!$G$13)-1,)</f>
        <v>707211.60000000009</v>
      </c>
      <c r="F96" s="110"/>
      <c r="G96" s="109">
        <f ca="1">OFFSET('2020实际管理费用'!$H96,0,MONTH(封面!$G$13)-1,)</f>
        <v>713313.45000000019</v>
      </c>
      <c r="H96" s="110"/>
      <c r="I96" s="110"/>
      <c r="J96" s="111">
        <f ca="1">SUM(OFFSET('2019管理费用'!$H96,0,0,1,MONTH(封面!$G$13)))</f>
        <v>2397952.0700000003</v>
      </c>
      <c r="K96" s="110"/>
      <c r="L96" s="111">
        <f ca="1">SUM(OFFSET('2020实际管理费用'!$H96,0,0,1,MONTH(封面!$G$13)))</f>
        <v>2718577.3000000003</v>
      </c>
      <c r="M96" s="110"/>
      <c r="N96" s="37"/>
      <c r="O96" s="37" t="str">
        <f>IF('2020实际管理费用'!U96="","",'2020实际管理费用'!U96)</f>
        <v/>
      </c>
      <c r="P96" s="69"/>
      <c r="Q96" s="69"/>
      <c r="R96" s="69"/>
    </row>
    <row r="97" spans="1:18" s="32" customFormat="1" ht="15" customHeight="1">
      <c r="A97" s="202" t="s">
        <v>120</v>
      </c>
      <c r="B97" s="203"/>
      <c r="C97" s="204"/>
      <c r="D97" s="110"/>
      <c r="E97" s="111">
        <f ca="1">OFFSET('2019管理费用'!$H97,0,MONTH(封面!$G$13)-1,)</f>
        <v>0</v>
      </c>
      <c r="F97" s="110"/>
      <c r="G97" s="109">
        <f ca="1">OFFSET('2020实际管理费用'!$H97,0,MONTH(封面!$G$13)-1,)</f>
        <v>0</v>
      </c>
      <c r="H97" s="110"/>
      <c r="I97" s="110"/>
      <c r="J97" s="111">
        <f ca="1">SUM(OFFSET('2019管理费用'!$H97,0,0,1,MONTH(封面!$G$13)))</f>
        <v>0</v>
      </c>
      <c r="K97" s="110"/>
      <c r="L97" s="111">
        <f ca="1">SUM(OFFSET('2020实际管理费用'!$H97,0,0,1,MONTH(封面!$G$13)))</f>
        <v>0</v>
      </c>
      <c r="M97" s="110"/>
      <c r="N97" s="37"/>
      <c r="O97" s="37" t="str">
        <f>IF('2020实际管理费用'!U97="","",'2020实际管理费用'!U97)</f>
        <v/>
      </c>
      <c r="P97" s="69"/>
      <c r="Q97" s="69"/>
      <c r="R97" s="69"/>
    </row>
    <row r="98" spans="1:18">
      <c r="A98" s="202" t="s">
        <v>121</v>
      </c>
      <c r="B98" s="203"/>
      <c r="C98" s="204"/>
      <c r="D98" s="110"/>
      <c r="E98" s="111">
        <f ca="1">OFFSET('2019管理费用'!$H98,0,MONTH(封面!$G$13)-1,)</f>
        <v>0</v>
      </c>
      <c r="F98" s="110"/>
      <c r="G98" s="109">
        <f ca="1">OFFSET('2020实际管理费用'!$H98,0,MONTH(封面!$G$13)-1,)</f>
        <v>0</v>
      </c>
      <c r="H98" s="110"/>
      <c r="I98" s="110"/>
      <c r="J98" s="111">
        <f ca="1">SUM(OFFSET('2019管理费用'!$H98,0,0,1,MONTH(封面!$G$13)))</f>
        <v>0</v>
      </c>
      <c r="K98" s="110"/>
      <c r="L98" s="111">
        <f ca="1">SUM(OFFSET('2020实际管理费用'!$H98,0,0,1,MONTH(封面!$G$13)))</f>
        <v>0</v>
      </c>
      <c r="M98" s="110"/>
      <c r="N98" s="37"/>
      <c r="O98" s="37" t="str">
        <f>IF('2020实际管理费用'!U98="","",'2020实际管理费用'!U98)</f>
        <v/>
      </c>
      <c r="P98" s="69"/>
      <c r="Q98" s="69"/>
      <c r="R98" s="69"/>
    </row>
    <row r="99" spans="1:18" s="31" customFormat="1" ht="12">
      <c r="C99" s="53"/>
      <c r="D99" s="53" t="s">
        <v>122</v>
      </c>
      <c r="E99" s="90">
        <f ca="1">E93-SUM(E94:E98)</f>
        <v>0</v>
      </c>
      <c r="F99" s="53"/>
      <c r="G99" s="90">
        <f ca="1">G93-SUM(G94:G98)</f>
        <v>0</v>
      </c>
      <c r="J99" s="90">
        <f ca="1">J93-SUM(J94:J98)</f>
        <v>0</v>
      </c>
      <c r="K99" s="54"/>
      <c r="L99" s="90">
        <f ca="1">L93-SUM(L94:L98)</f>
        <v>0</v>
      </c>
      <c r="M99" s="53"/>
      <c r="N99" s="53"/>
      <c r="O99" s="53"/>
      <c r="P99" s="53"/>
    </row>
    <row r="100" spans="1:18">
      <c r="E100" s="90">
        <f ca="1">E91-'研发费用明细表 '!E93</f>
        <v>0</v>
      </c>
      <c r="F100" s="56"/>
      <c r="G100" s="90">
        <f ca="1">G91-'研发费用明细表 '!G93</f>
        <v>0</v>
      </c>
      <c r="H100" s="57"/>
      <c r="I100" s="57"/>
      <c r="J100" s="90">
        <f ca="1">J91-'研发费用明细表 '!J93</f>
        <v>0</v>
      </c>
      <c r="K100" s="56"/>
      <c r="L100" s="90">
        <f ca="1">L91-'研发费用明细表 '!L93</f>
        <v>0</v>
      </c>
    </row>
    <row r="101" spans="1:18" s="31" customFormat="1" ht="12">
      <c r="A101" s="31" t="s">
        <v>123</v>
      </c>
      <c r="C101" s="53"/>
      <c r="D101" s="53"/>
      <c r="E101" s="53"/>
      <c r="F101" s="53"/>
      <c r="G101" s="53"/>
      <c r="J101" s="53"/>
      <c r="K101" s="53"/>
      <c r="L101" s="53"/>
      <c r="M101" s="53"/>
      <c r="N101" s="53"/>
      <c r="O101" s="53"/>
      <c r="P101" s="53"/>
    </row>
    <row r="102" spans="1:18" s="31" customFormat="1" ht="12">
      <c r="A102" s="31" t="s">
        <v>230</v>
      </c>
      <c r="C102" s="53"/>
      <c r="D102" s="53"/>
      <c r="E102" s="53"/>
      <c r="F102" s="53"/>
      <c r="G102" s="39"/>
      <c r="J102" s="53"/>
      <c r="K102" s="53"/>
      <c r="L102" s="53"/>
      <c r="M102" s="53"/>
      <c r="N102" s="53"/>
      <c r="O102" s="53"/>
      <c r="P102" s="53"/>
    </row>
    <row r="103" spans="1:18" s="31" customFormat="1" ht="12">
      <c r="A103" s="31" t="s">
        <v>137</v>
      </c>
      <c r="C103" s="53"/>
      <c r="D103" s="53"/>
      <c r="E103" s="53"/>
      <c r="F103" s="53"/>
      <c r="G103" s="90"/>
      <c r="J103" s="53"/>
      <c r="K103" s="53"/>
      <c r="L103" s="53"/>
      <c r="M103" s="53"/>
      <c r="N103" s="53"/>
      <c r="O103" s="53"/>
      <c r="P103" s="53"/>
    </row>
    <row r="104" spans="1:18" s="31" customFormat="1" ht="12">
      <c r="A104" s="31" t="s">
        <v>138</v>
      </c>
      <c r="C104" s="53"/>
      <c r="D104" s="53"/>
      <c r="E104" s="53"/>
      <c r="F104" s="53"/>
      <c r="G104" s="53"/>
      <c r="J104" s="53"/>
      <c r="K104" s="53"/>
      <c r="L104" s="53"/>
      <c r="M104" s="53"/>
      <c r="N104" s="53"/>
      <c r="O104" s="53"/>
      <c r="P104" s="53"/>
    </row>
    <row r="105" spans="1:18" s="31" customFormat="1" ht="12">
      <c r="A105" s="31" t="s">
        <v>139</v>
      </c>
      <c r="C105" s="53"/>
      <c r="D105" s="53"/>
      <c r="E105" s="53"/>
      <c r="F105" s="53"/>
      <c r="G105" s="53"/>
      <c r="J105" s="53"/>
      <c r="K105" s="53"/>
      <c r="L105" s="53"/>
      <c r="M105" s="53"/>
      <c r="N105" s="53"/>
      <c r="O105" s="53"/>
      <c r="P105" s="53"/>
    </row>
    <row r="107" spans="1:18">
      <c r="G107" s="114"/>
    </row>
  </sheetData>
  <autoFilter ref="A5:Q105"/>
  <customSheetViews>
    <customSheetView guid="{8309B07A-FC01-4476-88AB-A9C1650B1DDA}" showAutoFilter="1">
      <pane xSplit="3" ySplit="5" topLeftCell="F6" activePane="bottomRight" state="frozen"/>
      <selection pane="bottomRight" activeCell="L20" sqref="L20"/>
      <pageMargins left="0.75" right="0.75" top="1" bottom="1" header="0.5" footer="0.5"/>
      <pageSetup paperSize="9" orientation="portrait" verticalDpi="1200" r:id="rId1"/>
      <headerFooter alignWithMargins="0"/>
      <autoFilter ref="A5:Q105"/>
    </customSheetView>
    <customSheetView guid="{D4D59768-72E0-4FAB-974B-C4290D2FAC8F}" showAutoFilter="1" state="hidden">
      <pane xSplit="3" ySplit="5" topLeftCell="F69" activePane="bottomRight" state="frozen"/>
      <selection pane="bottomRight" activeCell="O86" sqref="O86"/>
      <pageMargins left="0.75" right="0.75" top="1" bottom="1" header="0.5" footer="0.5"/>
      <pageSetup paperSize="9" orientation="portrait" verticalDpi="1200" r:id="rId2"/>
      <headerFooter alignWithMargins="0"/>
      <autoFilter ref="A5:Q105"/>
    </customSheetView>
    <customSheetView guid="{A37983A8-BC51-4154-8FEA-C3D4561882CC}" showAutoFilter="1">
      <pane xSplit="3" ySplit="5" topLeftCell="D6" activePane="bottomRight" state="frozen"/>
      <selection pane="bottomRight" activeCell="L20" sqref="L20"/>
      <pageMargins left="0.75" right="0.75" top="1" bottom="1" header="0.5" footer="0.5"/>
      <pageSetup paperSize="9" orientation="portrait" verticalDpi="1200" r:id="rId3"/>
      <headerFooter alignWithMargins="0"/>
      <autoFilter ref="A5:Q105"/>
    </customSheetView>
    <customSheetView guid="{50C6B4FE-3059-4DA5-BCA6-E2B9EEC70A61}" showAutoFilter="1">
      <pane xSplit="3" ySplit="5" topLeftCell="D90" activePane="bottomRight" state="frozen"/>
      <selection pane="bottomRight" activeCell="L7" sqref="L7"/>
      <pageMargins left="0.75" right="0.75" top="1" bottom="1" header="0.5" footer="0.5"/>
      <pageSetup paperSize="9" orientation="portrait" verticalDpi="1200" r:id="rId4"/>
      <headerFooter alignWithMargins="0"/>
      <autoFilter ref="A5:Q105"/>
    </customSheetView>
    <customSheetView guid="{4948553E-BE76-402B-BAA8-3966B343194D}" showAutoFilter="1">
      <pane xSplit="3" ySplit="5" topLeftCell="D6" activePane="bottomRight" state="frozen"/>
      <selection pane="bottomRight" activeCell="L20" sqref="L20"/>
      <pageMargins left="0.75" right="0.75" top="1" bottom="1" header="0.5" footer="0.5"/>
      <pageSetup paperSize="9" orientation="portrait" verticalDpi="1200" r:id="rId5"/>
      <headerFooter alignWithMargins="0"/>
      <autoFilter ref="A5:Q105"/>
    </customSheetView>
    <customSheetView guid="{35971C6B-DC11-492B-B782-2EF173FCC689}" showAutoFilter="1">
      <pane xSplit="3" ySplit="5" topLeftCell="D87" activePane="bottomRight" state="frozen"/>
      <selection pane="bottomRight" activeCell="E6" sqref="E6:N6"/>
      <pageMargins left="0.75" right="0.75" top="1" bottom="1" header="0.5" footer="0.5"/>
      <pageSetup paperSize="9" orientation="portrait" verticalDpi="1200" r:id="rId6"/>
      <headerFooter alignWithMargins="0"/>
      <autoFilter ref="A5:Q105"/>
    </customSheetView>
    <customSheetView guid="{32F6004C-FCD8-4606-8BB7-0BE0BE0666BF}" showAutoFilter="1">
      <pane xSplit="3" ySplit="5" topLeftCell="D90" activePane="bottomRight" state="frozen"/>
      <selection pane="bottomRight" activeCell="L7" sqref="L7"/>
      <pageMargins left="0.75" right="0.75" top="1" bottom="1" header="0.5" footer="0.5"/>
      <pageSetup paperSize="9" orientation="portrait" verticalDpi="1200" r:id="rId7"/>
      <headerFooter alignWithMargins="0"/>
      <autoFilter ref="A5:Q105"/>
    </customSheetView>
    <customSheetView guid="{5F046216-F62E-4A95-B8BD-6D2AB894BA3D}" showAutoFilter="1">
      <pane xSplit="3" ySplit="5" topLeftCell="F6" activePane="bottomRight" state="frozen"/>
      <selection pane="bottomRight" activeCell="L20" sqref="L20"/>
      <pageMargins left="0.75" right="0.75" top="1" bottom="1" header="0.5" footer="0.5"/>
      <pageSetup paperSize="9" orientation="portrait" verticalDpi="1200" r:id="rId8"/>
      <headerFooter alignWithMargins="0"/>
      <autoFilter ref="A5:Q105"/>
    </customSheetView>
    <customSheetView guid="{20DEA1C3-F870-4325-A947-DF01307179C4}" showAutoFilter="1">
      <pane xSplit="3" ySplit="5" topLeftCell="D6" activePane="bottomRight" state="frozen"/>
      <selection pane="bottomRight" activeCell="L20" sqref="L20"/>
      <pageMargins left="0.75" right="0.75" top="1" bottom="1" header="0.5" footer="0.5"/>
      <pageSetup paperSize="9" orientation="portrait" verticalDpi="1200" r:id="rId9"/>
      <headerFooter alignWithMargins="0"/>
      <autoFilter ref="A5:Q105"/>
    </customSheetView>
    <customSheetView guid="{A27792F8-7640-416B-AC24-5F35457394E7}" showAutoFilter="1">
      <pane xSplit="3" ySplit="5" topLeftCell="F69" activePane="bottomRight" state="frozen"/>
      <selection pane="bottomRight" activeCell="O86" sqref="O86"/>
      <pageMargins left="0.75" right="0.75" top="1" bottom="1" header="0.5" footer="0.5"/>
      <pageSetup paperSize="9" orientation="portrait" verticalDpi="1200" r:id="rId10"/>
      <headerFooter alignWithMargins="0"/>
      <autoFilter ref="A5:Q105"/>
    </customSheetView>
  </customSheetViews>
  <mergeCells count="38">
    <mergeCell ref="A1:P1"/>
    <mergeCell ref="A4:A5"/>
    <mergeCell ref="B4:B5"/>
    <mergeCell ref="C4:C5"/>
    <mergeCell ref="D4:D5"/>
    <mergeCell ref="E4:I4"/>
    <mergeCell ref="J4:N4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97:C97"/>
    <mergeCell ref="A98:C98"/>
    <mergeCell ref="A86:A89"/>
    <mergeCell ref="A90:A92"/>
    <mergeCell ref="A93:C93"/>
    <mergeCell ref="A94:C94"/>
    <mergeCell ref="A95:C95"/>
    <mergeCell ref="A96:C96"/>
  </mergeCells>
  <phoneticPr fontId="10" type="noConversion"/>
  <conditionalFormatting sqref="E100:L100">
    <cfRule type="cellIs" dxfId="15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1"/>
  <headerFooter alignWithMargins="0"/>
  <legacyDrawing r:id="rId1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rgb="FF00B0F0"/>
  </sheetPr>
  <dimension ref="A1:AC105"/>
  <sheetViews>
    <sheetView tabSelected="1" workbookViewId="0">
      <pane xSplit="3" ySplit="5" topLeftCell="D93" activePane="bottomRight" state="frozen"/>
      <selection pane="topRight" activeCell="D1" sqref="D1"/>
      <selection pane="bottomLeft" activeCell="A6" sqref="A6"/>
      <selection pane="bottomRight" activeCell="H96" sqref="H96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4" width="12.875" style="55" customWidth="1"/>
    <col min="5" max="5" width="10.625" style="55" bestFit="1" customWidth="1"/>
    <col min="6" max="6" width="10.625" style="55" customWidth="1"/>
    <col min="7" max="7" width="12" style="55" bestFit="1" customWidth="1"/>
    <col min="8" max="9" width="11.5" style="7" bestFit="1" customWidth="1"/>
    <col min="10" max="10" width="12.75" style="55" bestFit="1" customWidth="1"/>
    <col min="11" max="11" width="12.875" style="55" customWidth="1"/>
    <col min="12" max="12" width="11" style="55" customWidth="1"/>
    <col min="13" max="14" width="14.125" style="55" bestFit="1" customWidth="1"/>
    <col min="15" max="15" width="13" style="55" customWidth="1"/>
    <col min="16" max="16" width="14.5" style="55" customWidth="1"/>
    <col min="17" max="17" width="12.25" style="7" customWidth="1"/>
    <col min="18" max="18" width="14.5" style="7" customWidth="1"/>
    <col min="19" max="19" width="13.5" style="7" customWidth="1"/>
    <col min="20" max="20" width="12.5" style="7" bestFit="1" customWidth="1"/>
    <col min="21" max="21" width="9.625" style="7" customWidth="1"/>
    <col min="22" max="16384" width="9" style="7"/>
  </cols>
  <sheetData>
    <row r="1" spans="1:21" s="2" customFormat="1" ht="28.5" customHeight="1">
      <c r="A1" s="162" t="s">
        <v>252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40"/>
      <c r="P1" s="40"/>
    </row>
    <row r="2" spans="1:21" s="41" customFormat="1" ht="18" customHeight="1">
      <c r="A2" s="3" t="str">
        <f>"编制单位："&amp;封面!A8</f>
        <v>编制单位：宁德市凯欣电池材料有限公司</v>
      </c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3"/>
      <c r="N2" s="83"/>
      <c r="O2" s="83"/>
      <c r="P2" s="42"/>
    </row>
    <row r="3" spans="1:21" s="44" customFormat="1" ht="15" customHeight="1">
      <c r="A3" s="3" t="str">
        <f>"编制期间："&amp;YEAR(封面!$G$13)&amp;"年"&amp;MONTH(封面!$G$13)&amp;"月"</f>
        <v>编制期间：2020年4月</v>
      </c>
      <c r="B3" s="4"/>
      <c r="C3" s="4"/>
      <c r="D3" s="4"/>
      <c r="E3" s="4"/>
      <c r="F3" s="4"/>
      <c r="G3" s="68"/>
      <c r="H3" s="4"/>
      <c r="I3" s="5"/>
      <c r="J3" s="4"/>
      <c r="K3" s="4"/>
      <c r="L3" s="5" t="str">
        <f>"编制日期："&amp;YEAR(封面!$G$14)&amp;"年"&amp;MONTH(封面!$G$14)&amp;"月"&amp;DAY(封面!$G$14)&amp;"日"</f>
        <v>编制日期：2020年5月9日</v>
      </c>
      <c r="M3" s="84"/>
      <c r="N3" s="85"/>
      <c r="O3" s="85"/>
      <c r="P3" s="43"/>
    </row>
    <row r="4" spans="1:21" s="8" customFormat="1" ht="14.25" customHeight="1">
      <c r="A4" s="163" t="s">
        <v>143</v>
      </c>
      <c r="B4" s="163" t="s">
        <v>144</v>
      </c>
      <c r="C4" s="164" t="s">
        <v>145</v>
      </c>
      <c r="D4" s="165" t="s">
        <v>253</v>
      </c>
      <c r="E4" s="166"/>
      <c r="F4" s="167" t="s">
        <v>254</v>
      </c>
      <c r="G4" s="167"/>
      <c r="H4" s="156" t="s">
        <v>460</v>
      </c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 t="s">
        <v>255</v>
      </c>
      <c r="U4" s="157" t="s">
        <v>148</v>
      </c>
    </row>
    <row r="5" spans="1:21" s="15" customFormat="1">
      <c r="A5" s="163"/>
      <c r="B5" s="163"/>
      <c r="C5" s="164"/>
      <c r="D5" s="79" t="s">
        <v>233</v>
      </c>
      <c r="E5" s="79" t="s">
        <v>141</v>
      </c>
      <c r="F5" s="79" t="s">
        <v>233</v>
      </c>
      <c r="G5" s="79" t="s">
        <v>141</v>
      </c>
      <c r="H5" s="80" t="s">
        <v>240</v>
      </c>
      <c r="I5" s="80" t="s">
        <v>241</v>
      </c>
      <c r="J5" s="80" t="s">
        <v>124</v>
      </c>
      <c r="K5" s="80" t="s">
        <v>125</v>
      </c>
      <c r="L5" s="80" t="s">
        <v>126</v>
      </c>
      <c r="M5" s="80" t="s">
        <v>127</v>
      </c>
      <c r="N5" s="80" t="s">
        <v>128</v>
      </c>
      <c r="O5" s="80" t="s">
        <v>129</v>
      </c>
      <c r="P5" s="80" t="s">
        <v>130</v>
      </c>
      <c r="Q5" s="80" t="s">
        <v>131</v>
      </c>
      <c r="R5" s="80" t="s">
        <v>132</v>
      </c>
      <c r="S5" s="80" t="s">
        <v>133</v>
      </c>
      <c r="T5" s="156"/>
      <c r="U5" s="158"/>
    </row>
    <row r="6" spans="1:21" s="15" customFormat="1" ht="17.25" customHeight="1">
      <c r="A6" s="159" t="s">
        <v>4</v>
      </c>
      <c r="B6" s="146" t="s">
        <v>150</v>
      </c>
      <c r="C6" s="45" t="s">
        <v>432</v>
      </c>
      <c r="D6" s="115">
        <f ca="1">OFFSET($H6,0,MONTH(封面!$G$13)-1,)-OFFSET('2019管理费用'!$H6,0,MONTH(封面!$G$13)-1,)</f>
        <v>-13520.719999999987</v>
      </c>
      <c r="E6" s="115">
        <f ca="1">OFFSET($H6,0,MONTH(封面!$G$13)-1,)-OFFSET('2019预算管理费用'!$H6,0,MONTH(封面!$G$13)-1,)</f>
        <v>126981.36</v>
      </c>
      <c r="F6" s="115">
        <f ca="1">SUM(OFFSET($H6,0,0,1,MONTH(封面!$G$13)))-SUM(OFFSET('2019管理费用'!$H6,0,0,1,MONTH(封面!$G$13)))</f>
        <v>-8540.0999999999767</v>
      </c>
      <c r="G6" s="115">
        <f ca="1">SUM(OFFSET($H6,0,0,1,MONTH(封面!$G$13)))-SUM(OFFSET('2019预算管理费用'!$H6,0,0,1,MONTH(封面!$G$13)))</f>
        <v>461141.88</v>
      </c>
      <c r="H6" s="115">
        <v>120643.8</v>
      </c>
      <c r="I6" s="115">
        <v>116507.2</v>
      </c>
      <c r="J6" s="115">
        <v>97009.52</v>
      </c>
      <c r="K6" s="115">
        <v>126981.36</v>
      </c>
      <c r="L6" s="115"/>
      <c r="M6" s="81"/>
      <c r="N6" s="115"/>
      <c r="O6" s="125"/>
      <c r="P6" s="115"/>
      <c r="Q6" s="115"/>
      <c r="R6" s="115"/>
      <c r="S6" s="115"/>
      <c r="T6" s="116">
        <f>SUM(H6:S6)</f>
        <v>461141.88</v>
      </c>
      <c r="U6" s="88"/>
    </row>
    <row r="7" spans="1:21" s="15" customFormat="1" ht="17.25" customHeight="1">
      <c r="A7" s="159"/>
      <c r="B7" s="146"/>
      <c r="C7" s="45" t="s">
        <v>433</v>
      </c>
      <c r="D7" s="115">
        <f ca="1">OFFSET($H7,0,MONTH(封面!$G$13)-1,)-OFFSET('2019管理费用'!$H7,0,MONTH(封面!$G$13)-1,)</f>
        <v>10605.32</v>
      </c>
      <c r="E7" s="115">
        <f ca="1">OFFSET($H7,0,MONTH(封面!$G$13)-1,)-OFFSET('2019预算管理费用'!$H7,0,MONTH(封面!$G$13)-1,)</f>
        <v>20733</v>
      </c>
      <c r="F7" s="115">
        <f ca="1">SUM(OFFSET($H7,0,0,1,MONTH(封面!$G$13)))-SUM(OFFSET('2019管理费用'!$H7,0,0,1,MONTH(封面!$G$13)))</f>
        <v>263937.69999999995</v>
      </c>
      <c r="G7" s="115">
        <f ca="1">SUM(OFFSET($H7,0,0,1,MONTH(封面!$G$13)))-SUM(OFFSET('2019预算管理费用'!$H7,0,0,1,MONTH(封面!$G$13)))</f>
        <v>278264.32999999996</v>
      </c>
      <c r="H7" s="125">
        <v>215458.33</v>
      </c>
      <c r="I7" s="125">
        <v>21088</v>
      </c>
      <c r="J7" s="125">
        <v>20985</v>
      </c>
      <c r="K7" s="125">
        <v>20733</v>
      </c>
      <c r="L7" s="125"/>
      <c r="M7" s="81"/>
      <c r="N7" s="125"/>
      <c r="O7" s="125"/>
      <c r="P7" s="125"/>
      <c r="Q7" s="125"/>
      <c r="R7" s="125"/>
      <c r="S7" s="125"/>
      <c r="T7" s="116">
        <f t="shared" ref="T7:T70" si="0">SUM(H7:S7)</f>
        <v>278264.32999999996</v>
      </c>
      <c r="U7" s="88"/>
    </row>
    <row r="8" spans="1:21" s="15" customFormat="1" ht="17.25" customHeight="1">
      <c r="A8" s="159"/>
      <c r="B8" s="46" t="s">
        <v>151</v>
      </c>
      <c r="C8" s="45" t="s">
        <v>5</v>
      </c>
      <c r="D8" s="115">
        <f ca="1">OFFSET($H8,0,MONTH(封面!$G$13)-1,)-OFFSET('2019管理费用'!$H8,0,MONTH(封面!$G$13)-1,)</f>
        <v>0</v>
      </c>
      <c r="E8" s="115">
        <f ca="1">OFFSET($H8,0,MONTH(封面!$G$13)-1,)-OFFSET('2019预算管理费用'!$H8,0,MONTH(封面!$G$13)-1,)</f>
        <v>7200</v>
      </c>
      <c r="F8" s="115">
        <f ca="1">SUM(OFFSET($H8,0,0,1,MONTH(封面!$G$13)))-SUM(OFFSET('2019管理费用'!$H8,0,0,1,MONTH(封面!$G$13)))</f>
        <v>-300.97999999999956</v>
      </c>
      <c r="G8" s="115">
        <f ca="1">SUM(OFFSET($H8,0,0,1,MONTH(封面!$G$13)))-SUM(OFFSET('2019预算管理费用'!$H8,0,0,1,MONTH(封面!$G$13)))</f>
        <v>21600</v>
      </c>
      <c r="H8" s="125"/>
      <c r="I8" s="125">
        <v>7200</v>
      </c>
      <c r="J8" s="125">
        <v>7200</v>
      </c>
      <c r="K8" s="125">
        <v>7200</v>
      </c>
      <c r="L8" s="125"/>
      <c r="M8" s="81"/>
      <c r="N8" s="125"/>
      <c r="O8" s="125"/>
      <c r="P8" s="125"/>
      <c r="Q8" s="125"/>
      <c r="R8" s="125"/>
      <c r="S8" s="125"/>
      <c r="T8" s="116">
        <f t="shared" si="0"/>
        <v>21600</v>
      </c>
      <c r="U8" s="88"/>
    </row>
    <row r="9" spans="1:21" s="15" customFormat="1" ht="17.25" customHeight="1">
      <c r="A9" s="159"/>
      <c r="B9" s="46" t="s">
        <v>6</v>
      </c>
      <c r="C9" s="45" t="s">
        <v>7</v>
      </c>
      <c r="D9" s="115">
        <f ca="1">OFFSET($H9,0,MONTH(封面!$G$13)-1,)-OFFSET('2019管理费用'!$H9,0,MONTH(封面!$G$13)-1,)</f>
        <v>0</v>
      </c>
      <c r="E9" s="115">
        <f ca="1">OFFSET($H9,0,MONTH(封面!$G$13)-1,)-OFFSET('2019预算管理费用'!$H9,0,MONTH(封面!$G$13)-1,)</f>
        <v>0</v>
      </c>
      <c r="F9" s="115">
        <f ca="1">SUM(OFFSET($H9,0,0,1,MONTH(封面!$G$13)))-SUM(OFFSET('2019管理费用'!$H9,0,0,1,MONTH(封面!$G$13)))</f>
        <v>0</v>
      </c>
      <c r="G9" s="115">
        <f ca="1">SUM(OFFSET($H9,0,0,1,MONTH(封面!$G$13)))-SUM(OFFSET('2019预算管理费用'!$H9,0,0,1,MONTH(封面!$G$13)))</f>
        <v>0</v>
      </c>
      <c r="H9" s="125"/>
      <c r="I9" s="125"/>
      <c r="J9" s="125"/>
      <c r="K9" s="125"/>
      <c r="L9" s="125"/>
      <c r="M9" s="81"/>
      <c r="N9" s="125"/>
      <c r="O9" s="125"/>
      <c r="P9" s="125"/>
      <c r="Q9" s="125"/>
      <c r="R9" s="125"/>
      <c r="S9" s="125"/>
      <c r="T9" s="116">
        <f t="shared" si="0"/>
        <v>0</v>
      </c>
      <c r="U9" s="88"/>
    </row>
    <row r="10" spans="1:21" s="15" customFormat="1" ht="17.25" customHeight="1">
      <c r="A10" s="159"/>
      <c r="B10" s="146" t="s">
        <v>152</v>
      </c>
      <c r="C10" s="45" t="s">
        <v>8</v>
      </c>
      <c r="D10" s="115">
        <f ca="1">OFFSET($H10,0,MONTH(封面!$G$13)-1,)-OFFSET('2019管理费用'!$H10,0,MONTH(封面!$G$13)-1,)</f>
        <v>-1505.3099999999977</v>
      </c>
      <c r="E10" s="115">
        <f ca="1">OFFSET($H10,0,MONTH(封面!$G$13)-1,)-OFFSET('2019预算管理费用'!$H10,0,MONTH(封面!$G$13)-1,)</f>
        <v>34613.9</v>
      </c>
      <c r="F10" s="115">
        <f ca="1">SUM(OFFSET($H10,0,0,1,MONTH(封面!$G$13)))-SUM(OFFSET('2019管理费用'!$H10,0,0,1,MONTH(封面!$G$13)))</f>
        <v>-734.32000000000698</v>
      </c>
      <c r="G10" s="115">
        <f ca="1">SUM(OFFSET($H10,0,0,1,MONTH(封面!$G$13)))-SUM(OFFSET('2019预算管理费用'!$H10,0,0,1,MONTH(封面!$G$13)))</f>
        <v>85106.41</v>
      </c>
      <c r="H10" s="125">
        <v>-3893.95</v>
      </c>
      <c r="I10" s="125">
        <v>29526</v>
      </c>
      <c r="J10" s="125">
        <v>24860.46</v>
      </c>
      <c r="K10" s="125">
        <v>34613.9</v>
      </c>
      <c r="L10" s="125"/>
      <c r="M10" s="81"/>
      <c r="N10" s="125"/>
      <c r="O10" s="125"/>
      <c r="P10" s="125"/>
      <c r="Q10" s="125"/>
      <c r="R10" s="125"/>
      <c r="S10" s="125"/>
      <c r="T10" s="116">
        <f t="shared" si="0"/>
        <v>85106.41</v>
      </c>
      <c r="U10" s="88"/>
    </row>
    <row r="11" spans="1:21" s="15" customFormat="1" ht="17.25" customHeight="1">
      <c r="A11" s="159"/>
      <c r="B11" s="146"/>
      <c r="C11" s="45" t="s">
        <v>9</v>
      </c>
      <c r="D11" s="125">
        <f ca="1">OFFSET($H11,0,MONTH(封面!$G$13)-1,)-OFFSET('2019管理费用'!$H11,0,MONTH(封面!$G$13)-1,)</f>
        <v>-1874.28</v>
      </c>
      <c r="E11" s="125">
        <f ca="1">OFFSET($H11,0,MONTH(封面!$G$13)-1,)-OFFSET('2019预算管理费用'!$H11,0,MONTH(封面!$G$13)-1,)</f>
        <v>1427.72</v>
      </c>
      <c r="F11" s="125">
        <f ca="1">SUM(OFFSET($H11,0,0,1,MONTH(封面!$G$13)))-SUM(OFFSET('2019管理费用'!$H11,0,0,1,MONTH(封面!$G$13)))</f>
        <v>55778.409999999996</v>
      </c>
      <c r="G11" s="115">
        <f ca="1">SUM(OFFSET($H11,0,0,1,MONTH(封面!$G$13)))-SUM(OFFSET('2019预算管理费用'!$H11,0,0,1,MONTH(封面!$G$13)))</f>
        <v>67185.149999999994</v>
      </c>
      <c r="H11" s="125"/>
      <c r="I11" s="125">
        <v>65757.429999999993</v>
      </c>
      <c r="J11" s="125"/>
      <c r="K11" s="125">
        <v>1427.72</v>
      </c>
      <c r="L11" s="125"/>
      <c r="M11" s="81"/>
      <c r="N11" s="125"/>
      <c r="O11" s="125"/>
      <c r="P11" s="125"/>
      <c r="Q11" s="125"/>
      <c r="R11" s="125"/>
      <c r="S11" s="125"/>
      <c r="T11" s="116">
        <f t="shared" si="0"/>
        <v>67185.149999999994</v>
      </c>
      <c r="U11" s="88"/>
    </row>
    <row r="12" spans="1:21" s="15" customFormat="1" ht="17.25" customHeight="1">
      <c r="A12" s="159"/>
      <c r="B12" s="146"/>
      <c r="C12" s="141" t="s">
        <v>465</v>
      </c>
      <c r="D12" s="115">
        <f ca="1">OFFSET($H12,0,MONTH(封面!$G$13)-1,)-OFFSET('2019管理费用'!$H12,0,MONTH(封面!$G$13)-1,)</f>
        <v>1065</v>
      </c>
      <c r="E12" s="115">
        <f ca="1">OFFSET($H12,0,MONTH(封面!$G$13)-1,)-OFFSET('2019预算管理费用'!$H12,0,MONTH(封面!$G$13)-1,)</f>
        <v>1065</v>
      </c>
      <c r="F12" s="115">
        <f ca="1">SUM(OFFSET($H12,0,0,1,MONTH(封面!$G$13)))-SUM(OFFSET('2019管理费用'!$H12,0,0,1,MONTH(封面!$G$13)))</f>
        <v>6190</v>
      </c>
      <c r="G12" s="115">
        <f ca="1">SUM(OFFSET($H12,0,0,1,MONTH(封面!$G$13)))-SUM(OFFSET('2019预算管理费用'!$H12,0,0,1,MONTH(封面!$G$13)))</f>
        <v>6190</v>
      </c>
      <c r="H12" s="125"/>
      <c r="I12" s="125"/>
      <c r="J12" s="125">
        <v>5125</v>
      </c>
      <c r="K12" s="125">
        <v>1065</v>
      </c>
      <c r="L12" s="125"/>
      <c r="M12" s="81"/>
      <c r="N12" s="125"/>
      <c r="O12" s="125"/>
      <c r="P12" s="125"/>
      <c r="Q12" s="125"/>
      <c r="R12" s="125"/>
      <c r="S12" s="125"/>
      <c r="T12" s="116">
        <f t="shared" si="0"/>
        <v>6190</v>
      </c>
      <c r="U12" s="88"/>
    </row>
    <row r="13" spans="1:21" s="15" customFormat="1" ht="17.25" customHeight="1">
      <c r="A13" s="159"/>
      <c r="B13" s="146"/>
      <c r="C13" s="45" t="s">
        <v>11</v>
      </c>
      <c r="D13" s="115">
        <f ca="1">OFFSET($H13,0,MONTH(封面!$G$13)-1,)-OFFSET('2019管理费用'!$H13,0,MONTH(封面!$G$13)-1,)</f>
        <v>1300</v>
      </c>
      <c r="E13" s="115">
        <f ca="1">OFFSET($H13,0,MONTH(封面!$G$13)-1,)-OFFSET('2019预算管理费用'!$H13,0,MONTH(封面!$G$13)-1,)</f>
        <v>1300</v>
      </c>
      <c r="F13" s="115">
        <f ca="1">SUM(OFFSET($H13,0,0,1,MONTH(封面!$G$13)))-SUM(OFFSET('2019管理费用'!$H13,0,0,1,MONTH(封面!$G$13)))</f>
        <v>5796.19</v>
      </c>
      <c r="G13" s="115">
        <f ca="1">SUM(OFFSET($H13,0,0,1,MONTH(封面!$G$13)))-SUM(OFFSET('2019预算管理费用'!$H13,0,0,1,MONTH(封面!$G$13)))</f>
        <v>5796.19</v>
      </c>
      <c r="H13" s="125">
        <v>1489.2</v>
      </c>
      <c r="I13" s="125"/>
      <c r="J13" s="125">
        <v>3006.99</v>
      </c>
      <c r="K13" s="125">
        <v>1300</v>
      </c>
      <c r="L13" s="125"/>
      <c r="M13" s="81"/>
      <c r="N13" s="125"/>
      <c r="O13" s="125"/>
      <c r="P13" s="125"/>
      <c r="Q13" s="125"/>
      <c r="R13" s="125"/>
      <c r="S13" s="125"/>
      <c r="T13" s="116">
        <f t="shared" si="0"/>
        <v>5796.19</v>
      </c>
      <c r="U13" s="88"/>
    </row>
    <row r="14" spans="1:21" s="15" customFormat="1" ht="17.25" customHeight="1">
      <c r="A14" s="159"/>
      <c r="B14" s="146"/>
      <c r="C14" s="45" t="s">
        <v>12</v>
      </c>
      <c r="D14" s="115">
        <f ca="1">OFFSET($H14,0,MONTH(封面!$G$13)-1,)-OFFSET('2019管理费用'!$H14,0,MONTH(封面!$G$13)-1,)</f>
        <v>0</v>
      </c>
      <c r="E14" s="115">
        <f ca="1">OFFSET($H14,0,MONTH(封面!$G$13)-1,)-OFFSET('2019预算管理费用'!$H14,0,MONTH(封面!$G$13)-1,)</f>
        <v>0</v>
      </c>
      <c r="F14" s="115">
        <f ca="1">SUM(OFFSET($H14,0,0,1,MONTH(封面!$G$13)))-SUM(OFFSET('2019管理费用'!$H14,0,0,1,MONTH(封面!$G$13)))</f>
        <v>200</v>
      </c>
      <c r="G14" s="115">
        <f ca="1">SUM(OFFSET($H14,0,0,1,MONTH(封面!$G$13)))-SUM(OFFSET('2019预算管理费用'!$H14,0,0,1,MONTH(封面!$G$13)))</f>
        <v>200</v>
      </c>
      <c r="H14" s="125"/>
      <c r="I14" s="125"/>
      <c r="J14" s="125">
        <v>200</v>
      </c>
      <c r="K14" s="125"/>
      <c r="L14" s="125"/>
      <c r="M14" s="81"/>
      <c r="N14" s="125"/>
      <c r="O14" s="125"/>
      <c r="P14" s="125"/>
      <c r="Q14" s="125"/>
      <c r="R14" s="125"/>
      <c r="S14" s="125"/>
      <c r="T14" s="116">
        <f t="shared" si="0"/>
        <v>200</v>
      </c>
      <c r="U14" s="88"/>
    </row>
    <row r="15" spans="1:21" s="15" customFormat="1" ht="17.25" customHeight="1">
      <c r="A15" s="159"/>
      <c r="B15" s="146"/>
      <c r="C15" s="45" t="s">
        <v>13</v>
      </c>
      <c r="D15" s="115">
        <f ca="1">OFFSET($H15,0,MONTH(封面!$G$13)-1,)-OFFSET('2019管理费用'!$H15,0,MONTH(封面!$G$13)-1,)</f>
        <v>0</v>
      </c>
      <c r="E15" s="115">
        <f ca="1">OFFSET($H15,0,MONTH(封面!$G$13)-1,)-OFFSET('2019预算管理费用'!$H15,0,MONTH(封面!$G$13)-1,)</f>
        <v>0</v>
      </c>
      <c r="F15" s="115">
        <f ca="1">SUM(OFFSET($H15,0,0,1,MONTH(封面!$G$13)))-SUM(OFFSET('2019管理费用'!$H15,0,0,1,MONTH(封面!$G$13)))</f>
        <v>0</v>
      </c>
      <c r="G15" s="115">
        <f ca="1">SUM(OFFSET($H15,0,0,1,MONTH(封面!$G$13)))-SUM(OFFSET('2019预算管理费用'!$H15,0,0,1,MONTH(封面!$G$13)))</f>
        <v>0</v>
      </c>
      <c r="H15" s="125"/>
      <c r="I15" s="125"/>
      <c r="J15" s="125"/>
      <c r="K15" s="125"/>
      <c r="L15" s="125"/>
      <c r="M15" s="81"/>
      <c r="N15" s="125"/>
      <c r="O15" s="125"/>
      <c r="P15" s="125"/>
      <c r="Q15" s="125"/>
      <c r="R15" s="125"/>
      <c r="S15" s="125"/>
      <c r="T15" s="116">
        <f t="shared" si="0"/>
        <v>0</v>
      </c>
      <c r="U15" s="88"/>
    </row>
    <row r="16" spans="1:21" s="15" customFormat="1" ht="17.25" customHeight="1">
      <c r="A16" s="159"/>
      <c r="B16" s="146"/>
      <c r="C16" s="45" t="s">
        <v>14</v>
      </c>
      <c r="D16" s="115">
        <f ca="1">OFFSET($H16,0,MONTH(封面!$G$13)-1,)-OFFSET('2019管理费用'!$H16,0,MONTH(封面!$G$13)-1,)</f>
        <v>0</v>
      </c>
      <c r="E16" s="115">
        <f ca="1">OFFSET($H16,0,MONTH(封面!$G$13)-1,)-OFFSET('2019预算管理费用'!$H16,0,MONTH(封面!$G$13)-1,)</f>
        <v>0</v>
      </c>
      <c r="F16" s="115">
        <f ca="1">SUM(OFFSET($H16,0,0,1,MONTH(封面!$G$13)))-SUM(OFFSET('2019管理费用'!$H16,0,0,1,MONTH(封面!$G$13)))</f>
        <v>-1405.5</v>
      </c>
      <c r="G16" s="115">
        <f ca="1">SUM(OFFSET($H16,0,0,1,MONTH(封面!$G$13)))-SUM(OFFSET('2019预算管理费用'!$H16,0,0,1,MONTH(封面!$G$13)))</f>
        <v>-1405.5</v>
      </c>
      <c r="H16" s="125">
        <v>-1405.5</v>
      </c>
      <c r="I16" s="125">
        <v>23394.5</v>
      </c>
      <c r="J16" s="125">
        <v>-23394.5</v>
      </c>
      <c r="K16" s="125"/>
      <c r="L16" s="125"/>
      <c r="M16" s="81"/>
      <c r="N16" s="125"/>
      <c r="O16" s="125"/>
      <c r="P16" s="125"/>
      <c r="Q16" s="125"/>
      <c r="R16" s="125"/>
      <c r="S16" s="125"/>
      <c r="T16" s="116">
        <f t="shared" si="0"/>
        <v>-1405.5</v>
      </c>
      <c r="U16" s="88"/>
    </row>
    <row r="17" spans="1:21" s="15" customFormat="1" ht="17.25" customHeight="1">
      <c r="A17" s="159"/>
      <c r="B17" s="146"/>
      <c r="C17" s="45" t="s">
        <v>15</v>
      </c>
      <c r="D17" s="115">
        <f ca="1">OFFSET($H17,0,MONTH(封面!$G$13)-1,)-OFFSET('2019管理费用'!$H17,0,MONTH(封面!$G$13)-1,)</f>
        <v>0</v>
      </c>
      <c r="E17" s="115">
        <f ca="1">OFFSET($H17,0,MONTH(封面!$G$13)-1,)-OFFSET('2019预算管理费用'!$H17,0,MONTH(封面!$G$13)-1,)</f>
        <v>0</v>
      </c>
      <c r="F17" s="115">
        <f ca="1">SUM(OFFSET($H17,0,0,1,MONTH(封面!$G$13)))-SUM(OFFSET('2019管理费用'!$H17,0,0,1,MONTH(封面!$G$13)))</f>
        <v>0</v>
      </c>
      <c r="G17" s="115">
        <f ca="1">SUM(OFFSET($H17,0,0,1,MONTH(封面!$G$13)))-SUM(OFFSET('2019预算管理费用'!$H17,0,0,1,MONTH(封面!$G$13)))</f>
        <v>0</v>
      </c>
      <c r="H17" s="125"/>
      <c r="I17" s="125"/>
      <c r="J17" s="125"/>
      <c r="K17" s="125"/>
      <c r="L17" s="125"/>
      <c r="M17" s="81"/>
      <c r="N17" s="125"/>
      <c r="O17" s="125"/>
      <c r="P17" s="125"/>
      <c r="Q17" s="125"/>
      <c r="R17" s="125"/>
      <c r="S17" s="125"/>
      <c r="T17" s="116">
        <f t="shared" si="0"/>
        <v>0</v>
      </c>
      <c r="U17" s="88"/>
    </row>
    <row r="18" spans="1:21" s="15" customFormat="1" ht="17.25" customHeight="1">
      <c r="A18" s="159"/>
      <c r="B18" s="146"/>
      <c r="C18" s="45" t="s">
        <v>434</v>
      </c>
      <c r="D18" s="115">
        <f ca="1">OFFSET($H18,0,MONTH(封面!$G$13)-1,)-OFFSET('2019管理费用'!$H18,0,MONTH(封面!$G$13)-1,)</f>
        <v>23394.5</v>
      </c>
      <c r="E18" s="115">
        <f ca="1">OFFSET($H18,0,MONTH(封面!$G$13)-1,)-OFFSET('2019预算管理费用'!$H18,0,MONTH(封面!$G$13)-1,)</f>
        <v>23394.5</v>
      </c>
      <c r="F18" s="115">
        <f ca="1">SUM(OFFSET($H18,0,0,1,MONTH(封面!$G$13)))-SUM(OFFSET('2019管理费用'!$H18,0,0,1,MONTH(封面!$G$13)))</f>
        <v>69181.650000000009</v>
      </c>
      <c r="G18" s="115">
        <f ca="1">SUM(OFFSET($H18,0,0,1,MONTH(封面!$G$13)))-SUM(OFFSET('2019预算管理费用'!$H18,0,0,1,MONTH(封面!$G$13)))</f>
        <v>95013.57</v>
      </c>
      <c r="H18" s="125">
        <v>20649</v>
      </c>
      <c r="I18" s="125">
        <v>1292.9000000000001</v>
      </c>
      <c r="J18" s="125">
        <v>49677.17</v>
      </c>
      <c r="K18" s="125">
        <v>23394.5</v>
      </c>
      <c r="L18" s="125"/>
      <c r="M18" s="81"/>
      <c r="N18" s="125"/>
      <c r="O18" s="125"/>
      <c r="P18" s="125"/>
      <c r="Q18" s="125"/>
      <c r="R18" s="125"/>
      <c r="S18" s="125"/>
      <c r="T18" s="116">
        <f t="shared" si="0"/>
        <v>95013.57</v>
      </c>
      <c r="U18" s="88"/>
    </row>
    <row r="19" spans="1:21" s="15" customFormat="1" ht="17.25" customHeight="1">
      <c r="A19" s="159"/>
      <c r="B19" s="46" t="s">
        <v>153</v>
      </c>
      <c r="C19" s="45" t="s">
        <v>17</v>
      </c>
      <c r="D19" s="115">
        <f ca="1">OFFSET($H19,0,MONTH(封面!$G$13)-1,)-OFFSET('2019管理费用'!$H19,0,MONTH(封面!$G$13)-1,)</f>
        <v>-315</v>
      </c>
      <c r="E19" s="115">
        <f ca="1">OFFSET($H19,0,MONTH(封面!$G$13)-1,)-OFFSET('2019预算管理费用'!$H19,0,MONTH(封面!$G$13)-1,)</f>
        <v>3933</v>
      </c>
      <c r="F19" s="115">
        <f ca="1">SUM(OFFSET($H19,0,0,1,MONTH(封面!$G$13)))-SUM(OFFSET('2019管理费用'!$H19,0,0,1,MONTH(封面!$G$13)))</f>
        <v>-588</v>
      </c>
      <c r="G19" s="115">
        <f ca="1">SUM(OFFSET($H19,0,0,1,MONTH(封面!$G$13)))-SUM(OFFSET('2019预算管理费用'!$H19,0,0,1,MONTH(封面!$G$13)))</f>
        <v>16068</v>
      </c>
      <c r="H19" s="125">
        <v>4101</v>
      </c>
      <c r="I19" s="125">
        <v>4101</v>
      </c>
      <c r="J19" s="125">
        <v>3933</v>
      </c>
      <c r="K19" s="125">
        <v>3933</v>
      </c>
      <c r="L19" s="125"/>
      <c r="M19" s="81"/>
      <c r="N19" s="125"/>
      <c r="O19" s="125"/>
      <c r="P19" s="125"/>
      <c r="Q19" s="125"/>
      <c r="R19" s="125"/>
      <c r="S19" s="125"/>
      <c r="T19" s="116">
        <f t="shared" si="0"/>
        <v>16068</v>
      </c>
      <c r="U19" s="88"/>
    </row>
    <row r="20" spans="1:21" s="15" customFormat="1" ht="17.25" customHeight="1">
      <c r="A20" s="159"/>
      <c r="B20" s="46" t="s">
        <v>18</v>
      </c>
      <c r="C20" s="45" t="s">
        <v>19</v>
      </c>
      <c r="D20" s="115">
        <f ca="1">OFFSET($H20,0,MONTH(封面!$G$13)-1,)-OFFSET('2019管理费用'!$H20,0,MONTH(封面!$G$13)-1,)</f>
        <v>0</v>
      </c>
      <c r="E20" s="115">
        <f ca="1">OFFSET($H20,0,MONTH(封面!$G$13)-1,)-OFFSET('2019预算管理费用'!$H20,0,MONTH(封面!$G$13)-1,)</f>
        <v>0</v>
      </c>
      <c r="F20" s="115">
        <f ca="1">SUM(OFFSET($H20,0,0,1,MONTH(封面!$G$13)))-SUM(OFFSET('2019管理费用'!$H20,0,0,1,MONTH(封面!$G$13)))</f>
        <v>0</v>
      </c>
      <c r="G20" s="115">
        <f ca="1">SUM(OFFSET($H20,0,0,1,MONTH(封面!$G$13)))-SUM(OFFSET('2019预算管理费用'!$H20,0,0,1,MONTH(封面!$G$13)))</f>
        <v>0</v>
      </c>
      <c r="H20" s="125"/>
      <c r="I20" s="125"/>
      <c r="J20" s="125"/>
      <c r="K20" s="125"/>
      <c r="L20" s="125"/>
      <c r="M20" s="81"/>
      <c r="N20" s="125"/>
      <c r="O20" s="125"/>
      <c r="P20" s="125"/>
      <c r="Q20" s="125"/>
      <c r="R20" s="125"/>
      <c r="S20" s="125"/>
      <c r="T20" s="116">
        <f t="shared" si="0"/>
        <v>0</v>
      </c>
      <c r="U20" s="88"/>
    </row>
    <row r="21" spans="1:21" s="15" customFormat="1" ht="17.25" customHeight="1">
      <c r="A21" s="159"/>
      <c r="B21" s="46" t="s">
        <v>154</v>
      </c>
      <c r="C21" s="45" t="s">
        <v>20</v>
      </c>
      <c r="D21" s="115">
        <f ca="1">OFFSET($H21,0,MONTH(封面!$G$13)-1,)-OFFSET('2019管理费用'!$H21,0,MONTH(封面!$G$13)-1,)</f>
        <v>0</v>
      </c>
      <c r="E21" s="115">
        <f ca="1">OFFSET($H21,0,MONTH(封面!$G$13)-1,)-OFFSET('2019预算管理费用'!$H21,0,MONTH(封面!$G$13)-1,)</f>
        <v>0</v>
      </c>
      <c r="F21" s="115">
        <f ca="1">SUM(OFFSET($H21,0,0,1,MONTH(封面!$G$13)))-SUM(OFFSET('2019管理费用'!$H21,0,0,1,MONTH(封面!$G$13)))</f>
        <v>-12207.72</v>
      </c>
      <c r="G21" s="115">
        <f ca="1">SUM(OFFSET($H21,0,0,1,MONTH(封面!$G$13)))-SUM(OFFSET('2019预算管理费用'!$H21,0,0,1,MONTH(封面!$G$13)))</f>
        <v>-12207.72</v>
      </c>
      <c r="H21" s="125">
        <v>-13756.34</v>
      </c>
      <c r="I21" s="125">
        <v>1593.5</v>
      </c>
      <c r="J21" s="125">
        <v>-44.88</v>
      </c>
      <c r="K21" s="125"/>
      <c r="L21" s="125"/>
      <c r="M21" s="81"/>
      <c r="N21" s="125"/>
      <c r="O21" s="125"/>
      <c r="P21" s="125"/>
      <c r="Q21" s="125"/>
      <c r="R21" s="125"/>
      <c r="S21" s="125"/>
      <c r="T21" s="116">
        <f t="shared" si="0"/>
        <v>-12207.72</v>
      </c>
      <c r="U21" s="88"/>
    </row>
    <row r="22" spans="1:21" s="15" customFormat="1" ht="17.25" customHeight="1">
      <c r="A22" s="159"/>
      <c r="B22" s="160" t="s">
        <v>21</v>
      </c>
      <c r="C22" s="45" t="s">
        <v>22</v>
      </c>
      <c r="D22" s="115">
        <f ca="1">OFFSET($H22,0,MONTH(封面!$G$13)-1,)-OFFSET('2019管理费用'!$H22,0,MONTH(封面!$G$13)-1,)</f>
        <v>-5403.6</v>
      </c>
      <c r="E22" s="115">
        <f ca="1">OFFSET($H22,0,MONTH(封面!$G$13)-1,)-OFFSET('2019预算管理费用'!$H22,0,MONTH(封面!$G$13)-1,)</f>
        <v>0</v>
      </c>
      <c r="F22" s="115">
        <f ca="1">SUM(OFFSET($H22,0,0,1,MONTH(封面!$G$13)))-SUM(OFFSET('2019管理费用'!$H22,0,0,1,MONTH(封面!$G$13)))</f>
        <v>-15236.3</v>
      </c>
      <c r="G22" s="115">
        <f ca="1">SUM(OFFSET($H22,0,0,1,MONTH(封面!$G$13)))-SUM(OFFSET('2019预算管理费用'!$H22,0,0,1,MONTH(封面!$G$13)))</f>
        <v>5027.2000000000007</v>
      </c>
      <c r="H22" s="125">
        <v>5027.2</v>
      </c>
      <c r="I22" s="125">
        <v>4775.84</v>
      </c>
      <c r="J22" s="125">
        <v>-4775.84</v>
      </c>
      <c r="K22" s="125"/>
      <c r="L22" s="125"/>
      <c r="M22" s="81"/>
      <c r="N22" s="125"/>
      <c r="O22" s="125"/>
      <c r="P22" s="125"/>
      <c r="Q22" s="125"/>
      <c r="R22" s="125"/>
      <c r="S22" s="125"/>
      <c r="T22" s="116">
        <f t="shared" si="0"/>
        <v>5027.2000000000007</v>
      </c>
      <c r="U22" s="88"/>
    </row>
    <row r="23" spans="1:21" s="15" customFormat="1" ht="17.25" customHeight="1">
      <c r="A23" s="159"/>
      <c r="B23" s="161"/>
      <c r="C23" s="45" t="s">
        <v>23</v>
      </c>
      <c r="D23" s="115">
        <f ca="1">OFFSET($H23,0,MONTH(封面!$G$13)-1,)-OFFSET('2019管理费用'!$H23,0,MONTH(封面!$G$13)-1,)</f>
        <v>-135.09</v>
      </c>
      <c r="E23" s="115">
        <f ca="1">OFFSET($H23,0,MONTH(封面!$G$13)-1,)-OFFSET('2019预算管理费用'!$H23,0,MONTH(封面!$G$13)-1,)</f>
        <v>0</v>
      </c>
      <c r="F23" s="115">
        <f ca="1">SUM(OFFSET($H23,0,0,1,MONTH(封面!$G$13)))-SUM(OFFSET('2019管理费用'!$H23,0,0,1,MONTH(封面!$G$13)))</f>
        <v>-375.67000000000007</v>
      </c>
      <c r="G23" s="115">
        <f ca="1">SUM(OFFSET($H23,0,0,1,MONTH(封面!$G$13)))-SUM(OFFSET('2019预算管理费用'!$H23,0,0,1,MONTH(封面!$G$13)))</f>
        <v>157.19999999999996</v>
      </c>
      <c r="H23" s="125">
        <v>157.19999999999999</v>
      </c>
      <c r="I23" s="125">
        <v>149.34</v>
      </c>
      <c r="J23" s="125">
        <v>-149.34</v>
      </c>
      <c r="K23" s="125"/>
      <c r="L23" s="125"/>
      <c r="M23" s="81"/>
      <c r="N23" s="125"/>
      <c r="O23" s="125"/>
      <c r="P23" s="125"/>
      <c r="Q23" s="125"/>
      <c r="R23" s="125"/>
      <c r="S23" s="125"/>
      <c r="T23" s="116">
        <f t="shared" si="0"/>
        <v>157.19999999999996</v>
      </c>
      <c r="U23" s="88"/>
    </row>
    <row r="24" spans="1:21" s="15" customFormat="1" ht="17.25" customHeight="1">
      <c r="A24" s="159"/>
      <c r="B24" s="161"/>
      <c r="C24" s="45" t="s">
        <v>24</v>
      </c>
      <c r="D24" s="115">
        <f ca="1">OFFSET($H24,0,MONTH(封面!$G$13)-1,)-OFFSET('2019管理费用'!$H24,0,MONTH(封面!$G$13)-1,)</f>
        <v>-649.11</v>
      </c>
      <c r="E24" s="115">
        <f ca="1">OFFSET($H24,0,MONTH(封面!$G$13)-1,)-OFFSET('2019预算管理费用'!$H24,0,MONTH(封面!$G$13)-1,)</f>
        <v>0</v>
      </c>
      <c r="F24" s="115">
        <f ca="1">SUM(OFFSET($H24,0,0,1,MONTH(封面!$G$13)))-SUM(OFFSET('2019管理费用'!$H24,0,0,1,MONTH(封面!$G$13)))</f>
        <v>-1335.46</v>
      </c>
      <c r="G24" s="115">
        <f ca="1">SUM(OFFSET($H24,0,0,1,MONTH(封面!$G$13)))-SUM(OFFSET('2019预算管理费用'!$H24,0,0,1,MONTH(封面!$G$13)))</f>
        <v>519.12</v>
      </c>
      <c r="H24" s="125">
        <v>519.12</v>
      </c>
      <c r="I24" s="125">
        <v>519.12</v>
      </c>
      <c r="J24" s="125">
        <v>-519.12</v>
      </c>
      <c r="K24" s="125"/>
      <c r="L24" s="125"/>
      <c r="M24" s="81"/>
      <c r="N24" s="125"/>
      <c r="O24" s="125"/>
      <c r="P24" s="125"/>
      <c r="Q24" s="125"/>
      <c r="R24" s="125"/>
      <c r="S24" s="125"/>
      <c r="T24" s="116">
        <f t="shared" si="0"/>
        <v>519.12</v>
      </c>
      <c r="U24" s="88"/>
    </row>
    <row r="25" spans="1:21" s="15" customFormat="1" ht="17.25" customHeight="1">
      <c r="A25" s="159"/>
      <c r="B25" s="161"/>
      <c r="C25" s="45" t="s">
        <v>25</v>
      </c>
      <c r="D25" s="115">
        <f ca="1">OFFSET($H25,0,MONTH(封面!$G$13)-1,)-OFFSET('2019管理费用'!$H25,0,MONTH(封面!$G$13)-1,)</f>
        <v>-3069.04</v>
      </c>
      <c r="E25" s="115">
        <f ca="1">OFFSET($H25,0,MONTH(封面!$G$13)-1,)-OFFSET('2019预算管理费用'!$H25,0,MONTH(封面!$G$13)-1,)</f>
        <v>2423.7600000000002</v>
      </c>
      <c r="F25" s="115">
        <f ca="1">SUM(OFFSET($H25,0,0,1,MONTH(封面!$G$13)))-SUM(OFFSET('2019管理费用'!$H25,0,0,1,MONTH(封面!$G$13)))</f>
        <v>-7243.1900000000005</v>
      </c>
      <c r="G25" s="115">
        <f ca="1">SUM(OFFSET($H25,0,0,1,MONTH(封面!$G$13)))-SUM(OFFSET('2019预算管理费用'!$H25,0,0,1,MONTH(封面!$G$13)))</f>
        <v>12805.53</v>
      </c>
      <c r="H25" s="125">
        <v>5396.88</v>
      </c>
      <c r="I25" s="125">
        <v>5122.16</v>
      </c>
      <c r="J25" s="125">
        <v>-137.27000000000001</v>
      </c>
      <c r="K25" s="125">
        <v>2423.7600000000002</v>
      </c>
      <c r="L25" s="125"/>
      <c r="M25" s="81"/>
      <c r="N25" s="125"/>
      <c r="O25" s="125"/>
      <c r="P25" s="125"/>
      <c r="Q25" s="125"/>
      <c r="R25" s="125"/>
      <c r="S25" s="125"/>
      <c r="T25" s="116">
        <f t="shared" si="0"/>
        <v>12805.53</v>
      </c>
      <c r="U25" s="88"/>
    </row>
    <row r="26" spans="1:21" s="15" customFormat="1" ht="17.25" customHeight="1">
      <c r="A26" s="159"/>
      <c r="B26" s="161"/>
      <c r="C26" s="45" t="s">
        <v>26</v>
      </c>
      <c r="D26" s="115">
        <f ca="1">OFFSET($H26,0,MONTH(封面!$G$13)-1,)-OFFSET('2019管理费用'!$H26,0,MONTH(封面!$G$13)-1,)</f>
        <v>3368.7599999999998</v>
      </c>
      <c r="E26" s="115">
        <f ca="1">OFFSET($H26,0,MONTH(封面!$G$13)-1,)-OFFSET('2019预算管理费用'!$H26,0,MONTH(封面!$G$13)-1,)</f>
        <v>3712.16</v>
      </c>
      <c r="F26" s="115">
        <f ca="1">SUM(OFFSET($H26,0,0,1,MONTH(封面!$G$13)))-SUM(OFFSET('2019管理费用'!$H26,0,0,1,MONTH(封面!$G$13)))</f>
        <v>13732.47</v>
      </c>
      <c r="G26" s="115">
        <f ca="1">SUM(OFFSET($H26,0,0,1,MONTH(封面!$G$13)))-SUM(OFFSET('2019预算管理费用'!$H26,0,0,1,MONTH(封面!$G$13)))</f>
        <v>14985.88</v>
      </c>
      <c r="H26" s="125">
        <v>337.4</v>
      </c>
      <c r="I26" s="125">
        <v>320.23</v>
      </c>
      <c r="J26" s="125">
        <f>116.09+10500</f>
        <v>10616.09</v>
      </c>
      <c r="K26" s="125">
        <f>212.16+3500</f>
        <v>3712.16</v>
      </c>
      <c r="L26" s="125"/>
      <c r="M26" s="81"/>
      <c r="N26" s="125"/>
      <c r="O26" s="125"/>
      <c r="P26" s="125"/>
      <c r="Q26" s="125"/>
      <c r="R26" s="125"/>
      <c r="S26" s="125"/>
      <c r="T26" s="116">
        <f t="shared" si="0"/>
        <v>14985.88</v>
      </c>
      <c r="U26" s="88"/>
    </row>
    <row r="27" spans="1:21" s="15" customFormat="1" ht="17.25" customHeight="1">
      <c r="A27" s="159"/>
      <c r="B27" s="46" t="s">
        <v>27</v>
      </c>
      <c r="C27" s="45" t="s">
        <v>28</v>
      </c>
      <c r="D27" s="115">
        <f ca="1">OFFSET($H27,0,MONTH(封面!$G$13)-1,)-OFFSET('2019管理费用'!$H27,0,MONTH(封面!$G$13)-1,)</f>
        <v>0</v>
      </c>
      <c r="E27" s="115">
        <f ca="1">OFFSET($H27,0,MONTH(封面!$G$13)-1,)-OFFSET('2019预算管理费用'!$H27,0,MONTH(封面!$G$13)-1,)</f>
        <v>0</v>
      </c>
      <c r="F27" s="115">
        <f ca="1">SUM(OFFSET($H27,0,0,1,MONTH(封面!$G$13)))-SUM(OFFSET('2019管理费用'!$H27,0,0,1,MONTH(封面!$G$13)))</f>
        <v>0</v>
      </c>
      <c r="G27" s="115">
        <f ca="1">SUM(OFFSET($H27,0,0,1,MONTH(封面!$G$13)))-SUM(OFFSET('2019预算管理费用'!$H27,0,0,1,MONTH(封面!$G$13)))</f>
        <v>0</v>
      </c>
      <c r="H27" s="125"/>
      <c r="I27" s="125"/>
      <c r="J27" s="125"/>
      <c r="K27" s="125"/>
      <c r="L27" s="125"/>
      <c r="M27" s="81"/>
      <c r="N27" s="125"/>
      <c r="O27" s="125"/>
      <c r="P27" s="125"/>
      <c r="Q27" s="125"/>
      <c r="R27" s="125"/>
      <c r="S27" s="125"/>
      <c r="T27" s="116">
        <f t="shared" si="0"/>
        <v>0</v>
      </c>
      <c r="U27" s="88"/>
    </row>
    <row r="28" spans="1:21" s="15" customFormat="1" ht="17.25" customHeight="1">
      <c r="A28" s="152" t="s">
        <v>155</v>
      </c>
      <c r="B28" s="146" t="s">
        <v>29</v>
      </c>
      <c r="C28" s="45" t="s">
        <v>30</v>
      </c>
      <c r="D28" s="115">
        <f ca="1">OFFSET($H28,0,MONTH(封面!$G$13)-1,)-OFFSET('2019管理费用'!$H28,0,MONTH(封面!$G$13)-1,)</f>
        <v>0</v>
      </c>
      <c r="E28" s="115">
        <f ca="1">OFFSET($H28,0,MONTH(封面!$G$13)-1,)-OFFSET('2019预算管理费用'!$H28,0,MONTH(封面!$G$13)-1,)</f>
        <v>0</v>
      </c>
      <c r="F28" s="115">
        <f ca="1">SUM(OFFSET($H28,0,0,1,MONTH(封面!$G$13)))-SUM(OFFSET('2019管理费用'!$H28,0,0,1,MONTH(封面!$G$13)))</f>
        <v>0</v>
      </c>
      <c r="G28" s="115">
        <f ca="1">SUM(OFFSET($H28,0,0,1,MONTH(封面!$G$13)))-SUM(OFFSET('2019预算管理费用'!$H28,0,0,1,MONTH(封面!$G$13)))</f>
        <v>0</v>
      </c>
      <c r="H28" s="125"/>
      <c r="I28" s="125"/>
      <c r="J28" s="125"/>
      <c r="K28" s="125"/>
      <c r="L28" s="125"/>
      <c r="M28" s="81"/>
      <c r="N28" s="125"/>
      <c r="O28" s="125"/>
      <c r="P28" s="125"/>
      <c r="Q28" s="125"/>
      <c r="R28" s="125"/>
      <c r="S28" s="125"/>
      <c r="T28" s="116">
        <f t="shared" si="0"/>
        <v>0</v>
      </c>
      <c r="U28" s="88"/>
    </row>
    <row r="29" spans="1:21" s="15" customFormat="1" ht="17.25" customHeight="1">
      <c r="A29" s="152"/>
      <c r="B29" s="146"/>
      <c r="C29" s="45" t="s">
        <v>31</v>
      </c>
      <c r="D29" s="115">
        <f ca="1">OFFSET($H29,0,MONTH(封面!$G$13)-1,)-OFFSET('2019管理费用'!$H29,0,MONTH(封面!$G$13)-1,)</f>
        <v>-496.39000000000033</v>
      </c>
      <c r="E29" s="115">
        <f ca="1">OFFSET($H29,0,MONTH(封面!$G$13)-1,)-OFFSET('2019预算管理费用'!$H29,0,MONTH(封面!$G$13)-1,)</f>
        <v>3700.7</v>
      </c>
      <c r="F29" s="115">
        <f ca="1">SUM(OFFSET($H29,0,0,1,MONTH(封面!$G$13)))-SUM(OFFSET('2019管理费用'!$H29,0,0,1,MONTH(封面!$G$13)))</f>
        <v>-3993.8400000000011</v>
      </c>
      <c r="G29" s="115">
        <f ca="1">SUM(OFFSET($H29,0,0,1,MONTH(封面!$G$13)))-SUM(OFFSET('2019预算管理费用'!$H29,0,0,1,MONTH(封面!$G$13)))</f>
        <v>5526.2</v>
      </c>
      <c r="H29" s="125"/>
      <c r="I29" s="125">
        <v>1825.5</v>
      </c>
      <c r="J29" s="125"/>
      <c r="K29" s="125">
        <v>3700.7</v>
      </c>
      <c r="L29" s="125"/>
      <c r="M29" s="81"/>
      <c r="N29" s="125"/>
      <c r="O29" s="125"/>
      <c r="P29" s="125"/>
      <c r="Q29" s="125"/>
      <c r="R29" s="125"/>
      <c r="S29" s="125"/>
      <c r="T29" s="116">
        <f t="shared" si="0"/>
        <v>5526.2</v>
      </c>
      <c r="U29" s="88"/>
    </row>
    <row r="30" spans="1:21" s="15" customFormat="1" ht="17.25" customHeight="1">
      <c r="A30" s="152"/>
      <c r="B30" s="46" t="s">
        <v>32</v>
      </c>
      <c r="C30" s="45" t="s">
        <v>33</v>
      </c>
      <c r="D30" s="115">
        <f ca="1">OFFSET($H30,0,MONTH(封面!$G$13)-1,)-OFFSET('2019管理费用'!$H30,0,MONTH(封面!$G$13)-1,)</f>
        <v>19691</v>
      </c>
      <c r="E30" s="115">
        <f ca="1">OFFSET($H30,0,MONTH(封面!$G$13)-1,)-OFFSET('2019预算管理费用'!$H30,0,MONTH(封面!$G$13)-1,)</f>
        <v>19691</v>
      </c>
      <c r="F30" s="115">
        <f ca="1">SUM(OFFSET($H30,0,0,1,MONTH(封面!$G$13)))-SUM(OFFSET('2019管理费用'!$H30,0,0,1,MONTH(封面!$G$13)))</f>
        <v>34726</v>
      </c>
      <c r="G30" s="115">
        <f ca="1">SUM(OFFSET($H30,0,0,1,MONTH(封面!$G$13)))-SUM(OFFSET('2019预算管理费用'!$H30,0,0,1,MONTH(封面!$G$13)))</f>
        <v>34726</v>
      </c>
      <c r="H30" s="125"/>
      <c r="I30" s="125">
        <v>9840</v>
      </c>
      <c r="J30" s="125">
        <v>5195</v>
      </c>
      <c r="K30" s="125">
        <v>19691</v>
      </c>
      <c r="L30" s="125"/>
      <c r="M30" s="81"/>
      <c r="N30" s="125"/>
      <c r="O30" s="125"/>
      <c r="P30" s="125"/>
      <c r="Q30" s="125"/>
      <c r="R30" s="125"/>
      <c r="S30" s="125"/>
      <c r="T30" s="116">
        <f t="shared" si="0"/>
        <v>34726</v>
      </c>
      <c r="U30" s="88"/>
    </row>
    <row r="31" spans="1:21" s="15" customFormat="1" ht="17.25" customHeight="1">
      <c r="A31" s="152"/>
      <c r="B31" s="146" t="s">
        <v>156</v>
      </c>
      <c r="C31" s="45" t="s">
        <v>34</v>
      </c>
      <c r="D31" s="115">
        <f ca="1">OFFSET($H31,0,MONTH(封面!$G$13)-1,)-OFFSET('2019管理费用'!$H31,0,MONTH(封面!$G$13)-1,)</f>
        <v>-108.84000000000015</v>
      </c>
      <c r="E31" s="115">
        <f ca="1">OFFSET($H31,0,MONTH(封面!$G$13)-1,)-OFFSET('2019预算管理费用'!$H31,0,MONTH(封面!$G$13)-1,)</f>
        <v>2273.6999999999998</v>
      </c>
      <c r="F31" s="115">
        <f ca="1">SUM(OFFSET($H31,0,0,1,MONTH(封面!$G$13)))-SUM(OFFSET('2019管理费用'!$H31,0,0,1,MONTH(封面!$G$13)))</f>
        <v>-601.1899999999996</v>
      </c>
      <c r="G31" s="115">
        <f ca="1">SUM(OFFSET($H31,0,0,1,MONTH(封面!$G$13)))-SUM(OFFSET('2019预算管理费用'!$H31,0,0,1,MONTH(封面!$G$13)))</f>
        <v>6116.75</v>
      </c>
      <c r="H31" s="125">
        <v>-714.48</v>
      </c>
      <c r="I31" s="125"/>
      <c r="J31" s="125">
        <v>4557.53</v>
      </c>
      <c r="K31" s="125">
        <v>2273.6999999999998</v>
      </c>
      <c r="L31" s="125"/>
      <c r="M31" s="81"/>
      <c r="N31" s="125"/>
      <c r="O31" s="125"/>
      <c r="P31" s="125"/>
      <c r="Q31" s="125"/>
      <c r="R31" s="125"/>
      <c r="S31" s="125"/>
      <c r="T31" s="116">
        <f t="shared" si="0"/>
        <v>6116.75</v>
      </c>
      <c r="U31" s="88"/>
    </row>
    <row r="32" spans="1:21" s="15" customFormat="1" ht="17.25" customHeight="1">
      <c r="A32" s="152"/>
      <c r="B32" s="146"/>
      <c r="C32" s="45" t="s">
        <v>35</v>
      </c>
      <c r="D32" s="115">
        <f ca="1">OFFSET($H32,0,MONTH(封面!$G$13)-1,)-OFFSET('2019管理费用'!$H32,0,MONTH(封面!$G$13)-1,)</f>
        <v>0</v>
      </c>
      <c r="E32" s="115">
        <f ca="1">OFFSET($H32,0,MONTH(封面!$G$13)-1,)-OFFSET('2019预算管理费用'!$H32,0,MONTH(封面!$G$13)-1,)</f>
        <v>0</v>
      </c>
      <c r="F32" s="115">
        <f ca="1">SUM(OFFSET($H32,0,0,1,MONTH(封面!$G$13)))-SUM(OFFSET('2019管理费用'!$H32,0,0,1,MONTH(封面!$G$13)))</f>
        <v>0</v>
      </c>
      <c r="G32" s="115">
        <f ca="1">SUM(OFFSET($H32,0,0,1,MONTH(封面!$G$13)))-SUM(OFFSET('2019预算管理费用'!$H32,0,0,1,MONTH(封面!$G$13)))</f>
        <v>0</v>
      </c>
      <c r="H32" s="125"/>
      <c r="I32" s="125"/>
      <c r="J32" s="125"/>
      <c r="K32" s="125"/>
      <c r="L32" s="125"/>
      <c r="M32" s="81"/>
      <c r="N32" s="125"/>
      <c r="O32" s="125"/>
      <c r="P32" s="125"/>
      <c r="Q32" s="125"/>
      <c r="R32" s="125"/>
      <c r="S32" s="125"/>
      <c r="T32" s="116">
        <f t="shared" si="0"/>
        <v>0</v>
      </c>
      <c r="U32" s="88"/>
    </row>
    <row r="33" spans="1:21" s="15" customFormat="1" ht="17.25" customHeight="1">
      <c r="A33" s="152"/>
      <c r="B33" s="146"/>
      <c r="C33" s="45" t="s">
        <v>36</v>
      </c>
      <c r="D33" s="115">
        <f ca="1">OFFSET($H33,0,MONTH(封面!$G$13)-1,)-OFFSET('2019管理费用'!$H33,0,MONTH(封面!$G$13)-1,)</f>
        <v>0</v>
      </c>
      <c r="E33" s="115">
        <f ca="1">OFFSET($H33,0,MONTH(封面!$G$13)-1,)-OFFSET('2019预算管理费用'!$H33,0,MONTH(封面!$G$13)-1,)</f>
        <v>0</v>
      </c>
      <c r="F33" s="115">
        <f ca="1">SUM(OFFSET($H33,0,0,1,MONTH(封面!$G$13)))-SUM(OFFSET('2019管理费用'!$H33,0,0,1,MONTH(封面!$G$13)))</f>
        <v>-630</v>
      </c>
      <c r="G33" s="115">
        <f ca="1">SUM(OFFSET($H33,0,0,1,MONTH(封面!$G$13)))-SUM(OFFSET('2019预算管理费用'!$H33,0,0,1,MONTH(封面!$G$13)))</f>
        <v>0</v>
      </c>
      <c r="H33" s="125"/>
      <c r="I33" s="125"/>
      <c r="J33" s="125"/>
      <c r="K33" s="125"/>
      <c r="L33" s="125"/>
      <c r="M33" s="81"/>
      <c r="N33" s="125"/>
      <c r="O33" s="125"/>
      <c r="P33" s="125"/>
      <c r="Q33" s="125"/>
      <c r="R33" s="125"/>
      <c r="S33" s="125"/>
      <c r="T33" s="116">
        <f t="shared" si="0"/>
        <v>0</v>
      </c>
      <c r="U33" s="88"/>
    </row>
    <row r="34" spans="1:21" s="15" customFormat="1" ht="17.25" customHeight="1">
      <c r="A34" s="152"/>
      <c r="B34" s="146" t="s">
        <v>37</v>
      </c>
      <c r="C34" s="45" t="s">
        <v>38</v>
      </c>
      <c r="D34" s="115">
        <f ca="1">OFFSET($H34,0,MONTH(封面!$G$13)-1,)-OFFSET('2019管理费用'!$H34,0,MONTH(封面!$G$13)-1,)</f>
        <v>7263.23</v>
      </c>
      <c r="E34" s="115">
        <f ca="1">OFFSET($H34,0,MONTH(封面!$G$13)-1,)-OFFSET('2019预算管理费用'!$H34,0,MONTH(封面!$G$13)-1,)</f>
        <v>13793.72</v>
      </c>
      <c r="F34" s="115">
        <f ca="1">SUM(OFFSET($H34,0,0,1,MONTH(封面!$G$13)))-SUM(OFFSET('2019管理费用'!$H34,0,0,1,MONTH(封面!$G$13)))</f>
        <v>-13708.489999999998</v>
      </c>
      <c r="G34" s="115">
        <f ca="1">SUM(OFFSET($H34,0,0,1,MONTH(封面!$G$13)))-SUM(OFFSET('2019预算管理费用'!$H34,0,0,1,MONTH(封面!$G$13)))</f>
        <v>26273.360000000001</v>
      </c>
      <c r="H34" s="125">
        <v>2456.31</v>
      </c>
      <c r="I34" s="125">
        <v>3863.25</v>
      </c>
      <c r="J34" s="125">
        <v>6160.08</v>
      </c>
      <c r="K34" s="125">
        <v>13793.72</v>
      </c>
      <c r="L34" s="125"/>
      <c r="M34" s="81"/>
      <c r="N34" s="125"/>
      <c r="O34" s="125"/>
      <c r="P34" s="125"/>
      <c r="Q34" s="125"/>
      <c r="R34" s="125"/>
      <c r="S34" s="125"/>
      <c r="T34" s="116">
        <f t="shared" si="0"/>
        <v>26273.360000000001</v>
      </c>
      <c r="U34" s="88"/>
    </row>
    <row r="35" spans="1:21" s="15" customFormat="1" ht="17.25" customHeight="1">
      <c r="A35" s="152"/>
      <c r="B35" s="146"/>
      <c r="C35" s="45" t="s">
        <v>39</v>
      </c>
      <c r="D35" s="115">
        <f ca="1">OFFSET($H35,0,MONTH(封面!$G$13)-1,)-OFFSET('2019管理费用'!$H35,0,MONTH(封面!$G$13)-1,)</f>
        <v>0</v>
      </c>
      <c r="E35" s="115">
        <f ca="1">OFFSET($H35,0,MONTH(封面!$G$13)-1,)-OFFSET('2019预算管理费用'!$H35,0,MONTH(封面!$G$13)-1,)</f>
        <v>0</v>
      </c>
      <c r="F35" s="115">
        <f ca="1">SUM(OFFSET($H35,0,0,1,MONTH(封面!$G$13)))-SUM(OFFSET('2019管理费用'!$H35,0,0,1,MONTH(封面!$G$13)))</f>
        <v>0</v>
      </c>
      <c r="G35" s="115">
        <f ca="1">SUM(OFFSET($H35,0,0,1,MONTH(封面!$G$13)))-SUM(OFFSET('2019预算管理费用'!$H35,0,0,1,MONTH(封面!$G$13)))</f>
        <v>0</v>
      </c>
      <c r="H35" s="125"/>
      <c r="I35" s="125"/>
      <c r="J35" s="125"/>
      <c r="K35" s="125"/>
      <c r="L35" s="125"/>
      <c r="M35" s="81"/>
      <c r="N35" s="125"/>
      <c r="O35" s="125"/>
      <c r="P35" s="125"/>
      <c r="Q35" s="125"/>
      <c r="R35" s="125"/>
      <c r="S35" s="125"/>
      <c r="T35" s="116">
        <f t="shared" si="0"/>
        <v>0</v>
      </c>
      <c r="U35" s="88"/>
    </row>
    <row r="36" spans="1:21" s="15" customFormat="1" ht="17.25" customHeight="1">
      <c r="A36" s="152"/>
      <c r="B36" s="46" t="s">
        <v>157</v>
      </c>
      <c r="C36" s="45" t="s">
        <v>40</v>
      </c>
      <c r="D36" s="115">
        <f ca="1">OFFSET($H36,0,MONTH(封面!$G$13)-1,)-OFFSET('2019管理费用'!$H36,0,MONTH(封面!$G$13)-1,)</f>
        <v>-25656.28</v>
      </c>
      <c r="E36" s="115">
        <f ca="1">OFFSET($H36,0,MONTH(封面!$G$13)-1,)-OFFSET('2019预算管理费用'!$H36,0,MONTH(封面!$G$13)-1,)</f>
        <v>5301</v>
      </c>
      <c r="F36" s="115">
        <f ca="1">SUM(OFFSET($H36,0,0,1,MONTH(封面!$G$13)))-SUM(OFFSET('2019管理费用'!$H36,0,0,1,MONTH(封面!$G$13)))</f>
        <v>-59293.069999999985</v>
      </c>
      <c r="G36" s="115">
        <f ca="1">SUM(OFFSET($H36,0,0,1,MONTH(封面!$G$13)))-SUM(OFFSET('2019预算管理费用'!$H36,0,0,1,MONTH(封面!$G$13)))</f>
        <v>25622.510000000002</v>
      </c>
      <c r="H36" s="125">
        <v>2805.34</v>
      </c>
      <c r="I36" s="125">
        <v>1954.17</v>
      </c>
      <c r="J36" s="125">
        <v>15562</v>
      </c>
      <c r="K36" s="125">
        <v>5301</v>
      </c>
      <c r="L36" s="125"/>
      <c r="M36" s="81"/>
      <c r="N36" s="125"/>
      <c r="O36" s="125"/>
      <c r="P36" s="125"/>
      <c r="Q36" s="125"/>
      <c r="R36" s="125"/>
      <c r="S36" s="125"/>
      <c r="T36" s="116">
        <f t="shared" si="0"/>
        <v>25622.510000000002</v>
      </c>
      <c r="U36" s="88"/>
    </row>
    <row r="37" spans="1:21" s="15" customFormat="1" ht="24.75" customHeight="1">
      <c r="A37" s="152"/>
      <c r="B37" s="46" t="s">
        <v>41</v>
      </c>
      <c r="C37" s="45" t="s">
        <v>42</v>
      </c>
      <c r="D37" s="115">
        <f ca="1">OFFSET($H37,0,MONTH(封面!$G$13)-1,)-OFFSET('2019管理费用'!$H37,0,MONTH(封面!$G$13)-1,)</f>
        <v>-2075.9199999999983</v>
      </c>
      <c r="E37" s="115">
        <f ca="1">OFFSET($H37,0,MONTH(封面!$G$13)-1,)-OFFSET('2019预算管理费用'!$H37,0,MONTH(封面!$G$13)-1,)</f>
        <v>34976.6</v>
      </c>
      <c r="F37" s="115">
        <f ca="1">SUM(OFFSET($H37,0,0,1,MONTH(封面!$G$13)))-SUM(OFFSET('2019管理费用'!$H37,0,0,1,MONTH(封面!$G$13)))</f>
        <v>-6948.0099999999948</v>
      </c>
      <c r="G37" s="115">
        <f ca="1">SUM(OFFSET($H37,0,0,1,MONTH(封面!$G$13)))-SUM(OFFSET('2019预算管理费用'!$H37,0,0,1,MONTH(封面!$G$13)))</f>
        <v>88724.61</v>
      </c>
      <c r="H37" s="125">
        <v>45010</v>
      </c>
      <c r="I37" s="125">
        <v>2950</v>
      </c>
      <c r="J37" s="125">
        <v>5788.01</v>
      </c>
      <c r="K37" s="125">
        <v>34976.6</v>
      </c>
      <c r="L37" s="125"/>
      <c r="M37" s="81"/>
      <c r="N37" s="125"/>
      <c r="O37" s="125"/>
      <c r="P37" s="125"/>
      <c r="Q37" s="125"/>
      <c r="R37" s="125"/>
      <c r="S37" s="125"/>
      <c r="T37" s="116">
        <f t="shared" si="0"/>
        <v>88724.61</v>
      </c>
      <c r="U37" s="88"/>
    </row>
    <row r="38" spans="1:21" s="15" customFormat="1" ht="17.25" customHeight="1">
      <c r="A38" s="152"/>
      <c r="B38" s="146" t="s">
        <v>158</v>
      </c>
      <c r="C38" s="45" t="s">
        <v>43</v>
      </c>
      <c r="D38" s="115">
        <f ca="1">OFFSET($H38,0,MONTH(封面!$G$13)-1,)-OFFSET('2019管理费用'!$H38,0,MONTH(封面!$G$13)-1,)</f>
        <v>0</v>
      </c>
      <c r="E38" s="115">
        <f ca="1">OFFSET($H38,0,MONTH(封面!$G$13)-1,)-OFFSET('2019预算管理费用'!$H38,0,MONTH(封面!$G$13)-1,)</f>
        <v>0</v>
      </c>
      <c r="F38" s="115">
        <f ca="1">SUM(OFFSET($H38,0,0,1,MONTH(封面!$G$13)))-SUM(OFFSET('2019管理费用'!$H38,0,0,1,MONTH(封面!$G$13)))</f>
        <v>0</v>
      </c>
      <c r="G38" s="115">
        <f ca="1">SUM(OFFSET($H38,0,0,1,MONTH(封面!$G$13)))-SUM(OFFSET('2019预算管理费用'!$H38,0,0,1,MONTH(封面!$G$13)))</f>
        <v>0</v>
      </c>
      <c r="H38" s="125"/>
      <c r="I38" s="125"/>
      <c r="J38" s="125"/>
      <c r="K38" s="125"/>
      <c r="L38" s="125"/>
      <c r="M38" s="81"/>
      <c r="N38" s="125"/>
      <c r="O38" s="125"/>
      <c r="P38" s="125"/>
      <c r="Q38" s="125"/>
      <c r="R38" s="125"/>
      <c r="S38" s="125"/>
      <c r="T38" s="116">
        <f t="shared" si="0"/>
        <v>0</v>
      </c>
      <c r="U38" s="88"/>
    </row>
    <row r="39" spans="1:21" s="15" customFormat="1" ht="17.25" customHeight="1">
      <c r="A39" s="152"/>
      <c r="B39" s="146"/>
      <c r="C39" s="45" t="s">
        <v>44</v>
      </c>
      <c r="D39" s="115">
        <f ca="1">OFFSET($H39,0,MONTH(封面!$G$13)-1,)-OFFSET('2019管理费用'!$H39,0,MONTH(封面!$G$13)-1,)</f>
        <v>0</v>
      </c>
      <c r="E39" s="115">
        <f ca="1">OFFSET($H39,0,MONTH(封面!$G$13)-1,)-OFFSET('2019预算管理费用'!$H39,0,MONTH(封面!$G$13)-1,)</f>
        <v>0</v>
      </c>
      <c r="F39" s="115">
        <f ca="1">SUM(OFFSET($H39,0,0,1,MONTH(封面!$G$13)))-SUM(OFFSET('2019管理费用'!$H39,0,0,1,MONTH(封面!$G$13)))</f>
        <v>-280.06</v>
      </c>
      <c r="G39" s="115">
        <f ca="1">SUM(OFFSET($H39,0,0,1,MONTH(封面!$G$13)))-SUM(OFFSET('2019预算管理费用'!$H39,0,0,1,MONTH(封面!$G$13)))</f>
        <v>0</v>
      </c>
      <c r="H39" s="125"/>
      <c r="I39" s="125"/>
      <c r="J39" s="125"/>
      <c r="K39" s="125"/>
      <c r="L39" s="125"/>
      <c r="M39" s="81"/>
      <c r="N39" s="125"/>
      <c r="O39" s="125"/>
      <c r="P39" s="125"/>
      <c r="Q39" s="125"/>
      <c r="R39" s="125"/>
      <c r="S39" s="125"/>
      <c r="T39" s="116">
        <f t="shared" si="0"/>
        <v>0</v>
      </c>
      <c r="U39" s="88"/>
    </row>
    <row r="40" spans="1:21" s="15" customFormat="1" ht="17.25" customHeight="1">
      <c r="A40" s="152"/>
      <c r="B40" s="46" t="s">
        <v>45</v>
      </c>
      <c r="C40" s="45" t="s">
        <v>46</v>
      </c>
      <c r="D40" s="115">
        <f ca="1">OFFSET($H40,0,MONTH(封面!$G$13)-1,)-OFFSET('2019管理费用'!$H40,0,MONTH(封面!$G$13)-1,)</f>
        <v>0</v>
      </c>
      <c r="E40" s="115">
        <f ca="1">OFFSET($H40,0,MONTH(封面!$G$13)-1,)-OFFSET('2019预算管理费用'!$H40,0,MONTH(封面!$G$13)-1,)</f>
        <v>0</v>
      </c>
      <c r="F40" s="115">
        <f ca="1">SUM(OFFSET($H40,0,0,1,MONTH(封面!$G$13)))-SUM(OFFSET('2019管理费用'!$H40,0,0,1,MONTH(封面!$G$13)))</f>
        <v>0</v>
      </c>
      <c r="G40" s="115">
        <f ca="1">SUM(OFFSET($H40,0,0,1,MONTH(封面!$G$13)))-SUM(OFFSET('2019预算管理费用'!$H40,0,0,1,MONTH(封面!$G$13)))</f>
        <v>0</v>
      </c>
      <c r="H40" s="125"/>
      <c r="I40" s="125"/>
      <c r="J40" s="125"/>
      <c r="K40" s="125"/>
      <c r="L40" s="125"/>
      <c r="M40" s="81"/>
      <c r="N40" s="125"/>
      <c r="O40" s="125"/>
      <c r="P40" s="125"/>
      <c r="Q40" s="125"/>
      <c r="R40" s="125"/>
      <c r="S40" s="125"/>
      <c r="T40" s="116">
        <f t="shared" si="0"/>
        <v>0</v>
      </c>
      <c r="U40" s="88"/>
    </row>
    <row r="41" spans="1:21" s="15" customFormat="1" ht="27.75" customHeight="1">
      <c r="A41" s="153" t="s">
        <v>47</v>
      </c>
      <c r="B41" s="47" t="s">
        <v>159</v>
      </c>
      <c r="C41" s="45" t="s">
        <v>435</v>
      </c>
      <c r="D41" s="115">
        <f ca="1">OFFSET($H41,0,MONTH(封面!$G$13)-1,)-OFFSET('2019管理费用'!$H41,0,MONTH(封面!$G$13)-1,)</f>
        <v>57585</v>
      </c>
      <c r="E41" s="115">
        <f ca="1">OFFSET($H41,0,MONTH(封面!$G$13)-1,)-OFFSET('2019预算管理费用'!$H41,0,MONTH(封面!$G$13)-1,)</f>
        <v>58470</v>
      </c>
      <c r="F41" s="115">
        <f ca="1">SUM(OFFSET($H41,0,0,1,MONTH(封面!$G$13)))-SUM(OFFSET('2019管理费用'!$H41,0,0,1,MONTH(封面!$G$13)))</f>
        <v>21591.86</v>
      </c>
      <c r="G41" s="115">
        <f ca="1">SUM(OFFSET($H41,0,0,1,MONTH(封面!$G$13)))-SUM(OFFSET('2019预算管理费用'!$H41,0,0,1,MONTH(封面!$G$13)))</f>
        <v>60136</v>
      </c>
      <c r="H41" s="125"/>
      <c r="I41" s="125"/>
      <c r="J41" s="125">
        <v>1666</v>
      </c>
      <c r="K41" s="125">
        <v>58470</v>
      </c>
      <c r="L41" s="125"/>
      <c r="M41" s="81"/>
      <c r="N41" s="125"/>
      <c r="O41" s="125"/>
      <c r="P41" s="125"/>
      <c r="Q41" s="125"/>
      <c r="R41" s="125"/>
      <c r="S41" s="125"/>
      <c r="T41" s="116">
        <f t="shared" si="0"/>
        <v>60136</v>
      </c>
      <c r="U41" s="88"/>
    </row>
    <row r="42" spans="1:21" s="15" customFormat="1" ht="17.25" customHeight="1">
      <c r="A42" s="153"/>
      <c r="B42" s="46" t="s">
        <v>160</v>
      </c>
      <c r="C42" s="48" t="s">
        <v>436</v>
      </c>
      <c r="D42" s="115">
        <f ca="1">OFFSET($H42,0,MONTH(封面!$G$13)-1,)-OFFSET('2019管理费用'!$H42,0,MONTH(封面!$G$13)-1,)</f>
        <v>-317</v>
      </c>
      <c r="E42" s="115">
        <f ca="1">OFFSET($H42,0,MONTH(封面!$G$13)-1,)-OFFSET('2019预算管理费用'!$H42,0,MONTH(封面!$G$13)-1,)</f>
        <v>3286</v>
      </c>
      <c r="F42" s="115">
        <f ca="1">SUM(OFFSET($H42,0,0,1,MONTH(封面!$G$13)))-SUM(OFFSET('2019管理费用'!$H42,0,0,1,MONTH(封面!$G$13)))</f>
        <v>-5171.18</v>
      </c>
      <c r="G42" s="115">
        <f ca="1">SUM(OFFSET($H42,0,0,1,MONTH(封面!$G$13)))-SUM(OFFSET('2019预算管理费用'!$H42,0,0,1,MONTH(封面!$G$13)))</f>
        <v>10189</v>
      </c>
      <c r="H42" s="125"/>
      <c r="I42" s="125">
        <v>5507</v>
      </c>
      <c r="J42" s="125">
        <v>1396</v>
      </c>
      <c r="K42" s="125">
        <v>3286</v>
      </c>
      <c r="L42" s="125"/>
      <c r="M42" s="81"/>
      <c r="N42" s="125"/>
      <c r="O42" s="125"/>
      <c r="P42" s="125"/>
      <c r="Q42" s="125"/>
      <c r="R42" s="125"/>
      <c r="S42" s="125"/>
      <c r="T42" s="116">
        <f t="shared" si="0"/>
        <v>10189</v>
      </c>
      <c r="U42" s="88"/>
    </row>
    <row r="43" spans="1:21" s="15" customFormat="1" ht="52.5" customHeight="1">
      <c r="A43" s="153"/>
      <c r="B43" s="46" t="s">
        <v>161</v>
      </c>
      <c r="C43" s="48" t="s">
        <v>48</v>
      </c>
      <c r="D43" s="115">
        <f ca="1">OFFSET($H43,0,MONTH(封面!$G$13)-1,)-OFFSET('2019管理费用'!$H43,0,MONTH(封面!$G$13)-1,)</f>
        <v>0</v>
      </c>
      <c r="E43" s="115">
        <f ca="1">OFFSET($H43,0,MONTH(封面!$G$13)-1,)-OFFSET('2019预算管理费用'!$H43,0,MONTH(封面!$G$13)-1,)</f>
        <v>0</v>
      </c>
      <c r="F43" s="115">
        <f ca="1">SUM(OFFSET($H43,0,0,1,MONTH(封面!$G$13)))-SUM(OFFSET('2019管理费用'!$H43,0,0,1,MONTH(封面!$G$13)))</f>
        <v>0</v>
      </c>
      <c r="G43" s="115">
        <f ca="1">SUM(OFFSET($H43,0,0,1,MONTH(封面!$G$13)))-SUM(OFFSET('2019预算管理费用'!$H43,0,0,1,MONTH(封面!$G$13)))</f>
        <v>0</v>
      </c>
      <c r="H43" s="125"/>
      <c r="I43" s="125"/>
      <c r="J43" s="125"/>
      <c r="K43" s="125"/>
      <c r="L43" s="125"/>
      <c r="M43" s="81"/>
      <c r="N43" s="125"/>
      <c r="O43" s="125"/>
      <c r="P43" s="125"/>
      <c r="Q43" s="125"/>
      <c r="R43" s="125"/>
      <c r="S43" s="125"/>
      <c r="T43" s="116">
        <f t="shared" si="0"/>
        <v>0</v>
      </c>
      <c r="U43" s="88"/>
    </row>
    <row r="44" spans="1:21" s="15" customFormat="1" ht="17.25" customHeight="1">
      <c r="A44" s="153"/>
      <c r="B44" s="146" t="s">
        <v>49</v>
      </c>
      <c r="C44" s="48" t="s">
        <v>50</v>
      </c>
      <c r="D44" s="115">
        <f ca="1">OFFSET($H44,0,MONTH(封面!$G$13)-1,)-OFFSET('2019管理费用'!$H44,0,MONTH(封面!$G$13)-1,)</f>
        <v>0</v>
      </c>
      <c r="E44" s="115">
        <f ca="1">OFFSET($H44,0,MONTH(封面!$G$13)-1,)-OFFSET('2019预算管理费用'!$H44,0,MONTH(封面!$G$13)-1,)</f>
        <v>0</v>
      </c>
      <c r="F44" s="115">
        <f ca="1">SUM(OFFSET($H44,0,0,1,MONTH(封面!$G$13)))-SUM(OFFSET('2019管理费用'!$H44,0,0,1,MONTH(封面!$G$13)))</f>
        <v>0</v>
      </c>
      <c r="G44" s="115">
        <f ca="1">SUM(OFFSET($H44,0,0,1,MONTH(封面!$G$13)))-SUM(OFFSET('2019预算管理费用'!$H44,0,0,1,MONTH(封面!$G$13)))</f>
        <v>0</v>
      </c>
      <c r="H44" s="125"/>
      <c r="I44" s="125"/>
      <c r="J44" s="125"/>
      <c r="K44" s="125"/>
      <c r="L44" s="125"/>
      <c r="M44" s="81"/>
      <c r="N44" s="125"/>
      <c r="O44" s="125"/>
      <c r="P44" s="125"/>
      <c r="Q44" s="125"/>
      <c r="R44" s="125"/>
      <c r="S44" s="125"/>
      <c r="T44" s="116">
        <f t="shared" si="0"/>
        <v>0</v>
      </c>
      <c r="U44" s="88"/>
    </row>
    <row r="45" spans="1:21" s="15" customFormat="1" ht="17.25" customHeight="1">
      <c r="A45" s="153"/>
      <c r="B45" s="146"/>
      <c r="C45" s="48" t="s">
        <v>437</v>
      </c>
      <c r="D45" s="115">
        <f ca="1">OFFSET($H45,0,MONTH(封面!$G$13)-1,)-OFFSET('2019管理费用'!$H45,0,MONTH(封面!$G$13)-1,)</f>
        <v>0</v>
      </c>
      <c r="E45" s="115">
        <f ca="1">OFFSET($H45,0,MONTH(封面!$G$13)-1,)-OFFSET('2019预算管理费用'!$H45,0,MONTH(封面!$G$13)-1,)</f>
        <v>0</v>
      </c>
      <c r="F45" s="115">
        <f ca="1">SUM(OFFSET($H45,0,0,1,MONTH(封面!$G$13)))-SUM(OFFSET('2019管理费用'!$H45,0,0,1,MONTH(封面!$G$13)))</f>
        <v>0</v>
      </c>
      <c r="G45" s="115">
        <f ca="1">SUM(OFFSET($H45,0,0,1,MONTH(封面!$G$13)))-SUM(OFFSET('2019预算管理费用'!$H45,0,0,1,MONTH(封面!$G$13)))</f>
        <v>0</v>
      </c>
      <c r="H45" s="125"/>
      <c r="I45" s="125"/>
      <c r="J45" s="125"/>
      <c r="K45" s="125"/>
      <c r="L45" s="125"/>
      <c r="M45" s="81"/>
      <c r="N45" s="125"/>
      <c r="O45" s="125"/>
      <c r="P45" s="125"/>
      <c r="Q45" s="125"/>
      <c r="R45" s="125"/>
      <c r="S45" s="125"/>
      <c r="T45" s="116">
        <f t="shared" si="0"/>
        <v>0</v>
      </c>
      <c r="U45" s="88"/>
    </row>
    <row r="46" spans="1:21" s="15" customFormat="1" ht="17.25" customHeight="1">
      <c r="A46" s="153"/>
      <c r="B46" s="46" t="s">
        <v>51</v>
      </c>
      <c r="C46" s="48" t="s">
        <v>52</v>
      </c>
      <c r="D46" s="115">
        <f ca="1">OFFSET($H46,0,MONTH(封面!$G$13)-1,)-OFFSET('2019管理费用'!$H46,0,MONTH(封面!$G$13)-1,)</f>
        <v>914.83999999999651</v>
      </c>
      <c r="E46" s="115">
        <f ca="1">OFFSET($H46,0,MONTH(封面!$G$13)-1,)-OFFSET('2019预算管理费用'!$H46,0,MONTH(封面!$G$13)-1,)</f>
        <v>73015.94</v>
      </c>
      <c r="F46" s="115">
        <f ca="1">SUM(OFFSET($H46,0,0,1,MONTH(封面!$G$13)))-SUM(OFFSET('2019管理费用'!$H46,0,0,1,MONTH(封面!$G$13)))</f>
        <v>16945.79999999993</v>
      </c>
      <c r="G46" s="115">
        <f ca="1">SUM(OFFSET($H46,0,0,1,MONTH(封面!$G$13)))-SUM(OFFSET('2019预算管理费用'!$H46,0,0,1,MONTH(封面!$G$13)))</f>
        <v>292524.73</v>
      </c>
      <c r="H46" s="125">
        <v>73180.87</v>
      </c>
      <c r="I46" s="125">
        <v>73181.13</v>
      </c>
      <c r="J46" s="125">
        <v>73146.789999999994</v>
      </c>
      <c r="K46" s="125">
        <v>73015.94</v>
      </c>
      <c r="L46" s="125"/>
      <c r="M46" s="81"/>
      <c r="N46" s="125"/>
      <c r="O46" s="125"/>
      <c r="P46" s="125"/>
      <c r="Q46" s="125"/>
      <c r="R46" s="125"/>
      <c r="S46" s="125"/>
      <c r="T46" s="116">
        <f t="shared" si="0"/>
        <v>292524.73</v>
      </c>
      <c r="U46" s="88"/>
    </row>
    <row r="47" spans="1:21" s="15" customFormat="1" ht="17.25" customHeight="1">
      <c r="A47" s="153"/>
      <c r="B47" s="46" t="s">
        <v>211</v>
      </c>
      <c r="C47" s="48" t="s">
        <v>53</v>
      </c>
      <c r="D47" s="115">
        <f ca="1">OFFSET($H47,0,MONTH(封面!$G$13)-1,)-OFFSET('2019管理费用'!$H47,0,MONTH(封面!$G$13)-1,)</f>
        <v>0</v>
      </c>
      <c r="E47" s="115">
        <f ca="1">OFFSET($H47,0,MONTH(封面!$G$13)-1,)-OFFSET('2019预算管理费用'!$H47,0,MONTH(封面!$G$13)-1,)</f>
        <v>0</v>
      </c>
      <c r="F47" s="115">
        <f ca="1">SUM(OFFSET($H47,0,0,1,MONTH(封面!$G$13)))-SUM(OFFSET('2019管理费用'!$H47,0,0,1,MONTH(封面!$G$13)))</f>
        <v>0</v>
      </c>
      <c r="G47" s="115">
        <f ca="1">SUM(OFFSET($H47,0,0,1,MONTH(封面!$G$13)))-SUM(OFFSET('2019预算管理费用'!$H47,0,0,1,MONTH(封面!$G$13)))</f>
        <v>0</v>
      </c>
      <c r="H47" s="125"/>
      <c r="I47" s="125"/>
      <c r="J47" s="125"/>
      <c r="K47" s="125"/>
      <c r="L47" s="125"/>
      <c r="M47" s="81"/>
      <c r="N47" s="125"/>
      <c r="O47" s="125"/>
      <c r="P47" s="125"/>
      <c r="Q47" s="125"/>
      <c r="R47" s="125"/>
      <c r="S47" s="125"/>
      <c r="T47" s="116">
        <f t="shared" si="0"/>
        <v>0</v>
      </c>
      <c r="U47" s="88"/>
    </row>
    <row r="48" spans="1:21" s="15" customFormat="1" ht="17.25" customHeight="1">
      <c r="A48" s="153"/>
      <c r="B48" s="46" t="s">
        <v>54</v>
      </c>
      <c r="C48" s="48" t="s">
        <v>55</v>
      </c>
      <c r="D48" s="115">
        <f ca="1">OFFSET($H48,0,MONTH(封面!$G$13)-1,)-OFFSET('2019管理费用'!$H48,0,MONTH(封面!$G$13)-1,)</f>
        <v>-104338.81</v>
      </c>
      <c r="E48" s="115">
        <f ca="1">OFFSET($H48,0,MONTH(封面!$G$13)-1,)-OFFSET('2019预算管理费用'!$H48,0,MONTH(封面!$G$13)-1,)</f>
        <v>71362.720000000001</v>
      </c>
      <c r="F48" s="115">
        <f ca="1">SUM(OFFSET($H48,0,0,1,MONTH(封面!$G$13)))-SUM(OFFSET('2019管理费用'!$H48,0,0,1,MONTH(封面!$G$13)))</f>
        <v>44268.510000000009</v>
      </c>
      <c r="G48" s="115">
        <f ca="1">SUM(OFFSET($H48,0,0,1,MONTH(封面!$G$13)))-SUM(OFFSET('2019预算管理费用'!$H48,0,0,1,MONTH(封面!$G$13)))</f>
        <v>312606.19</v>
      </c>
      <c r="H48" s="125">
        <v>36355.19</v>
      </c>
      <c r="I48" s="125">
        <v>36355.19</v>
      </c>
      <c r="J48" s="125">
        <v>168533.09</v>
      </c>
      <c r="K48" s="125">
        <v>71362.720000000001</v>
      </c>
      <c r="L48" s="125"/>
      <c r="M48" s="81"/>
      <c r="N48" s="125"/>
      <c r="O48" s="125"/>
      <c r="P48" s="125"/>
      <c r="Q48" s="125"/>
      <c r="R48" s="125"/>
      <c r="S48" s="125"/>
      <c r="T48" s="116">
        <f t="shared" si="0"/>
        <v>312606.19</v>
      </c>
      <c r="U48" s="88"/>
    </row>
    <row r="49" spans="1:21" s="15" customFormat="1" ht="17.25" customHeight="1">
      <c r="A49" s="154" t="s">
        <v>212</v>
      </c>
      <c r="B49" s="151" t="s">
        <v>213</v>
      </c>
      <c r="C49" s="48" t="s">
        <v>56</v>
      </c>
      <c r="D49" s="115">
        <f ca="1">OFFSET($H49,0,MONTH(封面!$G$13)-1,)-OFFSET('2019管理费用'!$H49,0,MONTH(封面!$G$13)-1,)</f>
        <v>0</v>
      </c>
      <c r="E49" s="115">
        <f ca="1">OFFSET($H49,0,MONTH(封面!$G$13)-1,)-OFFSET('2019预算管理费用'!$H49,0,MONTH(封面!$G$13)-1,)</f>
        <v>0</v>
      </c>
      <c r="F49" s="115">
        <f ca="1">SUM(OFFSET($H49,0,0,1,MONTH(封面!$G$13)))-SUM(OFFSET('2019管理费用'!$H49,0,0,1,MONTH(封面!$G$13)))</f>
        <v>0</v>
      </c>
      <c r="G49" s="115">
        <f ca="1">SUM(OFFSET($H49,0,0,1,MONTH(封面!$G$13)))-SUM(OFFSET('2019预算管理费用'!$H49,0,0,1,MONTH(封面!$G$13)))</f>
        <v>0</v>
      </c>
      <c r="H49" s="125"/>
      <c r="I49" s="125"/>
      <c r="J49" s="125"/>
      <c r="K49" s="125"/>
      <c r="L49" s="125"/>
      <c r="M49" s="81"/>
      <c r="N49" s="125"/>
      <c r="O49" s="125"/>
      <c r="P49" s="125"/>
      <c r="Q49" s="125"/>
      <c r="R49" s="125"/>
      <c r="S49" s="125"/>
      <c r="T49" s="116">
        <f t="shared" si="0"/>
        <v>0</v>
      </c>
      <c r="U49" s="88"/>
    </row>
    <row r="50" spans="1:21" s="15" customFormat="1" ht="17.25" customHeight="1">
      <c r="A50" s="154"/>
      <c r="B50" s="151"/>
      <c r="C50" s="48" t="s">
        <v>57</v>
      </c>
      <c r="D50" s="115">
        <f ca="1">OFFSET($H50,0,MONTH(封面!$G$13)-1,)-OFFSET('2019管理费用'!$H50,0,MONTH(封面!$G$13)-1,)</f>
        <v>0</v>
      </c>
      <c r="E50" s="115">
        <f ca="1">OFFSET($H50,0,MONTH(封面!$G$13)-1,)-OFFSET('2019预算管理费用'!$H50,0,MONTH(封面!$G$13)-1,)</f>
        <v>0</v>
      </c>
      <c r="F50" s="115">
        <f ca="1">SUM(OFFSET($H50,0,0,1,MONTH(封面!$G$13)))-SUM(OFFSET('2019管理费用'!$H50,0,0,1,MONTH(封面!$G$13)))</f>
        <v>0</v>
      </c>
      <c r="G50" s="115">
        <f ca="1">SUM(OFFSET($H50,0,0,1,MONTH(封面!$G$13)))-SUM(OFFSET('2019预算管理费用'!$H50,0,0,1,MONTH(封面!$G$13)))</f>
        <v>0</v>
      </c>
      <c r="H50" s="125"/>
      <c r="I50" s="125"/>
      <c r="J50" s="125"/>
      <c r="K50" s="125"/>
      <c r="L50" s="125"/>
      <c r="M50" s="81"/>
      <c r="N50" s="125"/>
      <c r="O50" s="125"/>
      <c r="P50" s="125"/>
      <c r="Q50" s="125"/>
      <c r="R50" s="125"/>
      <c r="S50" s="125"/>
      <c r="T50" s="116">
        <f t="shared" si="0"/>
        <v>0</v>
      </c>
      <c r="U50" s="88"/>
    </row>
    <row r="51" spans="1:21" s="15" customFormat="1" ht="17.25" customHeight="1">
      <c r="A51" s="154"/>
      <c r="B51" s="151"/>
      <c r="C51" s="48" t="s">
        <v>438</v>
      </c>
      <c r="D51" s="115">
        <f ca="1">OFFSET($H51,0,MONTH(封面!$G$13)-1,)-OFFSET('2019管理费用'!$H51,0,MONTH(封面!$G$13)-1,)</f>
        <v>0</v>
      </c>
      <c r="E51" s="115">
        <f ca="1">OFFSET($H51,0,MONTH(封面!$G$13)-1,)-OFFSET('2019预算管理费用'!$H51,0,MONTH(封面!$G$13)-1,)</f>
        <v>0</v>
      </c>
      <c r="F51" s="115">
        <f ca="1">SUM(OFFSET($H51,0,0,1,MONTH(封面!$G$13)))-SUM(OFFSET('2019管理费用'!$H51,0,0,1,MONTH(封面!$G$13)))</f>
        <v>0</v>
      </c>
      <c r="G51" s="115">
        <f ca="1">SUM(OFFSET($H51,0,0,1,MONTH(封面!$G$13)))-SUM(OFFSET('2019预算管理费用'!$H51,0,0,1,MONTH(封面!$G$13)))</f>
        <v>0</v>
      </c>
      <c r="H51" s="125"/>
      <c r="I51" s="125"/>
      <c r="J51" s="125"/>
      <c r="K51" s="125"/>
      <c r="L51" s="125"/>
      <c r="M51" s="81"/>
      <c r="N51" s="125"/>
      <c r="O51" s="125"/>
      <c r="P51" s="125"/>
      <c r="Q51" s="125"/>
      <c r="R51" s="125"/>
      <c r="S51" s="125"/>
      <c r="T51" s="116">
        <f t="shared" si="0"/>
        <v>0</v>
      </c>
      <c r="U51" s="88"/>
    </row>
    <row r="52" spans="1:21" s="15" customFormat="1" ht="17.25" customHeight="1">
      <c r="A52" s="154"/>
      <c r="B52" s="146" t="s">
        <v>58</v>
      </c>
      <c r="C52" s="48" t="s">
        <v>59</v>
      </c>
      <c r="D52" s="115">
        <f ca="1">OFFSET($H52,0,MONTH(封面!$G$13)-1,)-OFFSET('2019管理费用'!$H52,0,MONTH(封面!$G$13)-1,)</f>
        <v>-41464.1</v>
      </c>
      <c r="E52" s="115">
        <f ca="1">OFFSET($H52,0,MONTH(封面!$G$13)-1,)-OFFSET('2019预算管理费用'!$H52,0,MONTH(封面!$G$13)-1,)</f>
        <v>0</v>
      </c>
      <c r="F52" s="115">
        <f ca="1">SUM(OFFSET($H52,0,0,1,MONTH(封面!$G$13)))-SUM(OFFSET('2019管理费用'!$H52,0,0,1,MONTH(封面!$G$13)))</f>
        <v>-273889.75</v>
      </c>
      <c r="G52" s="115">
        <f ca="1">SUM(OFFSET($H52,0,0,1,MONTH(封面!$G$13)))-SUM(OFFSET('2019预算管理费用'!$H52,0,0,1,MONTH(封面!$G$13)))</f>
        <v>63906.01</v>
      </c>
      <c r="H52" s="125">
        <v>5472.92</v>
      </c>
      <c r="I52" s="125">
        <v>48927.08</v>
      </c>
      <c r="J52" s="125">
        <v>9506.01</v>
      </c>
      <c r="K52" s="125"/>
      <c r="L52" s="125"/>
      <c r="M52" s="81"/>
      <c r="N52" s="125"/>
      <c r="O52" s="125"/>
      <c r="P52" s="125"/>
      <c r="Q52" s="125"/>
      <c r="R52" s="125"/>
      <c r="S52" s="125"/>
      <c r="T52" s="116">
        <f t="shared" si="0"/>
        <v>63906.01</v>
      </c>
      <c r="U52" s="88"/>
    </row>
    <row r="53" spans="1:21" s="15" customFormat="1" ht="17.25" customHeight="1">
      <c r="A53" s="154"/>
      <c r="B53" s="146"/>
      <c r="C53" s="48" t="s">
        <v>60</v>
      </c>
      <c r="D53" s="115">
        <f ca="1">OFFSET($H53,0,MONTH(封面!$G$13)-1,)-OFFSET('2019管理费用'!$H53,0,MONTH(封面!$G$13)-1,)</f>
        <v>16769.810000000001</v>
      </c>
      <c r="E53" s="115">
        <f ca="1">OFFSET($H53,0,MONTH(封面!$G$13)-1,)-OFFSET('2019预算管理费用'!$H53,0,MONTH(封面!$G$13)-1,)</f>
        <v>17169.810000000001</v>
      </c>
      <c r="F53" s="115">
        <f ca="1">SUM(OFFSET($H53,0,0,1,MONTH(封面!$G$13)))-SUM(OFFSET('2019管理费用'!$H53,0,0,1,MONTH(封面!$G$13)))</f>
        <v>16157.190000000002</v>
      </c>
      <c r="G53" s="115">
        <f ca="1">SUM(OFFSET($H53,0,0,1,MONTH(封面!$G$13)))-SUM(OFFSET('2019预算管理费用'!$H53,0,0,1,MONTH(封面!$G$13)))</f>
        <v>11557.190000000002</v>
      </c>
      <c r="H53" s="125">
        <v>-7200</v>
      </c>
      <c r="I53" s="125">
        <v>500</v>
      </c>
      <c r="J53" s="125">
        <v>1087.3800000000001</v>
      </c>
      <c r="K53" s="125">
        <v>17169.810000000001</v>
      </c>
      <c r="L53" s="125"/>
      <c r="M53" s="81"/>
      <c r="N53" s="125"/>
      <c r="O53" s="125"/>
      <c r="P53" s="125"/>
      <c r="Q53" s="125"/>
      <c r="R53" s="125"/>
      <c r="S53" s="125"/>
      <c r="T53" s="116">
        <f t="shared" si="0"/>
        <v>11557.190000000002</v>
      </c>
      <c r="U53" s="88"/>
    </row>
    <row r="54" spans="1:21" s="15" customFormat="1" ht="17.25" customHeight="1">
      <c r="A54" s="154"/>
      <c r="B54" s="146"/>
      <c r="C54" s="48" t="s">
        <v>439</v>
      </c>
      <c r="D54" s="115">
        <f ca="1">OFFSET($H54,0,MONTH(封面!$G$13)-1,)-OFFSET('2019管理费用'!$H54,0,MONTH(封面!$G$13)-1,)</f>
        <v>0</v>
      </c>
      <c r="E54" s="115">
        <f ca="1">OFFSET($H54,0,MONTH(封面!$G$13)-1,)-OFFSET('2019预算管理费用'!$H54,0,MONTH(封面!$G$13)-1,)</f>
        <v>0</v>
      </c>
      <c r="F54" s="115">
        <f ca="1">SUM(OFFSET($H54,0,0,1,MONTH(封面!$G$13)))-SUM(OFFSET('2019管理费用'!$H54,0,0,1,MONTH(封面!$G$13)))</f>
        <v>0</v>
      </c>
      <c r="G54" s="115">
        <f ca="1">SUM(OFFSET($H54,0,0,1,MONTH(封面!$G$13)))-SUM(OFFSET('2019预算管理费用'!$H54,0,0,1,MONTH(封面!$G$13)))</f>
        <v>0</v>
      </c>
      <c r="H54" s="125"/>
      <c r="I54" s="125"/>
      <c r="J54" s="125"/>
      <c r="K54" s="125"/>
      <c r="L54" s="125"/>
      <c r="M54" s="81"/>
      <c r="N54" s="125"/>
      <c r="O54" s="125"/>
      <c r="P54" s="125"/>
      <c r="Q54" s="125"/>
      <c r="R54" s="125"/>
      <c r="S54" s="125"/>
      <c r="T54" s="116">
        <f t="shared" si="0"/>
        <v>0</v>
      </c>
      <c r="U54" s="88"/>
    </row>
    <row r="55" spans="1:21" s="15" customFormat="1" ht="17.25" customHeight="1">
      <c r="A55" s="154"/>
      <c r="B55" s="49" t="s">
        <v>61</v>
      </c>
      <c r="C55" s="48" t="s">
        <v>62</v>
      </c>
      <c r="D55" s="115">
        <f ca="1">OFFSET($H55,0,MONTH(封面!$G$13)-1,)-OFFSET('2019管理费用'!$H55,0,MONTH(封面!$G$13)-1,)</f>
        <v>0</v>
      </c>
      <c r="E55" s="115">
        <f ca="1">OFFSET($H55,0,MONTH(封面!$G$13)-1,)-OFFSET('2019预算管理费用'!$H55,0,MONTH(封面!$G$13)-1,)</f>
        <v>0</v>
      </c>
      <c r="F55" s="115">
        <f ca="1">SUM(OFFSET($H55,0,0,1,MONTH(封面!$G$13)))-SUM(OFFSET('2019管理费用'!$H55,0,0,1,MONTH(封面!$G$13)))</f>
        <v>0</v>
      </c>
      <c r="G55" s="115">
        <f ca="1">SUM(OFFSET($H55,0,0,1,MONTH(封面!$G$13)))-SUM(OFFSET('2019预算管理费用'!$H55,0,0,1,MONTH(封面!$G$13)))</f>
        <v>0</v>
      </c>
      <c r="H55" s="125"/>
      <c r="I55" s="125"/>
      <c r="J55" s="125"/>
      <c r="K55" s="125"/>
      <c r="L55" s="125"/>
      <c r="M55" s="81"/>
      <c r="N55" s="125"/>
      <c r="O55" s="125"/>
      <c r="P55" s="125"/>
      <c r="Q55" s="125"/>
      <c r="R55" s="125"/>
      <c r="S55" s="125"/>
      <c r="T55" s="116">
        <f t="shared" si="0"/>
        <v>0</v>
      </c>
      <c r="U55" s="88"/>
    </row>
    <row r="56" spans="1:21" s="15" customFormat="1" ht="17.25" customHeight="1">
      <c r="A56" s="154"/>
      <c r="B56" s="49" t="s">
        <v>214</v>
      </c>
      <c r="C56" s="48" t="s">
        <v>63</v>
      </c>
      <c r="D56" s="115">
        <f ca="1">OFFSET($H56,0,MONTH(封面!$G$13)-1,)-OFFSET('2019管理费用'!$H56,0,MONTH(封面!$G$13)-1,)</f>
        <v>0</v>
      </c>
      <c r="E56" s="115">
        <f ca="1">OFFSET($H56,0,MONTH(封面!$G$13)-1,)-OFFSET('2019预算管理费用'!$H56,0,MONTH(封面!$G$13)-1,)</f>
        <v>0</v>
      </c>
      <c r="F56" s="115">
        <f ca="1">SUM(OFFSET($H56,0,0,1,MONTH(封面!$G$13)))-SUM(OFFSET('2019管理费用'!$H56,0,0,1,MONTH(封面!$G$13)))</f>
        <v>0</v>
      </c>
      <c r="G56" s="115">
        <f ca="1">SUM(OFFSET($H56,0,0,1,MONTH(封面!$G$13)))-SUM(OFFSET('2019预算管理费用'!$H56,0,0,1,MONTH(封面!$G$13)))</f>
        <v>0</v>
      </c>
      <c r="H56" s="125"/>
      <c r="I56" s="125"/>
      <c r="J56" s="125"/>
      <c r="K56" s="125"/>
      <c r="L56" s="125"/>
      <c r="M56" s="81"/>
      <c r="N56" s="125"/>
      <c r="O56" s="125"/>
      <c r="P56" s="125"/>
      <c r="Q56" s="125"/>
      <c r="R56" s="125"/>
      <c r="S56" s="125"/>
      <c r="T56" s="116">
        <f t="shared" si="0"/>
        <v>0</v>
      </c>
      <c r="U56" s="88"/>
    </row>
    <row r="57" spans="1:21" s="15" customFormat="1" ht="17.25" customHeight="1">
      <c r="A57" s="155" t="s">
        <v>64</v>
      </c>
      <c r="B57" s="46" t="s">
        <v>65</v>
      </c>
      <c r="C57" s="48" t="s">
        <v>66</v>
      </c>
      <c r="D57" s="115">
        <f ca="1">OFFSET($H57,0,MONTH(封面!$G$13)-1,)-OFFSET('2019管理费用'!$H57,0,MONTH(封面!$G$13)-1,)</f>
        <v>0</v>
      </c>
      <c r="E57" s="115">
        <f ca="1">OFFSET($H57,0,MONTH(封面!$G$13)-1,)-OFFSET('2019预算管理费用'!$H57,0,MONTH(封面!$G$13)-1,)</f>
        <v>0</v>
      </c>
      <c r="F57" s="115">
        <f ca="1">SUM(OFFSET($H57,0,0,1,MONTH(封面!$G$13)))-SUM(OFFSET('2019管理费用'!$H57,0,0,1,MONTH(封面!$G$13)))</f>
        <v>0</v>
      </c>
      <c r="G57" s="115">
        <f ca="1">SUM(OFFSET($H57,0,0,1,MONTH(封面!$G$13)))-SUM(OFFSET('2019预算管理费用'!$H57,0,0,1,MONTH(封面!$G$13)))</f>
        <v>0</v>
      </c>
      <c r="H57" s="125"/>
      <c r="I57" s="125"/>
      <c r="J57" s="125"/>
      <c r="K57" s="125"/>
      <c r="L57" s="125"/>
      <c r="M57" s="81"/>
      <c r="N57" s="125"/>
      <c r="O57" s="125"/>
      <c r="P57" s="125"/>
      <c r="Q57" s="125"/>
      <c r="R57" s="125"/>
      <c r="S57" s="125"/>
      <c r="T57" s="116">
        <f t="shared" si="0"/>
        <v>0</v>
      </c>
      <c r="U57" s="88"/>
    </row>
    <row r="58" spans="1:21" s="15" customFormat="1" ht="17.25" customHeight="1">
      <c r="A58" s="155"/>
      <c r="B58" s="49" t="s">
        <v>215</v>
      </c>
      <c r="C58" s="48" t="s">
        <v>67</v>
      </c>
      <c r="D58" s="115">
        <f ca="1">OFFSET($H58,0,MONTH(封面!$G$13)-1,)-OFFSET('2019管理费用'!$H58,0,MONTH(封面!$G$13)-1,)</f>
        <v>0</v>
      </c>
      <c r="E58" s="115">
        <f ca="1">OFFSET($H58,0,MONTH(封面!$G$13)-1,)-OFFSET('2019预算管理费用'!$H58,0,MONTH(封面!$G$13)-1,)</f>
        <v>0</v>
      </c>
      <c r="F58" s="115">
        <f ca="1">SUM(OFFSET($H58,0,0,1,MONTH(封面!$G$13)))-SUM(OFFSET('2019管理费用'!$H58,0,0,1,MONTH(封面!$G$13)))</f>
        <v>0</v>
      </c>
      <c r="G58" s="115">
        <f ca="1">SUM(OFFSET($H58,0,0,1,MONTH(封面!$G$13)))-SUM(OFFSET('2019预算管理费用'!$H58,0,0,1,MONTH(封面!$G$13)))</f>
        <v>0</v>
      </c>
      <c r="H58" s="125"/>
      <c r="I58" s="125"/>
      <c r="J58" s="125"/>
      <c r="K58" s="125"/>
      <c r="L58" s="125"/>
      <c r="M58" s="81"/>
      <c r="N58" s="125"/>
      <c r="O58" s="125"/>
      <c r="P58" s="125"/>
      <c r="Q58" s="125"/>
      <c r="R58" s="125"/>
      <c r="S58" s="125"/>
      <c r="T58" s="116">
        <f t="shared" si="0"/>
        <v>0</v>
      </c>
      <c r="U58" s="88"/>
    </row>
    <row r="59" spans="1:21" s="15" customFormat="1" ht="17.25" customHeight="1">
      <c r="A59" s="155"/>
      <c r="B59" s="151" t="s">
        <v>216</v>
      </c>
      <c r="C59" s="48" t="s">
        <v>68</v>
      </c>
      <c r="D59" s="115">
        <f ca="1">OFFSET($H59,0,MONTH(封面!$G$13)-1,)-OFFSET('2019管理费用'!$H59,0,MONTH(封面!$G$13)-1,)</f>
        <v>0</v>
      </c>
      <c r="E59" s="115">
        <f ca="1">OFFSET($H59,0,MONTH(封面!$G$13)-1,)-OFFSET('2019预算管理费用'!$H59,0,MONTH(封面!$G$13)-1,)</f>
        <v>0</v>
      </c>
      <c r="F59" s="115">
        <f ca="1">SUM(OFFSET($H59,0,0,1,MONTH(封面!$G$13)))-SUM(OFFSET('2019管理费用'!$H59,0,0,1,MONTH(封面!$G$13)))</f>
        <v>0</v>
      </c>
      <c r="G59" s="115">
        <f ca="1">SUM(OFFSET($H59,0,0,1,MONTH(封面!$G$13)))-SUM(OFFSET('2019预算管理费用'!$H59,0,0,1,MONTH(封面!$G$13)))</f>
        <v>0</v>
      </c>
      <c r="H59" s="125"/>
      <c r="I59" s="125"/>
      <c r="J59" s="125"/>
      <c r="K59" s="125"/>
      <c r="L59" s="125"/>
      <c r="M59" s="81"/>
      <c r="N59" s="125"/>
      <c r="O59" s="125"/>
      <c r="P59" s="125"/>
      <c r="Q59" s="125"/>
      <c r="R59" s="125"/>
      <c r="S59" s="125"/>
      <c r="T59" s="116">
        <f t="shared" si="0"/>
        <v>0</v>
      </c>
      <c r="U59" s="88"/>
    </row>
    <row r="60" spans="1:21" s="15" customFormat="1" ht="17.25" customHeight="1">
      <c r="A60" s="155"/>
      <c r="B60" s="151"/>
      <c r="C60" s="48" t="s">
        <v>440</v>
      </c>
      <c r="D60" s="115">
        <f ca="1">OFFSET($H60,0,MONTH(封面!$G$13)-1,)-OFFSET('2019管理费用'!$H60,0,MONTH(封面!$G$13)-1,)</f>
        <v>0</v>
      </c>
      <c r="E60" s="115">
        <f ca="1">OFFSET($H60,0,MONTH(封面!$G$13)-1,)-OFFSET('2019预算管理费用'!$H60,0,MONTH(封面!$G$13)-1,)</f>
        <v>0</v>
      </c>
      <c r="F60" s="115">
        <f ca="1">SUM(OFFSET($H60,0,0,1,MONTH(封面!$G$13)))-SUM(OFFSET('2019管理费用'!$H60,0,0,1,MONTH(封面!$G$13)))</f>
        <v>0</v>
      </c>
      <c r="G60" s="115">
        <f ca="1">SUM(OFFSET($H60,0,0,1,MONTH(封面!$G$13)))-SUM(OFFSET('2019预算管理费用'!$H60,0,0,1,MONTH(封面!$G$13)))</f>
        <v>0</v>
      </c>
      <c r="H60" s="125"/>
      <c r="I60" s="125"/>
      <c r="J60" s="125"/>
      <c r="K60" s="125"/>
      <c r="L60" s="125"/>
      <c r="M60" s="81"/>
      <c r="N60" s="125"/>
      <c r="O60" s="125"/>
      <c r="P60" s="125"/>
      <c r="Q60" s="125"/>
      <c r="R60" s="125"/>
      <c r="S60" s="125"/>
      <c r="T60" s="116">
        <f t="shared" si="0"/>
        <v>0</v>
      </c>
      <c r="U60" s="88"/>
    </row>
    <row r="61" spans="1:21" s="15" customFormat="1" ht="17.25" customHeight="1">
      <c r="A61" s="155"/>
      <c r="B61" s="49" t="s">
        <v>217</v>
      </c>
      <c r="C61" s="48" t="s">
        <v>69</v>
      </c>
      <c r="D61" s="115">
        <f ca="1">OFFSET($H61,0,MONTH(封面!$G$13)-1,)-OFFSET('2019管理费用'!$H61,0,MONTH(封面!$G$13)-1,)</f>
        <v>0</v>
      </c>
      <c r="E61" s="115">
        <f ca="1">OFFSET($H61,0,MONTH(封面!$G$13)-1,)-OFFSET('2019预算管理费用'!$H61,0,MONTH(封面!$G$13)-1,)</f>
        <v>0</v>
      </c>
      <c r="F61" s="115">
        <f ca="1">SUM(OFFSET($H61,0,0,1,MONTH(封面!$G$13)))-SUM(OFFSET('2019管理费用'!$H61,0,0,1,MONTH(封面!$G$13)))</f>
        <v>0</v>
      </c>
      <c r="G61" s="115">
        <f ca="1">SUM(OFFSET($H61,0,0,1,MONTH(封面!$G$13)))-SUM(OFFSET('2019预算管理费用'!$H61,0,0,1,MONTH(封面!$G$13)))</f>
        <v>0</v>
      </c>
      <c r="H61" s="125"/>
      <c r="I61" s="125"/>
      <c r="J61" s="125"/>
      <c r="K61" s="125"/>
      <c r="L61" s="125"/>
      <c r="M61" s="81"/>
      <c r="N61" s="125"/>
      <c r="O61" s="125"/>
      <c r="P61" s="125"/>
      <c r="Q61" s="125"/>
      <c r="R61" s="125"/>
      <c r="S61" s="125"/>
      <c r="T61" s="116">
        <f t="shared" si="0"/>
        <v>0</v>
      </c>
      <c r="U61" s="88"/>
    </row>
    <row r="62" spans="1:21" s="15" customFormat="1" ht="17.25" customHeight="1">
      <c r="A62" s="155"/>
      <c r="B62" s="46" t="s">
        <v>70</v>
      </c>
      <c r="C62" s="48" t="s">
        <v>71</v>
      </c>
      <c r="D62" s="115">
        <f ca="1">OFFSET($H62,0,MONTH(封面!$G$13)-1,)-OFFSET('2019管理费用'!$H62,0,MONTH(封面!$G$13)-1,)</f>
        <v>0</v>
      </c>
      <c r="E62" s="115">
        <f ca="1">OFFSET($H62,0,MONTH(封面!$G$13)-1,)-OFFSET('2019预算管理费用'!$H62,0,MONTH(封面!$G$13)-1,)</f>
        <v>0</v>
      </c>
      <c r="F62" s="115">
        <f ca="1">SUM(OFFSET($H62,0,0,1,MONTH(封面!$G$13)))-SUM(OFFSET('2019管理费用'!$H62,0,0,1,MONTH(封面!$G$13)))</f>
        <v>0</v>
      </c>
      <c r="G62" s="115">
        <f ca="1">SUM(OFFSET($H62,0,0,1,MONTH(封面!$G$13)))-SUM(OFFSET('2019预算管理费用'!$H62,0,0,1,MONTH(封面!$G$13)))</f>
        <v>0</v>
      </c>
      <c r="H62" s="125"/>
      <c r="I62" s="125"/>
      <c r="J62" s="125"/>
      <c r="K62" s="125"/>
      <c r="L62" s="125"/>
      <c r="M62" s="81"/>
      <c r="N62" s="125"/>
      <c r="O62" s="125"/>
      <c r="P62" s="125"/>
      <c r="Q62" s="125"/>
      <c r="R62" s="125"/>
      <c r="S62" s="125"/>
      <c r="T62" s="116">
        <f t="shared" si="0"/>
        <v>0</v>
      </c>
      <c r="U62" s="88"/>
    </row>
    <row r="63" spans="1:21" s="15" customFormat="1" ht="17.25" customHeight="1">
      <c r="A63" s="150" t="s">
        <v>72</v>
      </c>
      <c r="B63" s="47" t="s">
        <v>73</v>
      </c>
      <c r="C63" s="48" t="s">
        <v>74</v>
      </c>
      <c r="D63" s="115">
        <f ca="1">OFFSET($H63,0,MONTH(封面!$G$13)-1,)-OFFSET('2019管理费用'!$H63,0,MONTH(封面!$G$13)-1,)</f>
        <v>0</v>
      </c>
      <c r="E63" s="115">
        <f ca="1">OFFSET($H63,0,MONTH(封面!$G$13)-1,)-OFFSET('2019预算管理费用'!$H63,0,MONTH(封面!$G$13)-1,)</f>
        <v>0</v>
      </c>
      <c r="F63" s="115">
        <f ca="1">SUM(OFFSET($H63,0,0,1,MONTH(封面!$G$13)))-SUM(OFFSET('2019管理费用'!$H63,0,0,1,MONTH(封面!$G$13)))</f>
        <v>0</v>
      </c>
      <c r="G63" s="115">
        <f ca="1">SUM(OFFSET($H63,0,0,1,MONTH(封面!$G$13)))-SUM(OFFSET('2019预算管理费用'!$H63,0,0,1,MONTH(封面!$G$13)))</f>
        <v>0</v>
      </c>
      <c r="H63" s="125"/>
      <c r="I63" s="125"/>
      <c r="J63" s="125"/>
      <c r="K63" s="125"/>
      <c r="L63" s="125"/>
      <c r="M63" s="81"/>
      <c r="N63" s="125"/>
      <c r="O63" s="125"/>
      <c r="P63" s="125"/>
      <c r="Q63" s="125"/>
      <c r="R63" s="125"/>
      <c r="S63" s="125"/>
      <c r="T63" s="116">
        <f t="shared" si="0"/>
        <v>0</v>
      </c>
      <c r="U63" s="88"/>
    </row>
    <row r="64" spans="1:21" s="15" customFormat="1" ht="17.25" customHeight="1">
      <c r="A64" s="150"/>
      <c r="B64" s="47" t="s">
        <v>218</v>
      </c>
      <c r="C64" s="48" t="s">
        <v>75</v>
      </c>
      <c r="D64" s="115">
        <f ca="1">OFFSET($H64,0,MONTH(封面!$G$13)-1,)-OFFSET('2019管理费用'!$H64,0,MONTH(封面!$G$13)-1,)</f>
        <v>0</v>
      </c>
      <c r="E64" s="115">
        <f ca="1">OFFSET($H64,0,MONTH(封面!$G$13)-1,)-OFFSET('2019预算管理费用'!$H64,0,MONTH(封面!$G$13)-1,)</f>
        <v>0</v>
      </c>
      <c r="F64" s="115">
        <f ca="1">SUM(OFFSET($H64,0,0,1,MONTH(封面!$G$13)))-SUM(OFFSET('2019管理费用'!$H64,0,0,1,MONTH(封面!$G$13)))</f>
        <v>0</v>
      </c>
      <c r="G64" s="115">
        <f ca="1">SUM(OFFSET($H64,0,0,1,MONTH(封面!$G$13)))-SUM(OFFSET('2019预算管理费用'!$H64,0,0,1,MONTH(封面!$G$13)))</f>
        <v>0</v>
      </c>
      <c r="H64" s="125"/>
      <c r="I64" s="125"/>
      <c r="J64" s="125"/>
      <c r="K64" s="125"/>
      <c r="L64" s="125"/>
      <c r="M64" s="81"/>
      <c r="N64" s="125"/>
      <c r="O64" s="125"/>
      <c r="P64" s="125"/>
      <c r="Q64" s="125"/>
      <c r="R64" s="125"/>
      <c r="S64" s="125"/>
      <c r="T64" s="116">
        <f t="shared" si="0"/>
        <v>0</v>
      </c>
      <c r="U64" s="88"/>
    </row>
    <row r="65" spans="1:21" s="15" customFormat="1" ht="17.25" customHeight="1">
      <c r="A65" s="150"/>
      <c r="B65" s="47" t="s">
        <v>219</v>
      </c>
      <c r="C65" s="48" t="s">
        <v>76</v>
      </c>
      <c r="D65" s="115">
        <f ca="1">OFFSET($H65,0,MONTH(封面!$G$13)-1,)-OFFSET('2019管理费用'!$H65,0,MONTH(封面!$G$13)-1,)</f>
        <v>-630.22999999999956</v>
      </c>
      <c r="E65" s="115">
        <f ca="1">OFFSET($H65,0,MONTH(封面!$G$13)-1,)-OFFSET('2019预算管理费用'!$H65,0,MONTH(封面!$G$13)-1,)</f>
        <v>8912.2900000000009</v>
      </c>
      <c r="F65" s="115">
        <f ca="1">SUM(OFFSET($H65,0,0,1,MONTH(封面!$G$13)))-SUM(OFFSET('2019管理费用'!$H65,0,0,1,MONTH(封面!$G$13)))</f>
        <v>-907.31999999999971</v>
      </c>
      <c r="G65" s="115">
        <f ca="1">SUM(OFFSET($H65,0,0,1,MONTH(封面!$G$13)))-SUM(OFFSET('2019预算管理费用'!$H65,0,0,1,MONTH(封面!$G$13)))</f>
        <v>30603.06</v>
      </c>
      <c r="H65" s="125">
        <v>8192.33</v>
      </c>
      <c r="I65" s="125">
        <v>5119.87</v>
      </c>
      <c r="J65" s="125">
        <v>8378.57</v>
      </c>
      <c r="K65" s="125">
        <v>8912.2900000000009</v>
      </c>
      <c r="L65" s="125"/>
      <c r="M65" s="81"/>
      <c r="N65" s="125"/>
      <c r="O65" s="125"/>
      <c r="P65" s="125"/>
      <c r="Q65" s="125"/>
      <c r="R65" s="125"/>
      <c r="S65" s="125"/>
      <c r="T65" s="116">
        <f t="shared" si="0"/>
        <v>30603.06</v>
      </c>
      <c r="U65" s="88"/>
    </row>
    <row r="66" spans="1:21" s="15" customFormat="1" ht="17.25" customHeight="1">
      <c r="A66" s="150"/>
      <c r="B66" s="47" t="s">
        <v>77</v>
      </c>
      <c r="C66" s="48" t="s">
        <v>78</v>
      </c>
      <c r="D66" s="115">
        <f ca="1">OFFSET($H66,0,MONTH(封面!$G$13)-1,)-OFFSET('2019管理费用'!$H66,0,MONTH(封面!$G$13)-1,)</f>
        <v>0</v>
      </c>
      <c r="E66" s="115">
        <f ca="1">OFFSET($H66,0,MONTH(封面!$G$13)-1,)-OFFSET('2019预算管理费用'!$H66,0,MONTH(封面!$G$13)-1,)</f>
        <v>0</v>
      </c>
      <c r="F66" s="115">
        <f ca="1">SUM(OFFSET($H66,0,0,1,MONTH(封面!$G$13)))-SUM(OFFSET('2019管理费用'!$H66,0,0,1,MONTH(封面!$G$13)))</f>
        <v>0</v>
      </c>
      <c r="G66" s="115">
        <f ca="1">SUM(OFFSET($H66,0,0,1,MONTH(封面!$G$13)))-SUM(OFFSET('2019预算管理费用'!$H66,0,0,1,MONTH(封面!$G$13)))</f>
        <v>0</v>
      </c>
      <c r="H66" s="125"/>
      <c r="I66" s="125"/>
      <c r="J66" s="125"/>
      <c r="K66" s="125"/>
      <c r="L66" s="125"/>
      <c r="M66" s="81"/>
      <c r="N66" s="125"/>
      <c r="O66" s="125"/>
      <c r="P66" s="125"/>
      <c r="Q66" s="125"/>
      <c r="R66" s="125"/>
      <c r="S66" s="125"/>
      <c r="T66" s="116">
        <f t="shared" si="0"/>
        <v>0</v>
      </c>
      <c r="U66" s="88"/>
    </row>
    <row r="67" spans="1:21" s="15" customFormat="1" ht="17.25" customHeight="1">
      <c r="A67" s="150"/>
      <c r="B67" s="47" t="s">
        <v>220</v>
      </c>
      <c r="C67" s="48" t="s">
        <v>79</v>
      </c>
      <c r="D67" s="115">
        <f ca="1">OFFSET($H67,0,MONTH(封面!$G$13)-1,)-OFFSET('2019管理费用'!$H67,0,MONTH(封面!$G$13)-1,)</f>
        <v>0</v>
      </c>
      <c r="E67" s="115">
        <f ca="1">OFFSET($H67,0,MONTH(封面!$G$13)-1,)-OFFSET('2019预算管理费用'!$H67,0,MONTH(封面!$G$13)-1,)</f>
        <v>0</v>
      </c>
      <c r="F67" s="115">
        <f ca="1">SUM(OFFSET($H67,0,0,1,MONTH(封面!$G$13)))-SUM(OFFSET('2019管理费用'!$H67,0,0,1,MONTH(封面!$G$13)))</f>
        <v>0</v>
      </c>
      <c r="G67" s="115">
        <f ca="1">SUM(OFFSET($H67,0,0,1,MONTH(封面!$G$13)))-SUM(OFFSET('2019预算管理费用'!$H67,0,0,1,MONTH(封面!$G$13)))</f>
        <v>0</v>
      </c>
      <c r="H67" s="125"/>
      <c r="I67" s="125"/>
      <c r="J67" s="125"/>
      <c r="K67" s="125"/>
      <c r="L67" s="125"/>
      <c r="M67" s="81"/>
      <c r="N67" s="125"/>
      <c r="O67" s="125"/>
      <c r="P67" s="125"/>
      <c r="Q67" s="125"/>
      <c r="R67" s="125"/>
      <c r="S67" s="125"/>
      <c r="T67" s="116">
        <f t="shared" si="0"/>
        <v>0</v>
      </c>
      <c r="U67" s="88"/>
    </row>
    <row r="68" spans="1:21" s="15" customFormat="1" ht="17.25" customHeight="1">
      <c r="A68" s="150"/>
      <c r="B68" s="151" t="s">
        <v>80</v>
      </c>
      <c r="C68" s="48" t="s">
        <v>81</v>
      </c>
      <c r="D68" s="115">
        <f ca="1">OFFSET($H68,0,MONTH(封面!$G$13)-1,)-OFFSET('2019管理费用'!$H68,0,MONTH(封面!$G$13)-1,)</f>
        <v>0</v>
      </c>
      <c r="E68" s="115">
        <f ca="1">OFFSET($H68,0,MONTH(封面!$G$13)-1,)-OFFSET('2019预算管理费用'!$H68,0,MONTH(封面!$G$13)-1,)</f>
        <v>0</v>
      </c>
      <c r="F68" s="115">
        <f ca="1">SUM(OFFSET($H68,0,0,1,MONTH(封面!$G$13)))-SUM(OFFSET('2019管理费用'!$H68,0,0,1,MONTH(封面!$G$13)))</f>
        <v>0</v>
      </c>
      <c r="G68" s="115">
        <f ca="1">SUM(OFFSET($H68,0,0,1,MONTH(封面!$G$13)))-SUM(OFFSET('2019预算管理费用'!$H68,0,0,1,MONTH(封面!$G$13)))</f>
        <v>0</v>
      </c>
      <c r="H68" s="125"/>
      <c r="I68" s="125"/>
      <c r="J68" s="125"/>
      <c r="K68" s="125"/>
      <c r="L68" s="125"/>
      <c r="M68" s="81"/>
      <c r="N68" s="125"/>
      <c r="O68" s="125"/>
      <c r="P68" s="125"/>
      <c r="Q68" s="125"/>
      <c r="R68" s="125"/>
      <c r="S68" s="125"/>
      <c r="T68" s="116">
        <f t="shared" si="0"/>
        <v>0</v>
      </c>
      <c r="U68" s="88"/>
    </row>
    <row r="69" spans="1:21" s="15" customFormat="1" ht="17.25" customHeight="1">
      <c r="A69" s="150"/>
      <c r="B69" s="151"/>
      <c r="C69" s="48" t="s">
        <v>82</v>
      </c>
      <c r="D69" s="115">
        <f ca="1">OFFSET($H69,0,MONTH(封面!$G$13)-1,)-OFFSET('2019管理费用'!$H69,0,MONTH(封面!$G$13)-1,)</f>
        <v>0</v>
      </c>
      <c r="E69" s="115">
        <f ca="1">OFFSET($H69,0,MONTH(封面!$G$13)-1,)-OFFSET('2019预算管理费用'!$H69,0,MONTH(封面!$G$13)-1,)</f>
        <v>0</v>
      </c>
      <c r="F69" s="115">
        <f ca="1">SUM(OFFSET($H69,0,0,1,MONTH(封面!$G$13)))-SUM(OFFSET('2019管理费用'!$H69,0,0,1,MONTH(封面!$G$13)))</f>
        <v>0</v>
      </c>
      <c r="G69" s="115">
        <f ca="1">SUM(OFFSET($H69,0,0,1,MONTH(封面!$G$13)))-SUM(OFFSET('2019预算管理费用'!$H69,0,0,1,MONTH(封面!$G$13)))</f>
        <v>0</v>
      </c>
      <c r="H69" s="125"/>
      <c r="I69" s="125"/>
      <c r="J69" s="125"/>
      <c r="K69" s="125"/>
      <c r="L69" s="125"/>
      <c r="M69" s="81"/>
      <c r="N69" s="125"/>
      <c r="O69" s="125"/>
      <c r="P69" s="125"/>
      <c r="Q69" s="125"/>
      <c r="R69" s="125"/>
      <c r="S69" s="125"/>
      <c r="T69" s="116">
        <f t="shared" si="0"/>
        <v>0</v>
      </c>
      <c r="U69" s="88"/>
    </row>
    <row r="70" spans="1:21" s="15" customFormat="1" ht="17.25" customHeight="1">
      <c r="A70" s="150"/>
      <c r="B70" s="49" t="s">
        <v>83</v>
      </c>
      <c r="C70" s="48" t="s">
        <v>84</v>
      </c>
      <c r="D70" s="115">
        <f ca="1">OFFSET($H70,0,MONTH(封面!$G$13)-1,)-OFFSET('2019管理费用'!$H70,0,MONTH(封面!$G$13)-1,)</f>
        <v>982</v>
      </c>
      <c r="E70" s="115">
        <f ca="1">OFFSET($H70,0,MONTH(封面!$G$13)-1,)-OFFSET('2019预算管理费用'!$H70,0,MONTH(封面!$G$13)-1,)</f>
        <v>1311</v>
      </c>
      <c r="F70" s="115">
        <f ca="1">SUM(OFFSET($H70,0,0,1,MONTH(封面!$G$13)))-SUM(OFFSET('2019管理费用'!$H70,0,0,1,MONTH(封面!$G$13)))</f>
        <v>2765</v>
      </c>
      <c r="G70" s="115">
        <f ca="1">SUM(OFFSET($H70,0,0,1,MONTH(封面!$G$13)))-SUM(OFFSET('2019预算管理费用'!$H70,0,0,1,MONTH(封面!$G$13)))</f>
        <v>4494</v>
      </c>
      <c r="H70" s="125">
        <v>849</v>
      </c>
      <c r="I70" s="125">
        <v>1195</v>
      </c>
      <c r="J70" s="125">
        <v>1139</v>
      </c>
      <c r="K70" s="125">
        <v>1311</v>
      </c>
      <c r="L70" s="125"/>
      <c r="M70" s="81"/>
      <c r="N70" s="125"/>
      <c r="O70" s="125"/>
      <c r="P70" s="125"/>
      <c r="Q70" s="125"/>
      <c r="R70" s="125"/>
      <c r="S70" s="125"/>
      <c r="T70" s="116">
        <f t="shared" si="0"/>
        <v>4494</v>
      </c>
      <c r="U70" s="88"/>
    </row>
    <row r="71" spans="1:21" s="15" customFormat="1" ht="17.25" customHeight="1">
      <c r="A71" s="150"/>
      <c r="B71" s="49" t="s">
        <v>221</v>
      </c>
      <c r="C71" s="48" t="s">
        <v>85</v>
      </c>
      <c r="D71" s="115">
        <f ca="1">OFFSET($H71,0,MONTH(封面!$G$13)-1,)-OFFSET('2019管理费用'!$H71,0,MONTH(封面!$G$13)-1,)</f>
        <v>0</v>
      </c>
      <c r="E71" s="115">
        <f ca="1">OFFSET($H71,0,MONTH(封面!$G$13)-1,)-OFFSET('2019预算管理费用'!$H71,0,MONTH(封面!$G$13)-1,)</f>
        <v>0</v>
      </c>
      <c r="F71" s="115">
        <f ca="1">SUM(OFFSET($H71,0,0,1,MONTH(封面!$G$13)))-SUM(OFFSET('2019管理费用'!$H71,0,0,1,MONTH(封面!$G$13)))</f>
        <v>0</v>
      </c>
      <c r="G71" s="115">
        <f ca="1">SUM(OFFSET($H71,0,0,1,MONTH(封面!$G$13)))-SUM(OFFSET('2019预算管理费用'!$H71,0,0,1,MONTH(封面!$G$13)))</f>
        <v>0</v>
      </c>
      <c r="H71" s="125"/>
      <c r="I71" s="125"/>
      <c r="J71" s="125"/>
      <c r="K71" s="125"/>
      <c r="L71" s="125"/>
      <c r="M71" s="81"/>
      <c r="N71" s="125"/>
      <c r="O71" s="125"/>
      <c r="P71" s="125"/>
      <c r="Q71" s="125"/>
      <c r="R71" s="125"/>
      <c r="S71" s="125"/>
      <c r="T71" s="116">
        <f t="shared" ref="T71:T98" si="1">SUM(H71:S71)</f>
        <v>0</v>
      </c>
      <c r="U71" s="88"/>
    </row>
    <row r="72" spans="1:21" s="15" customFormat="1" ht="17.25" customHeight="1">
      <c r="A72" s="150"/>
      <c r="B72" s="49" t="s">
        <v>222</v>
      </c>
      <c r="C72" s="48" t="s">
        <v>86</v>
      </c>
      <c r="D72" s="115">
        <f ca="1">OFFSET($H72,0,MONTH(封面!$G$13)-1,)-OFFSET('2019管理费用'!$H72,0,MONTH(封面!$G$13)-1,)</f>
        <v>0</v>
      </c>
      <c r="E72" s="115">
        <f ca="1">OFFSET($H72,0,MONTH(封面!$G$13)-1,)-OFFSET('2019预算管理费用'!$H72,0,MONTH(封面!$G$13)-1,)</f>
        <v>0</v>
      </c>
      <c r="F72" s="115">
        <f ca="1">SUM(OFFSET($H72,0,0,1,MONTH(封面!$G$13)))-SUM(OFFSET('2019管理费用'!$H72,0,0,1,MONTH(封面!$G$13)))</f>
        <v>0</v>
      </c>
      <c r="G72" s="115">
        <f ca="1">SUM(OFFSET($H72,0,0,1,MONTH(封面!$G$13)))-SUM(OFFSET('2019预算管理费用'!$H72,0,0,1,MONTH(封面!$G$13)))</f>
        <v>0</v>
      </c>
      <c r="H72" s="125"/>
      <c r="I72" s="125"/>
      <c r="J72" s="125"/>
      <c r="K72" s="125"/>
      <c r="L72" s="125"/>
      <c r="M72" s="81"/>
      <c r="N72" s="125"/>
      <c r="O72" s="125"/>
      <c r="P72" s="125"/>
      <c r="Q72" s="125"/>
      <c r="R72" s="125"/>
      <c r="S72" s="125"/>
      <c r="T72" s="116">
        <f t="shared" si="1"/>
        <v>0</v>
      </c>
      <c r="U72" s="88"/>
    </row>
    <row r="73" spans="1:21" s="15" customFormat="1" ht="17.25" customHeight="1">
      <c r="A73" s="150"/>
      <c r="B73" s="151" t="s">
        <v>87</v>
      </c>
      <c r="C73" s="48" t="s">
        <v>88</v>
      </c>
      <c r="D73" s="115">
        <f ca="1">OFFSET($H73,0,MONTH(封面!$G$13)-1,)-OFFSET('2019管理费用'!$H73,0,MONTH(封面!$G$13)-1,)</f>
        <v>0</v>
      </c>
      <c r="E73" s="115">
        <f ca="1">OFFSET($H73,0,MONTH(封面!$G$13)-1,)-OFFSET('2019预算管理费用'!$H73,0,MONTH(封面!$G$13)-1,)</f>
        <v>0</v>
      </c>
      <c r="F73" s="115">
        <f ca="1">SUM(OFFSET($H73,0,0,1,MONTH(封面!$G$13)))-SUM(OFFSET('2019管理费用'!$H73,0,0,1,MONTH(封面!$G$13)))</f>
        <v>0</v>
      </c>
      <c r="G73" s="115">
        <f ca="1">SUM(OFFSET($H73,0,0,1,MONTH(封面!$G$13)))-SUM(OFFSET('2019预算管理费用'!$H73,0,0,1,MONTH(封面!$G$13)))</f>
        <v>0</v>
      </c>
      <c r="H73" s="125"/>
      <c r="I73" s="125"/>
      <c r="J73" s="125"/>
      <c r="K73" s="125"/>
      <c r="L73" s="125"/>
      <c r="M73" s="81"/>
      <c r="N73" s="125"/>
      <c r="O73" s="125"/>
      <c r="P73" s="125"/>
      <c r="Q73" s="125"/>
      <c r="R73" s="125"/>
      <c r="S73" s="125"/>
      <c r="T73" s="116">
        <f t="shared" si="1"/>
        <v>0</v>
      </c>
      <c r="U73" s="88"/>
    </row>
    <row r="74" spans="1:21" s="15" customFormat="1" ht="17.25" customHeight="1">
      <c r="A74" s="150"/>
      <c r="B74" s="151"/>
      <c r="C74" s="50" t="s">
        <v>89</v>
      </c>
      <c r="D74" s="115">
        <f ca="1">OFFSET($H74,0,MONTH(封面!$G$13)-1,)-OFFSET('2019管理费用'!$H74,0,MONTH(封面!$G$13)-1,)</f>
        <v>0</v>
      </c>
      <c r="E74" s="115">
        <f ca="1">OFFSET($H74,0,MONTH(封面!$G$13)-1,)-OFFSET('2019预算管理费用'!$H74,0,MONTH(封面!$G$13)-1,)</f>
        <v>0</v>
      </c>
      <c r="F74" s="115">
        <f ca="1">SUM(OFFSET($H74,0,0,1,MONTH(封面!$G$13)))-SUM(OFFSET('2019管理费用'!$H74,0,0,1,MONTH(封面!$G$13)))</f>
        <v>0</v>
      </c>
      <c r="G74" s="115">
        <f ca="1">SUM(OFFSET($H74,0,0,1,MONTH(封面!$G$13)))-SUM(OFFSET('2019预算管理费用'!$H74,0,0,1,MONTH(封面!$G$13)))</f>
        <v>0</v>
      </c>
      <c r="H74" s="125"/>
      <c r="I74" s="125"/>
      <c r="J74" s="125"/>
      <c r="K74" s="125"/>
      <c r="L74" s="125"/>
      <c r="M74" s="81"/>
      <c r="N74" s="125"/>
      <c r="O74" s="125"/>
      <c r="P74" s="125"/>
      <c r="Q74" s="125"/>
      <c r="R74" s="125"/>
      <c r="S74" s="125"/>
      <c r="T74" s="116">
        <f t="shared" si="1"/>
        <v>0</v>
      </c>
      <c r="U74" s="88"/>
    </row>
    <row r="75" spans="1:21" s="15" customFormat="1" ht="17.25" customHeight="1">
      <c r="A75" s="150"/>
      <c r="B75" s="49" t="s">
        <v>90</v>
      </c>
      <c r="C75" s="48" t="s">
        <v>91</v>
      </c>
      <c r="D75" s="115">
        <f ca="1">OFFSET($H75,0,MONTH(封面!$G$13)-1,)-OFFSET('2019管理费用'!$H75,0,MONTH(封面!$G$13)-1,)</f>
        <v>0</v>
      </c>
      <c r="E75" s="115">
        <f ca="1">OFFSET($H75,0,MONTH(封面!$G$13)-1,)-OFFSET('2019预算管理费用'!$H75,0,MONTH(封面!$G$13)-1,)</f>
        <v>0</v>
      </c>
      <c r="F75" s="115">
        <f ca="1">SUM(OFFSET($H75,0,0,1,MONTH(封面!$G$13)))-SUM(OFFSET('2019管理费用'!$H75,0,0,1,MONTH(封面!$G$13)))</f>
        <v>0</v>
      </c>
      <c r="G75" s="115">
        <f ca="1">SUM(OFFSET($H75,0,0,1,MONTH(封面!$G$13)))-SUM(OFFSET('2019预算管理费用'!$H75,0,0,1,MONTH(封面!$G$13)))</f>
        <v>0</v>
      </c>
      <c r="H75" s="125"/>
      <c r="I75" s="125"/>
      <c r="J75" s="125"/>
      <c r="K75" s="125"/>
      <c r="L75" s="125"/>
      <c r="M75" s="81"/>
      <c r="N75" s="125"/>
      <c r="O75" s="125"/>
      <c r="P75" s="125"/>
      <c r="Q75" s="125"/>
      <c r="R75" s="125"/>
      <c r="S75" s="125"/>
      <c r="T75" s="116">
        <f t="shared" si="1"/>
        <v>0</v>
      </c>
      <c r="U75" s="88"/>
    </row>
    <row r="76" spans="1:21" s="15" customFormat="1" ht="17.25" customHeight="1">
      <c r="A76" s="145" t="s">
        <v>92</v>
      </c>
      <c r="B76" s="46" t="s">
        <v>223</v>
      </c>
      <c r="C76" s="48" t="s">
        <v>93</v>
      </c>
      <c r="D76" s="115">
        <f ca="1">OFFSET($H76,0,MONTH(封面!$G$13)-1,)-OFFSET('2019管理费用'!$H76,0,MONTH(封面!$G$13)-1,)</f>
        <v>0</v>
      </c>
      <c r="E76" s="115">
        <f ca="1">OFFSET($H76,0,MONTH(封面!$G$13)-1,)-OFFSET('2019预算管理费用'!$H76,0,MONTH(封面!$G$13)-1,)</f>
        <v>0</v>
      </c>
      <c r="F76" s="115">
        <f ca="1">SUM(OFFSET($H76,0,0,1,MONTH(封面!$G$13)))-SUM(OFFSET('2019管理费用'!$H76,0,0,1,MONTH(封面!$G$13)))</f>
        <v>0</v>
      </c>
      <c r="G76" s="115">
        <f ca="1">SUM(OFFSET($H76,0,0,1,MONTH(封面!$G$13)))-SUM(OFFSET('2019预算管理费用'!$H76,0,0,1,MONTH(封面!$G$13)))</f>
        <v>0</v>
      </c>
      <c r="H76" s="125"/>
      <c r="I76" s="125"/>
      <c r="J76" s="125"/>
      <c r="K76" s="125"/>
      <c r="L76" s="125"/>
      <c r="M76" s="81"/>
      <c r="N76" s="125"/>
      <c r="O76" s="125"/>
      <c r="P76" s="125"/>
      <c r="Q76" s="125"/>
      <c r="R76" s="125"/>
      <c r="S76" s="125"/>
      <c r="T76" s="116">
        <f t="shared" si="1"/>
        <v>0</v>
      </c>
      <c r="U76" s="88"/>
    </row>
    <row r="77" spans="1:21" s="15" customFormat="1" ht="17.25" customHeight="1">
      <c r="A77" s="145"/>
      <c r="B77" s="146" t="s">
        <v>94</v>
      </c>
      <c r="C77" s="48" t="s">
        <v>95</v>
      </c>
      <c r="D77" s="115">
        <f ca="1">OFFSET($H77,0,MONTH(封面!$G$13)-1,)-OFFSET('2019管理费用'!$H77,0,MONTH(封面!$G$13)-1,)</f>
        <v>0</v>
      </c>
      <c r="E77" s="115">
        <f ca="1">OFFSET($H77,0,MONTH(封面!$G$13)-1,)-OFFSET('2019预算管理费用'!$H77,0,MONTH(封面!$G$13)-1,)</f>
        <v>0</v>
      </c>
      <c r="F77" s="115">
        <f ca="1">SUM(OFFSET($H77,0,0,1,MONTH(封面!$G$13)))-SUM(OFFSET('2019管理费用'!$H77,0,0,1,MONTH(封面!$G$13)))</f>
        <v>0</v>
      </c>
      <c r="G77" s="115">
        <f ca="1">SUM(OFFSET($H77,0,0,1,MONTH(封面!$G$13)))-SUM(OFFSET('2019预算管理费用'!$H77,0,0,1,MONTH(封面!$G$13)))</f>
        <v>0</v>
      </c>
      <c r="H77" s="125"/>
      <c r="I77" s="125"/>
      <c r="J77" s="125"/>
      <c r="K77" s="125"/>
      <c r="L77" s="125"/>
      <c r="M77" s="81"/>
      <c r="N77" s="125"/>
      <c r="O77" s="125"/>
      <c r="P77" s="125"/>
      <c r="Q77" s="125"/>
      <c r="R77" s="125"/>
      <c r="S77" s="125"/>
      <c r="T77" s="116">
        <f t="shared" si="1"/>
        <v>0</v>
      </c>
      <c r="U77" s="88"/>
    </row>
    <row r="78" spans="1:21" s="15" customFormat="1" ht="17.25" customHeight="1">
      <c r="A78" s="145"/>
      <c r="B78" s="146"/>
      <c r="C78" s="50" t="s">
        <v>96</v>
      </c>
      <c r="D78" s="115">
        <f ca="1">OFFSET($H78,0,MONTH(封面!$G$13)-1,)-OFFSET('2019管理费用'!$H78,0,MONTH(封面!$G$13)-1,)</f>
        <v>0</v>
      </c>
      <c r="E78" s="115">
        <f ca="1">OFFSET($H78,0,MONTH(封面!$G$13)-1,)-OFFSET('2019预算管理费用'!$H78,0,MONTH(封面!$G$13)-1,)</f>
        <v>0</v>
      </c>
      <c r="F78" s="115">
        <f ca="1">SUM(OFFSET($H78,0,0,1,MONTH(封面!$G$13)))-SUM(OFFSET('2019管理费用'!$H78,0,0,1,MONTH(封面!$G$13)))</f>
        <v>0</v>
      </c>
      <c r="G78" s="115">
        <f ca="1">SUM(OFFSET($H78,0,0,1,MONTH(封面!$G$13)))-SUM(OFFSET('2019预算管理费用'!$H78,0,0,1,MONTH(封面!$G$13)))</f>
        <v>0</v>
      </c>
      <c r="H78" s="125"/>
      <c r="I78" s="125"/>
      <c r="J78" s="125"/>
      <c r="K78" s="125"/>
      <c r="L78" s="125"/>
      <c r="M78" s="81"/>
      <c r="N78" s="125"/>
      <c r="O78" s="125"/>
      <c r="P78" s="125"/>
      <c r="Q78" s="125"/>
      <c r="R78" s="125"/>
      <c r="S78" s="125"/>
      <c r="T78" s="116">
        <f t="shared" si="1"/>
        <v>0</v>
      </c>
      <c r="U78" s="88"/>
    </row>
    <row r="79" spans="1:21" s="15" customFormat="1" ht="17.25" customHeight="1">
      <c r="A79" s="145"/>
      <c r="B79" s="46" t="s">
        <v>224</v>
      </c>
      <c r="C79" s="48" t="s">
        <v>97</v>
      </c>
      <c r="D79" s="115">
        <f ca="1">OFFSET($H79,0,MONTH(封面!$G$13)-1,)-OFFSET('2019管理费用'!$H79,0,MONTH(封面!$G$13)-1,)</f>
        <v>0</v>
      </c>
      <c r="E79" s="115">
        <f ca="1">OFFSET($H79,0,MONTH(封面!$G$13)-1,)-OFFSET('2019预算管理费用'!$H79,0,MONTH(封面!$G$13)-1,)</f>
        <v>0</v>
      </c>
      <c r="F79" s="115">
        <f ca="1">SUM(OFFSET($H79,0,0,1,MONTH(封面!$G$13)))-SUM(OFFSET('2019管理费用'!$H79,0,0,1,MONTH(封面!$G$13)))</f>
        <v>0</v>
      </c>
      <c r="G79" s="115">
        <f ca="1">SUM(OFFSET($H79,0,0,1,MONTH(封面!$G$13)))-SUM(OFFSET('2019预算管理费用'!$H79,0,0,1,MONTH(封面!$G$13)))</f>
        <v>0</v>
      </c>
      <c r="H79" s="125"/>
      <c r="I79" s="125"/>
      <c r="J79" s="125"/>
      <c r="K79" s="125"/>
      <c r="L79" s="125"/>
      <c r="M79" s="81"/>
      <c r="N79" s="125"/>
      <c r="O79" s="125"/>
      <c r="P79" s="125"/>
      <c r="Q79" s="125"/>
      <c r="R79" s="125"/>
      <c r="S79" s="125"/>
      <c r="T79" s="116">
        <f t="shared" si="1"/>
        <v>0</v>
      </c>
      <c r="U79" s="88"/>
    </row>
    <row r="80" spans="1:21" s="15" customFormat="1" ht="17.25" customHeight="1">
      <c r="A80" s="147" t="s">
        <v>98</v>
      </c>
      <c r="B80" s="46" t="s">
        <v>99</v>
      </c>
      <c r="C80" s="48" t="s">
        <v>100</v>
      </c>
      <c r="D80" s="115">
        <f ca="1">OFFSET($H80,0,MONTH(封面!$G$13)-1,)-OFFSET('2019管理费用'!$H80,0,MONTH(封面!$G$13)-1,)</f>
        <v>8406</v>
      </c>
      <c r="E80" s="115">
        <f ca="1">OFFSET($H80,0,MONTH(封面!$G$13)-1,)-OFFSET('2019预算管理费用'!$H80,0,MONTH(封面!$G$13)-1,)</f>
        <v>8406</v>
      </c>
      <c r="F80" s="115">
        <f ca="1">SUM(OFFSET($H80,0,0,1,MONTH(封面!$G$13)))-SUM(OFFSET('2019管理费用'!$H80,0,0,1,MONTH(封面!$G$13)))</f>
        <v>18118.8</v>
      </c>
      <c r="G80" s="115">
        <f ca="1">SUM(OFFSET($H80,0,0,1,MONTH(封面!$G$13)))-SUM(OFFSET('2019预算管理费用'!$H80,0,0,1,MONTH(封面!$G$13)))</f>
        <v>22791.93</v>
      </c>
      <c r="H80" s="125"/>
      <c r="I80" s="125"/>
      <c r="J80" s="125">
        <v>14385.93</v>
      </c>
      <c r="K80" s="125">
        <v>8406</v>
      </c>
      <c r="L80" s="125"/>
      <c r="M80" s="81"/>
      <c r="N80" s="125"/>
      <c r="O80" s="125"/>
      <c r="P80" s="125"/>
      <c r="Q80" s="125"/>
      <c r="R80" s="125"/>
      <c r="S80" s="125"/>
      <c r="T80" s="116">
        <f t="shared" si="1"/>
        <v>22791.93</v>
      </c>
      <c r="U80" s="88"/>
    </row>
    <row r="81" spans="1:29" s="15" customFormat="1" ht="17.25" customHeight="1">
      <c r="A81" s="147"/>
      <c r="B81" s="46" t="s">
        <v>225</v>
      </c>
      <c r="C81" s="45" t="s">
        <v>101</v>
      </c>
      <c r="D81" s="115">
        <f ca="1">OFFSET($H81,0,MONTH(封面!$G$13)-1,)-OFFSET('2019管理费用'!$H81,0,MONTH(封面!$G$13)-1,)</f>
        <v>22760.15</v>
      </c>
      <c r="E81" s="115">
        <f ca="1">OFFSET($H81,0,MONTH(封面!$G$13)-1,)-OFFSET('2019预算管理费用'!$H81,0,MONTH(封面!$G$13)-1,)</f>
        <v>22760.15</v>
      </c>
      <c r="F81" s="115">
        <f ca="1">SUM(OFFSET($H81,0,0,1,MONTH(封面!$G$13)))-SUM(OFFSET('2019管理费用'!$H81,0,0,1,MONTH(封面!$G$13)))</f>
        <v>112721.61000000002</v>
      </c>
      <c r="G81" s="115">
        <f ca="1">SUM(OFFSET($H81,0,0,1,MONTH(封面!$G$13)))-SUM(OFFSET('2019预算管理费用'!$H81,0,0,1,MONTH(封面!$G$13)))</f>
        <v>28115.15</v>
      </c>
      <c r="H81" s="125">
        <v>30</v>
      </c>
      <c r="I81" s="125"/>
      <c r="J81" s="125">
        <v>5325</v>
      </c>
      <c r="K81" s="125">
        <v>22760.15</v>
      </c>
      <c r="L81" s="125"/>
      <c r="M81" s="81"/>
      <c r="N81" s="125"/>
      <c r="O81" s="125"/>
      <c r="P81" s="125"/>
      <c r="Q81" s="125"/>
      <c r="R81" s="125"/>
      <c r="S81" s="125"/>
      <c r="T81" s="116">
        <f t="shared" si="1"/>
        <v>28115.15</v>
      </c>
      <c r="U81" s="88"/>
    </row>
    <row r="82" spans="1:29" s="15" customFormat="1" ht="17.25" customHeight="1">
      <c r="A82" s="147"/>
      <c r="B82" s="146" t="s">
        <v>102</v>
      </c>
      <c r="C82" s="45" t="s">
        <v>103</v>
      </c>
      <c r="D82" s="115">
        <f ca="1">OFFSET($H82,0,MONTH(封面!$G$13)-1,)-OFFSET('2019管理费用'!$H82,0,MONTH(封面!$G$13)-1,)</f>
        <v>3000</v>
      </c>
      <c r="E82" s="115">
        <f ca="1">OFFSET($H82,0,MONTH(封面!$G$13)-1,)-OFFSET('2019预算管理费用'!$H82,0,MONTH(封面!$G$13)-1,)</f>
        <v>3000</v>
      </c>
      <c r="F82" s="115">
        <f ca="1">SUM(OFFSET($H82,0,0,1,MONTH(封面!$G$13)))-SUM(OFFSET('2019管理费用'!$H82,0,0,1,MONTH(封面!$G$13)))</f>
        <v>50</v>
      </c>
      <c r="G82" s="115">
        <f ca="1">SUM(OFFSET($H82,0,0,1,MONTH(封面!$G$13)))-SUM(OFFSET('2019预算管理费用'!$H82,0,0,1,MONTH(封面!$G$13)))</f>
        <v>3000</v>
      </c>
      <c r="H82" s="125"/>
      <c r="I82" s="125"/>
      <c r="J82" s="125"/>
      <c r="K82" s="125">
        <v>3000</v>
      </c>
      <c r="L82" s="125"/>
      <c r="M82" s="81"/>
      <c r="N82" s="125"/>
      <c r="O82" s="125"/>
      <c r="P82" s="125"/>
      <c r="Q82" s="125"/>
      <c r="R82" s="125"/>
      <c r="S82" s="125"/>
      <c r="T82" s="116">
        <f t="shared" si="1"/>
        <v>3000</v>
      </c>
      <c r="U82" s="88"/>
    </row>
    <row r="83" spans="1:29" s="15" customFormat="1" ht="17.25" customHeight="1">
      <c r="A83" s="147"/>
      <c r="B83" s="146"/>
      <c r="C83" s="45" t="s">
        <v>104</v>
      </c>
      <c r="D83" s="115">
        <f ca="1">OFFSET($H83,0,MONTH(封面!$G$13)-1,)-OFFSET('2019管理费用'!$H83,0,MONTH(封面!$G$13)-1,)</f>
        <v>-25395.81</v>
      </c>
      <c r="E83" s="115">
        <f ca="1">OFFSET($H83,0,MONTH(封面!$G$13)-1,)-OFFSET('2019预算管理费用'!$H83,0,MONTH(封面!$G$13)-1,)</f>
        <v>0</v>
      </c>
      <c r="F83" s="115">
        <f ca="1">SUM(OFFSET($H83,0,0,1,MONTH(封面!$G$13)))-SUM(OFFSET('2019管理费用'!$H83,0,0,1,MONTH(封面!$G$13)))</f>
        <v>113289.51000000001</v>
      </c>
      <c r="G83" s="115">
        <f ca="1">SUM(OFFSET($H83,0,0,1,MONTH(封面!$G$13)))-SUM(OFFSET('2019预算管理费用'!$H83,0,0,1,MONTH(封面!$G$13)))</f>
        <v>218196.54</v>
      </c>
      <c r="H83" s="125"/>
      <c r="I83" s="125">
        <v>22575.47</v>
      </c>
      <c r="J83" s="125">
        <v>195621.07</v>
      </c>
      <c r="K83" s="125"/>
      <c r="L83" s="125"/>
      <c r="M83" s="81"/>
      <c r="N83" s="125"/>
      <c r="O83" s="125"/>
      <c r="P83" s="125"/>
      <c r="Q83" s="125"/>
      <c r="R83" s="125"/>
      <c r="S83" s="125"/>
      <c r="T83" s="116">
        <f t="shared" si="1"/>
        <v>218196.54</v>
      </c>
      <c r="U83" s="88"/>
    </row>
    <row r="84" spans="1:29" s="15" customFormat="1" ht="17.25" customHeight="1">
      <c r="A84" s="147"/>
      <c r="B84" s="146"/>
      <c r="C84" s="45" t="s">
        <v>105</v>
      </c>
      <c r="D84" s="115">
        <f ca="1">OFFSET($H84,0,MONTH(封面!$G$13)-1,)-OFFSET('2019管理费用'!$H84,0,MONTH(封面!$G$13)-1,)</f>
        <v>0</v>
      </c>
      <c r="E84" s="115">
        <f ca="1">OFFSET($H84,0,MONTH(封面!$G$13)-1,)-OFFSET('2019预算管理费用'!$H84,0,MONTH(封面!$G$13)-1,)</f>
        <v>0</v>
      </c>
      <c r="F84" s="115">
        <f ca="1">SUM(OFFSET($H84,0,0,1,MONTH(封面!$G$13)))-SUM(OFFSET('2019管理费用'!$H84,0,0,1,MONTH(封面!$G$13)))</f>
        <v>0</v>
      </c>
      <c r="G84" s="115">
        <f ca="1">SUM(OFFSET($H84,0,0,1,MONTH(封面!$G$13)))-SUM(OFFSET('2019预算管理费用'!$H84,0,0,1,MONTH(封面!$G$13)))</f>
        <v>0</v>
      </c>
      <c r="H84" s="125"/>
      <c r="I84" s="125"/>
      <c r="J84" s="125"/>
      <c r="K84" s="125"/>
      <c r="L84" s="125"/>
      <c r="M84" s="81"/>
      <c r="N84" s="125"/>
      <c r="O84" s="125"/>
      <c r="P84" s="125"/>
      <c r="Q84" s="125"/>
      <c r="R84" s="125"/>
      <c r="S84" s="125"/>
      <c r="T84" s="116">
        <f t="shared" si="1"/>
        <v>0</v>
      </c>
      <c r="U84" s="88"/>
    </row>
    <row r="85" spans="1:29" s="15" customFormat="1" ht="17.25" customHeight="1">
      <c r="A85" s="147"/>
      <c r="B85" s="46" t="s">
        <v>106</v>
      </c>
      <c r="C85" s="48" t="s">
        <v>107</v>
      </c>
      <c r="D85" s="115">
        <f ca="1">OFFSET($H85,0,MONTH(封面!$G$13)-1,)-OFFSET('2019管理费用'!$H85,0,MONTH(封面!$G$13)-1,)</f>
        <v>21631</v>
      </c>
      <c r="E85" s="115">
        <f ca="1">OFFSET($H85,0,MONTH(封面!$G$13)-1,)-OFFSET('2019预算管理费用'!$H85,0,MONTH(封面!$G$13)-1,)</f>
        <v>21631</v>
      </c>
      <c r="F85" s="115">
        <f ca="1">SUM(OFFSET($H85,0,0,1,MONTH(封面!$G$13)))-SUM(OFFSET('2019管理费用'!$H85,0,0,1,MONTH(封面!$G$13)))</f>
        <v>22064.1</v>
      </c>
      <c r="G85" s="115">
        <f ca="1">SUM(OFFSET($H85,0,0,1,MONTH(封面!$G$13)))-SUM(OFFSET('2019预算管理费用'!$H85,0,0,1,MONTH(封面!$G$13)))</f>
        <v>22064.1</v>
      </c>
      <c r="H85" s="125"/>
      <c r="I85" s="125"/>
      <c r="J85" s="125">
        <v>433.1</v>
      </c>
      <c r="K85" s="125">
        <v>21631</v>
      </c>
      <c r="L85" s="125"/>
      <c r="M85" s="81"/>
      <c r="N85" s="125"/>
      <c r="O85" s="125"/>
      <c r="P85" s="125"/>
      <c r="Q85" s="125"/>
      <c r="R85" s="125"/>
      <c r="S85" s="125"/>
      <c r="T85" s="116">
        <f t="shared" si="1"/>
        <v>22064.1</v>
      </c>
      <c r="U85" s="88"/>
    </row>
    <row r="86" spans="1:29" s="15" customFormat="1" ht="17.25" customHeight="1">
      <c r="A86" s="148" t="s">
        <v>108</v>
      </c>
      <c r="B86" s="46" t="s">
        <v>109</v>
      </c>
      <c r="C86" s="48" t="s">
        <v>110</v>
      </c>
      <c r="D86" s="115">
        <f ca="1">OFFSET($H86,0,MONTH(封面!$G$13)-1,)-OFFSET('2019管理费用'!$H86,0,MONTH(封面!$G$13)-1,)</f>
        <v>0</v>
      </c>
      <c r="E86" s="115">
        <f ca="1">OFFSET($H86,0,MONTH(封面!$G$13)-1,)-OFFSET('2019预算管理费用'!$H86,0,MONTH(封面!$G$13)-1,)</f>
        <v>0</v>
      </c>
      <c r="F86" s="115">
        <f ca="1">SUM(OFFSET($H86,0,0,1,MONTH(封面!$G$13)))-SUM(OFFSET('2019管理费用'!$H86,0,0,1,MONTH(封面!$G$13)))</f>
        <v>0</v>
      </c>
      <c r="G86" s="115">
        <f ca="1">SUM(OFFSET($H86,0,0,1,MONTH(封面!$G$13)))-SUM(OFFSET('2019预算管理费用'!$H86,0,0,1,MONTH(封面!$G$13)))</f>
        <v>0</v>
      </c>
      <c r="H86" s="125"/>
      <c r="I86" s="125"/>
      <c r="J86" s="125"/>
      <c r="K86" s="125"/>
      <c r="L86" s="125"/>
      <c r="M86" s="81"/>
      <c r="N86" s="125"/>
      <c r="O86" s="125"/>
      <c r="P86" s="125"/>
      <c r="Q86" s="125"/>
      <c r="R86" s="125"/>
      <c r="S86" s="125"/>
      <c r="T86" s="116">
        <f t="shared" si="1"/>
        <v>0</v>
      </c>
      <c r="U86" s="88"/>
    </row>
    <row r="87" spans="1:29" s="15" customFormat="1" ht="17.25" customHeight="1">
      <c r="A87" s="148"/>
      <c r="B87" s="46" t="s">
        <v>111</v>
      </c>
      <c r="C87" s="48" t="s">
        <v>112</v>
      </c>
      <c r="D87" s="115">
        <f ca="1">OFFSET($H87,0,MONTH(封面!$G$13)-1,)-OFFSET('2019管理费用'!$H87,0,MONTH(封面!$G$13)-1,)</f>
        <v>0</v>
      </c>
      <c r="E87" s="115">
        <f ca="1">OFFSET($H87,0,MONTH(封面!$G$13)-1,)-OFFSET('2019预算管理费用'!$H87,0,MONTH(封面!$G$13)-1,)</f>
        <v>0</v>
      </c>
      <c r="F87" s="115">
        <f ca="1">SUM(OFFSET($H87,0,0,1,MONTH(封面!$G$13)))-SUM(OFFSET('2019管理费用'!$H87,0,0,1,MONTH(封面!$G$13)))</f>
        <v>0</v>
      </c>
      <c r="G87" s="115">
        <f ca="1">SUM(OFFSET($H87,0,0,1,MONTH(封面!$G$13)))-SUM(OFFSET('2019预算管理费用'!$H87,0,0,1,MONTH(封面!$G$13)))</f>
        <v>0</v>
      </c>
      <c r="H87" s="125"/>
      <c r="I87" s="125"/>
      <c r="J87" s="125"/>
      <c r="K87" s="125"/>
      <c r="L87" s="125"/>
      <c r="M87" s="81"/>
      <c r="N87" s="125"/>
      <c r="O87" s="125"/>
      <c r="P87" s="125"/>
      <c r="Q87" s="125"/>
      <c r="R87" s="125"/>
      <c r="S87" s="125"/>
      <c r="T87" s="116">
        <f t="shared" si="1"/>
        <v>0</v>
      </c>
      <c r="U87" s="88"/>
    </row>
    <row r="88" spans="1:29" s="15" customFormat="1" ht="17.25" customHeight="1">
      <c r="A88" s="148"/>
      <c r="B88" s="46" t="s">
        <v>113</v>
      </c>
      <c r="C88" s="48" t="s">
        <v>114</v>
      </c>
      <c r="D88" s="115">
        <f ca="1">OFFSET($H88,0,MONTH(封面!$G$13)-1,)-OFFSET('2019管理费用'!$H88,0,MONTH(封面!$G$13)-1,)</f>
        <v>0</v>
      </c>
      <c r="E88" s="115">
        <f ca="1">OFFSET($H88,0,MONTH(封面!$G$13)-1,)-OFFSET('2019预算管理费用'!$H88,0,MONTH(封面!$G$13)-1,)</f>
        <v>0</v>
      </c>
      <c r="F88" s="115">
        <f ca="1">SUM(OFFSET($H88,0,0,1,MONTH(封面!$G$13)))-SUM(OFFSET('2019管理费用'!$H88,0,0,1,MONTH(封面!$G$13)))</f>
        <v>0</v>
      </c>
      <c r="G88" s="115">
        <f ca="1">SUM(OFFSET($H88,0,0,1,MONTH(封面!$G$13)))-SUM(OFFSET('2019预算管理费用'!$H88,0,0,1,MONTH(封面!$G$13)))</f>
        <v>0</v>
      </c>
      <c r="H88" s="125"/>
      <c r="I88" s="125"/>
      <c r="J88" s="125"/>
      <c r="K88" s="125"/>
      <c r="L88" s="125"/>
      <c r="M88" s="81"/>
      <c r="N88" s="125"/>
      <c r="O88" s="125"/>
      <c r="P88" s="125"/>
      <c r="Q88" s="125"/>
      <c r="R88" s="125"/>
      <c r="S88" s="125"/>
      <c r="T88" s="116">
        <f t="shared" si="1"/>
        <v>0</v>
      </c>
      <c r="U88" s="88"/>
    </row>
    <row r="89" spans="1:29" s="15" customFormat="1" ht="17.25" customHeight="1">
      <c r="A89" s="148"/>
      <c r="B89" s="46" t="s">
        <v>226</v>
      </c>
      <c r="C89" s="48" t="s">
        <v>115</v>
      </c>
      <c r="D89" s="115">
        <f ca="1">OFFSET($H89,0,MONTH(封面!$G$13)-1,)-OFFSET('2019管理费用'!$H89,0,MONTH(封面!$G$13)-1,)</f>
        <v>0</v>
      </c>
      <c r="E89" s="115">
        <f ca="1">OFFSET($H89,0,MONTH(封面!$G$13)-1,)-OFFSET('2019预算管理费用'!$H89,0,MONTH(封面!$G$13)-1,)</f>
        <v>0</v>
      </c>
      <c r="F89" s="115">
        <f ca="1">SUM(OFFSET($H89,0,0,1,MONTH(封面!$G$13)))-SUM(OFFSET('2019管理费用'!$H89,0,0,1,MONTH(封面!$G$13)))</f>
        <v>0</v>
      </c>
      <c r="G89" s="115">
        <f ca="1">SUM(OFFSET($H89,0,0,1,MONTH(封面!$G$13)))-SUM(OFFSET('2019预算管理费用'!$H89,0,0,1,MONTH(封面!$G$13)))</f>
        <v>0</v>
      </c>
      <c r="H89" s="125"/>
      <c r="I89" s="125"/>
      <c r="J89" s="125"/>
      <c r="K89" s="125"/>
      <c r="L89" s="125"/>
      <c r="M89" s="81"/>
      <c r="N89" s="125"/>
      <c r="O89" s="125"/>
      <c r="P89" s="125"/>
      <c r="Q89" s="125"/>
      <c r="R89" s="125"/>
      <c r="S89" s="125"/>
      <c r="T89" s="116">
        <f t="shared" si="1"/>
        <v>0</v>
      </c>
      <c r="U89" s="88"/>
    </row>
    <row r="90" spans="1:29" s="15" customFormat="1" ht="17.25" customHeight="1">
      <c r="A90" s="149" t="s">
        <v>116</v>
      </c>
      <c r="B90" s="46" t="s">
        <v>227</v>
      </c>
      <c r="C90" s="48" t="s">
        <v>117</v>
      </c>
      <c r="D90" s="115">
        <f ca="1">OFFSET($H90,0,MONTH(封面!$G$13)-1,)-OFFSET('2019管理费用'!$H90,0,MONTH(封面!$G$13)-1,)</f>
        <v>0</v>
      </c>
      <c r="E90" s="115">
        <f ca="1">OFFSET($H90,0,MONTH(封面!$G$13)-1,)-OFFSET('2019预算管理费用'!$H90,0,MONTH(封面!$G$13)-1,)</f>
        <v>0</v>
      </c>
      <c r="F90" s="115">
        <f ca="1">SUM(OFFSET($H90,0,0,1,MONTH(封面!$G$13)))-SUM(OFFSET('2019管理费用'!$H90,0,0,1,MONTH(封面!$G$13)))</f>
        <v>0</v>
      </c>
      <c r="G90" s="115">
        <f ca="1">SUM(OFFSET($H90,0,0,1,MONTH(封面!$G$13)))-SUM(OFFSET('2019预算管理费用'!$H90,0,0,1,MONTH(封面!$G$13)))</f>
        <v>0</v>
      </c>
      <c r="H90" s="125"/>
      <c r="I90" s="125"/>
      <c r="J90" s="125"/>
      <c r="K90" s="125"/>
      <c r="L90" s="125"/>
      <c r="M90" s="81"/>
      <c r="N90" s="125"/>
      <c r="O90" s="125"/>
      <c r="P90" s="125"/>
      <c r="Q90" s="125"/>
      <c r="R90" s="125"/>
      <c r="S90" s="125"/>
      <c r="T90" s="116">
        <f t="shared" si="1"/>
        <v>0</v>
      </c>
      <c r="U90" s="88"/>
    </row>
    <row r="91" spans="1:29" s="15" customFormat="1" ht="17.25" customHeight="1">
      <c r="A91" s="149"/>
      <c r="B91" s="46" t="s">
        <v>228</v>
      </c>
      <c r="C91" s="48" t="s">
        <v>441</v>
      </c>
      <c r="D91" s="115">
        <f ca="1">OFFSET($H91,0,MONTH(封面!$G$13)-1,)-OFFSET('2019管理费用'!$H91,0,MONTH(封面!$G$13)-1,)</f>
        <v>34408.149999999994</v>
      </c>
      <c r="E91" s="115">
        <f ca="1">OFFSET($H91,0,MONTH(封面!$G$13)-1,)-OFFSET('2019预算管理费用'!$H91,0,MONTH(封面!$G$13)-1,)</f>
        <v>117467.42</v>
      </c>
      <c r="F91" s="115">
        <f ca="1">SUM(OFFSET($H91,0,0,1,MONTH(封面!$G$13)))-SUM(OFFSET('2019管理费用'!$H91,0,0,1,MONTH(封面!$G$13)))</f>
        <v>-83412.040000000037</v>
      </c>
      <c r="G91" s="115">
        <f ca="1">SUM(OFFSET($H91,0,0,1,MONTH(封面!$G$13)))-SUM(OFFSET('2019预算管理费用'!$H91,0,0,1,MONTH(封面!$G$13)))</f>
        <v>394956.73</v>
      </c>
      <c r="H91" s="125">
        <v>112922.64</v>
      </c>
      <c r="I91" s="125">
        <v>124886.47999999998</v>
      </c>
      <c r="J91" s="125">
        <v>39680.19</v>
      </c>
      <c r="K91" s="125">
        <v>117467.42</v>
      </c>
      <c r="L91" s="125"/>
      <c r="M91" s="71"/>
      <c r="N91" s="125"/>
      <c r="O91" s="125"/>
      <c r="P91" s="125"/>
      <c r="Q91" s="125"/>
      <c r="R91" s="125"/>
      <c r="S91" s="125"/>
      <c r="T91" s="116">
        <f t="shared" si="1"/>
        <v>394956.73</v>
      </c>
      <c r="U91" s="88"/>
    </row>
    <row r="92" spans="1:29" s="15" customFormat="1" ht="17.25" customHeight="1">
      <c r="A92" s="149"/>
      <c r="B92" s="46" t="s">
        <v>118</v>
      </c>
      <c r="C92" s="48" t="s">
        <v>16</v>
      </c>
      <c r="D92" s="115">
        <f ca="1">OFFSET($H92,0,MONTH(封面!$G$13)-1,)-OFFSET('2019管理费用'!$H92,0,MONTH(封面!$G$13)-1,)</f>
        <v>-87.38</v>
      </c>
      <c r="E92" s="115">
        <f ca="1">OFFSET($H92,0,MONTH(封面!$G$13)-1,)-OFFSET('2019预算管理费用'!$H92,0,MONTH(封面!$G$13)-1,)</f>
        <v>0</v>
      </c>
      <c r="F92" s="115">
        <f ca="1">SUM(OFFSET($H92,0,0,1,MONTH(封面!$G$13)))-SUM(OFFSET('2019管理费用'!$H92,0,0,1,MONTH(封面!$G$13)))</f>
        <v>-87.38</v>
      </c>
      <c r="G92" s="115">
        <f ca="1">SUM(OFFSET($H92,0,0,1,MONTH(封面!$G$13)))-SUM(OFFSET('2019预算管理费用'!$H92,0,0,1,MONTH(封面!$G$13)))</f>
        <v>0</v>
      </c>
      <c r="H92" s="125"/>
      <c r="I92" s="125"/>
      <c r="J92" s="125"/>
      <c r="K92" s="125"/>
      <c r="L92" s="125"/>
      <c r="M92" s="81"/>
      <c r="N92" s="125"/>
      <c r="O92" s="125"/>
      <c r="P92" s="125"/>
      <c r="Q92" s="125"/>
      <c r="R92" s="125"/>
      <c r="S92" s="125"/>
      <c r="T92" s="116">
        <f t="shared" si="1"/>
        <v>0</v>
      </c>
      <c r="U92" s="88"/>
    </row>
    <row r="93" spans="1:29" s="34" customFormat="1" ht="15" customHeight="1">
      <c r="A93" s="205" t="s">
        <v>119</v>
      </c>
      <c r="B93" s="206"/>
      <c r="C93" s="207"/>
      <c r="D93" s="116">
        <f ca="1">SUM(D6:D92)</f>
        <v>6101.8499999999958</v>
      </c>
      <c r="E93" s="116">
        <f ca="1">SUM(E6:E92)</f>
        <v>713313.45000000019</v>
      </c>
      <c r="F93" s="116">
        <f ca="1">SUM(F6:F92)</f>
        <v>320625.22999999986</v>
      </c>
      <c r="G93" s="116">
        <f ca="1">SUM(G6:G92)</f>
        <v>2718577.3</v>
      </c>
      <c r="H93" s="116">
        <f>SUM(H6:H92)</f>
        <v>634083.46000000008</v>
      </c>
      <c r="I93" s="116">
        <f>SUM(I6:I92)</f>
        <v>620027.36</v>
      </c>
      <c r="J93" s="116">
        <f>SUM(J6:J92)</f>
        <v>751153.03</v>
      </c>
      <c r="K93" s="116">
        <f>SUM(K6:K92)</f>
        <v>713313.45000000019</v>
      </c>
      <c r="L93" s="116">
        <f>SUM(L6:L92)</f>
        <v>0</v>
      </c>
      <c r="M93" s="116">
        <f>SUM(M6:M92)</f>
        <v>0</v>
      </c>
      <c r="N93" s="116">
        <f>SUM(N6:N92)</f>
        <v>0</v>
      </c>
      <c r="O93" s="116">
        <f>SUM(O6:O92)</f>
        <v>0</v>
      </c>
      <c r="P93" s="116">
        <f>SUM(P6:P92)</f>
        <v>0</v>
      </c>
      <c r="Q93" s="116">
        <f>SUM(Q6:Q92)</f>
        <v>0</v>
      </c>
      <c r="R93" s="116">
        <f>SUM(R6:R92)</f>
        <v>0</v>
      </c>
      <c r="S93" s="116">
        <f>SUM(S6:S92)</f>
        <v>0</v>
      </c>
      <c r="T93" s="116">
        <f>SUM(T6:T92)</f>
        <v>2718577.3</v>
      </c>
      <c r="U93" s="88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02" t="s">
        <v>135</v>
      </c>
      <c r="B94" s="203"/>
      <c r="C94" s="204"/>
      <c r="D94" s="134"/>
      <c r="E94" s="115"/>
      <c r="F94" s="115">
        <f ca="1">SUM(OFFSET($H94,0,0,1,MONTH(封面!$G$13)))-SUM(OFFSET('2019管理费用'!$H94,0,0,1,MONTH(封面!$G$13)))</f>
        <v>0</v>
      </c>
      <c r="G94" s="115"/>
      <c r="H94" s="125"/>
      <c r="I94" s="125" t="str">
        <f>IFERROR(VLOOKUP(C94,[3]Sheet1.00!$C$3:$D$23,2,0),"")</f>
        <v/>
      </c>
      <c r="J94" s="125"/>
      <c r="K94" s="115"/>
      <c r="L94" s="115"/>
      <c r="M94" s="115"/>
      <c r="N94" s="115"/>
      <c r="O94" s="125"/>
      <c r="P94" s="115"/>
      <c r="Q94" s="115"/>
      <c r="R94" s="115"/>
      <c r="S94" s="115"/>
      <c r="T94" s="116">
        <f t="shared" si="1"/>
        <v>0</v>
      </c>
      <c r="U94" s="88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02" t="s">
        <v>136</v>
      </c>
      <c r="B95" s="203"/>
      <c r="C95" s="204"/>
      <c r="D95" s="115"/>
      <c r="E95" s="115"/>
      <c r="F95" s="115">
        <f ca="1">SUM(OFFSET($H95,0,0,1,MONTH(封面!$G$13)))-SUM(OFFSET('2019管理费用'!$H95,0,0,1,MONTH(封面!$G$13)))</f>
        <v>0</v>
      </c>
      <c r="G95" s="115"/>
      <c r="H95" s="125"/>
      <c r="I95" s="125" t="str">
        <f>IFERROR(VLOOKUP(C95,[3]Sheet1.00!$C$3:$D$23,2,0),"")</f>
        <v/>
      </c>
      <c r="J95" s="125"/>
      <c r="K95" s="115"/>
      <c r="L95" s="115"/>
      <c r="M95" s="115"/>
      <c r="N95" s="115"/>
      <c r="O95" s="125"/>
      <c r="P95" s="115"/>
      <c r="Q95" s="115"/>
      <c r="R95" s="115"/>
      <c r="S95" s="115"/>
      <c r="T95" s="116">
        <f t="shared" si="1"/>
        <v>0</v>
      </c>
      <c r="U95" s="88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02" t="s">
        <v>229</v>
      </c>
      <c r="B96" s="203"/>
      <c r="C96" s="204"/>
      <c r="D96" s="115">
        <f ca="1">OFFSET($H96,0,MONTH(封面!$G$13)-1,)-OFFSET('2019管理费用'!$H96,0,MONTH(封面!$G$13)-1,)</f>
        <v>6101.8500000000931</v>
      </c>
      <c r="E96" s="115"/>
      <c r="F96" s="115">
        <f ca="1">SUM(OFFSET($H96,0,0,1,MONTH(封面!$G$13)))-SUM(OFFSET('2019管理费用'!$H96,0,0,1,MONTH(封面!$G$13)))</f>
        <v>320625.23</v>
      </c>
      <c r="G96" s="115"/>
      <c r="H96" s="125">
        <f>H93</f>
        <v>634083.46000000008</v>
      </c>
      <c r="I96" s="125">
        <f>I93</f>
        <v>620027.36</v>
      </c>
      <c r="J96" s="125">
        <f t="shared" ref="J96:S96" si="2">J93</f>
        <v>751153.03</v>
      </c>
      <c r="K96" s="125">
        <f t="shared" si="2"/>
        <v>713313.45000000019</v>
      </c>
      <c r="L96" s="125">
        <f t="shared" si="2"/>
        <v>0</v>
      </c>
      <c r="M96" s="125">
        <f t="shared" si="2"/>
        <v>0</v>
      </c>
      <c r="N96" s="125">
        <f t="shared" si="2"/>
        <v>0</v>
      </c>
      <c r="O96" s="125">
        <f t="shared" si="2"/>
        <v>0</v>
      </c>
      <c r="P96" s="125">
        <f t="shared" si="2"/>
        <v>0</v>
      </c>
      <c r="Q96" s="125">
        <f t="shared" si="2"/>
        <v>0</v>
      </c>
      <c r="R96" s="125">
        <f>R93</f>
        <v>0</v>
      </c>
      <c r="S96" s="125">
        <f t="shared" si="2"/>
        <v>0</v>
      </c>
      <c r="T96" s="116">
        <f t="shared" si="1"/>
        <v>2718577.3000000003</v>
      </c>
      <c r="U96" s="88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5" customHeight="1">
      <c r="A97" s="202" t="s">
        <v>120</v>
      </c>
      <c r="B97" s="203"/>
      <c r="C97" s="204"/>
      <c r="D97" s="115">
        <f ca="1">OFFSET($H97,0,MONTH(封面!$G$13)-1,)-OFFSET('2019管理费用'!$H97,0,MONTH(封面!$G$13)-1,)</f>
        <v>0</v>
      </c>
      <c r="E97" s="115"/>
      <c r="F97" s="115">
        <f ca="1">SUM(OFFSET($H97,0,0,1,MONTH(封面!$G$13)))-SUM(OFFSET('2019管理费用'!$H97,0,0,1,MONTH(封面!$G$13)))</f>
        <v>0</v>
      </c>
      <c r="G97" s="115"/>
      <c r="H97" s="116"/>
      <c r="I97" s="116"/>
      <c r="J97" s="116"/>
      <c r="K97" s="116"/>
      <c r="L97" s="116"/>
      <c r="M97" s="116"/>
      <c r="O97" s="119"/>
      <c r="P97" s="119"/>
      <c r="Q97" s="119"/>
      <c r="R97" s="119"/>
      <c r="S97" s="119"/>
      <c r="T97" s="116">
        <f t="shared" si="1"/>
        <v>0</v>
      </c>
      <c r="U97" s="38"/>
    </row>
    <row r="98" spans="1:21" s="32" customFormat="1" ht="15" customHeight="1">
      <c r="A98" s="168" t="s">
        <v>239</v>
      </c>
      <c r="B98" s="168"/>
      <c r="C98" s="168"/>
      <c r="D98" s="115">
        <f ca="1">OFFSET($H98,0,MONTH(封面!$G$13)-1,)-OFFSET('2019管理费用'!$H98,0,MONTH(封面!$G$13)-1,)</f>
        <v>0</v>
      </c>
      <c r="E98" s="115"/>
      <c r="F98" s="115">
        <f ca="1">SUM(OFFSET($H98,0,0,1,MONTH(封面!$G$13)))-SUM(OFFSET('2019管理费用'!$H98,0,0,1,MONTH(封面!$G$13)))</f>
        <v>0</v>
      </c>
      <c r="G98" s="115"/>
      <c r="H98" s="125"/>
      <c r="I98" s="125"/>
      <c r="J98" s="125"/>
      <c r="K98" s="125"/>
      <c r="L98" s="125"/>
      <c r="M98" s="125"/>
      <c r="N98" s="125"/>
      <c r="O98" s="125"/>
      <c r="P98" s="125"/>
      <c r="Q98" s="125"/>
      <c r="R98" s="125"/>
      <c r="S98" s="125"/>
      <c r="T98" s="116">
        <f t="shared" si="1"/>
        <v>0</v>
      </c>
      <c r="U98" s="38"/>
    </row>
    <row r="99" spans="1:21">
      <c r="A99" s="31"/>
      <c r="B99" s="31"/>
      <c r="C99" s="53" t="s">
        <v>122</v>
      </c>
      <c r="D99" s="124">
        <f ca="1">D93-SUM(D94:D98)</f>
        <v>-9.7315933089703321E-11</v>
      </c>
      <c r="E99" s="90"/>
      <c r="F99" s="90">
        <f ca="1">F93-SUM(F94:F98)</f>
        <v>0</v>
      </c>
      <c r="G99" s="90"/>
      <c r="H99" s="90">
        <f t="shared" ref="H99:T99" si="3">H93-SUM(H94:H98)</f>
        <v>0</v>
      </c>
      <c r="I99" s="90">
        <f>I93-SUM(I94:I98)</f>
        <v>0</v>
      </c>
      <c r="J99" s="90">
        <f>J93-SUM(J94:J98)</f>
        <v>0</v>
      </c>
      <c r="K99" s="90">
        <f>K93-SUM(K94:K98)</f>
        <v>0</v>
      </c>
      <c r="L99" s="90">
        <f>L93-SUM(L94:L98)</f>
        <v>0</v>
      </c>
      <c r="M99" s="90">
        <f t="shared" si="3"/>
        <v>0</v>
      </c>
      <c r="N99" s="90">
        <f>N93-SUM(N94:N98)</f>
        <v>0</v>
      </c>
      <c r="O99" s="90">
        <f>O93-SUM(O94:O98)</f>
        <v>0</v>
      </c>
      <c r="P99" s="90">
        <f t="shared" si="3"/>
        <v>0</v>
      </c>
      <c r="Q99" s="90">
        <f t="shared" si="3"/>
        <v>0</v>
      </c>
      <c r="R99" s="90">
        <f t="shared" si="3"/>
        <v>0</v>
      </c>
      <c r="S99" s="90">
        <f t="shared" si="3"/>
        <v>0</v>
      </c>
      <c r="T99" s="90">
        <f t="shared" si="3"/>
        <v>0</v>
      </c>
    </row>
    <row r="100" spans="1:21" s="31" customFormat="1" ht="12">
      <c r="C100" s="53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>
        <f>+S96-[4]Sheet1.00!$F$2</f>
        <v>-1213771.7</v>
      </c>
      <c r="T100" s="90"/>
    </row>
    <row r="101" spans="1:21">
      <c r="A101" s="31" t="s">
        <v>123</v>
      </c>
      <c r="G101" s="35"/>
      <c r="J101" s="140"/>
      <c r="M101" s="33"/>
      <c r="N101" s="33"/>
      <c r="O101" s="33"/>
      <c r="P101" s="33"/>
      <c r="Q101" s="33"/>
      <c r="R101" s="33"/>
      <c r="S101" s="33"/>
    </row>
    <row r="102" spans="1:21">
      <c r="A102" s="31" t="s">
        <v>230</v>
      </c>
      <c r="G102" s="35"/>
      <c r="J102" s="33"/>
    </row>
    <row r="103" spans="1:21">
      <c r="A103" s="31" t="s">
        <v>137</v>
      </c>
      <c r="G103" s="35"/>
    </row>
    <row r="104" spans="1:21">
      <c r="A104" s="31" t="s">
        <v>138</v>
      </c>
      <c r="G104" s="35"/>
    </row>
    <row r="105" spans="1:21">
      <c r="A105" s="31" t="s">
        <v>139</v>
      </c>
      <c r="L105" s="33"/>
    </row>
  </sheetData>
  <autoFilter ref="A5:AC105"/>
  <customSheetViews>
    <customSheetView guid="{8309B07A-FC01-4476-88AB-A9C1650B1DDA}">
      <pane xSplit="3" ySplit="5" topLeftCell="N78" activePane="bottomRight" state="frozen"/>
      <selection pane="bottomRight" activeCell="W16" sqref="W16"/>
      <pageMargins left="0.75" right="0.75" top="1" bottom="1" header="0.5" footer="0.5"/>
      <pageSetup paperSize="9" orientation="portrait" verticalDpi="1200" r:id="rId1"/>
      <headerFooter alignWithMargins="0"/>
    </customSheetView>
    <customSheetView guid="{D4D59768-72E0-4FAB-974B-C4290D2FAC8F}">
      <pane xSplit="3" ySplit="5" topLeftCell="D87" activePane="bottomRight" state="frozen"/>
      <selection pane="bottomRight" activeCell="H93" sqref="H93:I93"/>
      <pageMargins left="0.75" right="0.75" top="1" bottom="1" header="0.5" footer="0.5"/>
      <pageSetup paperSize="9" orientation="portrait" verticalDpi="1200" r:id="rId2"/>
      <headerFooter alignWithMargins="0"/>
    </customSheetView>
    <customSheetView guid="{A37983A8-BC51-4154-8FEA-C3D4561882CC}">
      <pane xSplit="3" ySplit="5" topLeftCell="D86" activePane="bottomRight" state="frozen"/>
      <selection pane="bottomRight" activeCell="H94" sqref="H94:H98"/>
      <pageMargins left="0.75" right="0.75" top="1" bottom="1" header="0.5" footer="0.5"/>
      <pageSetup paperSize="9" orientation="portrait" verticalDpi="1200" r:id="rId3"/>
      <headerFooter alignWithMargins="0"/>
    </customSheetView>
    <customSheetView guid="{50C6B4FE-3059-4DA5-BCA6-E2B9EEC70A61}">
      <pane xSplit="3" ySplit="5" topLeftCell="G30" activePane="bottomRight" state="frozen"/>
      <selection pane="bottomRight" activeCell="P95" sqref="P95"/>
      <pageMargins left="0.75" right="0.75" top="1" bottom="1" header="0.5" footer="0.5"/>
      <pageSetup paperSize="9" orientation="portrait" verticalDpi="1200" r:id="rId4"/>
      <headerFooter alignWithMargins="0"/>
    </customSheetView>
    <customSheetView guid="{4948553E-BE76-402B-BAA8-3966B343194D}">
      <pane xSplit="3" ySplit="5" topLeftCell="M88" activePane="bottomRight" state="frozen"/>
      <selection pane="bottomRight" activeCell="L103" sqref="L103"/>
      <pageMargins left="0.75" right="0.75" top="1" bottom="1" header="0.5" footer="0.5"/>
      <pageSetup paperSize="9" orientation="portrait" verticalDpi="1200" r:id="rId5"/>
      <headerFooter alignWithMargins="0"/>
    </customSheetView>
    <customSheetView guid="{35971C6B-DC11-492B-B782-2EF173FCC689}">
      <pane xSplit="3" ySplit="5" topLeftCell="D81" activePane="bottomRight" state="frozen"/>
      <selection pane="bottomRight" activeCell="D88" sqref="D88"/>
      <pageMargins left="0.75" right="0.75" top="1" bottom="1" header="0.5" footer="0.5"/>
      <pageSetup paperSize="9" orientation="portrait" verticalDpi="1200" r:id="rId6"/>
      <headerFooter alignWithMargins="0"/>
    </customSheetView>
    <customSheetView guid="{32F6004C-FCD8-4606-8BB7-0BE0BE0666BF}">
      <pane xSplit="3" ySplit="5" topLeftCell="G30" activePane="bottomRight" state="frozen"/>
      <selection pane="bottomRight" activeCell="P95" sqref="P95"/>
      <pageMargins left="0.75" right="0.75" top="1" bottom="1" header="0.5" footer="0.5"/>
      <pageSetup paperSize="9" orientation="portrait" verticalDpi="1200" r:id="rId7"/>
      <headerFooter alignWithMargins="0"/>
    </customSheetView>
    <customSheetView guid="{5F046216-F62E-4A95-B8BD-6D2AB894BA3D}">
      <pane xSplit="3" ySplit="5" topLeftCell="N78" activePane="bottomRight" state="frozen"/>
      <selection pane="bottomRight" activeCell="W16" sqref="W16"/>
      <pageMargins left="0.75" right="0.75" top="1" bottom="1" header="0.5" footer="0.5"/>
      <pageSetup paperSize="9" orientation="portrait" verticalDpi="1200" r:id="rId8"/>
      <headerFooter alignWithMargins="0"/>
    </customSheetView>
    <customSheetView guid="{20DEA1C3-F870-4325-A947-DF01307179C4}">
      <pane xSplit="3" ySplit="5" topLeftCell="D86" activePane="bottomRight" state="frozen"/>
      <selection pane="bottomRight" activeCell="H94" sqref="H94:H98"/>
      <pageMargins left="0.75" right="0.75" top="1" bottom="1" header="0.5" footer="0.5"/>
      <pageSetup paperSize="9" orientation="portrait" verticalDpi="1200" r:id="rId9"/>
      <headerFooter alignWithMargins="0"/>
    </customSheetView>
    <customSheetView guid="{A27792F8-7640-416B-AC24-5F35457394E7}">
      <pane xSplit="3" ySplit="5" topLeftCell="D87" activePane="bottomRight" state="frozen"/>
      <selection pane="bottomRight" activeCell="H93" sqref="H93:I93"/>
      <pageMargins left="0.75" right="0.75" top="1" bottom="1" header="0.5" footer="0.5"/>
      <pageSetup paperSize="9" orientation="portrait" verticalDpi="1200" r:id="rId10"/>
      <headerFooter alignWithMargins="0"/>
    </customSheetView>
  </customSheetViews>
  <mergeCells count="40">
    <mergeCell ref="A1:N1"/>
    <mergeCell ref="A4:A5"/>
    <mergeCell ref="B4:B5"/>
    <mergeCell ref="C4:C5"/>
    <mergeCell ref="D4:E4"/>
    <mergeCell ref="F4:G4"/>
    <mergeCell ref="H4:S4"/>
    <mergeCell ref="T4:T5"/>
    <mergeCell ref="U4:U5"/>
    <mergeCell ref="A6:A27"/>
    <mergeCell ref="B6:B7"/>
    <mergeCell ref="B10:B18"/>
    <mergeCell ref="B22:B26"/>
    <mergeCell ref="A63:A75"/>
    <mergeCell ref="B68:B69"/>
    <mergeCell ref="B73:B74"/>
    <mergeCell ref="A28:A40"/>
    <mergeCell ref="B28:B29"/>
    <mergeCell ref="B31:B33"/>
    <mergeCell ref="B34:B35"/>
    <mergeCell ref="B38:B39"/>
    <mergeCell ref="A41:A48"/>
    <mergeCell ref="B44:B45"/>
    <mergeCell ref="A49:A56"/>
    <mergeCell ref="B49:B51"/>
    <mergeCell ref="B52:B54"/>
    <mergeCell ref="A57:A62"/>
    <mergeCell ref="B59:B60"/>
    <mergeCell ref="A98:C98"/>
    <mergeCell ref="A76:A79"/>
    <mergeCell ref="B77:B78"/>
    <mergeCell ref="A80:A85"/>
    <mergeCell ref="B82:B84"/>
    <mergeCell ref="A86:A89"/>
    <mergeCell ref="A90:A92"/>
    <mergeCell ref="A93:C93"/>
    <mergeCell ref="A94:C94"/>
    <mergeCell ref="A95:C95"/>
    <mergeCell ref="A96:C96"/>
    <mergeCell ref="A97:C97"/>
  </mergeCells>
  <phoneticPr fontId="10" type="noConversion"/>
  <pageMargins left="0.75" right="0.75" top="1" bottom="1" header="0.5" footer="0.5"/>
  <pageSetup paperSize="9" orientation="portrait" verticalDpi="1200" r:id="rId11"/>
  <headerFooter alignWithMargins="0"/>
  <legacy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00B0F0"/>
  </sheetPr>
  <dimension ref="A1:AC105"/>
  <sheetViews>
    <sheetView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L20" sqref="L20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9" width="9.125" style="7" bestFit="1" customWidth="1"/>
    <col min="10" max="16" width="9.125" style="55" bestFit="1" customWidth="1"/>
    <col min="17" max="19" width="9.125" style="7" bestFit="1" customWidth="1"/>
    <col min="20" max="20" width="10" style="7" bestFit="1" customWidth="1"/>
    <col min="21" max="21" width="9.625" style="7" customWidth="1"/>
    <col min="22" max="16384" width="9" style="7"/>
  </cols>
  <sheetData>
    <row r="1" spans="1:21" s="2" customFormat="1" ht="25.5">
      <c r="A1" s="162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3"/>
      <c r="N2" s="83"/>
      <c r="O2" s="83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4"/>
      <c r="N3" s="85"/>
      <c r="O3" s="85"/>
      <c r="P3" s="43"/>
    </row>
    <row r="4" spans="1:21" s="8" customFormat="1" ht="14.25" customHeight="1">
      <c r="A4" s="163" t="s">
        <v>276</v>
      </c>
      <c r="B4" s="163" t="s">
        <v>277</v>
      </c>
      <c r="C4" s="164" t="s">
        <v>278</v>
      </c>
      <c r="D4" s="165" t="s">
        <v>279</v>
      </c>
      <c r="E4" s="166"/>
      <c r="F4" s="167" t="s">
        <v>280</v>
      </c>
      <c r="G4" s="167"/>
      <c r="H4" s="156" t="s">
        <v>466</v>
      </c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 t="s">
        <v>281</v>
      </c>
      <c r="U4" s="157"/>
    </row>
    <row r="5" spans="1:21" s="15" customFormat="1">
      <c r="A5" s="163"/>
      <c r="B5" s="163"/>
      <c r="C5" s="164"/>
      <c r="D5" s="79" t="s">
        <v>409</v>
      </c>
      <c r="E5" s="79" t="s">
        <v>410</v>
      </c>
      <c r="F5" s="79" t="s">
        <v>409</v>
      </c>
      <c r="G5" s="79" t="s">
        <v>410</v>
      </c>
      <c r="H5" s="80" t="s">
        <v>284</v>
      </c>
      <c r="I5" s="80" t="s">
        <v>285</v>
      </c>
      <c r="J5" s="80" t="s">
        <v>242</v>
      </c>
      <c r="K5" s="80" t="s">
        <v>243</v>
      </c>
      <c r="L5" s="80" t="s">
        <v>244</v>
      </c>
      <c r="M5" s="80" t="s">
        <v>245</v>
      </c>
      <c r="N5" s="80" t="s">
        <v>246</v>
      </c>
      <c r="O5" s="80" t="s">
        <v>247</v>
      </c>
      <c r="P5" s="80" t="s">
        <v>248</v>
      </c>
      <c r="Q5" s="80" t="s">
        <v>249</v>
      </c>
      <c r="R5" s="80" t="s">
        <v>250</v>
      </c>
      <c r="S5" s="80" t="s">
        <v>251</v>
      </c>
      <c r="T5" s="156"/>
      <c r="U5" s="158"/>
    </row>
    <row r="6" spans="1:21" s="15" customFormat="1" ht="14.25" customHeight="1">
      <c r="A6" s="159" t="s">
        <v>286</v>
      </c>
      <c r="B6" s="146" t="s">
        <v>287</v>
      </c>
      <c r="C6" s="45" t="s">
        <v>287</v>
      </c>
      <c r="D6" s="81"/>
      <c r="E6" s="81"/>
      <c r="F6" s="81"/>
      <c r="G6" s="81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10">
        <f>SUM(H6:S6)</f>
        <v>0</v>
      </c>
      <c r="U6" s="88"/>
    </row>
    <row r="7" spans="1:21" s="15" customFormat="1">
      <c r="A7" s="159"/>
      <c r="B7" s="146"/>
      <c r="C7" s="45" t="s">
        <v>288</v>
      </c>
      <c r="D7" s="81"/>
      <c r="E7" s="81"/>
      <c r="F7" s="81"/>
      <c r="G7" s="81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10">
        <f t="shared" ref="T7:T70" si="0">SUM(H7:S7)</f>
        <v>0</v>
      </c>
      <c r="U7" s="88"/>
    </row>
    <row r="8" spans="1:21" s="15" customFormat="1">
      <c r="A8" s="159"/>
      <c r="B8" s="65" t="s">
        <v>289</v>
      </c>
      <c r="C8" s="45" t="s">
        <v>5</v>
      </c>
      <c r="D8" s="81"/>
      <c r="E8" s="81"/>
      <c r="F8" s="81"/>
      <c r="G8" s="81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10">
        <f t="shared" si="0"/>
        <v>0</v>
      </c>
      <c r="U8" s="88"/>
    </row>
    <row r="9" spans="1:21" s="15" customFormat="1">
      <c r="A9" s="159"/>
      <c r="B9" s="65" t="s">
        <v>290</v>
      </c>
      <c r="C9" s="45" t="s">
        <v>7</v>
      </c>
      <c r="D9" s="81"/>
      <c r="E9" s="81"/>
      <c r="F9" s="81"/>
      <c r="G9" s="81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10">
        <f t="shared" si="0"/>
        <v>0</v>
      </c>
      <c r="U9" s="88"/>
    </row>
    <row r="10" spans="1:21" s="15" customFormat="1">
      <c r="A10" s="159"/>
      <c r="B10" s="146" t="s">
        <v>291</v>
      </c>
      <c r="C10" s="45" t="s">
        <v>8</v>
      </c>
      <c r="D10" s="81"/>
      <c r="E10" s="81"/>
      <c r="F10" s="81"/>
      <c r="G10" s="81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10">
        <f t="shared" si="0"/>
        <v>0</v>
      </c>
      <c r="U10" s="88"/>
    </row>
    <row r="11" spans="1:21" s="15" customFormat="1">
      <c r="A11" s="159"/>
      <c r="B11" s="146"/>
      <c r="C11" s="45" t="s">
        <v>9</v>
      </c>
      <c r="D11" s="81"/>
      <c r="E11" s="81"/>
      <c r="F11" s="81"/>
      <c r="G11" s="81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10">
        <f t="shared" si="0"/>
        <v>0</v>
      </c>
      <c r="U11" s="88"/>
    </row>
    <row r="12" spans="1:21" s="15" customFormat="1">
      <c r="A12" s="159"/>
      <c r="B12" s="146"/>
      <c r="C12" s="45" t="s">
        <v>10</v>
      </c>
      <c r="D12" s="81"/>
      <c r="E12" s="81"/>
      <c r="F12" s="81"/>
      <c r="G12" s="81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10">
        <f t="shared" si="0"/>
        <v>0</v>
      </c>
      <c r="U12" s="88"/>
    </row>
    <row r="13" spans="1:21" s="15" customFormat="1">
      <c r="A13" s="159"/>
      <c r="B13" s="146"/>
      <c r="C13" s="45" t="s">
        <v>11</v>
      </c>
      <c r="D13" s="81"/>
      <c r="E13" s="81"/>
      <c r="F13" s="81"/>
      <c r="G13" s="81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10">
        <f t="shared" si="0"/>
        <v>0</v>
      </c>
      <c r="U13" s="88"/>
    </row>
    <row r="14" spans="1:21" s="15" customFormat="1">
      <c r="A14" s="159"/>
      <c r="B14" s="146"/>
      <c r="C14" s="45" t="s">
        <v>12</v>
      </c>
      <c r="D14" s="81"/>
      <c r="E14" s="81"/>
      <c r="F14" s="81"/>
      <c r="G14" s="81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10">
        <f t="shared" si="0"/>
        <v>0</v>
      </c>
      <c r="U14" s="88"/>
    </row>
    <row r="15" spans="1:21" s="15" customFormat="1">
      <c r="A15" s="159"/>
      <c r="B15" s="146"/>
      <c r="C15" s="45" t="s">
        <v>13</v>
      </c>
      <c r="D15" s="81"/>
      <c r="E15" s="81"/>
      <c r="F15" s="81"/>
      <c r="G15" s="81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10">
        <f t="shared" si="0"/>
        <v>0</v>
      </c>
      <c r="U15" s="88"/>
    </row>
    <row r="16" spans="1:21" s="15" customFormat="1">
      <c r="A16" s="159"/>
      <c r="B16" s="146"/>
      <c r="C16" s="45" t="s">
        <v>14</v>
      </c>
      <c r="D16" s="81"/>
      <c r="E16" s="81"/>
      <c r="F16" s="81"/>
      <c r="G16" s="81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10">
        <f t="shared" si="0"/>
        <v>0</v>
      </c>
      <c r="U16" s="88"/>
    </row>
    <row r="17" spans="1:21" s="15" customFormat="1">
      <c r="A17" s="159"/>
      <c r="B17" s="146"/>
      <c r="C17" s="45" t="s">
        <v>15</v>
      </c>
      <c r="D17" s="81"/>
      <c r="E17" s="81"/>
      <c r="F17" s="81"/>
      <c r="G17" s="81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10">
        <f t="shared" si="0"/>
        <v>0</v>
      </c>
      <c r="U17" s="88"/>
    </row>
    <row r="18" spans="1:21" s="15" customFormat="1">
      <c r="A18" s="159"/>
      <c r="B18" s="146"/>
      <c r="C18" s="45" t="s">
        <v>16</v>
      </c>
      <c r="D18" s="81"/>
      <c r="E18" s="81"/>
      <c r="F18" s="81"/>
      <c r="G18" s="81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10">
        <f t="shared" si="0"/>
        <v>0</v>
      </c>
      <c r="U18" s="88"/>
    </row>
    <row r="19" spans="1:21" s="15" customFormat="1" ht="25.5">
      <c r="A19" s="159"/>
      <c r="B19" s="65" t="s">
        <v>292</v>
      </c>
      <c r="C19" s="45" t="s">
        <v>17</v>
      </c>
      <c r="D19" s="81"/>
      <c r="E19" s="81"/>
      <c r="F19" s="81"/>
      <c r="G19" s="81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10">
        <f t="shared" si="0"/>
        <v>0</v>
      </c>
      <c r="U19" s="88"/>
    </row>
    <row r="20" spans="1:21" s="15" customFormat="1">
      <c r="A20" s="159"/>
      <c r="B20" s="65" t="s">
        <v>293</v>
      </c>
      <c r="C20" s="45" t="s">
        <v>19</v>
      </c>
      <c r="D20" s="81"/>
      <c r="E20" s="81"/>
      <c r="F20" s="81"/>
      <c r="G20" s="81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10">
        <f t="shared" si="0"/>
        <v>0</v>
      </c>
      <c r="U20" s="88"/>
    </row>
    <row r="21" spans="1:21" s="15" customFormat="1">
      <c r="A21" s="159"/>
      <c r="B21" s="65" t="s">
        <v>294</v>
      </c>
      <c r="C21" s="45" t="s">
        <v>20</v>
      </c>
      <c r="D21" s="81"/>
      <c r="E21" s="81"/>
      <c r="F21" s="81"/>
      <c r="G21" s="81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10">
        <f t="shared" si="0"/>
        <v>0</v>
      </c>
      <c r="U21" s="88"/>
    </row>
    <row r="22" spans="1:21" s="15" customFormat="1" ht="14.25" customHeight="1">
      <c r="A22" s="159"/>
      <c r="B22" s="146" t="s">
        <v>295</v>
      </c>
      <c r="C22" s="45" t="s">
        <v>22</v>
      </c>
      <c r="D22" s="81"/>
      <c r="E22" s="81"/>
      <c r="F22" s="81"/>
      <c r="G22" s="81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10">
        <f t="shared" si="0"/>
        <v>0</v>
      </c>
      <c r="U22" s="88"/>
    </row>
    <row r="23" spans="1:21" s="15" customFormat="1">
      <c r="A23" s="159"/>
      <c r="B23" s="146"/>
      <c r="C23" s="45" t="s">
        <v>23</v>
      </c>
      <c r="D23" s="81"/>
      <c r="E23" s="81"/>
      <c r="F23" s="81"/>
      <c r="G23" s="81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10">
        <f t="shared" si="0"/>
        <v>0</v>
      </c>
      <c r="U23" s="88"/>
    </row>
    <row r="24" spans="1:21" s="15" customFormat="1">
      <c r="A24" s="159"/>
      <c r="B24" s="146"/>
      <c r="C24" s="45" t="s">
        <v>24</v>
      </c>
      <c r="D24" s="81"/>
      <c r="E24" s="81"/>
      <c r="F24" s="81"/>
      <c r="G24" s="81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10">
        <f t="shared" si="0"/>
        <v>0</v>
      </c>
      <c r="U24" s="88"/>
    </row>
    <row r="25" spans="1:21" s="15" customFormat="1">
      <c r="A25" s="159"/>
      <c r="B25" s="146"/>
      <c r="C25" s="45" t="s">
        <v>25</v>
      </c>
      <c r="D25" s="81"/>
      <c r="E25" s="81"/>
      <c r="F25" s="81"/>
      <c r="G25" s="81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10">
        <f t="shared" si="0"/>
        <v>0</v>
      </c>
      <c r="U25" s="88"/>
    </row>
    <row r="26" spans="1:21" s="15" customFormat="1">
      <c r="A26" s="159"/>
      <c r="B26" s="146"/>
      <c r="C26" s="45" t="s">
        <v>26</v>
      </c>
      <c r="D26" s="81"/>
      <c r="E26" s="81"/>
      <c r="F26" s="81"/>
      <c r="G26" s="81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10">
        <f t="shared" si="0"/>
        <v>0</v>
      </c>
      <c r="U26" s="88"/>
    </row>
    <row r="27" spans="1:21" s="15" customFormat="1">
      <c r="A27" s="159"/>
      <c r="B27" s="65" t="s">
        <v>296</v>
      </c>
      <c r="C27" s="45" t="s">
        <v>28</v>
      </c>
      <c r="D27" s="81"/>
      <c r="E27" s="81"/>
      <c r="F27" s="81"/>
      <c r="G27" s="81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10">
        <f t="shared" si="0"/>
        <v>0</v>
      </c>
      <c r="U27" s="88"/>
    </row>
    <row r="28" spans="1:21" s="15" customFormat="1" ht="14.25" customHeight="1">
      <c r="A28" s="152" t="s">
        <v>297</v>
      </c>
      <c r="B28" s="146" t="s">
        <v>298</v>
      </c>
      <c r="C28" s="45" t="s">
        <v>30</v>
      </c>
      <c r="D28" s="81"/>
      <c r="E28" s="81"/>
      <c r="F28" s="81"/>
      <c r="G28" s="81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10">
        <f t="shared" si="0"/>
        <v>0</v>
      </c>
      <c r="U28" s="88"/>
    </row>
    <row r="29" spans="1:21" s="15" customFormat="1" ht="25.5">
      <c r="A29" s="152"/>
      <c r="B29" s="146"/>
      <c r="C29" s="45" t="s">
        <v>31</v>
      </c>
      <c r="D29" s="81"/>
      <c r="E29" s="81"/>
      <c r="F29" s="81"/>
      <c r="G29" s="81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10">
        <f t="shared" si="0"/>
        <v>0</v>
      </c>
      <c r="U29" s="88"/>
    </row>
    <row r="30" spans="1:21" s="15" customFormat="1">
      <c r="A30" s="152"/>
      <c r="B30" s="65" t="s">
        <v>299</v>
      </c>
      <c r="C30" s="45" t="s">
        <v>33</v>
      </c>
      <c r="D30" s="81"/>
      <c r="E30" s="81"/>
      <c r="F30" s="81"/>
      <c r="G30" s="81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10">
        <f t="shared" si="0"/>
        <v>0</v>
      </c>
      <c r="U30" s="88"/>
    </row>
    <row r="31" spans="1:21" s="15" customFormat="1">
      <c r="A31" s="152"/>
      <c r="B31" s="146" t="s">
        <v>300</v>
      </c>
      <c r="C31" s="45" t="s">
        <v>34</v>
      </c>
      <c r="D31" s="81"/>
      <c r="E31" s="81"/>
      <c r="F31" s="81"/>
      <c r="G31" s="81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10">
        <f t="shared" si="0"/>
        <v>0</v>
      </c>
      <c r="U31" s="88"/>
    </row>
    <row r="32" spans="1:21" s="15" customFormat="1">
      <c r="A32" s="152"/>
      <c r="B32" s="146"/>
      <c r="C32" s="45" t="s">
        <v>35</v>
      </c>
      <c r="D32" s="81"/>
      <c r="E32" s="81"/>
      <c r="F32" s="81"/>
      <c r="G32" s="81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10">
        <f t="shared" si="0"/>
        <v>0</v>
      </c>
      <c r="U32" s="88"/>
    </row>
    <row r="33" spans="1:21" s="15" customFormat="1">
      <c r="A33" s="152"/>
      <c r="B33" s="146"/>
      <c r="C33" s="45" t="s">
        <v>36</v>
      </c>
      <c r="D33" s="81"/>
      <c r="E33" s="81"/>
      <c r="F33" s="81"/>
      <c r="G33" s="81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10">
        <f t="shared" si="0"/>
        <v>0</v>
      </c>
      <c r="U33" s="88"/>
    </row>
    <row r="34" spans="1:21" s="15" customFormat="1">
      <c r="A34" s="152"/>
      <c r="B34" s="146" t="s">
        <v>301</v>
      </c>
      <c r="C34" s="45" t="s">
        <v>38</v>
      </c>
      <c r="D34" s="81"/>
      <c r="E34" s="81"/>
      <c r="F34" s="81"/>
      <c r="G34" s="81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10">
        <f t="shared" si="0"/>
        <v>0</v>
      </c>
      <c r="U34" s="88"/>
    </row>
    <row r="35" spans="1:21" s="15" customFormat="1">
      <c r="A35" s="152"/>
      <c r="B35" s="146"/>
      <c r="C35" s="45" t="s">
        <v>39</v>
      </c>
      <c r="D35" s="81"/>
      <c r="E35" s="81"/>
      <c r="F35" s="81"/>
      <c r="G35" s="81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10">
        <f t="shared" si="0"/>
        <v>0</v>
      </c>
      <c r="U35" s="88"/>
    </row>
    <row r="36" spans="1:21" s="15" customFormat="1">
      <c r="A36" s="152"/>
      <c r="B36" s="65" t="s">
        <v>302</v>
      </c>
      <c r="C36" s="45" t="s">
        <v>40</v>
      </c>
      <c r="D36" s="81"/>
      <c r="E36" s="81"/>
      <c r="F36" s="81"/>
      <c r="G36" s="81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10">
        <f t="shared" si="0"/>
        <v>0</v>
      </c>
      <c r="U36" s="88"/>
    </row>
    <row r="37" spans="1:21" s="15" customFormat="1" ht="25.5">
      <c r="A37" s="152"/>
      <c r="B37" s="65" t="s">
        <v>303</v>
      </c>
      <c r="C37" s="45" t="s">
        <v>42</v>
      </c>
      <c r="D37" s="81"/>
      <c r="E37" s="81"/>
      <c r="F37" s="81"/>
      <c r="G37" s="81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10">
        <f t="shared" si="0"/>
        <v>0</v>
      </c>
      <c r="U37" s="88"/>
    </row>
    <row r="38" spans="1:21" s="15" customFormat="1" ht="14.25" customHeight="1">
      <c r="A38" s="152"/>
      <c r="B38" s="146" t="s">
        <v>304</v>
      </c>
      <c r="C38" s="45" t="s">
        <v>43</v>
      </c>
      <c r="D38" s="81"/>
      <c r="E38" s="81"/>
      <c r="F38" s="81"/>
      <c r="G38" s="81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10">
        <f t="shared" si="0"/>
        <v>0</v>
      </c>
      <c r="U38" s="88"/>
    </row>
    <row r="39" spans="1:21" s="15" customFormat="1">
      <c r="A39" s="152"/>
      <c r="B39" s="146"/>
      <c r="C39" s="45" t="s">
        <v>44</v>
      </c>
      <c r="D39" s="81"/>
      <c r="E39" s="81"/>
      <c r="F39" s="81"/>
      <c r="G39" s="81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10">
        <f t="shared" si="0"/>
        <v>0</v>
      </c>
      <c r="U39" s="88"/>
    </row>
    <row r="40" spans="1:21" s="15" customFormat="1" ht="25.5">
      <c r="A40" s="152"/>
      <c r="B40" s="65" t="s">
        <v>367</v>
      </c>
      <c r="C40" s="45" t="s">
        <v>46</v>
      </c>
      <c r="D40" s="81"/>
      <c r="E40" s="81"/>
      <c r="F40" s="81"/>
      <c r="G40" s="81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10">
        <f t="shared" si="0"/>
        <v>0</v>
      </c>
      <c r="U40" s="88"/>
    </row>
    <row r="41" spans="1:21" s="15" customFormat="1" ht="14.25" customHeight="1">
      <c r="A41" s="153" t="s">
        <v>368</v>
      </c>
      <c r="B41" s="47" t="s">
        <v>305</v>
      </c>
      <c r="C41" s="45" t="s">
        <v>305</v>
      </c>
      <c r="D41" s="81"/>
      <c r="E41" s="81"/>
      <c r="F41" s="81"/>
      <c r="G41" s="81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10">
        <f t="shared" si="0"/>
        <v>0</v>
      </c>
      <c r="U41" s="88"/>
    </row>
    <row r="42" spans="1:21" s="15" customFormat="1" ht="25.5">
      <c r="A42" s="153"/>
      <c r="B42" s="65" t="s">
        <v>306</v>
      </c>
      <c r="C42" s="48" t="s">
        <v>306</v>
      </c>
      <c r="D42" s="81"/>
      <c r="E42" s="81"/>
      <c r="F42" s="81"/>
      <c r="G42" s="81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10">
        <f t="shared" si="0"/>
        <v>0</v>
      </c>
      <c r="U42" s="88"/>
    </row>
    <row r="43" spans="1:21" s="15" customFormat="1">
      <c r="A43" s="153"/>
      <c r="B43" s="65" t="s">
        <v>307</v>
      </c>
      <c r="C43" s="48" t="s">
        <v>48</v>
      </c>
      <c r="D43" s="81"/>
      <c r="E43" s="81"/>
      <c r="F43" s="81"/>
      <c r="G43" s="81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10">
        <f t="shared" si="0"/>
        <v>0</v>
      </c>
      <c r="U43" s="88"/>
    </row>
    <row r="44" spans="1:21" s="15" customFormat="1">
      <c r="A44" s="153"/>
      <c r="B44" s="146" t="s">
        <v>308</v>
      </c>
      <c r="C44" s="48" t="s">
        <v>50</v>
      </c>
      <c r="D44" s="81"/>
      <c r="E44" s="81"/>
      <c r="F44" s="81"/>
      <c r="G44" s="81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10">
        <f t="shared" si="0"/>
        <v>0</v>
      </c>
      <c r="U44" s="88"/>
    </row>
    <row r="45" spans="1:21" s="15" customFormat="1">
      <c r="A45" s="153"/>
      <c r="B45" s="146"/>
      <c r="C45" s="48" t="s">
        <v>309</v>
      </c>
      <c r="D45" s="81"/>
      <c r="E45" s="81"/>
      <c r="F45" s="81"/>
      <c r="G45" s="81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10">
        <f t="shared" si="0"/>
        <v>0</v>
      </c>
      <c r="U45" s="88"/>
    </row>
    <row r="46" spans="1:21" s="15" customFormat="1" ht="25.5">
      <c r="A46" s="153"/>
      <c r="B46" s="65" t="s">
        <v>310</v>
      </c>
      <c r="C46" s="48" t="s">
        <v>52</v>
      </c>
      <c r="D46" s="81"/>
      <c r="E46" s="81"/>
      <c r="F46" s="81"/>
      <c r="G46" s="81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10">
        <f t="shared" si="0"/>
        <v>0</v>
      </c>
      <c r="U46" s="88"/>
    </row>
    <row r="47" spans="1:21" s="15" customFormat="1" ht="25.5">
      <c r="A47" s="153"/>
      <c r="B47" s="65" t="s">
        <v>311</v>
      </c>
      <c r="C47" s="48" t="s">
        <v>53</v>
      </c>
      <c r="D47" s="81"/>
      <c r="E47" s="81"/>
      <c r="F47" s="81"/>
      <c r="G47" s="81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10">
        <f t="shared" si="0"/>
        <v>0</v>
      </c>
      <c r="U47" s="88"/>
    </row>
    <row r="48" spans="1:21" s="15" customFormat="1">
      <c r="A48" s="153"/>
      <c r="B48" s="65" t="s">
        <v>312</v>
      </c>
      <c r="C48" s="48" t="s">
        <v>55</v>
      </c>
      <c r="D48" s="81"/>
      <c r="E48" s="81"/>
      <c r="F48" s="81"/>
      <c r="G48" s="81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10">
        <f t="shared" si="0"/>
        <v>0</v>
      </c>
      <c r="U48" s="88"/>
    </row>
    <row r="49" spans="1:21" s="15" customFormat="1" ht="14.25" customHeight="1">
      <c r="A49" s="154" t="s">
        <v>313</v>
      </c>
      <c r="B49" s="151" t="s">
        <v>314</v>
      </c>
      <c r="C49" s="48" t="s">
        <v>56</v>
      </c>
      <c r="D49" s="81"/>
      <c r="E49" s="81"/>
      <c r="F49" s="81"/>
      <c r="G49" s="81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10">
        <f t="shared" si="0"/>
        <v>0</v>
      </c>
      <c r="U49" s="88"/>
    </row>
    <row r="50" spans="1:21" s="15" customFormat="1">
      <c r="A50" s="154"/>
      <c r="B50" s="151"/>
      <c r="C50" s="48" t="s">
        <v>57</v>
      </c>
      <c r="D50" s="81"/>
      <c r="E50" s="81"/>
      <c r="F50" s="81"/>
      <c r="G50" s="81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10">
        <f t="shared" si="0"/>
        <v>0</v>
      </c>
      <c r="U50" s="88"/>
    </row>
    <row r="51" spans="1:21" s="15" customFormat="1">
      <c r="A51" s="154"/>
      <c r="B51" s="151"/>
      <c r="C51" s="48" t="s">
        <v>16</v>
      </c>
      <c r="D51" s="81"/>
      <c r="E51" s="81"/>
      <c r="F51" s="81"/>
      <c r="G51" s="81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10">
        <f t="shared" si="0"/>
        <v>0</v>
      </c>
      <c r="U51" s="88"/>
    </row>
    <row r="52" spans="1:21" s="15" customFormat="1" ht="14.25" customHeight="1">
      <c r="A52" s="154"/>
      <c r="B52" s="146" t="s">
        <v>315</v>
      </c>
      <c r="C52" s="48" t="s">
        <v>59</v>
      </c>
      <c r="D52" s="81"/>
      <c r="E52" s="81"/>
      <c r="F52" s="81"/>
      <c r="G52" s="81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10">
        <f t="shared" si="0"/>
        <v>0</v>
      </c>
      <c r="U52" s="88"/>
    </row>
    <row r="53" spans="1:21" s="15" customFormat="1" ht="25.5">
      <c r="A53" s="154"/>
      <c r="B53" s="146"/>
      <c r="C53" s="48" t="s">
        <v>60</v>
      </c>
      <c r="D53" s="81"/>
      <c r="E53" s="81"/>
      <c r="F53" s="81"/>
      <c r="G53" s="81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10">
        <f t="shared" si="0"/>
        <v>0</v>
      </c>
      <c r="U53" s="88"/>
    </row>
    <row r="54" spans="1:21" s="15" customFormat="1">
      <c r="A54" s="154"/>
      <c r="B54" s="146"/>
      <c r="C54" s="48" t="s">
        <v>16</v>
      </c>
      <c r="D54" s="81"/>
      <c r="E54" s="81"/>
      <c r="F54" s="81"/>
      <c r="G54" s="81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10">
        <f t="shared" si="0"/>
        <v>0</v>
      </c>
      <c r="U54" s="88"/>
    </row>
    <row r="55" spans="1:21" s="15" customFormat="1">
      <c r="A55" s="154"/>
      <c r="B55" s="64" t="s">
        <v>316</v>
      </c>
      <c r="C55" s="48" t="s">
        <v>62</v>
      </c>
      <c r="D55" s="81"/>
      <c r="E55" s="81"/>
      <c r="F55" s="81"/>
      <c r="G55" s="81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10">
        <f t="shared" si="0"/>
        <v>0</v>
      </c>
      <c r="U55" s="88"/>
    </row>
    <row r="56" spans="1:21" s="15" customFormat="1">
      <c r="A56" s="154"/>
      <c r="B56" s="64" t="s">
        <v>369</v>
      </c>
      <c r="C56" s="48" t="s">
        <v>63</v>
      </c>
      <c r="D56" s="81"/>
      <c r="E56" s="81"/>
      <c r="F56" s="81"/>
      <c r="G56" s="81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10">
        <f t="shared" si="0"/>
        <v>0</v>
      </c>
      <c r="U56" s="88"/>
    </row>
    <row r="57" spans="1:21" s="15" customFormat="1" ht="14.25" customHeight="1">
      <c r="A57" s="155" t="s">
        <v>370</v>
      </c>
      <c r="B57" s="65" t="s">
        <v>371</v>
      </c>
      <c r="C57" s="48" t="s">
        <v>66</v>
      </c>
      <c r="D57" s="81"/>
      <c r="E57" s="81"/>
      <c r="F57" s="81"/>
      <c r="G57" s="81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10">
        <f t="shared" si="0"/>
        <v>0</v>
      </c>
      <c r="U57" s="88"/>
    </row>
    <row r="58" spans="1:21" s="15" customFormat="1" ht="25.5">
      <c r="A58" s="155"/>
      <c r="B58" s="64" t="s">
        <v>372</v>
      </c>
      <c r="C58" s="48" t="s">
        <v>67</v>
      </c>
      <c r="D58" s="81"/>
      <c r="E58" s="81"/>
      <c r="F58" s="81"/>
      <c r="G58" s="81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10">
        <f t="shared" si="0"/>
        <v>0</v>
      </c>
      <c r="U58" s="88"/>
    </row>
    <row r="59" spans="1:21" s="15" customFormat="1">
      <c r="A59" s="155"/>
      <c r="B59" s="151" t="s">
        <v>373</v>
      </c>
      <c r="C59" s="48" t="s">
        <v>68</v>
      </c>
      <c r="D59" s="81"/>
      <c r="E59" s="81"/>
      <c r="F59" s="81"/>
      <c r="G59" s="81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10">
        <f t="shared" si="0"/>
        <v>0</v>
      </c>
      <c r="U59" s="88"/>
    </row>
    <row r="60" spans="1:21" s="15" customFormat="1">
      <c r="A60" s="155"/>
      <c r="B60" s="151"/>
      <c r="C60" s="48" t="s">
        <v>16</v>
      </c>
      <c r="D60" s="81"/>
      <c r="E60" s="81"/>
      <c r="F60" s="81"/>
      <c r="G60" s="81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10">
        <f t="shared" si="0"/>
        <v>0</v>
      </c>
      <c r="U60" s="88"/>
    </row>
    <row r="61" spans="1:21" s="15" customFormat="1" ht="25.5">
      <c r="A61" s="155"/>
      <c r="B61" s="64" t="s">
        <v>374</v>
      </c>
      <c r="C61" s="48" t="s">
        <v>69</v>
      </c>
      <c r="D61" s="81"/>
      <c r="E61" s="81"/>
      <c r="F61" s="81"/>
      <c r="G61" s="81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10">
        <f t="shared" si="0"/>
        <v>0</v>
      </c>
      <c r="U61" s="88"/>
    </row>
    <row r="62" spans="1:21" s="15" customFormat="1" ht="25.5">
      <c r="A62" s="155"/>
      <c r="B62" s="65" t="s">
        <v>375</v>
      </c>
      <c r="C62" s="48" t="s">
        <v>71</v>
      </c>
      <c r="D62" s="81"/>
      <c r="E62" s="81"/>
      <c r="F62" s="81"/>
      <c r="G62" s="81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10">
        <f t="shared" si="0"/>
        <v>0</v>
      </c>
      <c r="U62" s="88"/>
    </row>
    <row r="63" spans="1:21" s="15" customFormat="1" ht="14.25" customHeight="1">
      <c r="A63" s="150" t="s">
        <v>376</v>
      </c>
      <c r="B63" s="47" t="s">
        <v>377</v>
      </c>
      <c r="C63" s="48" t="s">
        <v>74</v>
      </c>
      <c r="D63" s="81"/>
      <c r="E63" s="81"/>
      <c r="F63" s="81"/>
      <c r="G63" s="81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10">
        <f t="shared" si="0"/>
        <v>0</v>
      </c>
      <c r="U63" s="88"/>
    </row>
    <row r="64" spans="1:21" s="15" customFormat="1">
      <c r="A64" s="150"/>
      <c r="B64" s="47" t="s">
        <v>378</v>
      </c>
      <c r="C64" s="48" t="s">
        <v>75</v>
      </c>
      <c r="D64" s="81"/>
      <c r="E64" s="81"/>
      <c r="F64" s="81"/>
      <c r="G64" s="81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10">
        <f t="shared" si="0"/>
        <v>0</v>
      </c>
      <c r="U64" s="88"/>
    </row>
    <row r="65" spans="1:21" s="15" customFormat="1">
      <c r="A65" s="150"/>
      <c r="B65" s="47" t="s">
        <v>379</v>
      </c>
      <c r="C65" s="48" t="s">
        <v>76</v>
      </c>
      <c r="D65" s="81"/>
      <c r="E65" s="81"/>
      <c r="F65" s="81"/>
      <c r="G65" s="81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10">
        <f t="shared" si="0"/>
        <v>0</v>
      </c>
      <c r="U65" s="88"/>
    </row>
    <row r="66" spans="1:21" s="15" customFormat="1" ht="25.5">
      <c r="A66" s="150"/>
      <c r="B66" s="47" t="s">
        <v>380</v>
      </c>
      <c r="C66" s="48" t="s">
        <v>78</v>
      </c>
      <c r="D66" s="81"/>
      <c r="E66" s="81"/>
      <c r="F66" s="81"/>
      <c r="G66" s="81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10">
        <f t="shared" si="0"/>
        <v>0</v>
      </c>
      <c r="U66" s="88"/>
    </row>
    <row r="67" spans="1:21" s="15" customFormat="1">
      <c r="A67" s="150"/>
      <c r="B67" s="47" t="s">
        <v>381</v>
      </c>
      <c r="C67" s="48" t="s">
        <v>79</v>
      </c>
      <c r="D67" s="81"/>
      <c r="E67" s="81"/>
      <c r="F67" s="81"/>
      <c r="G67" s="81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10">
        <f t="shared" si="0"/>
        <v>0</v>
      </c>
      <c r="U67" s="88"/>
    </row>
    <row r="68" spans="1:21" s="15" customFormat="1">
      <c r="A68" s="150"/>
      <c r="B68" s="151" t="s">
        <v>382</v>
      </c>
      <c r="C68" s="48" t="s">
        <v>81</v>
      </c>
      <c r="D68" s="81"/>
      <c r="E68" s="81"/>
      <c r="F68" s="81"/>
      <c r="G68" s="81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10">
        <f t="shared" si="0"/>
        <v>0</v>
      </c>
      <c r="U68" s="88"/>
    </row>
    <row r="69" spans="1:21" s="15" customFormat="1">
      <c r="A69" s="150"/>
      <c r="B69" s="151"/>
      <c r="C69" s="48" t="s">
        <v>82</v>
      </c>
      <c r="D69" s="81"/>
      <c r="E69" s="81"/>
      <c r="F69" s="81"/>
      <c r="G69" s="81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10">
        <f t="shared" si="0"/>
        <v>0</v>
      </c>
      <c r="U69" s="88"/>
    </row>
    <row r="70" spans="1:21" s="15" customFormat="1">
      <c r="A70" s="150"/>
      <c r="B70" s="64" t="s">
        <v>383</v>
      </c>
      <c r="C70" s="48" t="s">
        <v>84</v>
      </c>
      <c r="D70" s="81"/>
      <c r="E70" s="81"/>
      <c r="F70" s="81"/>
      <c r="G70" s="81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10">
        <f t="shared" si="0"/>
        <v>0</v>
      </c>
      <c r="U70" s="88"/>
    </row>
    <row r="71" spans="1:21" s="15" customFormat="1" ht="25.5">
      <c r="A71" s="150"/>
      <c r="B71" s="64" t="s">
        <v>384</v>
      </c>
      <c r="C71" s="48" t="s">
        <v>85</v>
      </c>
      <c r="D71" s="81"/>
      <c r="E71" s="81"/>
      <c r="F71" s="81"/>
      <c r="G71" s="81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10">
        <f t="shared" ref="T71:T93" si="1">SUM(H71:S71)</f>
        <v>0</v>
      </c>
      <c r="U71" s="88"/>
    </row>
    <row r="72" spans="1:21" s="15" customFormat="1" ht="25.5">
      <c r="A72" s="150"/>
      <c r="B72" s="64" t="s">
        <v>385</v>
      </c>
      <c r="C72" s="48" t="s">
        <v>86</v>
      </c>
      <c r="D72" s="81"/>
      <c r="E72" s="81"/>
      <c r="F72" s="81"/>
      <c r="G72" s="81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10">
        <f t="shared" si="1"/>
        <v>0</v>
      </c>
      <c r="U72" s="88"/>
    </row>
    <row r="73" spans="1:21" s="15" customFormat="1">
      <c r="A73" s="150"/>
      <c r="B73" s="151" t="s">
        <v>386</v>
      </c>
      <c r="C73" s="48" t="s">
        <v>88</v>
      </c>
      <c r="D73" s="81"/>
      <c r="E73" s="81"/>
      <c r="F73" s="81"/>
      <c r="G73" s="81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10">
        <f t="shared" si="1"/>
        <v>0</v>
      </c>
      <c r="U73" s="88"/>
    </row>
    <row r="74" spans="1:21" s="15" customFormat="1">
      <c r="A74" s="150"/>
      <c r="B74" s="151"/>
      <c r="C74" s="50" t="s">
        <v>89</v>
      </c>
      <c r="D74" s="81"/>
      <c r="E74" s="81"/>
      <c r="F74" s="81"/>
      <c r="G74" s="81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10">
        <f t="shared" si="1"/>
        <v>0</v>
      </c>
      <c r="U74" s="88"/>
    </row>
    <row r="75" spans="1:21" s="15" customFormat="1" ht="25.5">
      <c r="A75" s="150"/>
      <c r="B75" s="64" t="s">
        <v>387</v>
      </c>
      <c r="C75" s="48" t="s">
        <v>91</v>
      </c>
      <c r="D75" s="81"/>
      <c r="E75" s="81"/>
      <c r="F75" s="81"/>
      <c r="G75" s="81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10">
        <f t="shared" si="1"/>
        <v>0</v>
      </c>
      <c r="U75" s="88"/>
    </row>
    <row r="76" spans="1:21" s="15" customFormat="1" ht="14.25" customHeight="1">
      <c r="A76" s="145" t="s">
        <v>388</v>
      </c>
      <c r="B76" s="65" t="s">
        <v>389</v>
      </c>
      <c r="C76" s="48" t="s">
        <v>93</v>
      </c>
      <c r="D76" s="81"/>
      <c r="E76" s="81"/>
      <c r="F76" s="81"/>
      <c r="G76" s="81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10">
        <f t="shared" si="1"/>
        <v>0</v>
      </c>
      <c r="U76" s="88"/>
    </row>
    <row r="77" spans="1:21" s="15" customFormat="1">
      <c r="A77" s="145"/>
      <c r="B77" s="146" t="s">
        <v>390</v>
      </c>
      <c r="C77" s="48" t="s">
        <v>95</v>
      </c>
      <c r="D77" s="81"/>
      <c r="E77" s="81"/>
      <c r="F77" s="81"/>
      <c r="G77" s="81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10">
        <f t="shared" si="1"/>
        <v>0</v>
      </c>
      <c r="U77" s="88"/>
    </row>
    <row r="78" spans="1:21" s="15" customFormat="1">
      <c r="A78" s="145"/>
      <c r="B78" s="146"/>
      <c r="C78" s="50" t="s">
        <v>96</v>
      </c>
      <c r="D78" s="81"/>
      <c r="E78" s="81"/>
      <c r="F78" s="81"/>
      <c r="G78" s="81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10">
        <f t="shared" si="1"/>
        <v>0</v>
      </c>
      <c r="U78" s="88"/>
    </row>
    <row r="79" spans="1:21" s="15" customFormat="1">
      <c r="A79" s="145"/>
      <c r="B79" s="65" t="s">
        <v>391</v>
      </c>
      <c r="C79" s="48" t="s">
        <v>97</v>
      </c>
      <c r="D79" s="81"/>
      <c r="E79" s="81"/>
      <c r="F79" s="81"/>
      <c r="G79" s="81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10">
        <f t="shared" si="1"/>
        <v>0</v>
      </c>
      <c r="U79" s="88"/>
    </row>
    <row r="80" spans="1:21" s="15" customFormat="1" ht="14.25" customHeight="1">
      <c r="A80" s="147" t="s">
        <v>392</v>
      </c>
      <c r="B80" s="65" t="s">
        <v>393</v>
      </c>
      <c r="C80" s="48" t="s">
        <v>100</v>
      </c>
      <c r="D80" s="81"/>
      <c r="E80" s="81"/>
      <c r="F80" s="81"/>
      <c r="G80" s="81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10">
        <f t="shared" si="1"/>
        <v>0</v>
      </c>
      <c r="U80" s="88"/>
    </row>
    <row r="81" spans="1:29" s="15" customFormat="1" ht="17.25" customHeight="1">
      <c r="A81" s="147"/>
      <c r="B81" s="65" t="s">
        <v>394</v>
      </c>
      <c r="C81" s="45" t="s">
        <v>101</v>
      </c>
      <c r="D81" s="81"/>
      <c r="E81" s="81"/>
      <c r="F81" s="81"/>
      <c r="G81" s="81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10">
        <f t="shared" si="1"/>
        <v>0</v>
      </c>
      <c r="U81" s="88"/>
    </row>
    <row r="82" spans="1:29" s="15" customFormat="1" ht="17.25" customHeight="1">
      <c r="A82" s="147"/>
      <c r="B82" s="146" t="s">
        <v>395</v>
      </c>
      <c r="C82" s="45" t="s">
        <v>103</v>
      </c>
      <c r="D82" s="81"/>
      <c r="E82" s="81"/>
      <c r="F82" s="81"/>
      <c r="G82" s="81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10">
        <f t="shared" si="1"/>
        <v>0</v>
      </c>
      <c r="U82" s="88"/>
    </row>
    <row r="83" spans="1:29" s="15" customFormat="1" ht="17.25" customHeight="1">
      <c r="A83" s="147"/>
      <c r="B83" s="146"/>
      <c r="C83" s="45" t="s">
        <v>104</v>
      </c>
      <c r="D83" s="81"/>
      <c r="E83" s="81"/>
      <c r="F83" s="81"/>
      <c r="G83" s="81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10">
        <f t="shared" si="1"/>
        <v>0</v>
      </c>
      <c r="U83" s="88"/>
    </row>
    <row r="84" spans="1:29" s="15" customFormat="1" ht="17.25" customHeight="1">
      <c r="A84" s="147"/>
      <c r="B84" s="146"/>
      <c r="C84" s="45" t="s">
        <v>105</v>
      </c>
      <c r="D84" s="81"/>
      <c r="E84" s="81"/>
      <c r="F84" s="81"/>
      <c r="G84" s="81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10">
        <f t="shared" si="1"/>
        <v>0</v>
      </c>
      <c r="U84" s="88"/>
    </row>
    <row r="85" spans="1:29" s="15" customFormat="1" ht="17.25" customHeight="1">
      <c r="A85" s="147"/>
      <c r="B85" s="65" t="s">
        <v>396</v>
      </c>
      <c r="C85" s="48" t="s">
        <v>107</v>
      </c>
      <c r="D85" s="81"/>
      <c r="E85" s="81"/>
      <c r="F85" s="81"/>
      <c r="G85" s="81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10">
        <f t="shared" si="1"/>
        <v>0</v>
      </c>
      <c r="U85" s="88"/>
    </row>
    <row r="86" spans="1:29" s="15" customFormat="1" ht="17.25" customHeight="1">
      <c r="A86" s="148" t="s">
        <v>397</v>
      </c>
      <c r="B86" s="65" t="s">
        <v>398</v>
      </c>
      <c r="C86" s="48" t="s">
        <v>110</v>
      </c>
      <c r="D86" s="81"/>
      <c r="E86" s="81"/>
      <c r="F86" s="81"/>
      <c r="G86" s="81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10">
        <f t="shared" si="1"/>
        <v>0</v>
      </c>
      <c r="U86" s="88"/>
    </row>
    <row r="87" spans="1:29" s="15" customFormat="1" ht="17.25" customHeight="1">
      <c r="A87" s="148"/>
      <c r="B87" s="65" t="s">
        <v>399</v>
      </c>
      <c r="C87" s="48" t="s">
        <v>112</v>
      </c>
      <c r="D87" s="81"/>
      <c r="E87" s="81"/>
      <c r="F87" s="81"/>
      <c r="G87" s="81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10">
        <f t="shared" si="1"/>
        <v>0</v>
      </c>
      <c r="U87" s="88"/>
    </row>
    <row r="88" spans="1:29" s="15" customFormat="1" ht="17.25" customHeight="1">
      <c r="A88" s="148"/>
      <c r="B88" s="65" t="s">
        <v>400</v>
      </c>
      <c r="C88" s="48" t="s">
        <v>114</v>
      </c>
      <c r="D88" s="81"/>
      <c r="E88" s="81"/>
      <c r="F88" s="81"/>
      <c r="G88" s="81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10">
        <f t="shared" si="1"/>
        <v>0</v>
      </c>
      <c r="U88" s="88"/>
    </row>
    <row r="89" spans="1:29" s="15" customFormat="1" ht="17.25" customHeight="1">
      <c r="A89" s="148"/>
      <c r="B89" s="65" t="s">
        <v>401</v>
      </c>
      <c r="C89" s="48" t="s">
        <v>115</v>
      </c>
      <c r="D89" s="81"/>
      <c r="E89" s="81"/>
      <c r="F89" s="81"/>
      <c r="G89" s="81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10">
        <f t="shared" si="1"/>
        <v>0</v>
      </c>
      <c r="U89" s="88"/>
    </row>
    <row r="90" spans="1:29" s="15" customFormat="1" ht="17.25" customHeight="1">
      <c r="A90" s="149" t="s">
        <v>275</v>
      </c>
      <c r="B90" s="65" t="s">
        <v>402</v>
      </c>
      <c r="C90" s="48" t="s">
        <v>117</v>
      </c>
      <c r="D90" s="81"/>
      <c r="E90" s="81"/>
      <c r="F90" s="81"/>
      <c r="G90" s="81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10">
        <f t="shared" si="1"/>
        <v>0</v>
      </c>
      <c r="U90" s="88"/>
    </row>
    <row r="91" spans="1:29" s="15" customFormat="1" ht="17.25" customHeight="1">
      <c r="A91" s="149"/>
      <c r="B91" s="65" t="s">
        <v>403</v>
      </c>
      <c r="C91" s="48" t="s">
        <v>403</v>
      </c>
      <c r="D91" s="81"/>
      <c r="E91" s="81"/>
      <c r="F91" s="81"/>
      <c r="G91" s="81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10">
        <f t="shared" si="1"/>
        <v>0</v>
      </c>
      <c r="U91" s="88"/>
    </row>
    <row r="92" spans="1:29" s="15" customFormat="1" ht="17.25" customHeight="1">
      <c r="A92" s="149"/>
      <c r="B92" s="65" t="s">
        <v>404</v>
      </c>
      <c r="C92" s="48" t="s">
        <v>16</v>
      </c>
      <c r="D92" s="81"/>
      <c r="E92" s="81"/>
      <c r="F92" s="81"/>
      <c r="G92" s="81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10">
        <f t="shared" si="1"/>
        <v>0</v>
      </c>
      <c r="U92" s="88"/>
    </row>
    <row r="93" spans="1:29" s="34" customFormat="1" ht="15" customHeight="1">
      <c r="A93" s="205" t="s">
        <v>405</v>
      </c>
      <c r="B93" s="206"/>
      <c r="C93" s="207"/>
      <c r="D93" s="89"/>
      <c r="E93" s="89"/>
      <c r="F93" s="89"/>
      <c r="G93" s="89"/>
      <c r="H93" s="110">
        <f>SUM(H6:H92)</f>
        <v>0</v>
      </c>
      <c r="I93" s="110">
        <f t="shared" ref="I93:S93" si="2">SUM(I6:I92)</f>
        <v>0</v>
      </c>
      <c r="J93" s="110">
        <f t="shared" si="2"/>
        <v>0</v>
      </c>
      <c r="K93" s="110">
        <f t="shared" si="2"/>
        <v>0</v>
      </c>
      <c r="L93" s="110">
        <f t="shared" si="2"/>
        <v>0</v>
      </c>
      <c r="M93" s="110">
        <f t="shared" si="2"/>
        <v>0</v>
      </c>
      <c r="N93" s="110">
        <f t="shared" si="2"/>
        <v>0</v>
      </c>
      <c r="O93" s="110">
        <f t="shared" si="2"/>
        <v>0</v>
      </c>
      <c r="P93" s="110">
        <f t="shared" si="2"/>
        <v>0</v>
      </c>
      <c r="Q93" s="110">
        <f t="shared" si="2"/>
        <v>0</v>
      </c>
      <c r="R93" s="110">
        <f t="shared" si="2"/>
        <v>0</v>
      </c>
      <c r="S93" s="110">
        <f t="shared" si="2"/>
        <v>0</v>
      </c>
      <c r="T93" s="110">
        <f t="shared" si="1"/>
        <v>0</v>
      </c>
      <c r="U93" s="88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02" t="s">
        <v>411</v>
      </c>
      <c r="B94" s="203"/>
      <c r="C94" s="204"/>
      <c r="D94" s="81"/>
      <c r="E94" s="81"/>
      <c r="F94" s="81"/>
      <c r="G94" s="81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10"/>
      <c r="U94" s="88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02" t="s">
        <v>412</v>
      </c>
      <c r="B95" s="203"/>
      <c r="C95" s="204"/>
      <c r="D95" s="81"/>
      <c r="E95" s="81"/>
      <c r="F95" s="81"/>
      <c r="G95" s="81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10"/>
      <c r="U95" s="88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02" t="s">
        <v>407</v>
      </c>
      <c r="B96" s="203"/>
      <c r="C96" s="204"/>
      <c r="D96" s="81"/>
      <c r="E96" s="81"/>
      <c r="F96" s="81"/>
      <c r="G96" s="81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10"/>
      <c r="U96" s="88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5.75">
      <c r="A97" s="202" t="s">
        <v>408</v>
      </c>
      <c r="B97" s="203"/>
      <c r="C97" s="204"/>
      <c r="D97" s="81"/>
      <c r="E97" s="89"/>
      <c r="F97" s="81"/>
      <c r="G97" s="89"/>
      <c r="H97" s="110"/>
      <c r="I97" s="110"/>
      <c r="J97" s="110"/>
      <c r="K97" s="110"/>
      <c r="L97" s="110"/>
      <c r="M97" s="110"/>
      <c r="N97" s="37"/>
      <c r="O97" s="113"/>
      <c r="P97" s="113"/>
      <c r="Q97" s="113"/>
      <c r="R97" s="113"/>
      <c r="S97" s="113"/>
      <c r="T97" s="110"/>
      <c r="U97" s="38"/>
    </row>
    <row r="98" spans="1:21" s="32" customFormat="1" ht="15.75">
      <c r="A98" s="168" t="s">
        <v>239</v>
      </c>
      <c r="B98" s="168"/>
      <c r="C98" s="168"/>
      <c r="D98" s="81"/>
      <c r="E98" s="89"/>
      <c r="F98" s="81"/>
      <c r="G98" s="89"/>
      <c r="H98" s="110"/>
      <c r="I98" s="110"/>
      <c r="J98" s="110"/>
      <c r="K98" s="110"/>
      <c r="L98" s="110"/>
      <c r="M98" s="110"/>
      <c r="N98" s="37"/>
      <c r="O98" s="113"/>
      <c r="P98" s="113"/>
      <c r="Q98" s="113"/>
      <c r="R98" s="113"/>
      <c r="S98" s="113"/>
      <c r="T98" s="110"/>
      <c r="U98" s="38"/>
    </row>
    <row r="99" spans="1:21">
      <c r="A99" s="31"/>
      <c r="B99" s="31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</row>
    <row r="100" spans="1:21">
      <c r="G100" s="35"/>
      <c r="Q100" s="55"/>
      <c r="R100" s="55"/>
      <c r="S100" s="55"/>
      <c r="T100" s="55"/>
    </row>
    <row r="101" spans="1:21">
      <c r="A101" s="31"/>
      <c r="G101" s="35"/>
    </row>
    <row r="102" spans="1:21">
      <c r="A102" s="31"/>
      <c r="G102" s="35"/>
    </row>
    <row r="103" spans="1:21">
      <c r="A103" s="31"/>
      <c r="G103" s="35"/>
    </row>
    <row r="104" spans="1:21">
      <c r="A104" s="31"/>
      <c r="G104" s="35"/>
    </row>
    <row r="105" spans="1:21">
      <c r="A105" s="31"/>
    </row>
  </sheetData>
  <customSheetViews>
    <customSheetView guid="{8309B07A-FC01-4476-88AB-A9C1650B1DDA}" hiddenColumns="1" state="hidden">
      <pane xSplit="6" ySplit="5" topLeftCell="H6" activePane="bottomRight" state="frozen"/>
      <selection pane="bottomRight" activeCell="P102" sqref="P102"/>
      <pageMargins left="0.7" right="0.7" top="0.75" bottom="0.75" header="0.3" footer="0.3"/>
    </customSheetView>
    <customSheetView guid="{D4D59768-72E0-4FAB-974B-C4290D2FAC8F}" hiddenColumns="1" state="hidden">
      <pane xSplit="6" ySplit="5" topLeftCell="H81" activePane="bottomRight" state="frozen"/>
      <selection pane="bottomRight" activeCell="M103" sqref="M103"/>
      <pageMargins left="0.7" right="0.7" top="0.75" bottom="0.75" header="0.3" footer="0.3"/>
    </customSheetView>
    <customSheetView guid="{A37983A8-BC51-4154-8FEA-C3D4561882CC}" hiddenColumns="1">
      <pane xSplit="6" ySplit="5" topLeftCell="H87" activePane="bottomRight" state="frozen"/>
      <selection pane="bottomRight" activeCell="P102" sqref="P102"/>
      <pageMargins left="0.7" right="0.7" top="0.75" bottom="0.75" header="0.3" footer="0.3"/>
    </customSheetView>
    <customSheetView guid="{50C6B4FE-3059-4DA5-BCA6-E2B9EEC70A61}" hiddenColumns="1" state="hidden">
      <pane xSplit="6" ySplit="5" topLeftCell="H6" activePane="bottomRight" state="frozen"/>
      <selection pane="bottomRight" activeCell="P102" sqref="P102"/>
      <pageMargins left="0.7" right="0.7" top="0.75" bottom="0.75" header="0.3" footer="0.3"/>
    </customSheetView>
    <customSheetView guid="{4948553E-BE76-402B-BAA8-3966B343194D}" hiddenColumns="1" state="hidden">
      <pane xSplit="6" ySplit="5" topLeftCell="H6" activePane="bottomRight" state="frozen"/>
      <selection pane="bottomRight" activeCell="P102" sqref="P102"/>
      <pageMargins left="0.7" right="0.7" top="0.75" bottom="0.75" header="0.3" footer="0.3"/>
    </customSheetView>
    <customSheetView guid="{35971C6B-DC11-492B-B782-2EF173FCC689}" hiddenColumns="1" state="hidden">
      <pane xSplit="6" ySplit="5" topLeftCell="H6" activePane="bottomRight" state="frozen"/>
      <selection pane="bottomRight" activeCell="P102" sqref="P102"/>
      <pageMargins left="0.7" right="0.7" top="0.75" bottom="0.75" header="0.3" footer="0.3"/>
    </customSheetView>
    <customSheetView guid="{32F6004C-FCD8-4606-8BB7-0BE0BE0666BF}" hiddenColumns="1" state="hidden">
      <pane xSplit="6" ySplit="5" topLeftCell="H6" activePane="bottomRight" state="frozen"/>
      <selection pane="bottomRight" activeCell="P102" sqref="P102"/>
      <pageMargins left="0.7" right="0.7" top="0.75" bottom="0.75" header="0.3" footer="0.3"/>
    </customSheetView>
    <customSheetView guid="{5F046216-F62E-4A95-B8BD-6D2AB894BA3D}" hiddenColumns="1" state="hidden">
      <pane xSplit="6" ySplit="5" topLeftCell="H6" activePane="bottomRight" state="frozen"/>
      <selection pane="bottomRight" activeCell="P102" sqref="P102"/>
      <pageMargins left="0.7" right="0.7" top="0.75" bottom="0.75" header="0.3" footer="0.3"/>
    </customSheetView>
    <customSheetView guid="{20DEA1C3-F870-4325-A947-DF01307179C4}" hiddenColumns="1" state="hidden">
      <pane xSplit="6" ySplit="5" topLeftCell="H6" activePane="bottomRight" state="frozen"/>
      <selection pane="bottomRight" activeCell="P102" sqref="P102"/>
      <pageMargins left="0.7" right="0.7" top="0.75" bottom="0.75" header="0.3" footer="0.3"/>
    </customSheetView>
    <customSheetView guid="{A27792F8-7640-416B-AC24-5F35457394E7}" hiddenColumns="1" state="hidden">
      <pane xSplit="6" ySplit="5" topLeftCell="H81" activePane="bottomRight" state="frozen"/>
      <selection pane="bottomRight" activeCell="M103" sqref="M103"/>
      <pageMargins left="0.7" right="0.7" top="0.75" bottom="0.75" header="0.3" footer="0.3"/>
    </customSheetView>
  </customSheetViews>
  <mergeCells count="40">
    <mergeCell ref="A1:N1"/>
    <mergeCell ref="U4:U5"/>
    <mergeCell ref="A28:A40"/>
    <mergeCell ref="B28:B29"/>
    <mergeCell ref="B31:B33"/>
    <mergeCell ref="B34:B35"/>
    <mergeCell ref="B38:B39"/>
    <mergeCell ref="T4:T5"/>
    <mergeCell ref="A6:A27"/>
    <mergeCell ref="B6:B7"/>
    <mergeCell ref="B10:B18"/>
    <mergeCell ref="B22:B26"/>
    <mergeCell ref="A4:A5"/>
    <mergeCell ref="B4:B5"/>
    <mergeCell ref="C4:C5"/>
    <mergeCell ref="D4:E4"/>
    <mergeCell ref="F4:G4"/>
    <mergeCell ref="H4:S4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97:C97"/>
    <mergeCell ref="A93:C93"/>
    <mergeCell ref="A98:C98"/>
    <mergeCell ref="A86:A89"/>
    <mergeCell ref="A90:A92"/>
    <mergeCell ref="A94:C94"/>
    <mergeCell ref="A95:C95"/>
    <mergeCell ref="A96:C96"/>
  </mergeCells>
  <phoneticPr fontId="10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封面</vt:lpstr>
      <vt:lpstr>目录</vt:lpstr>
      <vt:lpstr>宁德总体费用</vt:lpstr>
      <vt:lpstr>制造费用明细表</vt:lpstr>
      <vt:lpstr>2020实际制造费用</vt:lpstr>
      <vt:lpstr>2019预算制造费用</vt:lpstr>
      <vt:lpstr>管理费用明细表</vt:lpstr>
      <vt:lpstr>2020实际管理费用</vt:lpstr>
      <vt:lpstr>2019预算管理费用</vt:lpstr>
      <vt:lpstr>营业费用明细表</vt:lpstr>
      <vt:lpstr>2020实际营业费用</vt:lpstr>
      <vt:lpstr>2019预算营业费用</vt:lpstr>
      <vt:lpstr>研发费用明细表 </vt:lpstr>
      <vt:lpstr>2020实际财务费用</vt:lpstr>
      <vt:lpstr>2020实际研发费用 </vt:lpstr>
      <vt:lpstr>2019制造费用</vt:lpstr>
      <vt:lpstr>2019预算研发费用 </vt:lpstr>
      <vt:lpstr>2019管理费用</vt:lpstr>
      <vt:lpstr>2019营业费用</vt:lpstr>
      <vt:lpstr>2019研发费用 </vt:lpstr>
      <vt:lpstr>财务费用明细表</vt:lpstr>
      <vt:lpstr>2019预算财务费用 </vt:lpstr>
      <vt:lpstr>2019财务费用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jiangheqing</dc:creator>
  <cp:lastModifiedBy>陈虹妙</cp:lastModifiedBy>
  <dcterms:created xsi:type="dcterms:W3CDTF">2015-05-04T10:09:28Z</dcterms:created>
  <dcterms:modified xsi:type="dcterms:W3CDTF">2020-05-09T05:25:46Z</dcterms:modified>
</cp:coreProperties>
</file>