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TROL PANEL" sheetId="1" state="visible" r:id="rId2"/>
    <sheet name="Proveedores" sheetId="2" state="visible" r:id="rId3"/>
    <sheet name="Productos" sheetId="3" state="visible" r:id="rId4"/>
    <sheet name="Entradas" sheetId="4" state="visible" r:id="rId5"/>
    <sheet name="Uso de Productos" sheetId="5" state="visible" r:id="rId6"/>
    <sheet name="Existencia" sheetId="6" state="visible" r:id="rId7"/>
    <sheet name="Reportes" sheetId="7" state="visible" r:id="rId8"/>
  </sheets>
  <definedNames>
    <definedName function="false" hidden="true" localSheetId="1" name="_xlnm._FilterDatabase" vbProcedure="false">Proveedores!$A$2:$B$2</definedName>
    <definedName function="false" hidden="false" name="Dataclientes" vbProcedure="false">Proveedores!$A$3:$B$1460</definedName>
    <definedName function="false" hidden="false" name="Datavent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<sst xmlns="http://schemas.openxmlformats.org/spreadsheetml/2006/main" count="147" uniqueCount="76">
  <si>
    <t xml:space="preserve">Materiales</t>
  </si>
  <si>
    <t xml:space="preserve">Porcentaje</t>
  </si>
  <si>
    <t xml:space="preserve">Cantidad (Kg) en inventario</t>
  </si>
  <si>
    <t xml:space="preserve">Cantidad Empleada formula base</t>
  </si>
  <si>
    <t xml:space="preserve">Cantidad Empleada por 1 kg (gr)</t>
  </si>
  <si>
    <t xml:space="preserve">Cantidad Deseada (Kg)</t>
  </si>
  <si>
    <t xml:space="preserve">Cantidad Utilizada (g)</t>
  </si>
  <si>
    <t xml:space="preserve">Capacidad Maxima de Produccion (Gr)</t>
  </si>
  <si>
    <t xml:space="preserve">Observación</t>
  </si>
  <si>
    <t xml:space="preserve">Borax</t>
  </si>
  <si>
    <t xml:space="preserve">Hidroxido de Sodio</t>
  </si>
  <si>
    <t xml:space="preserve">PropilenGlicol</t>
  </si>
  <si>
    <t xml:space="preserve">Agua</t>
  </si>
  <si>
    <t xml:space="preserve">Produccion Total (Kg)</t>
  </si>
  <si>
    <t xml:space="preserve">Glicerina</t>
  </si>
  <si>
    <t xml:space="preserve">Slimes 100g</t>
  </si>
  <si>
    <t xml:space="preserve">Goma Xantana</t>
  </si>
  <si>
    <t xml:space="preserve">Sensicare</t>
  </si>
  <si>
    <t xml:space="preserve">Pva</t>
  </si>
  <si>
    <t xml:space="preserve">Nombres</t>
  </si>
  <si>
    <t xml:space="preserve">RUC</t>
  </si>
  <si>
    <t xml:space="preserve">Direccion</t>
  </si>
  <si>
    <t xml:space="preserve">Telefono</t>
  </si>
  <si>
    <t xml:space="preserve">PRODUQUIMIC DEL VALLE</t>
  </si>
  <si>
    <t xml:space="preserve">1719020883001</t>
  </si>
  <si>
    <t xml:space="preserve">Aguarico y San Pedro Chillo Jijon E8-19</t>
  </si>
  <si>
    <t xml:space="preserve">3526109 - 3526092 - 0958968183</t>
  </si>
  <si>
    <t xml:space="preserve">Codigo Interno</t>
  </si>
  <si>
    <t xml:space="preserve">Fecha</t>
  </si>
  <si>
    <t xml:space="preserve">Factura</t>
  </si>
  <si>
    <t xml:space="preserve">Proveedor</t>
  </si>
  <si>
    <t xml:space="preserve">Categoria</t>
  </si>
  <si>
    <t xml:space="preserve">Descripcion</t>
  </si>
  <si>
    <t xml:space="preserve">Cantidad (gr)</t>
  </si>
  <si>
    <t xml:space="preserve">Costo </t>
  </si>
  <si>
    <t xml:space="preserve">Costo por Kg</t>
  </si>
  <si>
    <t xml:space="preserve">GLIUSP-99%-001</t>
  </si>
  <si>
    <t xml:space="preserve">001-002-000012542</t>
  </si>
  <si>
    <t xml:space="preserve">GLICERINAUSP-001</t>
  </si>
  <si>
    <t xml:space="preserve">GLICERINA VEGETAL USP 99%</t>
  </si>
  <si>
    <t xml:space="preserve">PPG-USP-99%-001</t>
  </si>
  <si>
    <t xml:space="preserve">PROPILENGLICOL</t>
  </si>
  <si>
    <t xml:space="preserve">PROPILENGLICOL PSP 99%</t>
  </si>
  <si>
    <t xml:space="preserve">SENSCARE-99%</t>
  </si>
  <si>
    <t xml:space="preserve">SENCARE-001</t>
  </si>
  <si>
    <t xml:space="preserve">PRESERVANTE SENSICARE</t>
  </si>
  <si>
    <t xml:space="preserve">Documento</t>
  </si>
  <si>
    <t xml:space="preserve">Codigo de Producto</t>
  </si>
  <si>
    <t xml:space="preserve">Cantidad</t>
  </si>
  <si>
    <t xml:space="preserve">Costo</t>
  </si>
  <si>
    <t xml:space="preserve">GLIUSP-99-001</t>
  </si>
  <si>
    <t xml:space="preserve">GLICERINAVEG001</t>
  </si>
  <si>
    <t xml:space="preserve">Cantidad (Gr)</t>
  </si>
  <si>
    <t xml:space="preserve">PRINCIPAL</t>
  </si>
  <si>
    <t xml:space="preserve">Categoría</t>
  </si>
  <si>
    <t xml:space="preserve">Descripción</t>
  </si>
  <si>
    <t xml:space="preserve">Existencia</t>
  </si>
  <si>
    <t xml:space="preserve">Costo Unit promedio</t>
  </si>
  <si>
    <t xml:space="preserve">Costo total</t>
  </si>
  <si>
    <t xml:space="preserve">SENSiCARE-99%-001</t>
  </si>
  <si>
    <t xml:space="preserve">REPORTE DE USO DE REACTIVOS QUIMICOS</t>
  </si>
  <si>
    <t xml:space="preserve">Lote</t>
  </si>
  <si>
    <t xml:space="preserve">Nombre Del Producto</t>
  </si>
  <si>
    <t xml:space="preserve">Cantidad Empleada</t>
  </si>
  <si>
    <t xml:space="preserve">Responsable</t>
  </si>
  <si>
    <t>2</t>
  </si>
  <si>
    <t>1</t>
  </si>
  <si>
    <t>GAS</t>
  </si>
  <si>
    <t>code-1</t>
  </si>
  <si>
    <t>invoiceCode-1</t>
  </si>
  <si>
    <t>supplier-1</t>
  </si>
  <si>
    <t>description-1</t>
  </si>
  <si>
    <t>8/25/22</t>
  </si>
  <si>
    <t>25/Aug/2022</t>
  </si>
  <si>
    <t>25/08/2022</t>
  </si>
  <si>
    <t>code-2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</si>
</sst>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%"/>
    <numFmt numFmtId="166" formatCode="0.00"/>
    <numFmt numFmtId="167" formatCode="0.000"/>
    <numFmt numFmtId="168" formatCode="General"/>
    <numFmt numFmtId="169" formatCode="@"/>
    <numFmt numFmtId="170" formatCode="#,##0.00"/>
    <numFmt numFmtId="171" formatCode="_ &quot;S/.&quot;* #,##0.00_ ;_ &quot;S/.&quot;* \-#,##0.00_ ;_ &quot;S/.&quot;* \-??_ ;_ @_ "/>
    <numFmt numFmtId="172" formatCode="m/d/yyyy"/>
    <numFmt numFmtId="173" formatCode="_ &quot;S/&quot;* #,##0.00_ ;_ &quot;S/&quot;* \-#,##0.00_ ;_ &quot;S/&quot;* \-??_ ;_ @_ "/>
    <numFmt numFmtId="174" formatCode="[$$-300A]#,##0.00"/>
    <numFmt numFmtId="175" formatCode="_ &quot;S/. &quot;* #,##0.00_ ;_ &quot;S/. &quot;* \-#,##0.00_ ;_ &quot;S/. &quot;* \-??_ ;_ @_ 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1E1E1E"/>
      <name val="Segoe UI"/>
      <family val="2"/>
      <charset val="1"/>
    </font>
    <font>
      <sz val="11"/>
      <color rgb="FFFFFFFF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B3A2C7"/>
        <bgColor rgb="FFC0C0C0"/>
      </patternFill>
    </fill>
    <fill>
      <patternFill patternType="solid">
        <fgColor rgb="FF0070C0"/>
        <bgColor rgb="FF008080"/>
      </patternFill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31859C"/>
        <bgColor rgb="FF4F81BD"/>
      </patternFill>
    </fill>
    <fill>
      <patternFill patternType="solid">
        <fgColor rgb="FF7030A0"/>
        <bgColor rgb="FF333399"/>
      </patternFill>
    </fill>
    <fill>
      <patternFill patternType="solid">
        <fgColor rgb="FF4F81BD"/>
        <bgColor rgb="FF31859C"/>
      </patternFill>
    </fill>
    <fill>
      <patternFill patternType="solid">
        <fgColor rgb="FFD9D9D9"/>
        <bgColor rgb="FFDCE6F2"/>
      </patternFill>
    </fill>
    <fill>
      <patternFill patternType="solid">
        <fgColor rgb="FF000000"/>
        <bgColor rgb="FF1E1E1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0"/>
    <cellStyle name="Excel Built-in 60% - Accent4" xfId="21"/>
  </cellStyles>
  <dxfs count="5">
    <dxf>
      <fill>
        <patternFill patternType="solid">
          <fgColor rgb="FF7030A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4F81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69696"/>
      <rgbColor rgb="FF002060"/>
      <rgbColor rgb="FF31859C"/>
      <rgbColor rgb="FF003300"/>
      <rgbColor rgb="FF333300"/>
      <rgbColor rgb="FF993300"/>
      <rgbColor rgb="FFC0504D"/>
      <rgbColor rgb="FF333399"/>
      <rgbColor rgb="FF1E1E1E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#PRINCIPAL.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419040</xdr:colOff>
      <xdr:row>0</xdr:row>
      <xdr:rowOff>0</xdr:rowOff>
    </xdr:from>
    <xdr:to>
      <xdr:col>12</xdr:col>
      <xdr:colOff>561600</xdr:colOff>
      <xdr:row>1</xdr:row>
      <xdr:rowOff>66240</xdr:rowOff>
    </xdr:to>
    <xdr:sp>
      <xdr:nvSpPr>
        <xdr:cNvPr id="0" name="2 Rectángulo redondeado">
          <a:hlinkClick r:id="rId1"/>
        </xdr:cNvPr>
        <xdr:cNvSpPr/>
      </xdr:nvSpPr>
      <xdr:spPr>
        <a:xfrm>
          <a:off x="15215040" y="0"/>
          <a:ext cx="885600" cy="256680"/>
        </a:xfrm>
        <a:prstGeom prst="roundRect">
          <a:avLst>
            <a:gd name="adj" fmla="val 16667"/>
          </a:avLst>
        </a:prstGeom>
        <a:solidFill>
          <a:srgbClr val="ff0000">
            <a:alpha val="64000"/>
          </a:srgbClr>
        </a:solidFill>
        <a:ln>
          <a:solidFill>
            <a:srgbClr val="3a5f8b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ES" sz="1100" spc="-1" strike="noStrike">
              <a:solidFill>
                <a:schemeClr val="lt1"/>
              </a:solidFill>
              <a:latin typeface="Calibri"/>
            </a:rPr>
            <a:t>PRINCIPAL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11" headerRowCount="1" totalsRowCount="0" totalsRowShown="0">
  <autoFilter ref="A1:H11"/>
  <tableColumns count="8">
    <tableColumn id="1" name="Codigo Interno"/>
    <tableColumn id="2" name="Fecha"/>
    <tableColumn id="3" name="Documento"/>
    <tableColumn id="4" name="Proveedor"/>
    <tableColumn id="5" name="Codigo de Producto"/>
    <tableColumn id="6" name="Descripcion"/>
    <tableColumn id="7" name="Cantidad"/>
    <tableColumn id="8" name="Costo"/>
  </tableColumns>
</table>
</file>

<file path=xl/tables/table2.xml><?xml version="1.0" encoding="utf-8"?>
<table xmlns="http://schemas.openxmlformats.org/spreadsheetml/2006/main" id="2" name="Tabla7" displayName="Tabla7" ref="A1:F4" headerRowCount="1" totalsRowCount="0" totalsRowShown="0">
  <autoFilter ref="A1:F4"/>
  <tableColumns count="6">
    <tableColumn id="1" name="Codigo Interno"/>
    <tableColumn id="2" name="Fecha"/>
    <tableColumn id="3" name="Documento"/>
    <tableColumn id="4" name="Categoria"/>
    <tableColumn id="5" name="Descripcion"/>
    <tableColumn id="6" name="Cantidad (Gr)"/>
  </tableColumns>
</tabl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9:S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Q16" activeCellId="0" sqref="Q16"/>
    </sheetView>
  </sheetViews>
  <sheetFormatPr defaultColWidth="10.54296875" defaultRowHeight="15" zeroHeight="false" outlineLevelRow="0" outlineLevelCol="0"/>
  <sheetData>
    <row r="9" customFormat="false" ht="60" hidden="false" customHeight="false" outlineLevel="0" collapsed="false">
      <c r="B9" s="1" t="s">
        <v>0</v>
      </c>
      <c r="C9" s="1"/>
      <c r="D9" s="2" t="s">
        <v>1</v>
      </c>
      <c r="E9" s="3" t="s">
        <v>2</v>
      </c>
      <c r="F9" s="3" t="s">
        <v>3</v>
      </c>
      <c r="G9" s="3" t="s">
        <v>4</v>
      </c>
      <c r="H9" s="4" t="s">
        <v>5</v>
      </c>
      <c r="I9" s="4" t="s">
        <v>6</v>
      </c>
      <c r="J9" s="3" t="s">
        <v>7</v>
      </c>
      <c r="K9" s="3" t="s">
        <v>8</v>
      </c>
    </row>
    <row r="10" customFormat="false" ht="1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</row>
    <row r="11" customFormat="false" ht="17.25" hidden="false" customHeight="false" outlineLevel="0" collapsed="false">
      <c r="B11" s="6" t="s">
        <v>9</v>
      </c>
      <c r="C11" s="6"/>
      <c r="D11" s="7" t="n">
        <f aca="false">F11/S13</f>
        <v>0.06</v>
      </c>
      <c r="E11" s="8" t="n">
        <v>2500</v>
      </c>
      <c r="F11" s="9" t="n">
        <v>3</v>
      </c>
      <c r="G11" s="10" t="n">
        <f aca="false">(D11*1000)</f>
        <v>60</v>
      </c>
      <c r="H11" s="11" t="n">
        <f aca="false">H17/24</f>
        <v>0.833333333333333</v>
      </c>
      <c r="I11" s="12" t="n">
        <f aca="false">G11*$H$11</f>
        <v>50</v>
      </c>
      <c r="J11" s="13" t="n">
        <f aca="false">G11*$H$11</f>
        <v>50</v>
      </c>
      <c r="K11" s="14" t="str">
        <f aca="false">IF(AND(J11&gt;E11), "Falta Material", "Hay Material")</f>
        <v>Hay Material</v>
      </c>
    </row>
    <row r="12" customFormat="false" ht="17.25" hidden="false" customHeight="false" outlineLevel="0" collapsed="false">
      <c r="B12" s="15" t="s">
        <v>10</v>
      </c>
      <c r="C12" s="15"/>
      <c r="D12" s="7" t="n">
        <f aca="false">F12/S13</f>
        <v>0.004</v>
      </c>
      <c r="E12" s="8" t="n">
        <f aca="false">250</f>
        <v>250</v>
      </c>
      <c r="F12" s="9" t="n">
        <v>0.2</v>
      </c>
      <c r="G12" s="10" t="n">
        <f aca="false">(D12*1000)</f>
        <v>4</v>
      </c>
      <c r="H12" s="11"/>
      <c r="I12" s="12" t="n">
        <f aca="false">G12*$H$11</f>
        <v>3.33333333333333</v>
      </c>
      <c r="J12" s="13" t="n">
        <f aca="false">G12*$H$11</f>
        <v>3.33333333333333</v>
      </c>
      <c r="K12" s="14" t="str">
        <f aca="false">IF(AND(J12&gt;E12), "Falta Material", "Hay Material")</f>
        <v>Hay Material</v>
      </c>
    </row>
    <row r="13" customFormat="false" ht="17.25" hidden="false" customHeight="false" outlineLevel="0" collapsed="false">
      <c r="B13" s="15" t="s">
        <v>11</v>
      </c>
      <c r="C13" s="15"/>
      <c r="D13" s="7" t="n">
        <f aca="false">F13/S13</f>
        <v>0.075</v>
      </c>
      <c r="E13" s="8" t="n">
        <f aca="false">740</f>
        <v>740</v>
      </c>
      <c r="F13" s="9" t="n">
        <v>3.75</v>
      </c>
      <c r="G13" s="10" t="n">
        <f aca="false">(D13*1000)</f>
        <v>75</v>
      </c>
      <c r="H13" s="11"/>
      <c r="I13" s="12" t="n">
        <f aca="false">G13*$H$11</f>
        <v>62.5</v>
      </c>
      <c r="J13" s="13" t="n">
        <f aca="false">G13*$H$11</f>
        <v>62.5</v>
      </c>
      <c r="K13" s="14" t="str">
        <f aca="false">IF(AND(J13&gt;E13), "Falta Material", "Hay Material")</f>
        <v>Hay Material</v>
      </c>
      <c r="S13" s="0" t="n">
        <v>50</v>
      </c>
    </row>
    <row r="14" customFormat="false" ht="17.25" hidden="false" customHeight="false" outlineLevel="0" collapsed="false">
      <c r="B14" s="6" t="s">
        <v>12</v>
      </c>
      <c r="C14" s="6"/>
      <c r="D14" s="7" t="n">
        <f aca="false">F14/S13</f>
        <v>0.861</v>
      </c>
      <c r="E14" s="8" t="n">
        <f aca="false">1000000</f>
        <v>1000000</v>
      </c>
      <c r="F14" s="9" t="n">
        <f aca="false">-(F11+F12+F13)+50</f>
        <v>43.05</v>
      </c>
      <c r="G14" s="10" t="n">
        <f aca="false">(D14*1000)</f>
        <v>861</v>
      </c>
      <c r="H14" s="11"/>
      <c r="I14" s="12" t="n">
        <f aca="false">G14*$H$11</f>
        <v>717.5</v>
      </c>
      <c r="J14" s="13" t="n">
        <f aca="false">G14*$H$11</f>
        <v>717.5</v>
      </c>
      <c r="K14" s="14" t="str">
        <f aca="false">IF(AND(J14&gt;E14), "Falta Material", "Hay Material")</f>
        <v>Hay Material</v>
      </c>
      <c r="M14" s="16" t="s">
        <v>13</v>
      </c>
      <c r="N14" s="16"/>
    </row>
    <row r="15" customFormat="false" ht="15" hidden="false" customHeight="false" outlineLevel="0" collapsed="false">
      <c r="B15" s="17"/>
      <c r="C15" s="18"/>
      <c r="D15" s="18"/>
      <c r="E15" s="18"/>
      <c r="F15" s="18"/>
      <c r="G15" s="18"/>
      <c r="H15" s="18"/>
      <c r="I15" s="18"/>
      <c r="J15" s="18"/>
      <c r="K15" s="19"/>
      <c r="M15" s="20" t="n">
        <f aca="false">SUM(I11:I14:I17:I21)</f>
        <v>20833.3333333333</v>
      </c>
      <c r="N15" s="20"/>
    </row>
    <row r="16" customFormat="false" ht="15" hidden="false" customHeight="false" outlineLevel="0" collapsed="false"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customFormat="false" ht="17.25" hidden="false" customHeight="false" outlineLevel="0" collapsed="false">
      <c r="B17" s="15" t="s">
        <v>14</v>
      </c>
      <c r="C17" s="15"/>
      <c r="D17" s="7" t="n">
        <f aca="false">F17/S20</f>
        <v>0.0242836328314716</v>
      </c>
      <c r="E17" s="8" t="n">
        <v>1000</v>
      </c>
      <c r="F17" s="9" t="n">
        <v>2.5</v>
      </c>
      <c r="G17" s="10" t="n">
        <f aca="false">D17*1000</f>
        <v>24.2836328314716</v>
      </c>
      <c r="H17" s="24" t="n">
        <v>20</v>
      </c>
      <c r="I17" s="25" t="n">
        <f aca="false">G17*$H$17</f>
        <v>485.672656629432</v>
      </c>
      <c r="J17" s="26" t="n">
        <f aca="false">G17*H17</f>
        <v>485.672656629432</v>
      </c>
      <c r="K17" s="14" t="str">
        <f aca="false">IF(AND(J17&gt;E17), "Falta Material", "Hay Material")</f>
        <v>Hay Material</v>
      </c>
      <c r="M17" s="16" t="s">
        <v>15</v>
      </c>
      <c r="N17" s="16"/>
    </row>
    <row r="18" customFormat="false" ht="17.25" hidden="false" customHeight="false" outlineLevel="0" collapsed="false">
      <c r="B18" s="15" t="s">
        <v>16</v>
      </c>
      <c r="C18" s="15"/>
      <c r="D18" s="7" t="n">
        <f aca="false">F18/S20</f>
        <v>0.0014570179698883</v>
      </c>
      <c r="E18" s="8" t="n">
        <v>915</v>
      </c>
      <c r="F18" s="9" t="n">
        <v>0.15</v>
      </c>
      <c r="G18" s="10" t="n">
        <f aca="false">D18*1000</f>
        <v>1.4570179698883</v>
      </c>
      <c r="H18" s="24"/>
      <c r="I18" s="25" t="n">
        <f aca="false">G18*$H$17</f>
        <v>29.1403593977659</v>
      </c>
      <c r="J18" s="26" t="n">
        <f aca="false">G18*H17</f>
        <v>29.1403593977659</v>
      </c>
      <c r="K18" s="14" t="str">
        <f aca="false">IF(AND(J18&gt;E18), "Falta Material", "Hay Material")</f>
        <v>Hay Material</v>
      </c>
      <c r="M18" s="27" t="n">
        <f aca="false">M15/100</f>
        <v>208.333333333333</v>
      </c>
      <c r="N18" s="27"/>
    </row>
    <row r="19" customFormat="false" ht="17.25" hidden="false" customHeight="false" outlineLevel="0" collapsed="false">
      <c r="B19" s="15" t="s">
        <v>17</v>
      </c>
      <c r="C19" s="15"/>
      <c r="D19" s="7" t="n">
        <f aca="false">F19/S20</f>
        <v>0.00291403593977659</v>
      </c>
      <c r="E19" s="8" t="n">
        <v>945</v>
      </c>
      <c r="F19" s="9" t="n">
        <v>0.3</v>
      </c>
      <c r="G19" s="10" t="n">
        <f aca="false">D19*1000</f>
        <v>2.91403593977659</v>
      </c>
      <c r="H19" s="24"/>
      <c r="I19" s="25" t="n">
        <f aca="false">G19*$H$17</f>
        <v>58.2807187955318</v>
      </c>
      <c r="J19" s="26" t="n">
        <f aca="false">G19*H17</f>
        <v>58.2807187955318</v>
      </c>
      <c r="K19" s="14" t="str">
        <f aca="false">IF(AND(J19&gt;E19), "Falta Material", "Hay Material")</f>
        <v>Hay Material</v>
      </c>
      <c r="M19" s="27"/>
    </row>
    <row r="20" customFormat="false" ht="17.25" hidden="false" customHeight="false" outlineLevel="0" collapsed="false">
      <c r="B20" s="15" t="s">
        <v>18</v>
      </c>
      <c r="C20" s="15"/>
      <c r="D20" s="7" t="n">
        <f aca="false">F20/S20</f>
        <v>0.0582807187955318</v>
      </c>
      <c r="E20" s="8" t="n">
        <v>18000</v>
      </c>
      <c r="F20" s="9" t="n">
        <v>6</v>
      </c>
      <c r="G20" s="10" t="n">
        <f aca="false">D20*1000</f>
        <v>58.2807187955318</v>
      </c>
      <c r="H20" s="24"/>
      <c r="I20" s="25" t="n">
        <f aca="false">G20*$H$17</f>
        <v>1165.61437591064</v>
      </c>
      <c r="J20" s="26" t="n">
        <f aca="false">G20*H17</f>
        <v>1165.61437591064</v>
      </c>
      <c r="K20" s="14" t="str">
        <f aca="false">IF(AND(J20&gt;E20), "Falta Material", "Hay Material")</f>
        <v>Hay Material</v>
      </c>
      <c r="S20" s="0" t="n">
        <f aca="false">SUM(F17:F21)</f>
        <v>102.95</v>
      </c>
    </row>
    <row r="21" customFormat="false" ht="17.25" hidden="false" customHeight="false" outlineLevel="0" collapsed="false">
      <c r="B21" s="15" t="s">
        <v>12</v>
      </c>
      <c r="C21" s="15"/>
      <c r="D21" s="7" t="n">
        <f aca="false">F21/S20</f>
        <v>0.913064594463332</v>
      </c>
      <c r="E21" s="8" t="n">
        <f aca="false">1000000000000000/1000</f>
        <v>1000000000000</v>
      </c>
      <c r="F21" s="9" t="n">
        <v>94</v>
      </c>
      <c r="G21" s="10" t="n">
        <f aca="false">D21*1000</f>
        <v>913.064594463332</v>
      </c>
      <c r="H21" s="24"/>
      <c r="I21" s="25" t="n">
        <f aca="false">G21*$H$17</f>
        <v>18261.2918892666</v>
      </c>
      <c r="J21" s="26" t="n">
        <f aca="false">G21*H17</f>
        <v>18261.2918892666</v>
      </c>
      <c r="K21" s="14" t="str">
        <f aca="false">IF(AND(J21&gt;E21), "Falta Material", "Hay Material")</f>
        <v>Hay Material</v>
      </c>
    </row>
    <row r="22" customFormat="false" ht="15" hidden="false" customHeight="false" outlineLevel="0" collapsed="false">
      <c r="D22" s="28" t="n">
        <f aca="false">SUM(D17:D21)</f>
        <v>1</v>
      </c>
    </row>
  </sheetData>
  <mergeCells count="14">
    <mergeCell ref="B9:C9"/>
    <mergeCell ref="B10:K10"/>
    <mergeCell ref="B11:C11"/>
    <mergeCell ref="H11:H14"/>
    <mergeCell ref="B14:C14"/>
    <mergeCell ref="M14:N14"/>
    <mergeCell ref="M15:N16"/>
    <mergeCell ref="B17:C17"/>
    <mergeCell ref="H17:H21"/>
    <mergeCell ref="M17:N17"/>
    <mergeCell ref="M18:N19"/>
    <mergeCell ref="B19:C19"/>
    <mergeCell ref="B20:C20"/>
    <mergeCell ref="B21:C21"/>
  </mergeCells>
  <conditionalFormatting sqref="K11:K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K17:K2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J11:J14">
    <cfRule type="dataBar" priority="5">
      <dataBar showValue="1" minLength="10" maxLength="90">
        <cfvo type="min" val="0"/>
        <cfvo type="max" val="0"/>
        <color rgb="FFFFB628"/>
      </dataBar>
      <extLst>
        <ext uri="{B025F937-C7B1-47D3-B67F-A62EFF666E3E}">
          <x14:id>{6E495645-9928-4F41-A5DA-90543CCEB4E0}</x14:id>
        </ext>
      </extLst>
    </cfRule>
  </conditionalFormatting>
  <conditionalFormatting sqref="J17:J21">
    <cfRule type="dataBar" priority="6">
      <dataBar showValue="1" minLength="10" maxLength="90">
        <cfvo type="min" val="0"/>
        <cfvo type="max" val="0"/>
        <color rgb="FFFFB628"/>
      </dataBar>
      <extLst>
        <ext uri="{B025F937-C7B1-47D3-B67F-A62EFF666E3E}">
          <x14:id>{47B541A1-D153-4B89-B365-2D6F29D01056}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uri="{78C0D931-6437-407d-A8EE-F0AAD7539E65}">
      <x14:conditionalFormattings>
        <x14:conditionalFormatting xmlns:xm="http://schemas.microsoft.com/office/excel/2006/main">
          <x14:cfRule type="dataBar" id="{6E495645-9928-4F41-A5DA-90543CCEB4E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J11:J14</xm:sqref>
        </x14:conditionalFormatting>
        <x14:conditionalFormatting xmlns:xm="http://schemas.microsoft.com/office/excel/2006/main">
          <x14:cfRule type="dataBar" id="{47B541A1-D153-4B89-B365-2D6F29D0105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J17:J21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2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0.54296875" defaultRowHeight="15" zeroHeight="false" outlineLevelRow="0" outlineLevelCol="0"/>
  <cols>
    <col min="1" max="1" customWidth="true" hidden="false" style="0" width="41.71" collapsed="false" outlineLevel="0"/>
    <col min="2" max="2" customWidth="true" hidden="false" style="0" width="25.14" collapsed="false" outlineLevel="0"/>
    <col min="3" max="3" customWidth="true" hidden="false" style="0" width="36.42" collapsed="false" outlineLevel="0"/>
    <col min="4" max="4" customWidth="true" hidden="false" style="0" width="32.86" collapsed="false" outlineLevel="0"/>
  </cols>
  <sheetData>
    <row r="2" customFormat="false" ht="15.75" hidden="false" customHeight="false" outlineLevel="0" collapsed="false">
      <c r="A2" s="29" t="s">
        <v>19</v>
      </c>
      <c r="B2" s="29" t="s">
        <v>20</v>
      </c>
      <c r="C2" s="29" t="s">
        <v>21</v>
      </c>
      <c r="D2" s="29" t="s">
        <v>22</v>
      </c>
    </row>
    <row r="3" customFormat="false" ht="15" hidden="false" customHeight="false" outlineLevel="0" collapsed="false">
      <c r="A3" s="30" t="s">
        <v>23</v>
      </c>
      <c r="B3" s="31" t="s">
        <v>24</v>
      </c>
      <c r="C3" s="0" t="s">
        <v>25</v>
      </c>
      <c r="D3" s="32" t="s">
        <v>26</v>
      </c>
    </row>
    <row r="4" customFormat="false" ht="15" hidden="false" customHeight="false" outlineLevel="0" collapsed="false">
      <c r="A4" s="30"/>
      <c r="B4" s="30"/>
    </row>
    <row r="5" customFormat="false" ht="15" hidden="false" customHeight="false" outlineLevel="0" collapsed="false">
      <c r="A5" s="30"/>
      <c r="B5" s="30"/>
    </row>
    <row r="6" customFormat="false" ht="15" hidden="false" customHeight="false" outlineLevel="0" collapsed="false">
      <c r="A6" s="30"/>
      <c r="B6" s="30"/>
    </row>
    <row r="7" customFormat="false" ht="15" hidden="false" customHeight="false" outlineLevel="0" collapsed="false">
      <c r="A7" s="30"/>
      <c r="B7" s="30"/>
    </row>
    <row r="8" customFormat="false" ht="15" hidden="false" customHeight="false" outlineLevel="0" collapsed="false">
      <c r="A8" s="30"/>
      <c r="B8" s="30"/>
    </row>
    <row r="9" customFormat="false" ht="15" hidden="false" customHeight="false" outlineLevel="0" collapsed="false">
      <c r="A9" s="30"/>
      <c r="B9" s="30"/>
    </row>
    <row r="10" customFormat="false" ht="15" hidden="false" customHeight="false" outlineLevel="0" collapsed="false">
      <c r="A10" s="30"/>
      <c r="B10" s="30"/>
    </row>
    <row r="11" customFormat="false" ht="15" hidden="false" customHeight="false" outlineLevel="0" collapsed="false">
      <c r="A11" s="30"/>
      <c r="B11" s="30"/>
    </row>
    <row r="12" customFormat="false" ht="15" hidden="false" customHeight="false" outlineLevel="0" collapsed="false">
      <c r="A12" s="30"/>
      <c r="B12" s="30"/>
    </row>
    <row r="13" customFormat="false" ht="15" hidden="false" customHeight="false" outlineLevel="0" collapsed="false">
      <c r="A13" s="30"/>
      <c r="B13" s="30"/>
    </row>
    <row r="14" customFormat="false" ht="15" hidden="false" customHeight="false" outlineLevel="0" collapsed="false">
      <c r="A14" s="30"/>
      <c r="B14" s="30"/>
    </row>
    <row r="15" customFormat="false" ht="15" hidden="false" customHeight="false" outlineLevel="0" collapsed="false">
      <c r="A15" s="30"/>
      <c r="B15" s="30"/>
    </row>
    <row r="16" customFormat="false" ht="15" hidden="false" customHeight="false" outlineLevel="0" collapsed="false">
      <c r="A16" s="30"/>
      <c r="B16" s="30"/>
    </row>
    <row r="17" customFormat="false" ht="15" hidden="false" customHeight="false" outlineLevel="0" collapsed="false">
      <c r="A17" s="30"/>
      <c r="B17" s="30"/>
    </row>
    <row r="18" customFormat="false" ht="15" hidden="false" customHeight="false" outlineLevel="0" collapsed="false">
      <c r="A18" s="30"/>
      <c r="B18" s="30"/>
    </row>
    <row r="19" customFormat="false" ht="15" hidden="false" customHeight="false" outlineLevel="0" collapsed="false">
      <c r="A19" s="30"/>
      <c r="B19" s="30"/>
    </row>
    <row r="20" customFormat="false" ht="15" hidden="false" customHeight="false" outlineLevel="0" collapsed="false">
      <c r="A20" s="30"/>
      <c r="B20" s="30"/>
    </row>
    <row r="21" customFormat="false" ht="15" hidden="false" customHeight="false" outlineLevel="0" collapsed="false">
      <c r="A21" s="30"/>
      <c r="B21" s="30"/>
    </row>
    <row r="22" customFormat="false" ht="15" hidden="false" customHeight="false" outlineLevel="0" collapsed="false">
      <c r="A22" s="30"/>
      <c r="B22" s="30"/>
    </row>
    <row r="23" customFormat="false" ht="15" hidden="false" customHeight="false" outlineLevel="0" collapsed="false">
      <c r="A23" s="30"/>
      <c r="B23" s="30"/>
    </row>
    <row r="24" customFormat="false" ht="15" hidden="false" customHeight="false" outlineLevel="0" collapsed="false">
      <c r="A24" s="30"/>
      <c r="B24" s="30"/>
    </row>
    <row r="25" customFormat="false" ht="15" hidden="false" customHeight="false" outlineLevel="0" collapsed="false">
      <c r="A25" s="30"/>
      <c r="B25" s="30"/>
    </row>
    <row r="26" customFormat="false" ht="15" hidden="false" customHeight="false" outlineLevel="0" collapsed="false">
      <c r="A26" s="30"/>
      <c r="B26" s="30"/>
    </row>
    <row r="27" customFormat="false" ht="15" hidden="false" customHeight="false" outlineLevel="0" collapsed="false">
      <c r="A27" s="30"/>
      <c r="B27" s="30"/>
    </row>
    <row r="28" customFormat="false" ht="15" hidden="false" customHeight="false" outlineLevel="0" collapsed="false">
      <c r="A28" s="30"/>
      <c r="B28" s="30"/>
    </row>
    <row r="31" customFormat="false" ht="15" hidden="false" customHeight="false" outlineLevel="0" collapsed="false">
      <c r="H31" s="0" t="n">
        <v>0</v>
      </c>
    </row>
    <row r="32" customFormat="false" ht="15" hidden="false" customHeight="false" outlineLevel="0" collapsed="false">
      <c r="H32" s="0" t="n">
        <v>0</v>
      </c>
    </row>
    <row r="33" customFormat="false" ht="15" hidden="false" customHeight="false" outlineLevel="0" collapsed="false">
      <c r="H33" s="0" t="n">
        <v>0</v>
      </c>
    </row>
    <row r="34" customFormat="false" ht="15" hidden="false" customHeight="false" outlineLevel="0" collapsed="false">
      <c r="H34" s="0" t="n">
        <v>0</v>
      </c>
    </row>
  </sheetData>
  <autoFilter ref="A2:B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min="1" max="1" customWidth="true" hidden="false" style="0" width="15.29" collapsed="false" outlineLevel="0"/>
    <col min="3" max="3" customWidth="true" hidden="false" style="0" width="20.57" collapsed="false" outlineLevel="0"/>
    <col min="4" max="4" customWidth="true" hidden="false" style="0" width="32.15" collapsed="false" outlineLevel="0"/>
    <col min="5" max="5" customWidth="true" hidden="false" style="0" width="19.57" collapsed="false" outlineLevel="0"/>
    <col min="6" max="6" customWidth="true" hidden="false" style="0" width="95.57" collapsed="false" outlineLevel="0"/>
    <col min="8" max="8" customWidth="true" hidden="false" style="0" width="14.29" collapsed="false" outlineLevel="0"/>
  </cols>
  <sheetData>
    <row r="1" customFormat="false" ht="30.75" hidden="false" customHeight="false" outlineLevel="0" collapsed="false">
      <c r="A1" s="33" t="s">
        <v>27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</row>
    <row r="2" customFormat="false" ht="15" hidden="false" customHeight="false" outlineLevel="0" collapsed="false">
      <c r="A2" s="34" t="s">
        <v>36</v>
      </c>
      <c r="B2" s="34"/>
      <c r="C2" s="34" t="s">
        <v>37</v>
      </c>
      <c r="D2" s="34" t="s">
        <v>23</v>
      </c>
      <c r="E2" s="34" t="s">
        <v>38</v>
      </c>
      <c r="F2" s="34" t="s">
        <v>39</v>
      </c>
      <c r="G2" s="35" t="n">
        <v>1000</v>
      </c>
      <c r="H2" s="34" t="n">
        <v>4</v>
      </c>
      <c r="I2" s="34" t="n">
        <v>4</v>
      </c>
    </row>
    <row r="3" customFormat="false" ht="15" hidden="false" customHeight="false" outlineLevel="0" collapsed="false">
      <c r="A3" s="36" t="s">
        <v>40</v>
      </c>
      <c r="B3" s="36"/>
      <c r="C3" s="36" t="s">
        <v>37</v>
      </c>
      <c r="D3" s="34" t="s">
        <v>23</v>
      </c>
      <c r="E3" s="36" t="s">
        <v>41</v>
      </c>
      <c r="F3" s="36" t="s">
        <v>42</v>
      </c>
      <c r="G3" s="37" t="n">
        <v>1000</v>
      </c>
      <c r="H3" s="38" t="n">
        <v>6</v>
      </c>
    </row>
    <row r="4" customFormat="false" ht="15" hidden="false" customHeight="false" outlineLevel="0" collapsed="false">
      <c r="A4" s="34" t="s">
        <v>43</v>
      </c>
      <c r="B4" s="34"/>
      <c r="C4" s="34" t="s">
        <v>37</v>
      </c>
      <c r="D4" s="34" t="s">
        <v>23</v>
      </c>
      <c r="E4" s="34" t="s">
        <v>44</v>
      </c>
      <c r="F4" s="34" t="s">
        <v>45</v>
      </c>
      <c r="G4" s="35" t="n">
        <v>954</v>
      </c>
      <c r="H4" s="39" t="n">
        <v>30</v>
      </c>
      <c r="I4" s="39" t="n">
        <v>30</v>
      </c>
    </row>
    <row r="5" customFormat="false" ht="15" hidden="false" customHeight="false" outlineLevel="0" collapsed="false">
      <c r="A5" s="36"/>
      <c r="B5" s="36"/>
      <c r="C5" s="36"/>
      <c r="D5" s="36"/>
      <c r="E5" s="36"/>
      <c r="F5" s="36"/>
      <c r="G5" s="40"/>
      <c r="H5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0504D"/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4296875" defaultRowHeight="15" zeroHeight="false" outlineLevelRow="0" outlineLevelCol="0"/>
  <cols>
    <col min="1" max="1" customWidth="true" hidden="false" style="0" width="16.0" collapsed="false" outlineLevel="0"/>
    <col min="2" max="2" customWidth="true" hidden="false" style="0" width="12.0" collapsed="false" outlineLevel="0"/>
    <col min="3" max="3" customWidth="true" hidden="false" style="0" width="20.57" collapsed="false" outlineLevel="0"/>
    <col min="4" max="4" customWidth="true" hidden="false" style="0" width="23.71" collapsed="false" outlineLevel="0"/>
    <col min="5" max="5" customWidth="true" hidden="false" style="0" width="20.42" collapsed="false" outlineLevel="0"/>
    <col min="6" max="6" customWidth="true" hidden="false" style="0" width="80.86" collapsed="false" outlineLevel="0"/>
    <col min="7" max="7" customWidth="true" hidden="false" style="0" width="9.0" collapsed="false" outlineLevel="0"/>
    <col min="8" max="8" customWidth="true" hidden="false" style="0" width="12.42" collapsed="false" outlineLevel="0"/>
  </cols>
  <sheetData>
    <row r="1" customFormat="false" ht="29.25" hidden="false" customHeight="true" outlineLevel="0" collapsed="false">
      <c r="A1" s="42" t="s">
        <v>27</v>
      </c>
      <c r="B1" s="42" t="s">
        <v>28</v>
      </c>
      <c r="C1" s="42" t="s">
        <v>46</v>
      </c>
      <c r="D1" s="42" t="s">
        <v>30</v>
      </c>
      <c r="E1" s="42" t="s">
        <v>47</v>
      </c>
      <c r="F1" s="42" t="s">
        <v>32</v>
      </c>
      <c r="G1" s="42" t="s">
        <v>48</v>
      </c>
      <c r="H1" s="42" t="s">
        <v>49</v>
      </c>
    </row>
    <row r="2" customFormat="false" ht="15" hidden="false" customHeight="false" outlineLevel="0" collapsed="false">
      <c r="A2" s="0" t="s">
        <v>50</v>
      </c>
      <c r="B2" s="43" t="n">
        <v>44797</v>
      </c>
      <c r="C2" s="0" t="s">
        <v>37</v>
      </c>
      <c r="D2" s="0" t="s">
        <v>23</v>
      </c>
      <c r="E2" s="0" t="s">
        <v>51</v>
      </c>
      <c r="F2" s="0" t="s">
        <v>39</v>
      </c>
      <c r="G2" s="44"/>
      <c r="H2" s="45"/>
    </row>
    <row r="12" customFormat="false" ht="13.8" hidden="false" customHeight="false" outlineLevel="0" collapsed="false">
      <c r="A12" s="48"/>
      <c r="B12" s="48"/>
      <c r="C12" s="48"/>
      <c r="D12" s="48"/>
      <c r="E12" s="48"/>
      <c r="F12" s="48"/>
      <c r="G12" s="48"/>
      <c r="H12" s="48"/>
      <c r="I12" s="48"/>
    </row>
    <row r="13" customFormat="false" ht="13.8" hidden="false" customHeight="false" outlineLevel="0" collapsed="false">
      <c r="A13" s="48"/>
      <c r="B13" s="48"/>
      <c r="C13" s="48"/>
      <c r="D13" s="48"/>
      <c r="E13" s="48"/>
      <c r="F13" s="48"/>
      <c r="G13" s="48"/>
      <c r="H13" s="48"/>
      <c r="I13" s="48"/>
    </row>
    <row r="14">
      <c r="A14" t="s">
        <v>65</v>
      </c>
      <c r="B14"/>
      <c r="C14" t="s">
        <v>66</v>
      </c>
      <c r="D14" t="s">
        <v>66</v>
      </c>
      <c r="E14" t="s">
        <v>67</v>
      </c>
      <c r="F14" t="s">
        <v>66</v>
      </c>
      <c r="G14" t="n">
        <v>1.0</v>
      </c>
      <c r="H14" t="n">
        <v>1.0</v>
      </c>
      <c r="I14" t="n">
        <v>1.0</v>
      </c>
    </row>
    <row r="15">
      <c r="A15" t="s">
        <v>68</v>
      </c>
      <c r="B15"/>
      <c r="C15" t="s">
        <v>69</v>
      </c>
      <c r="D15" t="s">
        <v>70</v>
      </c>
      <c r="E15" t="s">
        <v>67</v>
      </c>
      <c r="F15" t="s">
        <v>71</v>
      </c>
      <c r="G15" t="n">
        <v>1.0</v>
      </c>
      <c r="H15" t="n">
        <v>1.0</v>
      </c>
      <c r="I15" t="n">
        <v>1.0</v>
      </c>
    </row>
    <row r="16">
      <c r="A16" t="s">
        <v>68</v>
      </c>
      <c r="B16" t="n">
        <v>44798.053634421296</v>
      </c>
      <c r="C16" t="s">
        <v>69</v>
      </c>
      <c r="D16" t="s">
        <v>70</v>
      </c>
      <c r="E16" t="s">
        <v>67</v>
      </c>
      <c r="F16" t="s">
        <v>71</v>
      </c>
      <c r="G16" t="n">
        <v>1.0</v>
      </c>
      <c r="H16" t="n">
        <v>1.0</v>
      </c>
      <c r="I16" t="n">
        <v>1.0</v>
      </c>
    </row>
    <row r="17">
      <c r="A17" t="s">
        <v>68</v>
      </c>
      <c r="B17" t="n">
        <v>44798.0</v>
      </c>
      <c r="C17" t="s">
        <v>69</v>
      </c>
      <c r="D17" t="s">
        <v>70</v>
      </c>
      <c r="E17" t="s">
        <v>67</v>
      </c>
      <c r="F17" t="s">
        <v>71</v>
      </c>
      <c r="G17" t="n">
        <v>1.0</v>
      </c>
      <c r="H17" t="n">
        <v>1.0</v>
      </c>
      <c r="I17" t="n">
        <v>1.0</v>
      </c>
    </row>
    <row r="18">
      <c r="A18" t="s">
        <v>68</v>
      </c>
      <c r="B18" t="n">
        <v>44798.0</v>
      </c>
      <c r="C18" t="s">
        <v>69</v>
      </c>
      <c r="D18" t="s">
        <v>70</v>
      </c>
      <c r="E18" t="s">
        <v>67</v>
      </c>
      <c r="F18" t="s">
        <v>71</v>
      </c>
      <c r="G18" t="n">
        <v>1.0</v>
      </c>
      <c r="H18" t="n">
        <v>1.0</v>
      </c>
      <c r="I18" t="n">
        <v>1.0</v>
      </c>
    </row>
    <row r="19">
      <c r="A19" t="s">
        <v>68</v>
      </c>
      <c r="B19" t="s">
        <v>72</v>
      </c>
      <c r="C19" t="s">
        <v>69</v>
      </c>
      <c r="D19" t="s">
        <v>70</v>
      </c>
      <c r="E19" t="s">
        <v>67</v>
      </c>
      <c r="F19" t="s">
        <v>71</v>
      </c>
      <c r="G19" t="n">
        <v>1.0</v>
      </c>
      <c r="H19" t="n">
        <v>1.0</v>
      </c>
      <c r="I19" t="n">
        <v>1.0</v>
      </c>
    </row>
    <row r="20">
      <c r="A20" t="s">
        <v>68</v>
      </c>
      <c r="B20" t="s">
        <v>73</v>
      </c>
      <c r="C20" t="s">
        <v>69</v>
      </c>
      <c r="D20" t="s">
        <v>70</v>
      </c>
      <c r="E20" t="s">
        <v>67</v>
      </c>
      <c r="F20" t="s">
        <v>71</v>
      </c>
      <c r="G20" t="n">
        <v>1.0</v>
      </c>
      <c r="H20" t="n">
        <v>1.0</v>
      </c>
      <c r="I20" t="n">
        <v>1.0</v>
      </c>
    </row>
    <row r="21">
      <c r="A21" t="s">
        <v>68</v>
      </c>
      <c r="B21" t="s">
        <v>74</v>
      </c>
      <c r="C21" t="s">
        <v>69</v>
      </c>
      <c r="D21" t="s">
        <v>70</v>
      </c>
      <c r="E21" t="s">
        <v>67</v>
      </c>
      <c r="F21" t="s">
        <v>71</v>
      </c>
      <c r="G21" t="n">
        <v>1.0</v>
      </c>
      <c r="H21" t="n">
        <v>1.0</v>
      </c>
      <c r="I21" t="n">
        <v>1.0</v>
      </c>
    </row>
    <row r="22">
      <c r="A22" t="s">
        <v>75</v>
      </c>
      <c r="B22" t="s">
        <v>74</v>
      </c>
      <c r="C22" t="s">
        <v>69</v>
      </c>
      <c r="D22" t="s">
        <v>70</v>
      </c>
      <c r="E22" t="s">
        <v>67</v>
      </c>
      <c r="F22" t="s">
        <v>71</v>
      </c>
      <c r="G22" t="n">
        <v>1.0</v>
      </c>
      <c r="H22" t="n">
        <v>1.0</v>
      </c>
      <c r="I22" t="n">
        <v>1.0</v>
      </c>
    </row>
  </sheetData>
  <printOptions headings="false" gridLines="false" gridLinesSet="true" horizontalCentered="false" verticalCentered="false"/>
  <pageMargins left="0.329861111111111" right="0.170138888888889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46C0A"/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54296875" defaultRowHeight="15" zeroHeight="false" outlineLevelRow="0" outlineLevelCol="0"/>
  <cols>
    <col min="1" max="1" customWidth="true" hidden="false" style="0" width="15.0" collapsed="false" outlineLevel="0"/>
    <col min="2" max="2" customWidth="true" hidden="false" style="0" width="14.42" collapsed="false" outlineLevel="0"/>
    <col min="3" max="3" customWidth="true" hidden="false" style="0" width="15.29" collapsed="false" outlineLevel="0"/>
    <col min="4" max="4" customWidth="true" hidden="false" style="0" width="20.42" collapsed="false" outlineLevel="0"/>
    <col min="5" max="5" customWidth="true" hidden="false" style="0" width="35.85" collapsed="false" outlineLevel="0"/>
    <col min="6" max="6" customWidth="true" hidden="false" style="0" width="12.57" collapsed="false" outlineLevel="0"/>
  </cols>
  <sheetData>
    <row r="1" customFormat="false" ht="44.25" hidden="false" customHeight="true" outlineLevel="0" collapsed="false">
      <c r="A1" s="49" t="s">
        <v>27</v>
      </c>
      <c r="B1" s="49" t="s">
        <v>28</v>
      </c>
      <c r="C1" s="49" t="s">
        <v>46</v>
      </c>
      <c r="D1" s="49" t="s">
        <v>31</v>
      </c>
      <c r="E1" s="49" t="s">
        <v>32</v>
      </c>
      <c r="F1" s="49" t="s">
        <v>52</v>
      </c>
    </row>
    <row r="2" customFormat="false" ht="15" hidden="false" customHeight="false" outlineLevel="0" collapsed="false">
      <c r="A2" s="0" t="s">
        <v>50</v>
      </c>
      <c r="B2" s="43" t="n">
        <v>44797</v>
      </c>
      <c r="C2" s="0" t="s">
        <v>37</v>
      </c>
      <c r="D2" s="0" t="s">
        <v>51</v>
      </c>
      <c r="E2" s="0" t="s">
        <v>39</v>
      </c>
      <c r="F2" s="50" t="n">
        <v>20</v>
      </c>
      <c r="G2" s="45"/>
    </row>
    <row r="5" customFormat="false" ht="15" hidden="false" customHeight="false" outlineLevel="0" collapsed="false">
      <c r="G5" s="51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1" activeCellId="0" sqref="I11"/>
    </sheetView>
  </sheetViews>
  <sheetFormatPr defaultColWidth="10.54296875" defaultRowHeight="15" zeroHeight="false" outlineLevelRow="0" outlineLevelCol="0"/>
  <cols>
    <col min="1" max="1" customWidth="true" hidden="false" style="0" width="17.15" collapsed="false" outlineLevel="0"/>
    <col min="2" max="2" customWidth="true" hidden="false" style="0" width="20.42" collapsed="false" outlineLevel="0"/>
    <col min="3" max="3" customWidth="true" hidden="false" style="0" width="69.14" collapsed="false" outlineLevel="0"/>
    <col min="4" max="4" customWidth="true" hidden="false" style="0" width="13.0" collapsed="false" outlineLevel="0"/>
    <col min="5" max="5" customWidth="true" hidden="false" style="0" width="12.29" collapsed="false" outlineLevel="0"/>
    <col min="6" max="6" customWidth="true" hidden="false" style="0" width="0.14" collapsed="false" outlineLevel="0"/>
  </cols>
  <sheetData>
    <row r="1" customFormat="false" ht="33.75" hidden="false" customHeight="true" outlineLevel="0" collapsed="false">
      <c r="A1" s="52" t="s">
        <v>27</v>
      </c>
      <c r="B1" s="52" t="s">
        <v>54</v>
      </c>
      <c r="C1" s="52" t="s">
        <v>55</v>
      </c>
      <c r="D1" s="52" t="s">
        <v>56</v>
      </c>
      <c r="E1" s="52" t="s">
        <v>57</v>
      </c>
      <c r="F1" s="52" t="s">
        <v>58</v>
      </c>
    </row>
    <row r="2" customFormat="false" ht="15" hidden="false" customHeight="false" outlineLevel="0" collapsed="false">
      <c r="A2" s="34" t="s">
        <v>36</v>
      </c>
      <c r="B2" s="34" t="s">
        <v>38</v>
      </c>
      <c r="C2" s="34" t="s">
        <v>39</v>
      </c>
      <c r="D2" s="34"/>
      <c r="E2" s="53" t="n">
        <v>4</v>
      </c>
      <c r="F2" s="54" t="n">
        <v>8400</v>
      </c>
    </row>
    <row r="3" customFormat="false" ht="15" hidden="false" customHeight="false" outlineLevel="0" collapsed="false">
      <c r="A3" s="36" t="s">
        <v>40</v>
      </c>
      <c r="B3" s="36" t="s">
        <v>41</v>
      </c>
      <c r="C3" s="36" t="s">
        <v>42</v>
      </c>
      <c r="D3" s="36"/>
      <c r="E3" s="55" t="n">
        <v>6</v>
      </c>
      <c r="F3" s="56" t="n">
        <v>3500</v>
      </c>
    </row>
    <row r="4" customFormat="false" ht="15" hidden="false" customHeight="false" outlineLevel="0" collapsed="false">
      <c r="A4" s="34" t="s">
        <v>59</v>
      </c>
      <c r="B4" s="34" t="s">
        <v>44</v>
      </c>
      <c r="C4" s="34" t="s">
        <v>45</v>
      </c>
      <c r="D4" s="34" t="n">
        <v>0</v>
      </c>
      <c r="E4" s="34"/>
      <c r="F4" s="54" t="n">
        <v>4305</v>
      </c>
    </row>
    <row r="5" customFormat="false" ht="15" hidden="false" customHeight="false" outlineLevel="0" collapsed="false">
      <c r="A5" s="36"/>
      <c r="B5" s="36"/>
      <c r="C5" s="36"/>
      <c r="D5" s="36"/>
      <c r="E5" s="36"/>
      <c r="F5" s="56" t="n">
        <v>11</v>
      </c>
    </row>
    <row r="6" customFormat="false" ht="15" hidden="false" customHeight="false" outlineLevel="0" collapsed="false">
      <c r="A6" s="36"/>
      <c r="B6" s="36"/>
      <c r="C6" s="36"/>
      <c r="D6" s="36"/>
      <c r="E6" s="36"/>
      <c r="F6" s="56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/>
    <row r="16" customFormat="false" ht="17.25" hidden="false" customHeight="true" outlineLevel="0" collapsed="false"/>
    <row r="17" customFormat="false" ht="17.25" hidden="false" customHeight="true" outlineLevel="0" collapsed="false"/>
    <row r="18" customFormat="false" ht="17.25" hidden="false" customHeight="true" outlineLevel="0" collapsed="false"/>
    <row r="19" customFormat="false" ht="17.25" hidden="false" customHeight="true" outlineLevel="0" collapsed="false"/>
    <row r="20" customFormat="false" ht="17.25" hidden="false" customHeight="true" outlineLevel="0" collapsed="false"/>
    <row r="21" customFormat="false" ht="17.25" hidden="false" customHeight="true" outlineLevel="0" collapsed="false">
      <c r="C21" s="0" t="n">
        <v>1</v>
      </c>
      <c r="D21" s="57"/>
      <c r="E21" s="57"/>
    </row>
    <row r="22" customFormat="false" ht="17.25" hidden="false" customHeight="true" outlineLevel="0" collapsed="false"/>
    <row r="23" customFormat="false" ht="17.25" hidden="false" customHeight="true" outlineLevel="0" collapsed="false"/>
    <row r="24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M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1" activeCellId="0" sqref="I11"/>
    </sheetView>
  </sheetViews>
  <sheetFormatPr defaultColWidth="10.54296875" defaultRowHeight="15" zeroHeight="false" outlineLevelRow="0" outlineLevelCol="0"/>
  <cols>
    <col min="3" max="3" customWidth="true" hidden="false" style="0" width="20.14" collapsed="false" outlineLevel="0"/>
    <col min="4" max="4" customWidth="true" hidden="false" style="0" width="23.57" collapsed="false" outlineLevel="0"/>
    <col min="8" max="8" customWidth="true" hidden="false" style="0" width="49.42" collapsed="false" outlineLevel="0"/>
    <col min="9" max="9" customWidth="true" hidden="false" style="0" width="22.29" collapsed="false" outlineLevel="0"/>
    <col min="13" max="13" customWidth="true" hidden="false" style="0" width="19.42" collapsed="false" outlineLevel="0"/>
  </cols>
  <sheetData>
    <row r="4" customFormat="false" ht="15" hidden="false" customHeight="false" outlineLevel="0" collapsed="false">
      <c r="C4" s="61" t="s">
        <v>60</v>
      </c>
      <c r="D4" s="61"/>
      <c r="E4" s="61"/>
      <c r="F4" s="61"/>
      <c r="G4" s="61"/>
      <c r="H4" s="61"/>
      <c r="I4" s="61"/>
      <c r="J4" s="61"/>
      <c r="K4" s="61"/>
      <c r="L4" s="61"/>
      <c r="M4" s="61"/>
    </row>
    <row r="5" customFormat="false" ht="15" hidden="false" customHeight="false" outlineLevel="0" collapsed="false">
      <c r="C5" s="61"/>
      <c r="D5" s="61"/>
      <c r="E5" s="61"/>
      <c r="F5" s="61"/>
      <c r="G5" s="61"/>
      <c r="H5" s="61"/>
      <c r="I5" s="61"/>
      <c r="J5" s="61"/>
      <c r="K5" s="61"/>
    </row>
    <row r="6" customFormat="false" ht="15" hidden="false" customHeight="false" outlineLevel="0" collapsed="false">
      <c r="C6" s="61"/>
      <c r="D6" s="61"/>
      <c r="E6" s="61"/>
      <c r="F6" s="61"/>
      <c r="G6" s="61"/>
      <c r="H6" s="61"/>
      <c r="I6" s="61"/>
      <c r="J6" s="61"/>
      <c r="K6" s="61"/>
    </row>
    <row r="7" customFormat="false" ht="30" hidden="false" customHeight="true" outlineLevel="0" collapsed="false">
      <c r="B7" s="62" t="s">
        <v>61</v>
      </c>
      <c r="C7" s="62" t="s">
        <v>28</v>
      </c>
      <c r="D7" s="62" t="s">
        <v>62</v>
      </c>
      <c r="E7" s="62"/>
      <c r="F7" s="62"/>
      <c r="G7" s="62"/>
      <c r="H7" s="62" t="s">
        <v>55</v>
      </c>
      <c r="I7" s="62" t="s">
        <v>63</v>
      </c>
      <c r="J7" s="62"/>
      <c r="K7" s="62"/>
      <c r="L7" s="62" t="s">
        <v>64</v>
      </c>
      <c r="M7" s="62"/>
    </row>
    <row r="8" customFormat="false" ht="15" hidden="false" customHeight="false" outlineLevel="0" collapsed="false"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customFormat="false" ht="15" hidden="false" customHeight="false" outlineLevel="0" collapsed="false"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customFormat="false" ht="15" hidden="false" customHeight="false" outlineLevel="0" collapsed="false"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customFormat="false" ht="15" hidden="false" customHeight="false" outlineLevel="0" collapsed="false">
      <c r="B11" s="63"/>
      <c r="C11" s="63"/>
      <c r="D11" s="63"/>
      <c r="E11" s="63"/>
      <c r="F11" s="63"/>
      <c r="G11" s="63"/>
      <c r="H11" s="63"/>
      <c r="I11" s="63"/>
      <c r="J11" s="63"/>
    </row>
    <row r="12" customFormat="false" ht="15" hidden="false" customHeight="false" outlineLevel="0" collapsed="false">
      <c r="B12" s="63"/>
      <c r="C12" s="63"/>
      <c r="D12" s="63"/>
      <c r="E12" s="63"/>
      <c r="F12" s="63"/>
      <c r="G12" s="63"/>
      <c r="H12" s="63"/>
      <c r="I12" s="63"/>
      <c r="J12" s="63"/>
    </row>
    <row r="13" customFormat="false" ht="15" hidden="false" customHeight="false" outlineLevel="0" collapsed="false">
      <c r="B13" s="63"/>
      <c r="C13" s="63"/>
      <c r="D13" s="63"/>
      <c r="E13" s="63"/>
      <c r="F13" s="63"/>
      <c r="G13" s="63"/>
      <c r="H13" s="63"/>
      <c r="I13" s="63"/>
      <c r="J13" s="63"/>
    </row>
  </sheetData>
  <mergeCells count="26">
    <mergeCell ref="C4:M6"/>
    <mergeCell ref="D7:G7"/>
    <mergeCell ref="I7:K7"/>
    <mergeCell ref="L7:M7"/>
    <mergeCell ref="B8:B10"/>
    <mergeCell ref="C8:C10"/>
    <mergeCell ref="D8:G10"/>
    <mergeCell ref="H8:H10"/>
    <mergeCell ref="I8:K10"/>
    <mergeCell ref="L8:M10"/>
    <mergeCell ref="B11:B13"/>
    <mergeCell ref="C11:C13"/>
    <mergeCell ref="D11:G13"/>
    <mergeCell ref="H11:H13"/>
    <mergeCell ref="I11:K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2016-09-11T18:03:17Z</dcterms:created>
  <dc:creator>ROGER</dc:creator>
  <dc:language>en-US</dc:language>
  <cp:lastPrinted>2016-09-16T03:54:01Z</cp:lastPrinted>
  <dcterms:modified xsi:type="dcterms:W3CDTF">2022-08-25T01:14:06Z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