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utput R\Taller_1\Taller_1\"/>
    </mc:Choice>
  </mc:AlternateContent>
  <xr:revisionPtr revIDLastSave="0" documentId="13_ncr:1_{B0D5E222-B2A8-4BF7-8DF1-E9119F62B2D0}" xr6:coauthVersionLast="47" xr6:coauthVersionMax="47" xr10:uidLastSave="{00000000-0000-0000-0000-000000000000}"/>
  <bookViews>
    <workbookView xWindow="-120" yWindow="-120" windowWidth="20730" windowHeight="11040" firstSheet="4" activeTab="12" xr2:uid="{00000000-000D-0000-FFFF-FFFF00000000}"/>
  </bookViews>
  <sheets>
    <sheet name="Reg1" sheetId="3" r:id="rId1"/>
    <sheet name="Hoja1" sheetId="13" r:id="rId2"/>
    <sheet name="T1" sheetId="2" r:id="rId3"/>
    <sheet name="Reg2" sheetId="1" r:id="rId4"/>
    <sheet name="T2" sheetId="4" r:id="rId5"/>
    <sheet name="Reg3" sheetId="6" r:id="rId6"/>
    <sheet name="T3" sheetId="14" r:id="rId7"/>
    <sheet name="T4" sheetId="8" r:id="rId8"/>
    <sheet name="Reg4" sheetId="10" r:id="rId9"/>
    <sheet name="Reg5" sheetId="7" r:id="rId10"/>
    <sheet name="Tablas Stat" sheetId="9" r:id="rId11"/>
    <sheet name="Reg6" sheetId="11" r:id="rId12"/>
    <sheet name="Reg_Comparativa" sheetId="12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12" l="1"/>
  <c r="P28" i="12" s="1"/>
  <c r="D28" i="12" s="1"/>
  <c r="G28" i="12"/>
  <c r="J28" i="12" s="1"/>
  <c r="B28" i="12" s="1"/>
  <c r="M26" i="12"/>
  <c r="P26" i="12" s="1"/>
  <c r="D26" i="12" s="1"/>
  <c r="G26" i="12"/>
  <c r="J26" i="12" s="1"/>
  <c r="B26" i="12" s="1"/>
  <c r="B34" i="10"/>
  <c r="C34" i="10"/>
  <c r="C33" i="10"/>
  <c r="B33" i="10"/>
  <c r="K31" i="10"/>
  <c r="N31" i="10" s="1"/>
  <c r="C31" i="10" s="1"/>
  <c r="F31" i="10"/>
  <c r="C31" i="6"/>
  <c r="K31" i="6"/>
  <c r="N31" i="6" s="1"/>
  <c r="B31" i="6"/>
  <c r="F31" i="6"/>
  <c r="B27" i="10"/>
  <c r="B25" i="10"/>
  <c r="F29" i="10"/>
  <c r="E27" i="10"/>
  <c r="H27" i="10" s="1"/>
  <c r="E25" i="10"/>
  <c r="H25" i="10" s="1"/>
  <c r="E23" i="10"/>
  <c r="E21" i="10"/>
  <c r="E19" i="10"/>
  <c r="E17" i="10"/>
  <c r="E15" i="10"/>
  <c r="E13" i="10"/>
  <c r="E11" i="10"/>
  <c r="C30" i="10"/>
  <c r="C28" i="10"/>
  <c r="B30" i="10"/>
  <c r="B26" i="10"/>
  <c r="B24" i="10"/>
  <c r="B22" i="10"/>
  <c r="B20" i="10"/>
  <c r="B18" i="10"/>
  <c r="B16" i="10"/>
  <c r="B14" i="10"/>
  <c r="B12" i="10"/>
  <c r="B10" i="10"/>
  <c r="B19" i="14"/>
  <c r="B17" i="14"/>
  <c r="B16" i="14"/>
  <c r="B15" i="14"/>
  <c r="B14" i="14"/>
  <c r="B13" i="14"/>
  <c r="B12" i="14"/>
  <c r="B11" i="14"/>
  <c r="B10" i="14"/>
  <c r="B9" i="14"/>
  <c r="B8" i="14"/>
  <c r="C34" i="6"/>
  <c r="C33" i="6"/>
  <c r="B34" i="6"/>
  <c r="B33" i="6"/>
  <c r="F29" i="6"/>
  <c r="C28" i="6"/>
  <c r="E27" i="6"/>
  <c r="H27" i="6" s="1"/>
  <c r="B27" i="6" s="1"/>
  <c r="B26" i="6"/>
  <c r="E25" i="6"/>
  <c r="H25" i="6" s="1"/>
  <c r="B25" i="6" s="1"/>
  <c r="B24" i="6"/>
  <c r="N7" i="9"/>
  <c r="N8" i="9"/>
  <c r="N9" i="9"/>
  <c r="N10" i="9"/>
  <c r="N11" i="9"/>
  <c r="N12" i="9"/>
  <c r="N13" i="9"/>
  <c r="N14" i="9"/>
  <c r="N6" i="9"/>
  <c r="N32" i="12" l="1"/>
  <c r="Q32" i="12" s="1"/>
  <c r="E32" i="12" s="1"/>
  <c r="N30" i="12"/>
  <c r="Q30" i="12" s="1"/>
  <c r="E30" i="12" s="1"/>
  <c r="M24" i="12"/>
  <c r="P24" i="12" s="1"/>
  <c r="D24" i="12" s="1"/>
  <c r="M22" i="12"/>
  <c r="P22" i="12" s="1"/>
  <c r="D22" i="12" s="1"/>
  <c r="M20" i="12"/>
  <c r="P20" i="12" s="1"/>
  <c r="D20" i="12" s="1"/>
  <c r="M18" i="12"/>
  <c r="P18" i="12" s="1"/>
  <c r="D18" i="12" s="1"/>
  <c r="M16" i="12"/>
  <c r="P16" i="12" s="1"/>
  <c r="D16" i="12" s="1"/>
  <c r="M14" i="12"/>
  <c r="P14" i="12" s="1"/>
  <c r="D14" i="12" s="1"/>
  <c r="M12" i="12"/>
  <c r="P12" i="12" s="1"/>
  <c r="D12" i="12" s="1"/>
  <c r="M10" i="12"/>
  <c r="P10" i="12" s="1"/>
  <c r="D10" i="12" s="1"/>
  <c r="H32" i="12"/>
  <c r="K32" i="12" s="1"/>
  <c r="C32" i="12" s="1"/>
  <c r="H30" i="12"/>
  <c r="K30" i="12" s="1"/>
  <c r="C30" i="12" s="1"/>
  <c r="G24" i="12"/>
  <c r="J24" i="12" s="1"/>
  <c r="B24" i="12" s="1"/>
  <c r="G22" i="12"/>
  <c r="J22" i="12" s="1"/>
  <c r="B22" i="12" s="1"/>
  <c r="G20" i="12"/>
  <c r="J20" i="12" s="1"/>
  <c r="B20" i="12" s="1"/>
  <c r="G18" i="12"/>
  <c r="J18" i="12" s="1"/>
  <c r="B18" i="12" s="1"/>
  <c r="G16" i="12"/>
  <c r="J16" i="12" s="1"/>
  <c r="B16" i="12" s="1"/>
  <c r="G14" i="12"/>
  <c r="J14" i="12" s="1"/>
  <c r="B14" i="12" s="1"/>
  <c r="G12" i="12"/>
  <c r="J12" i="12" s="1"/>
  <c r="B12" i="12" s="1"/>
  <c r="G10" i="12"/>
  <c r="J10" i="12" s="1"/>
  <c r="B10" i="12" s="1"/>
  <c r="D10" i="11"/>
  <c r="G10" i="11" s="1"/>
  <c r="B10" i="11" s="1"/>
  <c r="D8" i="11"/>
  <c r="G8" i="11" s="1"/>
  <c r="B8" i="11" s="1"/>
  <c r="D18" i="7"/>
  <c r="G18" i="7" s="1"/>
  <c r="B18" i="7" s="1"/>
  <c r="D16" i="7"/>
  <c r="G16" i="7" s="1"/>
  <c r="B16" i="7" s="1"/>
  <c r="D14" i="7"/>
  <c r="G14" i="7" s="1"/>
  <c r="B14" i="7" s="1"/>
  <c r="D12" i="7"/>
  <c r="G12" i="7" s="1"/>
  <c r="B12" i="7" s="1"/>
  <c r="D10" i="7"/>
  <c r="G10" i="7" s="1"/>
  <c r="B10" i="7" s="1"/>
  <c r="D8" i="7"/>
  <c r="G8" i="7" s="1"/>
  <c r="B8" i="7" s="1"/>
  <c r="H23" i="10"/>
  <c r="B23" i="10" s="1"/>
  <c r="H21" i="10"/>
  <c r="B21" i="10" s="1"/>
  <c r="H19" i="10"/>
  <c r="B19" i="10" s="1"/>
  <c r="H17" i="10"/>
  <c r="B17" i="10" s="1"/>
  <c r="H15" i="10"/>
  <c r="B15" i="10" s="1"/>
  <c r="H13" i="10"/>
  <c r="B13" i="10" s="1"/>
  <c r="H11" i="10"/>
  <c r="B11" i="10" s="1"/>
  <c r="E9" i="10"/>
  <c r="H9" i="10" s="1"/>
  <c r="B9" i="10" s="1"/>
  <c r="I31" i="10"/>
  <c r="B31" i="10" s="1"/>
  <c r="I29" i="10"/>
  <c r="C29" i="10" s="1"/>
  <c r="D12" i="1"/>
  <c r="G12" i="1" s="1"/>
  <c r="B12" i="1" s="1"/>
  <c r="D10" i="1"/>
  <c r="G10" i="1" s="1"/>
  <c r="B10" i="1" s="1"/>
  <c r="D8" i="1"/>
  <c r="G8" i="1" s="1"/>
  <c r="B8" i="1" s="1"/>
  <c r="E23" i="6"/>
  <c r="E21" i="6"/>
  <c r="E19" i="6"/>
  <c r="E17" i="6"/>
  <c r="E15" i="6"/>
  <c r="E13" i="6"/>
  <c r="E11" i="6"/>
  <c r="E9" i="6"/>
  <c r="D26" i="3"/>
  <c r="G26" i="3" s="1"/>
  <c r="B26" i="3" s="1"/>
  <c r="D24" i="3"/>
  <c r="G24" i="3" s="1"/>
  <c r="B24" i="3" s="1"/>
  <c r="D22" i="3"/>
  <c r="G22" i="3" s="1"/>
  <c r="B22" i="3" s="1"/>
  <c r="D20" i="3"/>
  <c r="G20" i="3" s="1"/>
  <c r="B20" i="3" s="1"/>
  <c r="D18" i="3"/>
  <c r="G18" i="3" s="1"/>
  <c r="B18" i="3" s="1"/>
  <c r="D16" i="3"/>
  <c r="G16" i="3" s="1"/>
  <c r="B16" i="3" s="1"/>
  <c r="D14" i="3"/>
  <c r="D12" i="3"/>
  <c r="G12" i="3" s="1"/>
  <c r="B12" i="3" s="1"/>
  <c r="D10" i="3"/>
  <c r="G10" i="3" s="1"/>
  <c r="B10" i="3" s="1"/>
  <c r="D8" i="3"/>
  <c r="G14" i="3"/>
  <c r="B14" i="3" s="1"/>
  <c r="B13" i="11"/>
  <c r="B12" i="11"/>
  <c r="B9" i="11"/>
  <c r="B7" i="11"/>
  <c r="B7" i="4"/>
  <c r="B8" i="2"/>
  <c r="B9" i="2"/>
  <c r="B10" i="2"/>
  <c r="B11" i="2"/>
  <c r="B12" i="2"/>
  <c r="B13" i="2"/>
  <c r="B14" i="2"/>
  <c r="B15" i="2"/>
  <c r="B16" i="2"/>
  <c r="B7" i="2"/>
  <c r="B8" i="10"/>
  <c r="B21" i="7"/>
  <c r="B20" i="7"/>
  <c r="B17" i="7"/>
  <c r="B15" i="7"/>
  <c r="B13" i="7"/>
  <c r="B11" i="7"/>
  <c r="B9" i="7"/>
  <c r="B7" i="7"/>
  <c r="B11" i="1"/>
  <c r="B9" i="1"/>
  <c r="B12" i="8" l="1"/>
  <c r="B11" i="8"/>
  <c r="B10" i="8"/>
  <c r="B9" i="8"/>
  <c r="B8" i="8"/>
  <c r="B7" i="8"/>
  <c r="I31" i="6"/>
  <c r="C30" i="6"/>
  <c r="I29" i="6"/>
  <c r="C29" i="6" s="1"/>
  <c r="B30" i="6"/>
  <c r="H23" i="6"/>
  <c r="B23" i="6" s="1"/>
  <c r="B22" i="6"/>
  <c r="H21" i="6"/>
  <c r="B21" i="6" s="1"/>
  <c r="B20" i="6"/>
  <c r="H19" i="6"/>
  <c r="B19" i="6" s="1"/>
  <c r="B18" i="6"/>
  <c r="H17" i="6"/>
  <c r="B17" i="6" s="1"/>
  <c r="B16" i="6"/>
  <c r="H15" i="6"/>
  <c r="B15" i="6" s="1"/>
  <c r="B14" i="6"/>
  <c r="H13" i="6"/>
  <c r="B13" i="6" s="1"/>
  <c r="B12" i="6"/>
  <c r="H11" i="6"/>
  <c r="B11" i="6" s="1"/>
  <c r="B10" i="6"/>
  <c r="H9" i="6"/>
  <c r="B9" i="6" s="1"/>
  <c r="B8" i="6"/>
  <c r="B9" i="4"/>
  <c r="B8" i="4"/>
  <c r="B7" i="1"/>
  <c r="B25" i="3"/>
  <c r="B23" i="3"/>
  <c r="B21" i="3"/>
  <c r="B19" i="3"/>
  <c r="B17" i="3"/>
  <c r="B15" i="3"/>
  <c r="B13" i="3"/>
  <c r="B11" i="3"/>
  <c r="B9" i="3"/>
  <c r="B7" i="3"/>
  <c r="G8" i="3" l="1"/>
  <c r="B8" i="3" s="1"/>
</calcChain>
</file>

<file path=xl/sharedStrings.xml><?xml version="1.0" encoding="utf-8"?>
<sst xmlns="http://schemas.openxmlformats.org/spreadsheetml/2006/main" count="458" uniqueCount="138">
  <si>
    <t>============================================</t>
  </si>
  <si>
    <t>lw_hora</t>
  </si>
  <si>
    <t>Sexo</t>
  </si>
  <si>
    <t>Edad</t>
  </si>
  <si>
    <t>Sector</t>
  </si>
  <si>
    <t>Estrato</t>
  </si>
  <si>
    <t>Variable Dependiente</t>
  </si>
  <si>
    <t>--------------------------------------------------</t>
  </si>
  <si>
    <t>------------------------------------------------</t>
  </si>
  <si>
    <t>Tabla 1: Regresión 1</t>
  </si>
  <si>
    <t>Educación</t>
  </si>
  <si>
    <t>Experiencia</t>
  </si>
  <si>
    <t>Experiencia^2</t>
  </si>
  <si>
    <t>Horas Trabajadas</t>
  </si>
  <si>
    <t>Tamaño Empresa</t>
  </si>
  <si>
    <t>Constante</t>
  </si>
  <si>
    <t>Observaciones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</si>
  <si>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</si>
  <si>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Nota: *p&lt;0.1; **p&lt;0.05; ***p&lt;0.01</t>
  </si>
  <si>
    <t>Significancia Económica</t>
  </si>
  <si>
    <t>Tabla 2: Significancia Económica</t>
  </si>
  <si>
    <t>Edad^2</t>
  </si>
  <si>
    <t>Tabla 1: Regresión 2</t>
  </si>
  <si>
    <t>Tabla 1: Regresión 3</t>
  </si>
  <si>
    <t>Mujer</t>
  </si>
  <si>
    <t>Mujer_Resid</t>
  </si>
  <si>
    <t>(1)</t>
  </si>
  <si>
    <t>(2)</t>
  </si>
  <si>
    <t>---------------------------------------------------------</t>
  </si>
  <si>
    <t>------------------------------------------------------------</t>
  </si>
  <si>
    <t>-------------------------------------------------------------</t>
  </si>
  <si>
    <t>========================================</t>
  </si>
  <si>
    <t>Edad:Mujer</t>
  </si>
  <si>
    <t>Edad^2:Mujer</t>
  </si>
  <si>
    <t>Tabla 4: Regresión 4</t>
  </si>
  <si>
    <t>-----------------------------------------------</t>
  </si>
  <si>
    <t>==================================</t>
  </si>
  <si>
    <t>Edad^2: Mujer</t>
  </si>
  <si>
    <t>Estadisticas Descriptivas Variables Seleccionadas</t>
  </si>
  <si>
    <t>N</t>
  </si>
  <si>
    <t>Mean</t>
  </si>
  <si>
    <t>Horas_trabajadas</t>
  </si>
  <si>
    <t>St. Dev.</t>
  </si>
  <si>
    <t>Minimo</t>
  </si>
  <si>
    <t>Maximo</t>
  </si>
  <si>
    <t>Tamaño empresa</t>
  </si>
  <si>
    <t>Nivel Educativo</t>
  </si>
  <si>
    <t>Salario por hora</t>
  </si>
  <si>
    <t>Salario Mensual</t>
  </si>
  <si>
    <t>Ingreso Total</t>
  </si>
  <si>
    <t>Ninguno</t>
  </si>
  <si>
    <t>=========================================================</t>
  </si>
  <si>
    <t>-------------------------------------------------------------------------------------------------------------</t>
  </si>
  <si>
    <t>===============================================================================</t>
  </si>
  <si>
    <t>---------------------------------------------------------------------------------------------------------------</t>
  </si>
  <si>
    <t>Distribución de los Ingresos por Nivel Educativo</t>
  </si>
  <si>
    <t>Salario Real por Hora</t>
  </si>
  <si>
    <t>Salario Nominal Mensual</t>
  </si>
  <si>
    <t>Ingreso Laboral</t>
  </si>
  <si>
    <t>Hombre</t>
  </si>
  <si>
    <t>=====================================================================</t>
  </si>
  <si>
    <t>Rango de Edad</t>
  </si>
  <si>
    <t>Nivel Educativo Medio</t>
  </si>
  <si>
    <t>18-25</t>
  </si>
  <si>
    <t>26-35</t>
  </si>
  <si>
    <t>36-45</t>
  </si>
  <si>
    <t>46-55</t>
  </si>
  <si>
    <t>56-65</t>
  </si>
  <si>
    <t>66-90</t>
  </si>
  <si>
    <t>Estrato Predominante</t>
  </si>
  <si>
    <t>=======================================================================================================</t>
  </si>
  <si>
    <t>Distribución de los Ingresos por Genero</t>
  </si>
  <si>
    <t xml:space="preserve">Distribución de los Ingresos por Rango de Edades, Educación, Estrato y Tamaño Empresas </t>
  </si>
  <si>
    <t>Primaria Completa</t>
  </si>
  <si>
    <t>Primaria Incompleta</t>
  </si>
  <si>
    <t>Secundaria Completa</t>
  </si>
  <si>
    <t>Secundaria Incompleta</t>
  </si>
  <si>
    <t>Universitaria</t>
  </si>
  <si>
    <t>Tabla 1: Regresión 6</t>
  </si>
  <si>
    <t>Mod_Comparativos</t>
  </si>
  <si>
    <t>lw_hora_Resid</t>
  </si>
  <si>
    <t>(3)</t>
  </si>
  <si>
    <t>(4)</t>
  </si>
  <si>
    <t>-0.122***</t>
  </si>
  <si>
    <t>-0.136***</t>
  </si>
  <si>
    <t>0.046***</t>
  </si>
  <si>
    <t>0.050***</t>
  </si>
  <si>
    <t>Edad2</t>
  </si>
  <si>
    <t>-0.0004***</t>
  </si>
  <si>
    <t>-0.0005***</t>
  </si>
  <si>
    <t>0.238***</t>
  </si>
  <si>
    <t>0.247***</t>
  </si>
  <si>
    <t>exp</t>
  </si>
  <si>
    <t>0.016***</t>
  </si>
  <si>
    <t>exp2</t>
  </si>
  <si>
    <t>-0.0002***</t>
  </si>
  <si>
    <t>Tamaño_empresa</t>
  </si>
  <si>
    <t>0.063***</t>
  </si>
  <si>
    <t>-0.013***</t>
  </si>
  <si>
    <t>-0.014***</t>
  </si>
  <si>
    <t>Constant</t>
  </si>
  <si>
    <t>6.186***</t>
  </si>
  <si>
    <t>9,785           9,785</t>
  </si>
  <si>
    <t>0.372           0.013</t>
  </si>
  <si>
    <t>Nota 2: (1) y (2) con muestra única y (3) y (4) con Bootstrap</t>
  </si>
  <si>
    <t xml:space="preserve">6.139***        </t>
  </si>
  <si>
    <t>---------------------------------------------------------------------------------------------------------</t>
  </si>
  <si>
    <t>==========================================================================</t>
  </si>
  <si>
    <t>Nota 1: *p&lt;0.1; **p&lt;0.05; ***p&lt;0.01</t>
  </si>
  <si>
    <t>======================================================================</t>
  </si>
  <si>
    <t>-------------------------------------------------------------------------------------------------------</t>
  </si>
  <si>
    <t>-----------------------------------------------------------------------------</t>
  </si>
  <si>
    <t>(</t>
  </si>
  <si>
    <t>)</t>
  </si>
  <si>
    <t>Lunes</t>
  </si>
  <si>
    <t>Martes</t>
  </si>
  <si>
    <t>Miércoles</t>
  </si>
  <si>
    <t>Jueves</t>
  </si>
  <si>
    <t>Viernes</t>
  </si>
  <si>
    <t>Sábado</t>
  </si>
  <si>
    <t>Ingreso Monetario 1</t>
  </si>
  <si>
    <t>Ingreso Monetario 2</t>
  </si>
  <si>
    <t>Rem. Adicionales en Especie</t>
  </si>
  <si>
    <t>Rem. Adicionales Monetarias</t>
  </si>
  <si>
    <t>Salario por Hora</t>
  </si>
  <si>
    <t>Ingreso Laboral Mensual</t>
  </si>
  <si>
    <t>Ingreso Laboral por Hora</t>
  </si>
  <si>
    <t>=======================================================================================</t>
  </si>
  <si>
    <t>---------------------------------------------------------------------------------------------------------------------------</t>
  </si>
  <si>
    <t>--------------------------------------------------------------------------------------------------------------------------</t>
  </si>
  <si>
    <t>Estadisticas Descriptivas Variables de Ingreso</t>
  </si>
  <si>
    <t>Ingresos</t>
  </si>
  <si>
    <t>Tamaño Empresas Predominante</t>
  </si>
  <si>
    <t>Variables</t>
  </si>
  <si>
    <t>% de Individuos</t>
  </si>
  <si>
    <t>Cantidad</t>
  </si>
  <si>
    <t>log(w_hora)</t>
  </si>
  <si>
    <t>---------------------------------------------------------------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</si>
</sst>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"/>
    <numFmt numFmtId="166" formatCode="#,##0.000"/>
    <numFmt numFmtId="167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/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3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left" vertical="center" wrapText="1"/>
    </xf>
    <xf numFmtId="167" fontId="0" fillId="0" borderId="0" xfId="0" applyNumberForma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=</a:t>
              </a:r>
              <a:r>
                <a:rPr lang="es-HN" sz="1100" b="0" i="0">
                  <a:latin typeface="Cambria Math" panose="02040503050406030204" pitchFamily="18" charset="0"/>
                </a:rPr>
                <a:t> 〖(((𝑒〗^(</a:t>
              </a:r>
              <a:r>
                <a:rPr lang="es-H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Cambria Math" panose="02040503050406030204" pitchFamily="18" charset="0"/>
                </a:rPr>
                <a:t>𝑖 )−1)∗100)/𝑤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_stargaze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d_Comparativ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1_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2_stargaz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2_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3_stargaz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3_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4_stargaz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5_stargaz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m_stargaz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0.143***</v>
          </cell>
        </row>
        <row r="9">
          <cell r="B9">
            <v>-6.0000000000000001E-3</v>
          </cell>
        </row>
        <row r="10">
          <cell r="B10" t="str">
            <v>0.013***</v>
          </cell>
        </row>
        <row r="11">
          <cell r="B11">
            <v>-1E-3</v>
          </cell>
        </row>
        <row r="12">
          <cell r="B12" t="str">
            <v>-0.0002***</v>
          </cell>
        </row>
        <row r="13">
          <cell r="B13">
            <v>-2.0000000000000002E-5</v>
          </cell>
        </row>
        <row r="14">
          <cell r="B14" t="str">
            <v>0.132***</v>
          </cell>
        </row>
        <row r="15">
          <cell r="B15">
            <v>-1.0999999999999999E-2</v>
          </cell>
        </row>
        <row r="16">
          <cell r="B16" t="str">
            <v>0.008***</v>
          </cell>
        </row>
        <row r="17">
          <cell r="B17">
            <v>-1E-3</v>
          </cell>
        </row>
        <row r="18">
          <cell r="B18" t="str">
            <v>-0.012***</v>
          </cell>
        </row>
        <row r="19">
          <cell r="B19">
            <v>-5.0000000000000001E-4</v>
          </cell>
        </row>
        <row r="20">
          <cell r="B20" t="str">
            <v>0.054***</v>
          </cell>
        </row>
        <row r="21">
          <cell r="B21">
            <v>-2E-3</v>
          </cell>
        </row>
        <row r="22">
          <cell r="B22" t="str">
            <v>0.165***</v>
          </cell>
        </row>
        <row r="23">
          <cell r="B23">
            <v>-1.6E-2</v>
          </cell>
        </row>
        <row r="24">
          <cell r="B24" t="str">
            <v>0.282***</v>
          </cell>
        </row>
        <row r="25">
          <cell r="B25">
            <v>-6.0000000000000001E-3</v>
          </cell>
        </row>
        <row r="26">
          <cell r="B26" t="str">
            <v>6.667***</v>
          </cell>
        </row>
        <row r="27">
          <cell r="B27">
            <v>-4.9000000000000002E-2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982.78499999999997</v>
          </cell>
        </row>
        <row r="3">
          <cell r="A3">
            <v>0.193</v>
          </cell>
        </row>
        <row r="4">
          <cell r="A4">
            <v>1.6E-2</v>
          </cell>
        </row>
        <row r="5">
          <cell r="A5">
            <v>0</v>
          </cell>
        </row>
        <row r="6">
          <cell r="A6">
            <v>0.17599999999999999</v>
          </cell>
        </row>
        <row r="7">
          <cell r="A7">
            <v>0.01</v>
          </cell>
        </row>
        <row r="8">
          <cell r="A8">
            <v>-1.4999999999999999E-2</v>
          </cell>
        </row>
        <row r="9">
          <cell r="A9">
            <v>6.9000000000000006E-2</v>
          </cell>
        </row>
        <row r="10">
          <cell r="A10">
            <v>0.22500000000000001</v>
          </cell>
        </row>
        <row r="11">
          <cell r="A11">
            <v>0.40799999999999997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2108.8380000000002</v>
          </cell>
        </row>
        <row r="3">
          <cell r="A3">
            <v>7.4999999999999997E-2</v>
          </cell>
        </row>
        <row r="4">
          <cell r="A4">
            <v>-1E-3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-0.139***</v>
          </cell>
        </row>
        <row r="10">
          <cell r="B10">
            <v>-1.0999999999999999E-2</v>
          </cell>
        </row>
        <row r="11">
          <cell r="B11" t="str">
            <v>0.041***</v>
          </cell>
        </row>
        <row r="12">
          <cell r="B12">
            <v>-3.0000000000000001E-3</v>
          </cell>
        </row>
        <row r="13">
          <cell r="B13" t="str">
            <v>-0.0004***</v>
          </cell>
        </row>
        <row r="14">
          <cell r="B14">
            <v>-3.0000000000000001E-5</v>
          </cell>
        </row>
        <row r="15">
          <cell r="B15" t="str">
            <v>0.140***</v>
          </cell>
        </row>
        <row r="16">
          <cell r="B16">
            <v>-6.0000000000000001E-3</v>
          </cell>
        </row>
        <row r="17">
          <cell r="B17" t="str">
            <v>0.012***</v>
          </cell>
        </row>
        <row r="18">
          <cell r="B18">
            <v>-1E-3</v>
          </cell>
        </row>
        <row r="19">
          <cell r="B19" t="str">
            <v>-0.0002***</v>
          </cell>
        </row>
        <row r="20">
          <cell r="B20">
            <v>-2.0000000000000002E-5</v>
          </cell>
        </row>
        <row r="21">
          <cell r="B21" t="str">
            <v>0.053***</v>
          </cell>
        </row>
        <row r="22">
          <cell r="B22">
            <v>-2E-3</v>
          </cell>
        </row>
        <row r="23">
          <cell r="B23" t="str">
            <v>-0.013***</v>
          </cell>
        </row>
        <row r="24">
          <cell r="B24">
            <v>-5.0000000000000001E-4</v>
          </cell>
        </row>
        <row r="25">
          <cell r="B25" t="str">
            <v>0.150***</v>
          </cell>
        </row>
        <row r="26">
          <cell r="B26">
            <v>-1.6E-2</v>
          </cell>
        </row>
        <row r="27">
          <cell r="B27" t="str">
            <v>0.284***</v>
          </cell>
        </row>
        <row r="28">
          <cell r="B28">
            <v>-6.0000000000000001E-3</v>
          </cell>
        </row>
        <row r="29">
          <cell r="C29" t="str">
            <v>-0.139***</v>
          </cell>
        </row>
        <row r="30">
          <cell r="C30">
            <v>-1.0999999999999999E-2</v>
          </cell>
        </row>
        <row r="32">
          <cell r="B32">
            <v>-6.5000000000000002E-2</v>
          </cell>
          <cell r="C32">
            <v>-5.0000000000000001E-3</v>
          </cell>
        </row>
        <row r="34">
          <cell r="B34">
            <v>9785</v>
          </cell>
          <cell r="C34">
            <v>9785</v>
          </cell>
        </row>
        <row r="35">
          <cell r="B35">
            <v>0.49199999999999999</v>
          </cell>
          <cell r="C35">
            <v>1.7000000000000001E-2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660.12599999999998</v>
          </cell>
        </row>
        <row r="3">
          <cell r="A3">
            <v>-0.16300000000000001</v>
          </cell>
        </row>
        <row r="4">
          <cell r="A4">
            <v>5.2999999999999999E-2</v>
          </cell>
        </row>
        <row r="5">
          <cell r="A5">
            <v>-1E-3</v>
          </cell>
        </row>
        <row r="6">
          <cell r="A6">
            <v>0.189</v>
          </cell>
        </row>
        <row r="7">
          <cell r="A7">
            <v>1.4999999999999999E-2</v>
          </cell>
        </row>
        <row r="8">
          <cell r="A8">
            <v>0</v>
          </cell>
        </row>
        <row r="9">
          <cell r="A9">
            <v>6.8000000000000005E-2</v>
          </cell>
        </row>
        <row r="10">
          <cell r="A10">
            <v>-1.6E-2</v>
          </cell>
        </row>
        <row r="11">
          <cell r="A11">
            <v>0.20300000000000001</v>
          </cell>
        </row>
        <row r="12">
          <cell r="A12">
            <v>0.41099999999999998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-0.142***</v>
          </cell>
        </row>
        <row r="10">
          <cell r="B10">
            <v>-1.0999999999999999E-2</v>
          </cell>
        </row>
        <row r="11">
          <cell r="B11" t="str">
            <v>0.042***</v>
          </cell>
        </row>
        <row r="12">
          <cell r="B12">
            <v>-3.0000000000000001E-3</v>
          </cell>
        </row>
        <row r="13">
          <cell r="B13" t="str">
            <v>-0.0004***</v>
          </cell>
        </row>
        <row r="14">
          <cell r="B14">
            <v>-3.0000000000000001E-5</v>
          </cell>
        </row>
        <row r="15">
          <cell r="B15" t="str">
            <v>0.147***</v>
          </cell>
        </row>
        <row r="16">
          <cell r="B16">
            <v>-6.0000000000000001E-3</v>
          </cell>
        </row>
        <row r="17">
          <cell r="B17" t="str">
            <v>0.012***</v>
          </cell>
        </row>
        <row r="18">
          <cell r="B18">
            <v>-1E-3</v>
          </cell>
        </row>
        <row r="19">
          <cell r="B19" t="str">
            <v>-0.0002***</v>
          </cell>
        </row>
        <row r="20">
          <cell r="B20">
            <v>-2.0000000000000002E-5</v>
          </cell>
        </row>
        <row r="21">
          <cell r="B21" t="str">
            <v>0.053***</v>
          </cell>
        </row>
        <row r="22">
          <cell r="B22">
            <v>-2E-3</v>
          </cell>
        </row>
        <row r="23">
          <cell r="B23" t="str">
            <v>-0.014***</v>
          </cell>
        </row>
        <row r="24">
          <cell r="B24">
            <v>-5.0000000000000001E-4</v>
          </cell>
        </row>
        <row r="25">
          <cell r="B25" t="str">
            <v>0.151***</v>
          </cell>
        </row>
        <row r="26">
          <cell r="B26">
            <v>-1.6E-2</v>
          </cell>
        </row>
        <row r="27">
          <cell r="B27" t="str">
            <v>0.277***</v>
          </cell>
        </row>
        <row r="28">
          <cell r="B28">
            <v>-6.0000000000000001E-3</v>
          </cell>
        </row>
        <row r="29">
          <cell r="C29" t="str">
            <v>-0.142***</v>
          </cell>
        </row>
        <row r="30">
          <cell r="C30">
            <v>-1.0999999999999999E-2</v>
          </cell>
        </row>
        <row r="31">
          <cell r="B31" t="str">
            <v>6.277***</v>
          </cell>
          <cell r="C31">
            <v>0</v>
          </cell>
        </row>
        <row r="32">
          <cell r="B32">
            <v>-6.5000000000000002E-2</v>
          </cell>
          <cell r="C32">
            <v>-5.0000000000000001E-3</v>
          </cell>
        </row>
        <row r="34">
          <cell r="B34">
            <v>9785</v>
          </cell>
          <cell r="C34">
            <v>9785</v>
          </cell>
        </row>
        <row r="35">
          <cell r="B35">
            <v>0.49299999999999999</v>
          </cell>
          <cell r="C35">
            <v>1.7999999999999999E-2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3395-80CF-4F38-838F-D1FFAB4F2937}">
  <dimension ref="A1:N31"/>
  <sheetViews>
    <sheetView showGridLines="0" topLeftCell="A12" zoomScaleNormal="100" workbookViewId="0">
      <selection activeCell="I20" sqref="I20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14" s="1" customFormat="1" x14ac:dyDescent="0.25">
      <c r="A1" s="44" t="s">
        <v>9</v>
      </c>
      <c r="B1" s="44"/>
    </row>
    <row r="2" spans="1:14" x14ac:dyDescent="0.25">
      <c r="A2" s="45" t="s">
        <v>0</v>
      </c>
      <c r="B2" s="45"/>
    </row>
    <row r="3" spans="1:14" ht="30.75" customHeight="1" x14ac:dyDescent="0.25">
      <c r="B3" s="2" t="s">
        <v>6</v>
      </c>
    </row>
    <row r="4" spans="1:14" x14ac:dyDescent="0.25">
      <c r="A4" s="46" t="s">
        <v>7</v>
      </c>
      <c r="B4" s="45"/>
    </row>
    <row r="5" spans="1:14" x14ac:dyDescent="0.25">
      <c r="B5" s="3" t="s">
        <v>1</v>
      </c>
    </row>
    <row r="6" spans="1:14" x14ac:dyDescent="0.25">
      <c r="A6" s="46" t="s">
        <v>7</v>
      </c>
      <c r="B6" s="45"/>
    </row>
    <row r="7" spans="1:14" x14ac:dyDescent="0.25">
      <c r="A7" t="s">
        <v>10</v>
      </c>
      <c r="B7" s="5" t="str">
        <f>+[1]Sheet1!B8</f>
        <v>0.143***</v>
      </c>
    </row>
    <row r="8" spans="1:14" x14ac:dyDescent="0.25">
      <c r="B8" s="5" t="str">
        <f>+G8</f>
        <v>(0.006)</v>
      </c>
      <c r="D8" s="29" t="str">
        <f>+MID([1]Sheet1!B9,2,5)</f>
        <v>0.006</v>
      </c>
      <c r="E8" t="s">
        <v>112</v>
      </c>
      <c r="F8" t="s">
        <v>113</v>
      </c>
      <c r="G8" t="str">
        <f>+E8&amp;D8&amp;F8</f>
        <v>(0.006)</v>
      </c>
    </row>
    <row r="9" spans="1:14" x14ac:dyDescent="0.25">
      <c r="A9" t="s">
        <v>11</v>
      </c>
      <c r="B9" s="5" t="str">
        <f>+[1]Sheet1!B10</f>
        <v>0.013***</v>
      </c>
    </row>
    <row r="10" spans="1:14" x14ac:dyDescent="0.25">
      <c r="B10" s="5" t="str">
        <f>+G10</f>
        <v>(0.001)</v>
      </c>
      <c r="D10" s="29" t="str">
        <f>+MID([1]Sheet1!B11,2,5)</f>
        <v>0.001</v>
      </c>
      <c r="E10" t="s">
        <v>112</v>
      </c>
      <c r="F10" t="s">
        <v>113</v>
      </c>
      <c r="G10" t="str">
        <f>+E10&amp;D10&amp;F10</f>
        <v>(0.001)</v>
      </c>
      <c r="K10" t="s">
        <v>114</v>
      </c>
      <c r="L10">
        <v>8</v>
      </c>
      <c r="M10">
        <v>2</v>
      </c>
      <c r="N10">
        <v>2</v>
      </c>
    </row>
    <row r="11" spans="1:14" x14ac:dyDescent="0.25">
      <c r="A11" t="s">
        <v>12</v>
      </c>
      <c r="B11" s="5" t="str">
        <f>+[1]Sheet1!B12</f>
        <v>-0.0002***</v>
      </c>
      <c r="K11" t="s">
        <v>115</v>
      </c>
      <c r="L11">
        <v>8</v>
      </c>
      <c r="M11">
        <v>2</v>
      </c>
      <c r="N11">
        <v>2</v>
      </c>
    </row>
    <row r="12" spans="1:14" x14ac:dyDescent="0.25">
      <c r="B12" s="5" t="str">
        <f>+G12</f>
        <v>(0.000)</v>
      </c>
      <c r="D12" s="29" t="str">
        <f>+MID([1]Sheet1!B13,2,5)</f>
        <v>0.000</v>
      </c>
      <c r="E12" t="s">
        <v>112</v>
      </c>
      <c r="F12" t="s">
        <v>113</v>
      </c>
      <c r="G12" t="str">
        <f>+E12&amp;D12&amp;F12</f>
        <v>(0.000)</v>
      </c>
      <c r="K12" t="s">
        <v>116</v>
      </c>
      <c r="L12">
        <v>8</v>
      </c>
      <c r="M12">
        <v>2</v>
      </c>
      <c r="N12">
        <v>2</v>
      </c>
    </row>
    <row r="13" spans="1:14" x14ac:dyDescent="0.25">
      <c r="A13" t="s">
        <v>2</v>
      </c>
      <c r="B13" s="5" t="str">
        <f>+[1]Sheet1!B14</f>
        <v>0.132***</v>
      </c>
      <c r="K13" t="s">
        <v>117</v>
      </c>
      <c r="L13">
        <v>8</v>
      </c>
      <c r="M13">
        <v>2</v>
      </c>
      <c r="N13">
        <v>2</v>
      </c>
    </row>
    <row r="14" spans="1:14" x14ac:dyDescent="0.25">
      <c r="B14" s="5" t="str">
        <f>+G14</f>
        <v>(0.011)</v>
      </c>
      <c r="D14" s="29" t="str">
        <f>+MID([1]Sheet1!B15,2,5)</f>
        <v>0.011</v>
      </c>
      <c r="E14" t="s">
        <v>112</v>
      </c>
      <c r="F14" t="s">
        <v>113</v>
      </c>
      <c r="G14" t="str">
        <f>+E14&amp;D14&amp;F14</f>
        <v>(0.011)</v>
      </c>
      <c r="K14" t="s">
        <v>118</v>
      </c>
      <c r="L14">
        <v>8</v>
      </c>
      <c r="M14">
        <v>2</v>
      </c>
      <c r="N14">
        <v>2</v>
      </c>
    </row>
    <row r="15" spans="1:14" x14ac:dyDescent="0.25">
      <c r="A15" t="s">
        <v>3</v>
      </c>
      <c r="B15" s="5" t="str">
        <f>+[1]Sheet1!B16</f>
        <v>0.008***</v>
      </c>
      <c r="K15" t="s">
        <v>119</v>
      </c>
      <c r="L15">
        <v>8</v>
      </c>
      <c r="M15">
        <v>2</v>
      </c>
      <c r="N15">
        <v>2</v>
      </c>
    </row>
    <row r="16" spans="1:14" x14ac:dyDescent="0.25">
      <c r="B16" s="5" t="str">
        <f>+G16</f>
        <v>(0.001)</v>
      </c>
      <c r="D16" s="29" t="str">
        <f>+MID([1]Sheet1!B17,2,5)</f>
        <v>0.001</v>
      </c>
      <c r="E16" t="s">
        <v>112</v>
      </c>
      <c r="F16" t="s">
        <v>113</v>
      </c>
      <c r="G16" t="str">
        <f>+E16&amp;D16&amp;F16</f>
        <v>(0.001)</v>
      </c>
    </row>
    <row r="17" spans="1:7" x14ac:dyDescent="0.25">
      <c r="A17" t="s">
        <v>13</v>
      </c>
      <c r="B17" s="5" t="str">
        <f>+[1]Sheet1!B18</f>
        <v>-0.012***</v>
      </c>
    </row>
    <row r="18" spans="1:7" x14ac:dyDescent="0.25">
      <c r="B18" s="5" t="str">
        <f>+G18</f>
        <v>(0.000)</v>
      </c>
      <c r="D18" s="29" t="str">
        <f>+MID([1]Sheet1!B19,2,5)</f>
        <v>0.000</v>
      </c>
      <c r="E18" t="s">
        <v>112</v>
      </c>
      <c r="F18" t="s">
        <v>113</v>
      </c>
      <c r="G18" t="str">
        <f>+E18&amp;D18&amp;F18</f>
        <v>(0.000)</v>
      </c>
    </row>
    <row r="19" spans="1:7" x14ac:dyDescent="0.25">
      <c r="A19" t="s">
        <v>14</v>
      </c>
      <c r="B19" s="5" t="str">
        <f>+[1]Sheet1!B20</f>
        <v>0.054***</v>
      </c>
    </row>
    <row r="20" spans="1:7" x14ac:dyDescent="0.25">
      <c r="B20" s="5" t="str">
        <f>+G20</f>
        <v>(0.002)</v>
      </c>
      <c r="D20" s="29" t="str">
        <f>+MID([1]Sheet1!B21,2,5)</f>
        <v>0.002</v>
      </c>
      <c r="E20" t="s">
        <v>112</v>
      </c>
      <c r="F20" t="s">
        <v>113</v>
      </c>
      <c r="G20" t="str">
        <f>+E20&amp;D20&amp;F20</f>
        <v>(0.002)</v>
      </c>
    </row>
    <row r="21" spans="1:7" x14ac:dyDescent="0.25">
      <c r="A21" t="s">
        <v>4</v>
      </c>
      <c r="B21" s="5" t="str">
        <f>+[1]Sheet1!B22</f>
        <v>0.165***</v>
      </c>
    </row>
    <row r="22" spans="1:7" x14ac:dyDescent="0.25">
      <c r="B22" s="5" t="str">
        <f>+G22</f>
        <v>(0.016)</v>
      </c>
      <c r="D22" s="29" t="str">
        <f>+MID([1]Sheet1!B23,2,5)</f>
        <v>0.016</v>
      </c>
      <c r="E22" t="s">
        <v>112</v>
      </c>
      <c r="F22" t="s">
        <v>113</v>
      </c>
      <c r="G22" t="str">
        <f>+E22&amp;D22&amp;F22</f>
        <v>(0.016)</v>
      </c>
    </row>
    <row r="23" spans="1:7" x14ac:dyDescent="0.25">
      <c r="A23" t="s">
        <v>5</v>
      </c>
      <c r="B23" s="5" t="str">
        <f>+[1]Sheet1!B24</f>
        <v>0.282***</v>
      </c>
    </row>
    <row r="24" spans="1:7" x14ac:dyDescent="0.25">
      <c r="B24" s="5" t="str">
        <f>+G24</f>
        <v>(0.006)</v>
      </c>
      <c r="D24" s="29" t="str">
        <f>+MID([1]Sheet1!B25,2,5)</f>
        <v>0.006</v>
      </c>
      <c r="E24" t="s">
        <v>112</v>
      </c>
      <c r="F24" t="s">
        <v>113</v>
      </c>
      <c r="G24" t="str">
        <f>+E24&amp;D24&amp;F24</f>
        <v>(0.006)</v>
      </c>
    </row>
    <row r="25" spans="1:7" x14ac:dyDescent="0.25">
      <c r="A25" t="s">
        <v>15</v>
      </c>
      <c r="B25" s="5" t="str">
        <f>+[1]Sheet1!B26</f>
        <v>6.667***</v>
      </c>
    </row>
    <row r="26" spans="1:7" x14ac:dyDescent="0.25">
      <c r="B26" s="5" t="str">
        <f>+G26</f>
        <v>(0.049)</v>
      </c>
      <c r="D26" s="29" t="str">
        <f>+MID([1]Sheet1!B27,2,5)</f>
        <v>0.049</v>
      </c>
      <c r="E26" t="s">
        <v>112</v>
      </c>
      <c r="F26" t="s">
        <v>113</v>
      </c>
      <c r="G26" t="str">
        <f>+E26&amp;D26&amp;F26</f>
        <v>(0.049)</v>
      </c>
    </row>
    <row r="27" spans="1:7" x14ac:dyDescent="0.25">
      <c r="A27" s="46" t="s">
        <v>8</v>
      </c>
      <c r="B27" s="46"/>
    </row>
    <row r="28" spans="1:7" x14ac:dyDescent="0.25">
      <c r="A28" t="s">
        <v>16</v>
      </c>
      <c r="B28" s="4">
        <v>9785</v>
      </c>
    </row>
    <row r="29" spans="1:7" ht="17.25" x14ac:dyDescent="0.25">
      <c r="A29" t="s">
        <v>17</v>
      </c>
      <c r="B29" s="3">
        <v>0.48399999999999999</v>
      </c>
    </row>
    <row r="30" spans="1:7" x14ac:dyDescent="0.25">
      <c r="A30" s="45" t="s">
        <v>0</v>
      </c>
      <c r="B30" s="45"/>
    </row>
    <row r="31" spans="1:7" x14ac:dyDescent="0.25">
      <c r="A31" s="43" t="s">
        <v>18</v>
      </c>
      <c r="B31" s="43"/>
    </row>
  </sheetData>
  <mergeCells count="7">
    <mergeCell ref="A31:B31"/>
    <mergeCell ref="A1:B1"/>
    <mergeCell ref="A2:B2"/>
    <mergeCell ref="A4:B4"/>
    <mergeCell ref="A6:B6"/>
    <mergeCell ref="A27:B27"/>
    <mergeCell ref="A30:B30"/>
  </mergeCells>
  <phoneticPr fontId="4" type="noConversion"/>
  <pageMargins left="0.7" right="0.7" top="0.75" bottom="0.75" header="0.3" footer="0.3"/>
  <ignoredErrors>
    <ignoredError sqref="B9:B2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A630-0B15-474C-9EF0-21F734385AC4}">
  <dimension ref="A1:G23"/>
  <sheetViews>
    <sheetView showGridLines="0" topLeftCell="A4" zoomScaleNormal="100" workbookViewId="0">
      <selection activeCell="D8" sqref="D8:G8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7" s="1" customFormat="1" x14ac:dyDescent="0.25">
      <c r="A1" s="44" t="s">
        <v>34</v>
      </c>
      <c r="B1" s="44"/>
    </row>
    <row r="2" spans="1:7" x14ac:dyDescent="0.25">
      <c r="A2" s="45" t="s">
        <v>0</v>
      </c>
      <c r="B2" s="45"/>
    </row>
    <row r="3" spans="1:7" ht="28.5" customHeight="1" x14ac:dyDescent="0.25">
      <c r="B3" s="2" t="s">
        <v>6</v>
      </c>
    </row>
    <row r="4" spans="1:7" x14ac:dyDescent="0.25">
      <c r="A4" s="48" t="s">
        <v>30</v>
      </c>
      <c r="B4" s="48"/>
    </row>
    <row r="5" spans="1:7" x14ac:dyDescent="0.25">
      <c r="B5" s="3" t="s">
        <v>1</v>
      </c>
    </row>
    <row r="6" spans="1:7" x14ac:dyDescent="0.25">
      <c r="A6" s="7" t="s">
        <v>35</v>
      </c>
      <c r="B6"/>
    </row>
    <row r="7" spans="1:7" x14ac:dyDescent="0.25">
      <c r="A7" t="s">
        <v>3</v>
      </c>
      <c r="B7" s="8">
        <f>+[8]Sheet1!B8</f>
        <v>0</v>
      </c>
    </row>
    <row r="8" spans="1:7" x14ac:dyDescent="0.25">
      <c r="B8" s="8" t="str">
        <f>+G8</f>
        <v>()</v>
      </c>
      <c r="D8" s="29" t="str">
        <f>+MID([8]Sheet1!B9,2,5)</f>
        <v/>
      </c>
      <c r="E8" t="s">
        <v>112</v>
      </c>
      <c r="F8" t="s">
        <v>113</v>
      </c>
      <c r="G8" t="str">
        <f>+E8&amp;D8&amp;F8</f>
        <v>()</v>
      </c>
    </row>
    <row r="9" spans="1:7" x14ac:dyDescent="0.25">
      <c r="A9" t="s">
        <v>21</v>
      </c>
      <c r="B9" s="8">
        <f>+[8]Sheet1!B10</f>
        <v>0</v>
      </c>
    </row>
    <row r="10" spans="1:7" x14ac:dyDescent="0.25">
      <c r="B10" s="8" t="str">
        <f>+G10</f>
        <v>()</v>
      </c>
      <c r="D10" s="29" t="str">
        <f>+MID([8]Sheet1!B11,2,5)</f>
        <v/>
      </c>
      <c r="E10" t="s">
        <v>112</v>
      </c>
      <c r="F10" t="s">
        <v>113</v>
      </c>
      <c r="G10" t="str">
        <f>+E10&amp;D10&amp;F10</f>
        <v>()</v>
      </c>
    </row>
    <row r="11" spans="1:7" x14ac:dyDescent="0.25">
      <c r="A11" t="s">
        <v>24</v>
      </c>
      <c r="B11" s="8">
        <f>+[8]Sheet1!B12</f>
        <v>0</v>
      </c>
    </row>
    <row r="12" spans="1:7" x14ac:dyDescent="0.25">
      <c r="B12" s="8" t="str">
        <f>+G12</f>
        <v>()</v>
      </c>
      <c r="D12" s="29" t="str">
        <f>+MID([8]Sheet1!B13,2,5)</f>
        <v/>
      </c>
      <c r="E12" t="s">
        <v>112</v>
      </c>
      <c r="F12" t="s">
        <v>113</v>
      </c>
      <c r="G12" t="str">
        <f>+E12&amp;D12&amp;F12</f>
        <v>()</v>
      </c>
    </row>
    <row r="13" spans="1:7" x14ac:dyDescent="0.25">
      <c r="A13" t="s">
        <v>32</v>
      </c>
      <c r="B13" s="8">
        <f>+[8]Sheet1!B14</f>
        <v>0</v>
      </c>
    </row>
    <row r="14" spans="1:7" x14ac:dyDescent="0.25">
      <c r="B14" s="8" t="str">
        <f>+G14</f>
        <v>()</v>
      </c>
      <c r="D14" s="29" t="str">
        <f>+MID([8]Sheet1!B15,2,5)</f>
        <v/>
      </c>
      <c r="E14" t="s">
        <v>112</v>
      </c>
      <c r="F14" t="s">
        <v>113</v>
      </c>
      <c r="G14" t="str">
        <f>+E14&amp;D14&amp;F14</f>
        <v>()</v>
      </c>
    </row>
    <row r="15" spans="1:7" x14ac:dyDescent="0.25">
      <c r="A15" t="s">
        <v>33</v>
      </c>
      <c r="B15" s="8">
        <f>+[8]Sheet1!B16</f>
        <v>0</v>
      </c>
    </row>
    <row r="16" spans="1:7" x14ac:dyDescent="0.25">
      <c r="B16" s="8" t="str">
        <f>+G16</f>
        <v>()</v>
      </c>
      <c r="D16" s="29" t="str">
        <f>+MID([8]Sheet1!B17,2,5)</f>
        <v/>
      </c>
      <c r="E16" t="s">
        <v>112</v>
      </c>
      <c r="F16" t="s">
        <v>113</v>
      </c>
      <c r="G16" t="str">
        <f>+E16&amp;D16&amp;F16</f>
        <v>()</v>
      </c>
    </row>
    <row r="17" spans="1:7" x14ac:dyDescent="0.25">
      <c r="A17" t="s">
        <v>15</v>
      </c>
      <c r="B17" s="8">
        <f>+[8]Sheet1!B18</f>
        <v>0</v>
      </c>
    </row>
    <row r="18" spans="1:7" x14ac:dyDescent="0.25">
      <c r="B18" s="8" t="str">
        <f>+G18</f>
        <v>()</v>
      </c>
      <c r="D18" s="29" t="str">
        <f>+MID([8]Sheet1!B19,2,5)</f>
        <v/>
      </c>
      <c r="E18" t="s">
        <v>112</v>
      </c>
      <c r="F18" t="s">
        <v>113</v>
      </c>
      <c r="G18" t="str">
        <f>+E18&amp;D18&amp;F18</f>
        <v>()</v>
      </c>
    </row>
    <row r="19" spans="1:7" x14ac:dyDescent="0.25">
      <c r="A19" s="48" t="s">
        <v>28</v>
      </c>
      <c r="B19" s="48"/>
    </row>
    <row r="20" spans="1:7" x14ac:dyDescent="0.25">
      <c r="A20" t="s">
        <v>16</v>
      </c>
      <c r="B20" s="4">
        <f>+[8]Sheet1!B21</f>
        <v>0</v>
      </c>
    </row>
    <row r="21" spans="1:7" ht="17.25" x14ac:dyDescent="0.25">
      <c r="A21" t="s">
        <v>17</v>
      </c>
      <c r="B21" s="8">
        <f>+[8]Sheet1!B22</f>
        <v>0</v>
      </c>
    </row>
    <row r="22" spans="1:7" x14ac:dyDescent="0.25">
      <c r="A22" s="7" t="s">
        <v>36</v>
      </c>
      <c r="B22"/>
    </row>
    <row r="23" spans="1:7" x14ac:dyDescent="0.25">
      <c r="A23" s="43" t="s">
        <v>18</v>
      </c>
      <c r="B23" s="43"/>
    </row>
  </sheetData>
  <mergeCells count="5">
    <mergeCell ref="A1:B1"/>
    <mergeCell ref="A2:B2"/>
    <mergeCell ref="A4:B4"/>
    <mergeCell ref="A19:B19"/>
    <mergeCell ref="A23:B23"/>
  </mergeCells>
  <pageMargins left="0.7" right="0.7" top="0.75" bottom="0.75" header="0.3" footer="0.3"/>
  <ignoredErrors>
    <ignoredError sqref="B9:B17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026F-8BC2-4ACC-8A10-6EEA70149009}">
  <dimension ref="A2:N38"/>
  <sheetViews>
    <sheetView showGridLines="0" topLeftCell="A28" workbookViewId="0">
      <selection activeCell="I35" sqref="I35"/>
    </sheetView>
  </sheetViews>
  <sheetFormatPr baseColWidth="10" defaultColWidth="11.42578125" defaultRowHeight="15" x14ac:dyDescent="0.25"/>
  <cols>
    <col min="1" max="1" width="16" customWidth="1"/>
    <col min="2" max="2" width="11.28515625" bestFit="1" customWidth="1"/>
    <col min="3" max="5" width="10.7109375" bestFit="1" customWidth="1"/>
    <col min="6" max="6" width="10.7109375" customWidth="1"/>
    <col min="7" max="7" width="13.85546875" customWidth="1"/>
    <col min="8" max="8" width="15.42578125" customWidth="1"/>
    <col min="9" max="9" width="11.5703125" bestFit="1" customWidth="1"/>
    <col min="10" max="11" width="11.7109375" bestFit="1" customWidth="1"/>
    <col min="12" max="12" width="11.5703125" bestFit="1" customWidth="1"/>
    <col min="13" max="13" width="13.85546875" customWidth="1"/>
  </cols>
  <sheetData>
    <row r="2" spans="1:14" x14ac:dyDescent="0.25">
      <c r="A2" s="50" t="s">
        <v>38</v>
      </c>
      <c r="B2" s="50"/>
      <c r="C2" s="50"/>
      <c r="D2" s="50"/>
      <c r="E2" s="50"/>
      <c r="F2" s="50"/>
      <c r="H2" s="50" t="s">
        <v>130</v>
      </c>
      <c r="I2" s="50"/>
      <c r="J2" s="50"/>
      <c r="K2" s="50"/>
      <c r="L2" s="50"/>
      <c r="M2" s="50"/>
    </row>
    <row r="3" spans="1:14" x14ac:dyDescent="0.25">
      <c r="A3" s="51" t="s">
        <v>53</v>
      </c>
      <c r="B3" s="52"/>
      <c r="C3" s="52"/>
      <c r="D3" s="52"/>
      <c r="E3" s="52"/>
      <c r="F3" s="52"/>
      <c r="H3" s="51" t="s">
        <v>127</v>
      </c>
      <c r="I3" s="52"/>
      <c r="J3" s="52"/>
      <c r="K3" s="52"/>
      <c r="L3" s="52"/>
      <c r="M3" s="52"/>
    </row>
    <row r="4" spans="1:14" x14ac:dyDescent="0.25">
      <c r="A4" s="9" t="s">
        <v>133</v>
      </c>
      <c r="B4" s="3" t="s">
        <v>39</v>
      </c>
      <c r="C4" s="3" t="s">
        <v>40</v>
      </c>
      <c r="D4" s="3" t="s">
        <v>42</v>
      </c>
      <c r="E4" s="3" t="s">
        <v>43</v>
      </c>
      <c r="F4" s="3" t="s">
        <v>44</v>
      </c>
      <c r="H4" s="9" t="s">
        <v>131</v>
      </c>
      <c r="I4" s="3" t="s">
        <v>39</v>
      </c>
      <c r="J4" s="3" t="s">
        <v>40</v>
      </c>
      <c r="K4" s="3" t="s">
        <v>42</v>
      </c>
      <c r="L4" s="3" t="s">
        <v>43</v>
      </c>
      <c r="M4" s="3" t="s">
        <v>44</v>
      </c>
    </row>
    <row r="5" spans="1:14" x14ac:dyDescent="0.25">
      <c r="A5" s="51" t="s">
        <v>54</v>
      </c>
      <c r="B5" s="51"/>
      <c r="C5" s="51"/>
      <c r="D5" s="51"/>
      <c r="E5" s="51"/>
      <c r="F5" s="51"/>
      <c r="H5" s="51" t="s">
        <v>128</v>
      </c>
      <c r="I5" s="51"/>
      <c r="J5" s="51"/>
      <c r="K5" s="51"/>
      <c r="L5" s="51"/>
      <c r="M5" s="51"/>
    </row>
    <row r="6" spans="1:14" x14ac:dyDescent="0.25">
      <c r="A6" s="9" t="s">
        <v>41</v>
      </c>
      <c r="B6" s="4">
        <v>9785</v>
      </c>
      <c r="C6" s="3">
        <v>47.988999999999997</v>
      </c>
      <c r="D6" s="3">
        <v>10.928000000000001</v>
      </c>
      <c r="E6" s="3">
        <v>1</v>
      </c>
      <c r="F6" s="3">
        <v>72</v>
      </c>
      <c r="H6" s="9" t="s">
        <v>48</v>
      </c>
      <c r="I6" s="19">
        <v>9785</v>
      </c>
      <c r="J6" s="19">
        <v>1566234</v>
      </c>
      <c r="K6" s="19">
        <v>2158107</v>
      </c>
      <c r="L6" s="19">
        <v>10000</v>
      </c>
      <c r="M6" s="19">
        <v>34000000</v>
      </c>
      <c r="N6">
        <f>+K6/J6</f>
        <v>1.3778956401150786</v>
      </c>
    </row>
    <row r="7" spans="1:14" x14ac:dyDescent="0.25">
      <c r="A7" s="9" t="s">
        <v>10</v>
      </c>
      <c r="B7" s="4">
        <v>9785</v>
      </c>
      <c r="C7" s="3">
        <v>6.0979999999999999</v>
      </c>
      <c r="D7" s="8">
        <v>1.1100000000000001</v>
      </c>
      <c r="E7" s="3">
        <v>1</v>
      </c>
      <c r="F7" s="3">
        <v>7</v>
      </c>
      <c r="H7" s="9" t="s">
        <v>120</v>
      </c>
      <c r="I7" s="19">
        <v>9785</v>
      </c>
      <c r="J7" s="19">
        <v>1739064</v>
      </c>
      <c r="K7" s="19">
        <v>2314670</v>
      </c>
      <c r="L7" s="19">
        <v>0</v>
      </c>
      <c r="M7" s="19">
        <v>40000000</v>
      </c>
      <c r="N7">
        <f t="shared" ref="N7:N14" si="0">+K7/J7</f>
        <v>1.3309860936687781</v>
      </c>
    </row>
    <row r="8" spans="1:14" x14ac:dyDescent="0.25">
      <c r="A8" s="9" t="s">
        <v>3</v>
      </c>
      <c r="B8" s="4">
        <v>9785</v>
      </c>
      <c r="C8" s="3">
        <v>36.438000000000002</v>
      </c>
      <c r="D8" s="3">
        <v>11.936999999999999</v>
      </c>
      <c r="E8" s="3">
        <v>19</v>
      </c>
      <c r="F8" s="3">
        <v>86</v>
      </c>
      <c r="H8" s="9" t="s">
        <v>121</v>
      </c>
      <c r="I8" s="19">
        <v>9771</v>
      </c>
      <c r="J8" s="19">
        <v>16861.5</v>
      </c>
      <c r="K8" s="19">
        <v>216344.8</v>
      </c>
      <c r="L8" s="19">
        <v>0</v>
      </c>
      <c r="M8" s="19">
        <v>10000000</v>
      </c>
      <c r="N8">
        <f t="shared" si="0"/>
        <v>12.830697150312842</v>
      </c>
    </row>
    <row r="9" spans="1:14" x14ac:dyDescent="0.25">
      <c r="A9" s="9" t="s">
        <v>11</v>
      </c>
      <c r="B9" s="4">
        <v>9785</v>
      </c>
      <c r="C9" s="3">
        <v>20.248999999999999</v>
      </c>
      <c r="D9" s="3">
        <v>15.904</v>
      </c>
      <c r="E9" s="3">
        <v>0</v>
      </c>
      <c r="F9" s="3">
        <v>68</v>
      </c>
      <c r="H9" s="9" t="s">
        <v>49</v>
      </c>
      <c r="I9" s="19">
        <v>9785</v>
      </c>
      <c r="J9" s="19">
        <v>1884787</v>
      </c>
      <c r="K9" s="19">
        <v>2519838</v>
      </c>
      <c r="L9" s="19">
        <v>40000</v>
      </c>
      <c r="M9" s="19">
        <v>41333333</v>
      </c>
      <c r="N9">
        <f t="shared" si="0"/>
        <v>1.3369351550069053</v>
      </c>
    </row>
    <row r="10" spans="1:14" x14ac:dyDescent="0.25">
      <c r="A10" s="9" t="s">
        <v>45</v>
      </c>
      <c r="B10" s="4">
        <v>9785</v>
      </c>
      <c r="C10" s="3">
        <v>6.4390000000000001</v>
      </c>
      <c r="D10" s="3">
        <v>2.8719999999999999</v>
      </c>
      <c r="E10" s="3">
        <v>1</v>
      </c>
      <c r="F10" s="3">
        <v>9</v>
      </c>
      <c r="H10" s="9" t="s">
        <v>122</v>
      </c>
      <c r="I10" s="19">
        <v>9740</v>
      </c>
      <c r="J10" s="19">
        <v>85637.7</v>
      </c>
      <c r="K10" s="19">
        <v>163287.79999999999</v>
      </c>
      <c r="L10" s="19">
        <v>0</v>
      </c>
      <c r="M10" s="19">
        <v>6300000</v>
      </c>
      <c r="N10">
        <f t="shared" si="0"/>
        <v>1.9067279947966842</v>
      </c>
    </row>
    <row r="11" spans="1:14" x14ac:dyDescent="0.25">
      <c r="A11" s="9" t="s">
        <v>5</v>
      </c>
      <c r="B11" s="4">
        <v>9785</v>
      </c>
      <c r="C11" s="3">
        <v>2.5129999999999999</v>
      </c>
      <c r="D11" s="3">
        <v>0.97699999999999998</v>
      </c>
      <c r="E11" s="3">
        <v>1</v>
      </c>
      <c r="F11" s="3">
        <v>6</v>
      </c>
      <c r="H11" s="9" t="s">
        <v>123</v>
      </c>
      <c r="I11" s="19">
        <v>9767</v>
      </c>
      <c r="J11" s="19">
        <v>1139646</v>
      </c>
      <c r="K11" s="19">
        <v>3285939</v>
      </c>
      <c r="L11" s="19">
        <v>0</v>
      </c>
      <c r="M11" s="19">
        <v>130000000</v>
      </c>
      <c r="N11">
        <f t="shared" si="0"/>
        <v>2.8832979714753528</v>
      </c>
    </row>
    <row r="12" spans="1:14" x14ac:dyDescent="0.25">
      <c r="A12" s="51" t="s">
        <v>52</v>
      </c>
      <c r="B12" s="51"/>
      <c r="C12" s="51"/>
      <c r="D12" s="51"/>
      <c r="E12" s="51"/>
      <c r="F12" s="51"/>
      <c r="H12" t="s">
        <v>124</v>
      </c>
      <c r="I12" s="31">
        <v>9785</v>
      </c>
      <c r="J12" s="31">
        <v>7984.3</v>
      </c>
      <c r="K12" s="31">
        <v>11629.4</v>
      </c>
      <c r="L12" s="31">
        <v>151.9</v>
      </c>
      <c r="M12" s="31">
        <v>291666.7</v>
      </c>
      <c r="N12">
        <f t="shared" si="0"/>
        <v>1.4565334468895206</v>
      </c>
    </row>
    <row r="13" spans="1:14" x14ac:dyDescent="0.25">
      <c r="H13" t="s">
        <v>125</v>
      </c>
      <c r="I13" s="31">
        <v>9785</v>
      </c>
      <c r="J13" s="31">
        <v>1757077</v>
      </c>
      <c r="K13" s="31">
        <v>2413729</v>
      </c>
      <c r="L13" s="31">
        <v>30000</v>
      </c>
      <c r="M13" s="31">
        <v>60100000</v>
      </c>
      <c r="N13">
        <f t="shared" si="0"/>
        <v>1.3737183970878908</v>
      </c>
    </row>
    <row r="14" spans="1:14" x14ac:dyDescent="0.25">
      <c r="A14" s="50" t="s">
        <v>55</v>
      </c>
      <c r="B14" s="50"/>
      <c r="C14" s="50"/>
      <c r="D14" s="50"/>
      <c r="H14" t="s">
        <v>126</v>
      </c>
      <c r="I14" s="31">
        <v>9785</v>
      </c>
      <c r="J14" s="31">
        <v>8868.2000000000007</v>
      </c>
      <c r="K14" s="31">
        <v>12917.1</v>
      </c>
      <c r="L14" s="31">
        <v>326.7</v>
      </c>
      <c r="M14" s="31">
        <v>350583.3</v>
      </c>
      <c r="N14">
        <f t="shared" si="0"/>
        <v>1.4565639024830292</v>
      </c>
    </row>
    <row r="15" spans="1:14" x14ac:dyDescent="0.25">
      <c r="A15" s="49" t="s">
        <v>51</v>
      </c>
      <c r="B15" s="49"/>
      <c r="C15" s="49"/>
      <c r="D15" s="49"/>
      <c r="E15" s="9"/>
      <c r="F15" s="9"/>
      <c r="H15" s="51" t="s">
        <v>129</v>
      </c>
      <c r="I15" s="51"/>
      <c r="J15" s="51"/>
      <c r="K15" s="51"/>
      <c r="L15" s="51"/>
      <c r="M15" s="51"/>
    </row>
    <row r="16" spans="1:14" ht="30" x14ac:dyDescent="0.25">
      <c r="A16" s="10" t="s">
        <v>46</v>
      </c>
      <c r="B16" s="11" t="s">
        <v>47</v>
      </c>
      <c r="C16" s="11" t="s">
        <v>48</v>
      </c>
      <c r="D16" s="11" t="s">
        <v>49</v>
      </c>
    </row>
    <row r="17" spans="1:8" x14ac:dyDescent="0.25">
      <c r="A17" s="9" t="s">
        <v>50</v>
      </c>
      <c r="B17" s="5">
        <v>0.19053439999999999</v>
      </c>
      <c r="C17" s="5">
        <v>0.18761849999999999</v>
      </c>
      <c r="D17" s="5">
        <v>0.2011559</v>
      </c>
    </row>
    <row r="18" spans="1:8" x14ac:dyDescent="0.25">
      <c r="A18" s="9" t="s">
        <v>73</v>
      </c>
      <c r="B18" s="5">
        <v>3.6648645000000002</v>
      </c>
      <c r="C18" s="5">
        <v>3.7936697000000001</v>
      </c>
      <c r="D18" s="5">
        <v>3.9705585999999999</v>
      </c>
    </row>
    <row r="19" spans="1:8" x14ac:dyDescent="0.25">
      <c r="A19" s="9" t="s">
        <v>74</v>
      </c>
      <c r="B19" s="5">
        <v>1.6223208</v>
      </c>
      <c r="C19" s="5">
        <v>1.7076298000000001</v>
      </c>
      <c r="D19" s="5">
        <v>1.7615902000000001</v>
      </c>
    </row>
    <row r="20" spans="1:8" x14ac:dyDescent="0.25">
      <c r="A20" s="9" t="s">
        <v>75</v>
      </c>
      <c r="B20" s="5">
        <v>19.405860000000001</v>
      </c>
      <c r="C20" s="5">
        <v>20.626216400000001</v>
      </c>
      <c r="D20" s="5">
        <v>20.950764800000002</v>
      </c>
    </row>
    <row r="21" spans="1:8" x14ac:dyDescent="0.25">
      <c r="A21" s="9" t="s">
        <v>76</v>
      </c>
      <c r="B21" s="5">
        <v>4.8064391999999998</v>
      </c>
      <c r="C21" s="5">
        <v>4.9981816999999999</v>
      </c>
      <c r="D21" s="5">
        <v>5.0749202999999996</v>
      </c>
    </row>
    <row r="22" spans="1:8" x14ac:dyDescent="0.25">
      <c r="A22" s="12" t="s">
        <v>77</v>
      </c>
      <c r="B22" s="23">
        <v>70.309981100000002</v>
      </c>
      <c r="C22" s="23">
        <v>68.686683799999997</v>
      </c>
      <c r="D22" s="23">
        <v>68.041010299999996</v>
      </c>
    </row>
    <row r="24" spans="1:8" x14ac:dyDescent="0.25">
      <c r="A24" s="50" t="s">
        <v>71</v>
      </c>
      <c r="B24" s="50"/>
      <c r="C24" s="50"/>
      <c r="D24" s="50"/>
      <c r="E24" s="50"/>
    </row>
    <row r="25" spans="1:8" x14ac:dyDescent="0.25">
      <c r="A25" s="34" t="s">
        <v>60</v>
      </c>
      <c r="B25" s="34"/>
      <c r="C25" s="34"/>
      <c r="D25" s="34"/>
      <c r="E25" s="34"/>
      <c r="F25" s="9"/>
    </row>
    <row r="26" spans="1:8" ht="45" x14ac:dyDescent="0.25">
      <c r="A26" s="13" t="s">
        <v>2</v>
      </c>
      <c r="B26" s="14" t="s">
        <v>56</v>
      </c>
      <c r="C26" s="14" t="s">
        <v>57</v>
      </c>
      <c r="D26" s="14" t="s">
        <v>58</v>
      </c>
      <c r="E26" s="14" t="s">
        <v>49</v>
      </c>
      <c r="F26" s="35" t="s">
        <v>135</v>
      </c>
    </row>
    <row r="27" spans="1:8" x14ac:dyDescent="0.25">
      <c r="A27" s="15" t="s">
        <v>59</v>
      </c>
      <c r="B27" s="17">
        <v>8178.3837007790617</v>
      </c>
      <c r="C27" s="17">
        <v>1651645.12892057</v>
      </c>
      <c r="D27" s="17">
        <v>9042.8825719145789</v>
      </c>
      <c r="E27" s="17">
        <v>1845881.765029914</v>
      </c>
      <c r="F27" s="36">
        <v>4910</v>
      </c>
    </row>
    <row r="28" spans="1:8" x14ac:dyDescent="0.25">
      <c r="A28" s="16" t="s">
        <v>24</v>
      </c>
      <c r="B28" s="18">
        <v>7788.7467482753646</v>
      </c>
      <c r="C28" s="18">
        <v>1480209.2137435901</v>
      </c>
      <c r="D28" s="18">
        <v>8692.2894246356664</v>
      </c>
      <c r="E28" s="18">
        <v>1667633.6329799681</v>
      </c>
      <c r="F28" s="37">
        <v>4875</v>
      </c>
    </row>
    <row r="30" spans="1:8" x14ac:dyDescent="0.25">
      <c r="A30" s="50" t="s">
        <v>72</v>
      </c>
      <c r="B30" s="50"/>
      <c r="C30" s="50"/>
      <c r="D30" s="50"/>
      <c r="E30" s="50"/>
      <c r="F30" s="50"/>
      <c r="G30" s="50"/>
      <c r="H30" s="50"/>
    </row>
    <row r="31" spans="1:8" x14ac:dyDescent="0.25">
      <c r="A31" s="49" t="s">
        <v>70</v>
      </c>
      <c r="B31" s="49"/>
      <c r="C31" s="49"/>
      <c r="D31" s="49"/>
      <c r="E31" s="49"/>
      <c r="F31" s="49"/>
      <c r="G31" s="49"/>
      <c r="H31" s="49"/>
    </row>
    <row r="32" spans="1:8" ht="45" x14ac:dyDescent="0.25">
      <c r="A32" s="32" t="s">
        <v>61</v>
      </c>
      <c r="B32" s="14" t="s">
        <v>47</v>
      </c>
      <c r="C32" s="14" t="s">
        <v>48</v>
      </c>
      <c r="D32" s="14" t="s">
        <v>49</v>
      </c>
      <c r="E32" s="14" t="s">
        <v>62</v>
      </c>
      <c r="F32" s="14" t="s">
        <v>69</v>
      </c>
      <c r="G32" s="14" t="s">
        <v>132</v>
      </c>
      <c r="H32" s="14" t="s">
        <v>134</v>
      </c>
    </row>
    <row r="33" spans="1:10" x14ac:dyDescent="0.25">
      <c r="A33" s="15" t="s">
        <v>63</v>
      </c>
      <c r="B33" s="17">
        <v>5020.2669999999998</v>
      </c>
      <c r="C33" s="17">
        <v>969589.4</v>
      </c>
      <c r="D33" s="17">
        <v>1146842</v>
      </c>
      <c r="E33" s="20">
        <v>6</v>
      </c>
      <c r="F33" s="20">
        <v>2</v>
      </c>
      <c r="G33" s="4">
        <v>9</v>
      </c>
      <c r="H33" s="19">
        <v>22.1</v>
      </c>
      <c r="I33" s="33"/>
    </row>
    <row r="34" spans="1:10" x14ac:dyDescent="0.25">
      <c r="A34" t="s">
        <v>64</v>
      </c>
      <c r="B34" s="19">
        <v>6975.5259999999998</v>
      </c>
      <c r="C34" s="19">
        <v>1368351</v>
      </c>
      <c r="D34" s="19">
        <v>1605467</v>
      </c>
      <c r="E34" s="4">
        <v>6</v>
      </c>
      <c r="F34" s="4">
        <v>2</v>
      </c>
      <c r="G34" s="4">
        <v>9</v>
      </c>
      <c r="H34" s="19">
        <v>18.399999999999999</v>
      </c>
      <c r="I34" s="33"/>
      <c r="J34" s="29"/>
    </row>
    <row r="35" spans="1:10" x14ac:dyDescent="0.25">
      <c r="A35" t="s">
        <v>65</v>
      </c>
      <c r="B35" s="19">
        <v>8772.84</v>
      </c>
      <c r="C35" s="19">
        <v>1743375.7</v>
      </c>
      <c r="D35" s="19">
        <v>2076154</v>
      </c>
      <c r="E35" s="4">
        <v>6</v>
      </c>
      <c r="F35" s="4">
        <v>2</v>
      </c>
      <c r="G35" s="4">
        <v>9</v>
      </c>
      <c r="H35" s="19">
        <v>27.2</v>
      </c>
      <c r="I35" s="33"/>
      <c r="J35" s="29"/>
    </row>
    <row r="36" spans="1:10" x14ac:dyDescent="0.25">
      <c r="A36" t="s">
        <v>66</v>
      </c>
      <c r="B36" s="19">
        <v>9575.7459999999992</v>
      </c>
      <c r="C36" s="19">
        <v>1904861.9</v>
      </c>
      <c r="D36" s="19">
        <v>2271153</v>
      </c>
      <c r="E36" s="4">
        <v>6</v>
      </c>
      <c r="F36" s="4">
        <v>2</v>
      </c>
      <c r="G36" s="4">
        <v>9</v>
      </c>
      <c r="H36" s="19">
        <v>16.899999999999999</v>
      </c>
      <c r="I36" s="33"/>
      <c r="J36" s="29"/>
    </row>
    <row r="37" spans="1:10" x14ac:dyDescent="0.25">
      <c r="A37" t="s">
        <v>67</v>
      </c>
      <c r="B37" s="19">
        <v>9742.3430000000008</v>
      </c>
      <c r="C37" s="19">
        <v>1891623.7</v>
      </c>
      <c r="D37" s="19">
        <v>2328023</v>
      </c>
      <c r="E37" s="4">
        <v>6</v>
      </c>
      <c r="F37" s="4">
        <v>3</v>
      </c>
      <c r="G37" s="4">
        <v>9</v>
      </c>
      <c r="H37" s="19">
        <v>11.9</v>
      </c>
      <c r="I37" s="33"/>
      <c r="J37" s="29"/>
    </row>
    <row r="38" spans="1:10" x14ac:dyDescent="0.25">
      <c r="A38" s="16" t="s">
        <v>68</v>
      </c>
      <c r="B38" s="18">
        <v>10437.092000000001</v>
      </c>
      <c r="C38" s="18">
        <v>1882181.9</v>
      </c>
      <c r="D38" s="18">
        <v>2723351</v>
      </c>
      <c r="E38" s="21">
        <v>5</v>
      </c>
      <c r="F38" s="21">
        <v>2</v>
      </c>
      <c r="G38" s="21">
        <v>9</v>
      </c>
      <c r="H38" s="18">
        <v>3.5</v>
      </c>
      <c r="I38" s="33"/>
      <c r="J38" s="29"/>
    </row>
  </sheetData>
  <mergeCells count="13">
    <mergeCell ref="A31:H31"/>
    <mergeCell ref="A30:H30"/>
    <mergeCell ref="A24:E24"/>
    <mergeCell ref="A2:F2"/>
    <mergeCell ref="A3:F3"/>
    <mergeCell ref="A5:F5"/>
    <mergeCell ref="A12:F12"/>
    <mergeCell ref="A14:D14"/>
    <mergeCell ref="H2:M2"/>
    <mergeCell ref="H3:M3"/>
    <mergeCell ref="H5:M5"/>
    <mergeCell ref="H15:M15"/>
    <mergeCell ref="A15:D15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8D81-4B18-435C-9BD5-ECA2C1190472}">
  <dimension ref="A1:G15"/>
  <sheetViews>
    <sheetView showGridLines="0" zoomScaleNormal="100" workbookViewId="0">
      <selection activeCell="B7" sqref="B7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7" s="24" customFormat="1" x14ac:dyDescent="0.25">
      <c r="A1" s="44" t="s">
        <v>78</v>
      </c>
      <c r="B1" s="44"/>
    </row>
    <row r="2" spans="1:7" x14ac:dyDescent="0.25">
      <c r="A2" s="45" t="s">
        <v>0</v>
      </c>
      <c r="B2" s="45"/>
    </row>
    <row r="3" spans="1:7" ht="30" x14ac:dyDescent="0.25">
      <c r="B3" s="25" t="s">
        <v>6</v>
      </c>
    </row>
    <row r="4" spans="1:7" x14ac:dyDescent="0.25">
      <c r="A4" s="46" t="s">
        <v>7</v>
      </c>
      <c r="B4" s="45"/>
    </row>
    <row r="5" spans="1:7" x14ac:dyDescent="0.25">
      <c r="B5" s="3" t="s">
        <v>136</v>
      </c>
    </row>
    <row r="6" spans="1:7" x14ac:dyDescent="0.25">
      <c r="A6" s="46" t="s">
        <v>7</v>
      </c>
      <c r="B6" s="45"/>
    </row>
    <row r="7" spans="1:7" x14ac:dyDescent="0.25">
      <c r="A7" t="s">
        <v>24</v>
      </c>
      <c r="B7" s="5">
        <f>+[9]Sheet1!B8</f>
        <v>0</v>
      </c>
    </row>
    <row r="8" spans="1:7" x14ac:dyDescent="0.25">
      <c r="B8" s="5" t="str">
        <f>+G8</f>
        <v>()</v>
      </c>
      <c r="D8" s="29" t="str">
        <f>+MID([9]Sheet1!B9,2,5)</f>
        <v/>
      </c>
      <c r="E8" t="s">
        <v>112</v>
      </c>
      <c r="F8" t="s">
        <v>113</v>
      </c>
      <c r="G8" t="str">
        <f>+E8&amp;D8&amp;F8</f>
        <v>()</v>
      </c>
    </row>
    <row r="9" spans="1:7" x14ac:dyDescent="0.25">
      <c r="A9" t="s">
        <v>15</v>
      </c>
      <c r="B9" s="5">
        <f>+[9]Sheet1!B10</f>
        <v>0</v>
      </c>
    </row>
    <row r="10" spans="1:7" x14ac:dyDescent="0.25">
      <c r="B10" s="5" t="str">
        <f>+G10</f>
        <v>()</v>
      </c>
      <c r="D10" s="29" t="str">
        <f>+MID([9]Sheet1!B11,2,5)</f>
        <v/>
      </c>
      <c r="E10" t="s">
        <v>112</v>
      </c>
      <c r="F10" t="s">
        <v>113</v>
      </c>
      <c r="G10" t="str">
        <f>+E10&amp;D10&amp;F10</f>
        <v>()</v>
      </c>
    </row>
    <row r="11" spans="1:7" x14ac:dyDescent="0.25">
      <c r="A11" s="46" t="s">
        <v>8</v>
      </c>
      <c r="B11" s="46"/>
    </row>
    <row r="12" spans="1:7" x14ac:dyDescent="0.25">
      <c r="A12" t="s">
        <v>16</v>
      </c>
      <c r="B12" s="4">
        <f>+[9]Sheet1!B13</f>
        <v>0</v>
      </c>
    </row>
    <row r="13" spans="1:7" ht="17.25" x14ac:dyDescent="0.25">
      <c r="A13" t="s">
        <v>17</v>
      </c>
      <c r="B13" s="22">
        <f>+[9]Sheet1!B14</f>
        <v>0</v>
      </c>
    </row>
    <row r="14" spans="1:7" x14ac:dyDescent="0.25">
      <c r="A14" s="45" t="s">
        <v>0</v>
      </c>
      <c r="B14" s="45"/>
    </row>
    <row r="15" spans="1:7" x14ac:dyDescent="0.25">
      <c r="A15" s="43" t="s">
        <v>18</v>
      </c>
      <c r="B15" s="43"/>
    </row>
  </sheetData>
  <mergeCells count="7">
    <mergeCell ref="A15:B15"/>
    <mergeCell ref="A1:B1"/>
    <mergeCell ref="A2:B2"/>
    <mergeCell ref="A4:B4"/>
    <mergeCell ref="A6:B6"/>
    <mergeCell ref="A11:B11"/>
    <mergeCell ref="A14:B14"/>
  </mergeCells>
  <pageMargins left="0.7" right="0.7" top="0.75" bottom="0.75" header="0.3" footer="0.3"/>
  <ignoredErrors>
    <ignoredError sqref="B9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CF9-4AFC-437C-BB8E-2CE27F458F8E}">
  <dimension ref="A1:Q38"/>
  <sheetViews>
    <sheetView showGridLines="0" tabSelected="1" topLeftCell="A7" zoomScale="85" zoomScaleNormal="85" workbookViewId="0">
      <selection activeCell="G10" sqref="G10"/>
    </sheetView>
  </sheetViews>
  <sheetFormatPr baseColWidth="10" defaultColWidth="9.140625" defaultRowHeight="15" x14ac:dyDescent="0.25"/>
  <cols>
    <col min="1" max="1" width="18.28515625" customWidth="1"/>
    <col min="3" max="3" width="14" customWidth="1"/>
    <col min="4" max="4" width="14.85546875" bestFit="1" customWidth="1"/>
    <col min="5" max="5" width="14.5703125" customWidth="1"/>
  </cols>
  <sheetData>
    <row r="1" spans="1:17" s="26" customFormat="1" x14ac:dyDescent="0.25">
      <c r="A1" s="26" t="s">
        <v>79</v>
      </c>
      <c r="M1" s="30"/>
      <c r="N1" s="30"/>
      <c r="O1" s="30"/>
      <c r="P1" s="30"/>
      <c r="Q1" s="30"/>
    </row>
    <row r="3" spans="1:17" x14ac:dyDescent="0.25">
      <c r="A3" s="46" t="s">
        <v>109</v>
      </c>
      <c r="B3" s="45"/>
      <c r="C3" s="45"/>
      <c r="D3" s="45"/>
      <c r="E3" s="45"/>
    </row>
    <row r="4" spans="1:17" x14ac:dyDescent="0.25">
      <c r="B4" s="45" t="s">
        <v>6</v>
      </c>
      <c r="C4" s="45"/>
      <c r="D4" s="45"/>
      <c r="E4" s="45"/>
    </row>
    <row r="5" spans="1:17" x14ac:dyDescent="0.25">
      <c r="B5" s="46" t="s">
        <v>111</v>
      </c>
      <c r="C5" s="45"/>
      <c r="D5" s="45"/>
      <c r="E5" s="45"/>
    </row>
    <row r="6" spans="1:17" x14ac:dyDescent="0.25">
      <c r="B6" s="27" t="s">
        <v>1</v>
      </c>
      <c r="C6" s="27" t="s">
        <v>80</v>
      </c>
      <c r="D6" s="27" t="s">
        <v>1</v>
      </c>
      <c r="E6" s="27" t="s">
        <v>80</v>
      </c>
    </row>
    <row r="7" spans="1:17" x14ac:dyDescent="0.25">
      <c r="B7" s="6" t="s">
        <v>26</v>
      </c>
      <c r="C7" s="6" t="s">
        <v>27</v>
      </c>
      <c r="D7" s="6" t="s">
        <v>81</v>
      </c>
      <c r="E7" s="6" t="s">
        <v>82</v>
      </c>
    </row>
    <row r="8" spans="1:17" x14ac:dyDescent="0.25">
      <c r="A8" s="46" t="s">
        <v>110</v>
      </c>
      <c r="B8" s="45"/>
      <c r="C8" s="45"/>
      <c r="D8" s="45"/>
      <c r="E8" s="45"/>
    </row>
    <row r="9" spans="1:17" x14ac:dyDescent="0.25">
      <c r="A9" t="s">
        <v>24</v>
      </c>
      <c r="B9" s="3" t="s">
        <v>83</v>
      </c>
      <c r="C9" s="3"/>
      <c r="D9" s="3" t="s">
        <v>84</v>
      </c>
      <c r="E9" s="3"/>
    </row>
    <row r="10" spans="1:17" x14ac:dyDescent="0.25">
      <c r="B10" s="3" t="str">
        <f>+J10</f>
        <v>()</v>
      </c>
      <c r="C10" s="3"/>
      <c r="D10" s="3" t="str">
        <f>+P10</f>
        <v>()</v>
      </c>
      <c r="E10" s="3"/>
      <c r="G10" s="29" t="str">
        <f>+MID([10]Sheet1!B10,2,5)</f>
        <v/>
      </c>
      <c r="H10" t="s">
        <v>112</v>
      </c>
      <c r="I10" t="s">
        <v>113</v>
      </c>
      <c r="J10" t="str">
        <f>+H10&amp;G10&amp;I10</f>
        <v>()</v>
      </c>
      <c r="M10" s="29" t="str">
        <f>+MID([10]Sheet1!D10,2,5)</f>
        <v/>
      </c>
      <c r="N10" t="s">
        <v>112</v>
      </c>
      <c r="O10" t="s">
        <v>113</v>
      </c>
      <c r="P10" t="str">
        <f>+N10&amp;M10&amp;O10</f>
        <v>()</v>
      </c>
    </row>
    <row r="11" spans="1:17" x14ac:dyDescent="0.25">
      <c r="A11" t="s">
        <v>3</v>
      </c>
      <c r="B11" s="3" t="s">
        <v>85</v>
      </c>
      <c r="C11" s="3"/>
      <c r="D11" s="3" t="s">
        <v>86</v>
      </c>
      <c r="E11" s="3"/>
    </row>
    <row r="12" spans="1:17" x14ac:dyDescent="0.25">
      <c r="B12" s="3" t="str">
        <f>+J12</f>
        <v>()</v>
      </c>
      <c r="C12" s="3"/>
      <c r="D12" s="3" t="str">
        <f>+P12</f>
        <v>()</v>
      </c>
      <c r="E12" s="3"/>
      <c r="G12" s="29" t="str">
        <f>+MID([10]Sheet1!B12,2,5)</f>
        <v/>
      </c>
      <c r="H12" t="s">
        <v>112</v>
      </c>
      <c r="I12" t="s">
        <v>113</v>
      </c>
      <c r="J12" t="str">
        <f>+H12&amp;G12&amp;I12</f>
        <v>()</v>
      </c>
      <c r="M12" s="29" t="str">
        <f>+MID([10]Sheet1!D12,2,5)</f>
        <v/>
      </c>
      <c r="N12" t="s">
        <v>112</v>
      </c>
      <c r="O12" t="s">
        <v>113</v>
      </c>
      <c r="P12" t="str">
        <f>+N12&amp;M12&amp;O12</f>
        <v>()</v>
      </c>
    </row>
    <row r="13" spans="1:17" x14ac:dyDescent="0.25">
      <c r="A13" t="s">
        <v>87</v>
      </c>
      <c r="B13" s="3" t="s">
        <v>88</v>
      </c>
      <c r="C13" s="3"/>
      <c r="D13" s="3" t="s">
        <v>89</v>
      </c>
      <c r="E13" s="3"/>
    </row>
    <row r="14" spans="1:17" x14ac:dyDescent="0.25">
      <c r="B14" s="3" t="str">
        <f>+J14</f>
        <v>()</v>
      </c>
      <c r="C14" s="3"/>
      <c r="D14" s="3" t="str">
        <f>+P14</f>
        <v>()</v>
      </c>
      <c r="E14" s="3"/>
      <c r="G14" s="29" t="str">
        <f>+MID([10]Sheet1!B14,2,5)</f>
        <v/>
      </c>
      <c r="H14" t="s">
        <v>112</v>
      </c>
      <c r="I14" t="s">
        <v>113</v>
      </c>
      <c r="J14" t="str">
        <f>+H14&amp;G14&amp;I14</f>
        <v>()</v>
      </c>
      <c r="M14" s="29" t="str">
        <f>+MID([10]Sheet1!D14,2,5)</f>
        <v/>
      </c>
      <c r="N14" t="s">
        <v>112</v>
      </c>
      <c r="O14" t="s">
        <v>113</v>
      </c>
      <c r="P14" t="str">
        <f>+N14&amp;M14&amp;O14</f>
        <v>()</v>
      </c>
    </row>
    <row r="15" spans="1:17" x14ac:dyDescent="0.25">
      <c r="A15" t="s">
        <v>10</v>
      </c>
      <c r="B15" s="3" t="s">
        <v>90</v>
      </c>
      <c r="C15" s="3"/>
      <c r="D15" s="3" t="s">
        <v>91</v>
      </c>
      <c r="E15" s="3"/>
    </row>
    <row r="16" spans="1:17" x14ac:dyDescent="0.25">
      <c r="B16" s="3" t="str">
        <f>+J16</f>
        <v>()</v>
      </c>
      <c r="C16" s="3"/>
      <c r="D16" s="3" t="str">
        <f>+P16</f>
        <v>()</v>
      </c>
      <c r="E16" s="3"/>
      <c r="G16" s="29" t="str">
        <f>+MID([10]Sheet1!B16,2,5)</f>
        <v/>
      </c>
      <c r="H16" t="s">
        <v>112</v>
      </c>
      <c r="I16" t="s">
        <v>113</v>
      </c>
      <c r="J16" t="str">
        <f>+H16&amp;G16&amp;I16</f>
        <v>()</v>
      </c>
      <c r="M16" s="29" t="str">
        <f>+MID([10]Sheet1!D16,2,5)</f>
        <v/>
      </c>
      <c r="N16" t="s">
        <v>112</v>
      </c>
      <c r="O16" t="s">
        <v>113</v>
      </c>
      <c r="P16" t="str">
        <f>+N16&amp;M16&amp;O16</f>
        <v>()</v>
      </c>
    </row>
    <row r="17" spans="1:17" x14ac:dyDescent="0.25">
      <c r="A17" t="s">
        <v>92</v>
      </c>
      <c r="B17" s="3" t="s">
        <v>93</v>
      </c>
      <c r="C17" s="3"/>
      <c r="D17" s="3" t="s">
        <v>93</v>
      </c>
      <c r="E17" s="3"/>
    </row>
    <row r="18" spans="1:17" x14ac:dyDescent="0.25">
      <c r="B18" s="3" t="str">
        <f>+J18</f>
        <v>()</v>
      </c>
      <c r="C18" s="3"/>
      <c r="D18" s="3" t="str">
        <f>+P18</f>
        <v>()</v>
      </c>
      <c r="E18" s="3"/>
      <c r="G18" s="29" t="str">
        <f>+MID([10]Sheet1!B18,2,5)</f>
        <v/>
      </c>
      <c r="H18" t="s">
        <v>112</v>
      </c>
      <c r="I18" t="s">
        <v>113</v>
      </c>
      <c r="J18" t="str">
        <f>+H18&amp;G18&amp;I18</f>
        <v>()</v>
      </c>
      <c r="M18" s="29" t="str">
        <f>+MID([10]Sheet1!D18,2,5)</f>
        <v/>
      </c>
      <c r="N18" t="s">
        <v>112</v>
      </c>
      <c r="O18" t="s">
        <v>113</v>
      </c>
      <c r="P18" t="str">
        <f>+N18&amp;M18&amp;O18</f>
        <v>()</v>
      </c>
    </row>
    <row r="19" spans="1:17" x14ac:dyDescent="0.25">
      <c r="A19" t="s">
        <v>94</v>
      </c>
      <c r="B19" s="3" t="s">
        <v>95</v>
      </c>
      <c r="C19" s="3"/>
      <c r="D19" s="3" t="s">
        <v>95</v>
      </c>
      <c r="E19" s="3"/>
    </row>
    <row r="20" spans="1:17" x14ac:dyDescent="0.25">
      <c r="B20" s="3" t="str">
        <f>+J20</f>
        <v>()</v>
      </c>
      <c r="C20" s="3"/>
      <c r="D20" s="3" t="str">
        <f>+P20</f>
        <v>()</v>
      </c>
      <c r="E20" s="3"/>
      <c r="G20" s="29" t="str">
        <f>+MID([10]Sheet1!B20,2,5)</f>
        <v/>
      </c>
      <c r="H20" t="s">
        <v>112</v>
      </c>
      <c r="I20" t="s">
        <v>113</v>
      </c>
      <c r="J20" t="str">
        <f>+H20&amp;G20&amp;I20</f>
        <v>()</v>
      </c>
      <c r="M20" s="29" t="str">
        <f>+MID([10]Sheet1!D20,2,5)</f>
        <v/>
      </c>
      <c r="N20" t="s">
        <v>112</v>
      </c>
      <c r="O20" t="s">
        <v>113</v>
      </c>
      <c r="P20" t="str">
        <f>+N20&amp;M20&amp;O20</f>
        <v>()</v>
      </c>
    </row>
    <row r="21" spans="1:17" x14ac:dyDescent="0.25">
      <c r="A21" t="s">
        <v>96</v>
      </c>
      <c r="B21" s="3" t="s">
        <v>97</v>
      </c>
      <c r="C21" s="3"/>
      <c r="D21" s="3" t="s">
        <v>97</v>
      </c>
      <c r="E21" s="3"/>
    </row>
    <row r="22" spans="1:17" x14ac:dyDescent="0.25">
      <c r="B22" s="3" t="str">
        <f>+J22</f>
        <v>()</v>
      </c>
      <c r="C22" s="3"/>
      <c r="D22" s="3" t="str">
        <f>+P22</f>
        <v>()</v>
      </c>
      <c r="E22" s="3"/>
      <c r="G22" s="29" t="str">
        <f>+MID([10]Sheet1!B22,2,5)</f>
        <v/>
      </c>
      <c r="H22" t="s">
        <v>112</v>
      </c>
      <c r="I22" t="s">
        <v>113</v>
      </c>
      <c r="J22" t="str">
        <f>+H22&amp;G22&amp;I22</f>
        <v>()</v>
      </c>
      <c r="M22" s="29" t="str">
        <f>+MID([10]Sheet1!D22,2,5)</f>
        <v/>
      </c>
      <c r="N22" t="s">
        <v>112</v>
      </c>
      <c r="O22" t="s">
        <v>113</v>
      </c>
      <c r="P22" t="str">
        <f>+N22&amp;M22&amp;O22</f>
        <v>()</v>
      </c>
    </row>
    <row r="23" spans="1:17" x14ac:dyDescent="0.25">
      <c r="A23" t="s">
        <v>41</v>
      </c>
      <c r="B23" s="3" t="s">
        <v>98</v>
      </c>
      <c r="C23" s="3"/>
      <c r="D23" s="3" t="s">
        <v>99</v>
      </c>
      <c r="E23" s="3"/>
    </row>
    <row r="24" spans="1:17" x14ac:dyDescent="0.25">
      <c r="B24" s="3" t="str">
        <f>+J24</f>
        <v>()</v>
      </c>
      <c r="C24" s="3"/>
      <c r="D24" s="3" t="str">
        <f>+P24</f>
        <v>()</v>
      </c>
      <c r="E24" s="3"/>
      <c r="G24" s="29" t="str">
        <f>+MID([10]Sheet1!B24,2,5)</f>
        <v/>
      </c>
      <c r="H24" t="s">
        <v>112</v>
      </c>
      <c r="I24" t="s">
        <v>113</v>
      </c>
      <c r="J24" t="str">
        <f>+H24&amp;G24&amp;I24</f>
        <v>()</v>
      </c>
      <c r="M24" s="29" t="str">
        <f>+MID([10]Sheet1!D24,2,5)</f>
        <v/>
      </c>
      <c r="N24" t="s">
        <v>112</v>
      </c>
      <c r="O24" t="s">
        <v>113</v>
      </c>
      <c r="P24" t="str">
        <f>+N24&amp;M24&amp;O24</f>
        <v>()</v>
      </c>
    </row>
    <row r="25" spans="1:17" x14ac:dyDescent="0.25">
      <c r="A25" t="s">
        <v>4</v>
      </c>
      <c r="B25" s="3" t="s">
        <v>98</v>
      </c>
      <c r="C25" s="3"/>
      <c r="D25" s="3" t="s">
        <v>99</v>
      </c>
      <c r="E25" s="3"/>
    </row>
    <row r="26" spans="1:17" x14ac:dyDescent="0.25">
      <c r="B26" s="3" t="str">
        <f>+J26</f>
        <v>()</v>
      </c>
      <c r="C26" s="3"/>
      <c r="D26" s="3" t="str">
        <f>+P26</f>
        <v>()</v>
      </c>
      <c r="E26" s="3"/>
      <c r="G26" s="29" t="str">
        <f>+MID([10]Sheet1!B26,2,5)</f>
        <v/>
      </c>
      <c r="H26" t="s">
        <v>112</v>
      </c>
      <c r="I26" t="s">
        <v>113</v>
      </c>
      <c r="J26" t="str">
        <f>+H26&amp;G26&amp;I26</f>
        <v>()</v>
      </c>
      <c r="M26" s="29" t="str">
        <f>+MID([10]Sheet1!D26,2,5)</f>
        <v/>
      </c>
      <c r="N26" t="s">
        <v>112</v>
      </c>
      <c r="O26" t="s">
        <v>113</v>
      </c>
      <c r="P26" t="str">
        <f>+N26&amp;M26&amp;O26</f>
        <v>()</v>
      </c>
    </row>
    <row r="27" spans="1:17" x14ac:dyDescent="0.25">
      <c r="A27" t="s">
        <v>5</v>
      </c>
      <c r="B27" s="3" t="s">
        <v>98</v>
      </c>
      <c r="C27" s="3"/>
      <c r="D27" s="3" t="s">
        <v>99</v>
      </c>
      <c r="E27" s="3"/>
    </row>
    <row r="28" spans="1:17" x14ac:dyDescent="0.25">
      <c r="B28" s="3" t="str">
        <f>+J28</f>
        <v>()</v>
      </c>
      <c r="C28" s="3"/>
      <c r="D28" s="3" t="str">
        <f>+P28</f>
        <v>()</v>
      </c>
      <c r="E28" s="3"/>
      <c r="G28" s="29" t="str">
        <f>+MID([10]Sheet1!B28,2,5)</f>
        <v/>
      </c>
      <c r="H28" t="s">
        <v>112</v>
      </c>
      <c r="I28" t="s">
        <v>113</v>
      </c>
      <c r="J28" t="str">
        <f>+H28&amp;G28&amp;I28</f>
        <v>()</v>
      </c>
      <c r="M28" s="29" t="str">
        <f>+MID([10]Sheet1!D28,2,5)</f>
        <v/>
      </c>
      <c r="N28" t="s">
        <v>112</v>
      </c>
      <c r="O28" t="s">
        <v>113</v>
      </c>
      <c r="P28" t="str">
        <f>+N28&amp;M28&amp;O28</f>
        <v>()</v>
      </c>
    </row>
    <row r="29" spans="1:17" x14ac:dyDescent="0.25">
      <c r="A29" t="s">
        <v>25</v>
      </c>
      <c r="B29" s="3"/>
      <c r="C29" s="8" t="s">
        <v>83</v>
      </c>
      <c r="D29" s="3"/>
      <c r="E29" s="8" t="s">
        <v>84</v>
      </c>
    </row>
    <row r="30" spans="1:17" x14ac:dyDescent="0.25">
      <c r="B30" s="3"/>
      <c r="C30" s="3" t="str">
        <f>+K30</f>
        <v>()</v>
      </c>
      <c r="D30" s="3"/>
      <c r="E30" s="3" t="str">
        <f>+Q30</f>
        <v>()</v>
      </c>
      <c r="H30" s="29" t="str">
        <f>+MID([10]Sheet1!C26,2,5)</f>
        <v/>
      </c>
      <c r="I30" t="s">
        <v>112</v>
      </c>
      <c r="J30" t="s">
        <v>113</v>
      </c>
      <c r="K30" t="str">
        <f>+I30&amp;H30&amp;J30</f>
        <v>()</v>
      </c>
      <c r="N30" s="29" t="str">
        <f>+MID([10]Sheet1!E26,2,5)</f>
        <v/>
      </c>
      <c r="O30" t="s">
        <v>112</v>
      </c>
      <c r="P30" t="s">
        <v>113</v>
      </c>
      <c r="Q30" t="str">
        <f>+O30&amp;N30&amp;P30</f>
        <v>()</v>
      </c>
    </row>
    <row r="31" spans="1:17" x14ac:dyDescent="0.25">
      <c r="A31" t="s">
        <v>100</v>
      </c>
      <c r="B31" s="3" t="s">
        <v>101</v>
      </c>
      <c r="C31" s="8">
        <v>0</v>
      </c>
      <c r="D31" s="3" t="s">
        <v>105</v>
      </c>
      <c r="E31" s="8">
        <v>0</v>
      </c>
    </row>
    <row r="32" spans="1:17" x14ac:dyDescent="0.25">
      <c r="B32" s="3">
        <v>-7.1999999999999995E-2</v>
      </c>
      <c r="C32" s="3" t="str">
        <f>+K32</f>
        <v>()</v>
      </c>
      <c r="D32" s="3">
        <v>-7.0999999999999994E-2</v>
      </c>
      <c r="E32" s="3" t="str">
        <f>+Q32</f>
        <v>()</v>
      </c>
      <c r="H32" s="29" t="str">
        <f>+MID([10]Sheet1!C28,2,5)</f>
        <v/>
      </c>
      <c r="I32" t="s">
        <v>112</v>
      </c>
      <c r="J32" t="s">
        <v>113</v>
      </c>
      <c r="K32" t="str">
        <f>+I32&amp;H32&amp;J32</f>
        <v>()</v>
      </c>
      <c r="N32" s="29" t="str">
        <f>+MID([10]Sheet1!E28,2,5)</f>
        <v/>
      </c>
      <c r="O32" t="s">
        <v>112</v>
      </c>
      <c r="P32" t="s">
        <v>113</v>
      </c>
      <c r="Q32" t="str">
        <f>+O32&amp;N32&amp;P32</f>
        <v>()</v>
      </c>
    </row>
    <row r="33" spans="1:5" x14ac:dyDescent="0.25">
      <c r="A33" s="46" t="s">
        <v>106</v>
      </c>
      <c r="B33" s="45"/>
      <c r="C33" s="45"/>
      <c r="D33" s="45"/>
      <c r="E33" s="45"/>
    </row>
    <row r="34" spans="1:5" x14ac:dyDescent="0.25">
      <c r="A34" t="s">
        <v>16</v>
      </c>
      <c r="B34" s="28">
        <v>9785</v>
      </c>
      <c r="C34" s="28">
        <v>9785</v>
      </c>
      <c r="D34" t="s">
        <v>102</v>
      </c>
    </row>
    <row r="35" spans="1:5" ht="17.25" x14ac:dyDescent="0.25">
      <c r="A35" t="s">
        <v>17</v>
      </c>
      <c r="B35">
        <v>0.36099999999999999</v>
      </c>
      <c r="C35">
        <v>1.0999999999999999E-2</v>
      </c>
      <c r="D35" t="s">
        <v>103</v>
      </c>
    </row>
    <row r="36" spans="1:5" x14ac:dyDescent="0.25">
      <c r="A36" s="46" t="s">
        <v>107</v>
      </c>
      <c r="B36" s="45"/>
      <c r="C36" s="45"/>
      <c r="D36" s="45"/>
      <c r="E36" s="45"/>
    </row>
    <row r="37" spans="1:5" ht="16.5" customHeight="1" x14ac:dyDescent="0.25">
      <c r="A37" s="43" t="s">
        <v>108</v>
      </c>
      <c r="B37" s="43"/>
      <c r="C37" s="43"/>
      <c r="D37" s="43"/>
      <c r="E37" s="43"/>
    </row>
    <row r="38" spans="1:5" ht="18" customHeight="1" x14ac:dyDescent="0.25">
      <c r="A38" s="53" t="s">
        <v>104</v>
      </c>
      <c r="B38" s="53"/>
      <c r="C38" s="53"/>
      <c r="D38" s="53"/>
      <c r="E38" s="53"/>
    </row>
  </sheetData>
  <mergeCells count="8">
    <mergeCell ref="A3:E3"/>
    <mergeCell ref="B4:E4"/>
    <mergeCell ref="A33:E33"/>
    <mergeCell ref="A36:E36"/>
    <mergeCell ref="A38:E38"/>
    <mergeCell ref="B5:E5"/>
    <mergeCell ref="A8:E8"/>
    <mergeCell ref="A37:E37"/>
  </mergeCells>
  <pageMargins left="0.7" right="0.7" top="0.75" bottom="0.75" header="0.3" footer="0.3"/>
  <ignoredErrors>
    <ignoredError sqref="B7:E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A8A4-068C-40D4-A35D-6FBD9EB14B8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ECD0-C3BE-4ED3-B371-95639DB06682}">
  <dimension ref="A1:B17"/>
  <sheetViews>
    <sheetView showGridLines="0" zoomScaleNormal="100" workbookViewId="0">
      <selection activeCell="B7" sqref="B7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44" t="s">
        <v>20</v>
      </c>
      <c r="B1" s="44"/>
    </row>
    <row r="2" spans="1:2" x14ac:dyDescent="0.25">
      <c r="A2" s="45" t="s">
        <v>0</v>
      </c>
      <c r="B2" s="45"/>
    </row>
    <row r="3" spans="1:2" ht="30.75" customHeight="1" x14ac:dyDescent="0.25">
      <c r="B3" s="2" t="s">
        <v>19</v>
      </c>
    </row>
    <row r="4" spans="1:2" x14ac:dyDescent="0.25">
      <c r="A4" s="46" t="s">
        <v>7</v>
      </c>
      <c r="B4" s="45"/>
    </row>
    <row r="5" spans="1:2" x14ac:dyDescent="0.25">
      <c r="B5" s="3" t="s">
        <v>1</v>
      </c>
    </row>
    <row r="6" spans="1:2" x14ac:dyDescent="0.25">
      <c r="A6" s="46" t="s">
        <v>7</v>
      </c>
      <c r="B6" s="45"/>
    </row>
    <row r="7" spans="1:2" x14ac:dyDescent="0.25">
      <c r="A7" t="s">
        <v>10</v>
      </c>
      <c r="B7" s="8">
        <f>+[2]Sheet1!A2</f>
        <v>982.78499999999997</v>
      </c>
    </row>
    <row r="8" spans="1:2" x14ac:dyDescent="0.25">
      <c r="A8" t="s">
        <v>11</v>
      </c>
      <c r="B8" s="8">
        <f>+[2]Sheet1!A3</f>
        <v>0.193</v>
      </c>
    </row>
    <row r="9" spans="1:2" x14ac:dyDescent="0.25">
      <c r="A9" t="s">
        <v>12</v>
      </c>
      <c r="B9" s="8">
        <f>+[2]Sheet1!A4</f>
        <v>1.6E-2</v>
      </c>
    </row>
    <row r="10" spans="1:2" x14ac:dyDescent="0.25">
      <c r="A10" t="s">
        <v>2</v>
      </c>
      <c r="B10" s="8">
        <f>+[2]Sheet1!A5</f>
        <v>0</v>
      </c>
    </row>
    <row r="11" spans="1:2" x14ac:dyDescent="0.25">
      <c r="A11" t="s">
        <v>3</v>
      </c>
      <c r="B11" s="8">
        <f>+[2]Sheet1!A6</f>
        <v>0.17599999999999999</v>
      </c>
    </row>
    <row r="12" spans="1:2" x14ac:dyDescent="0.25">
      <c r="A12" t="s">
        <v>13</v>
      </c>
      <c r="B12" s="8">
        <f>+[2]Sheet1!A7</f>
        <v>0.01</v>
      </c>
    </row>
    <row r="13" spans="1:2" x14ac:dyDescent="0.25">
      <c r="A13" t="s">
        <v>14</v>
      </c>
      <c r="B13" s="8">
        <f>+[2]Sheet1!A8</f>
        <v>-1.4999999999999999E-2</v>
      </c>
    </row>
    <row r="14" spans="1:2" x14ac:dyDescent="0.25">
      <c r="A14" t="s">
        <v>4</v>
      </c>
      <c r="B14" s="8">
        <f>+[2]Sheet1!A9</f>
        <v>6.9000000000000006E-2</v>
      </c>
    </row>
    <row r="15" spans="1:2" x14ac:dyDescent="0.25">
      <c r="A15" t="s">
        <v>5</v>
      </c>
      <c r="B15" s="8">
        <f>+[2]Sheet1!A10</f>
        <v>0.22500000000000001</v>
      </c>
    </row>
    <row r="16" spans="1:2" x14ac:dyDescent="0.25">
      <c r="A16" t="s">
        <v>15</v>
      </c>
      <c r="B16" s="8">
        <f>+[2]Sheet1!A11</f>
        <v>0.40799999999999997</v>
      </c>
    </row>
    <row r="17" spans="1:2" x14ac:dyDescent="0.25">
      <c r="A17" s="46" t="s">
        <v>8</v>
      </c>
      <c r="B17" s="46"/>
    </row>
  </sheetData>
  <mergeCells count="5">
    <mergeCell ref="A1:B1"/>
    <mergeCell ref="A2:B2"/>
    <mergeCell ref="A4:B4"/>
    <mergeCell ref="A6:B6"/>
    <mergeCell ref="A17:B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showGridLines="0" zoomScaleNormal="100" workbookViewId="0">
      <selection activeCell="B7" sqref="B7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7" s="1" customFormat="1" x14ac:dyDescent="0.25">
      <c r="A1" s="44" t="s">
        <v>22</v>
      </c>
      <c r="B1" s="44"/>
    </row>
    <row r="2" spans="1:7" x14ac:dyDescent="0.25">
      <c r="A2" s="45" t="s">
        <v>0</v>
      </c>
      <c r="B2" s="45"/>
    </row>
    <row r="3" spans="1:7" ht="30" x14ac:dyDescent="0.25">
      <c r="B3" s="2" t="s">
        <v>6</v>
      </c>
    </row>
    <row r="4" spans="1:7" x14ac:dyDescent="0.25">
      <c r="A4" s="46" t="s">
        <v>7</v>
      </c>
      <c r="B4" s="45"/>
    </row>
    <row r="5" spans="1:7" x14ac:dyDescent="0.25">
      <c r="B5" s="3" t="s">
        <v>136</v>
      </c>
    </row>
    <row r="6" spans="1:7" x14ac:dyDescent="0.25">
      <c r="A6" s="46" t="s">
        <v>7</v>
      </c>
      <c r="B6" s="45"/>
    </row>
    <row r="7" spans="1:7" x14ac:dyDescent="0.25">
      <c r="A7" t="s">
        <v>3</v>
      </c>
      <c r="B7" s="5">
        <f>+[3]Sheet1!B8</f>
        <v>0</v>
      </c>
    </row>
    <row r="8" spans="1:7" x14ac:dyDescent="0.25">
      <c r="B8" s="5" t="str">
        <f>+G8</f>
        <v>()</v>
      </c>
      <c r="D8" s="29" t="str">
        <f>+MID([3]Sheet1!B9,2,5)</f>
        <v/>
      </c>
      <c r="E8" t="s">
        <v>112</v>
      </c>
      <c r="F8" t="s">
        <v>113</v>
      </c>
      <c r="G8" t="str">
        <f>+E8&amp;D8&amp;F8</f>
        <v>()</v>
      </c>
    </row>
    <row r="9" spans="1:7" x14ac:dyDescent="0.25">
      <c r="A9" t="s">
        <v>21</v>
      </c>
      <c r="B9" s="5">
        <f>+[3]Sheet1!B10</f>
        <v>0</v>
      </c>
    </row>
    <row r="10" spans="1:7" x14ac:dyDescent="0.25">
      <c r="B10" s="5" t="str">
        <f>+G10</f>
        <v>()</v>
      </c>
      <c r="D10" s="29" t="str">
        <f>+MID([3]Sheet1!B11,2,5)</f>
        <v/>
      </c>
      <c r="E10" t="s">
        <v>112</v>
      </c>
      <c r="F10" t="s">
        <v>113</v>
      </c>
      <c r="G10" t="str">
        <f>+E10&amp;D10&amp;F10</f>
        <v>()</v>
      </c>
    </row>
    <row r="11" spans="1:7" x14ac:dyDescent="0.25">
      <c r="A11" t="s">
        <v>15</v>
      </c>
      <c r="B11" s="5">
        <f>+[3]Sheet1!B12</f>
        <v>0</v>
      </c>
    </row>
    <row r="12" spans="1:7" x14ac:dyDescent="0.25">
      <c r="B12" s="5" t="str">
        <f>+G12</f>
        <v>()</v>
      </c>
      <c r="D12" s="29" t="str">
        <f>+MID([3]Sheet1!B13,2,5)</f>
        <v/>
      </c>
      <c r="E12" t="s">
        <v>112</v>
      </c>
      <c r="F12" t="s">
        <v>113</v>
      </c>
      <c r="G12" t="str">
        <f>+E12&amp;D12&amp;F12</f>
        <v>()</v>
      </c>
    </row>
    <row r="13" spans="1:7" x14ac:dyDescent="0.25">
      <c r="A13" s="46" t="s">
        <v>8</v>
      </c>
      <c r="B13" s="46"/>
    </row>
    <row r="14" spans="1:7" x14ac:dyDescent="0.25">
      <c r="A14" t="s">
        <v>16</v>
      </c>
      <c r="B14" s="4">
        <v>9785</v>
      </c>
    </row>
    <row r="15" spans="1:7" ht="17.25" x14ac:dyDescent="0.25">
      <c r="A15" t="s">
        <v>17</v>
      </c>
      <c r="B15" s="3">
        <v>0.03</v>
      </c>
    </row>
    <row r="16" spans="1:7" x14ac:dyDescent="0.25">
      <c r="A16" s="45" t="s">
        <v>0</v>
      </c>
      <c r="B16" s="45"/>
    </row>
    <row r="17" spans="1:2" x14ac:dyDescent="0.25">
      <c r="A17" s="43" t="s">
        <v>18</v>
      </c>
      <c r="B17" s="43"/>
    </row>
  </sheetData>
  <mergeCells count="7">
    <mergeCell ref="A1:B1"/>
    <mergeCell ref="A4:B4"/>
    <mergeCell ref="A17:B17"/>
    <mergeCell ref="A2:B2"/>
    <mergeCell ref="A16:B16"/>
    <mergeCell ref="A6:B6"/>
    <mergeCell ref="A13:B13"/>
  </mergeCells>
  <pageMargins left="0.7" right="0.7" top="0.75" bottom="0.75" header="0.3" footer="0.3"/>
  <ignoredErrors>
    <ignoredError sqref="B9:B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9C86-2D9C-4DAE-85C9-1B691C1D08E3}">
  <dimension ref="A1:B14"/>
  <sheetViews>
    <sheetView showGridLines="0" zoomScaleNormal="100" workbookViewId="0">
      <selection activeCell="E14" sqref="E14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44" t="s">
        <v>20</v>
      </c>
      <c r="B1" s="44"/>
    </row>
    <row r="2" spans="1:2" x14ac:dyDescent="0.25">
      <c r="A2" s="45" t="s">
        <v>0</v>
      </c>
      <c r="B2" s="45"/>
    </row>
    <row r="3" spans="1:2" ht="30.75" customHeight="1" x14ac:dyDescent="0.25">
      <c r="B3" s="2" t="s">
        <v>19</v>
      </c>
    </row>
    <row r="4" spans="1:2" x14ac:dyDescent="0.25">
      <c r="A4" s="46" t="s">
        <v>7</v>
      </c>
      <c r="B4" s="45"/>
    </row>
    <row r="5" spans="1:2" x14ac:dyDescent="0.25">
      <c r="B5" s="3" t="s">
        <v>1</v>
      </c>
    </row>
    <row r="6" spans="1:2" x14ac:dyDescent="0.25">
      <c r="A6" s="46" t="s">
        <v>7</v>
      </c>
      <c r="B6" s="45"/>
    </row>
    <row r="7" spans="1:2" x14ac:dyDescent="0.25">
      <c r="A7" t="s">
        <v>3</v>
      </c>
      <c r="B7" s="5">
        <f>+[4]Sheet1!$A$3</f>
        <v>7.4999999999999997E-2</v>
      </c>
    </row>
    <row r="8" spans="1:2" x14ac:dyDescent="0.25">
      <c r="A8" t="s">
        <v>21</v>
      </c>
      <c r="B8" s="5">
        <f>+[4]Sheet1!$A$4</f>
        <v>-1E-3</v>
      </c>
    </row>
    <row r="9" spans="1:2" x14ac:dyDescent="0.25">
      <c r="A9" t="s">
        <v>15</v>
      </c>
      <c r="B9" s="5">
        <f>+[4]Sheet1!$A$2</f>
        <v>2108.8380000000002</v>
      </c>
    </row>
    <row r="10" spans="1:2" x14ac:dyDescent="0.25">
      <c r="A10" s="46" t="s">
        <v>8</v>
      </c>
      <c r="B10" s="46"/>
    </row>
    <row r="14" spans="1:2" x14ac:dyDescent="0.25">
      <c r="B14" s="3">
        <v>7984.26</v>
      </c>
    </row>
  </sheetData>
  <mergeCells count="5">
    <mergeCell ref="A1:B1"/>
    <mergeCell ref="A2:B2"/>
    <mergeCell ref="A4:B4"/>
    <mergeCell ref="A6:B6"/>
    <mergeCell ref="A10:B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1E75-2BDB-48CA-A7D2-F5A58344C4E1}">
  <dimension ref="A1:N36"/>
  <sheetViews>
    <sheetView showGridLines="0" topLeftCell="A19" zoomScaleNormal="100" workbookViewId="0">
      <selection activeCell="B8" sqref="B8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8.140625" style="3" bestFit="1" customWidth="1"/>
    <col min="4" max="4" width="8.140625" style="3" customWidth="1"/>
  </cols>
  <sheetData>
    <row r="1" spans="1:8" s="1" customFormat="1" x14ac:dyDescent="0.25">
      <c r="A1" s="44" t="s">
        <v>23</v>
      </c>
      <c r="B1" s="44"/>
      <c r="C1" s="44"/>
      <c r="D1" s="39"/>
    </row>
    <row r="2" spans="1:8" x14ac:dyDescent="0.25">
      <c r="A2" s="45" t="s">
        <v>0</v>
      </c>
      <c r="B2" s="45"/>
      <c r="C2" s="45"/>
      <c r="D2" s="40"/>
    </row>
    <row r="3" spans="1:8" x14ac:dyDescent="0.25">
      <c r="B3" s="47" t="s">
        <v>6</v>
      </c>
      <c r="C3" s="47"/>
      <c r="D3" s="41"/>
    </row>
    <row r="4" spans="1:8" x14ac:dyDescent="0.25">
      <c r="A4" s="48" t="s">
        <v>30</v>
      </c>
      <c r="B4" s="48"/>
      <c r="C4" s="48"/>
      <c r="D4" s="42"/>
    </row>
    <row r="5" spans="1:8" x14ac:dyDescent="0.25">
      <c r="B5" s="3" t="s">
        <v>1</v>
      </c>
      <c r="C5" s="3" t="s">
        <v>1</v>
      </c>
    </row>
    <row r="6" spans="1:8" x14ac:dyDescent="0.25">
      <c r="B6" s="6" t="s">
        <v>26</v>
      </c>
      <c r="C6" s="6" t="s">
        <v>27</v>
      </c>
      <c r="D6" s="6"/>
    </row>
    <row r="7" spans="1:8" x14ac:dyDescent="0.25">
      <c r="A7" s="7" t="s">
        <v>29</v>
      </c>
      <c r="B7"/>
      <c r="C7"/>
      <c r="D7"/>
    </row>
    <row r="8" spans="1:8" x14ac:dyDescent="0.25">
      <c r="A8" t="s">
        <v>24</v>
      </c>
      <c r="B8" s="5" t="str">
        <f>+[5]Sheet1!B9</f>
        <v>-0.139***</v>
      </c>
      <c r="C8" s="5"/>
      <c r="D8" s="5"/>
    </row>
    <row r="9" spans="1:8" x14ac:dyDescent="0.25">
      <c r="B9" s="5" t="str">
        <f>+H9</f>
        <v>(0.011)</v>
      </c>
      <c r="C9" s="5"/>
      <c r="D9" s="5"/>
      <c r="E9" s="29" t="str">
        <f>+MID([5]Sheet1!B10,2,5)</f>
        <v>0.011</v>
      </c>
      <c r="F9" t="s">
        <v>112</v>
      </c>
      <c r="G9" t="s">
        <v>113</v>
      </c>
      <c r="H9" t="str">
        <f>+F9&amp;E9&amp;G9</f>
        <v>(0.011)</v>
      </c>
    </row>
    <row r="10" spans="1:8" x14ac:dyDescent="0.25">
      <c r="A10" t="s">
        <v>3</v>
      </c>
      <c r="B10" s="5" t="str">
        <f>+[5]Sheet1!B11</f>
        <v>0.041***</v>
      </c>
      <c r="C10" s="5"/>
      <c r="D10" s="5"/>
    </row>
    <row r="11" spans="1:8" x14ac:dyDescent="0.25">
      <c r="B11" s="5" t="str">
        <f>+H11</f>
        <v>(0.003)</v>
      </c>
      <c r="C11" s="5"/>
      <c r="D11" s="5"/>
      <c r="E11" s="29" t="str">
        <f>+MID([5]Sheet1!B12,2,5)</f>
        <v>0.003</v>
      </c>
      <c r="F11" t="s">
        <v>112</v>
      </c>
      <c r="G11" t="s">
        <v>113</v>
      </c>
      <c r="H11" t="str">
        <f>+F11&amp;E11&amp;G11</f>
        <v>(0.003)</v>
      </c>
    </row>
    <row r="12" spans="1:8" x14ac:dyDescent="0.25">
      <c r="A12" t="s">
        <v>21</v>
      </c>
      <c r="B12" s="5" t="str">
        <f>+[5]Sheet1!B13</f>
        <v>-0.0004***</v>
      </c>
      <c r="C12" s="5"/>
      <c r="D12" s="5"/>
    </row>
    <row r="13" spans="1:8" x14ac:dyDescent="0.25">
      <c r="B13" s="5" t="str">
        <f>+H13</f>
        <v>(0.000)</v>
      </c>
      <c r="C13" s="5"/>
      <c r="D13" s="5"/>
      <c r="E13" s="29" t="str">
        <f>+MID([5]Sheet1!B14,2,5)</f>
        <v>0.000</v>
      </c>
      <c r="F13" t="s">
        <v>112</v>
      </c>
      <c r="G13" t="s">
        <v>113</v>
      </c>
      <c r="H13" t="str">
        <f>+F13&amp;E13&amp;G13</f>
        <v>(0.000)</v>
      </c>
    </row>
    <row r="14" spans="1:8" x14ac:dyDescent="0.25">
      <c r="A14" t="s">
        <v>10</v>
      </c>
      <c r="B14" s="5" t="str">
        <f>+[5]Sheet1!B15</f>
        <v>0.140***</v>
      </c>
      <c r="C14" s="5"/>
      <c r="D14" s="5"/>
    </row>
    <row r="15" spans="1:8" x14ac:dyDescent="0.25">
      <c r="B15" s="5" t="str">
        <f>+H15</f>
        <v>(0.006)</v>
      </c>
      <c r="C15" s="5"/>
      <c r="D15" s="5"/>
      <c r="E15" s="29" t="str">
        <f>+MID([5]Sheet1!B16,2,5)</f>
        <v>0.006</v>
      </c>
      <c r="F15" t="s">
        <v>112</v>
      </c>
      <c r="G15" t="s">
        <v>113</v>
      </c>
      <c r="H15" t="str">
        <f>+F15&amp;E15&amp;G15</f>
        <v>(0.006)</v>
      </c>
    </row>
    <row r="16" spans="1:8" x14ac:dyDescent="0.25">
      <c r="A16" t="s">
        <v>11</v>
      </c>
      <c r="B16" s="5" t="str">
        <f>+[5]Sheet1!B17</f>
        <v>0.012***</v>
      </c>
      <c r="C16" s="5"/>
      <c r="D16" s="5"/>
    </row>
    <row r="17" spans="1:14" x14ac:dyDescent="0.25">
      <c r="B17" s="5" t="str">
        <f>+H17</f>
        <v>(0.001)</v>
      </c>
      <c r="C17" s="5"/>
      <c r="D17" s="5"/>
      <c r="E17" s="29" t="str">
        <f>+MID([5]Sheet1!B18,2,5)</f>
        <v>0.001</v>
      </c>
      <c r="F17" t="s">
        <v>112</v>
      </c>
      <c r="G17" t="s">
        <v>113</v>
      </c>
      <c r="H17" t="str">
        <f>+F17&amp;E17&amp;G17</f>
        <v>(0.001)</v>
      </c>
    </row>
    <row r="18" spans="1:14" x14ac:dyDescent="0.25">
      <c r="A18" t="s">
        <v>12</v>
      </c>
      <c r="B18" s="5" t="str">
        <f>+[5]Sheet1!B19</f>
        <v>-0.0002***</v>
      </c>
      <c r="C18" s="5"/>
      <c r="D18" s="5"/>
    </row>
    <row r="19" spans="1:14" x14ac:dyDescent="0.25">
      <c r="B19" s="5" t="str">
        <f>+H19</f>
        <v>(0.000)</v>
      </c>
      <c r="C19" s="5"/>
      <c r="D19" s="5"/>
      <c r="E19" s="29" t="str">
        <f>+MID([5]Sheet1!B20,2,5)</f>
        <v>0.000</v>
      </c>
      <c r="F19" t="s">
        <v>112</v>
      </c>
      <c r="G19" t="s">
        <v>113</v>
      </c>
      <c r="H19" t="str">
        <f>+F19&amp;E19&amp;G19</f>
        <v>(0.000)</v>
      </c>
    </row>
    <row r="20" spans="1:14" x14ac:dyDescent="0.25">
      <c r="A20" t="s">
        <v>14</v>
      </c>
      <c r="B20" s="5" t="str">
        <f>+[5]Sheet1!B21</f>
        <v>0.053***</v>
      </c>
      <c r="C20" s="5"/>
      <c r="D20" s="5"/>
    </row>
    <row r="21" spans="1:14" x14ac:dyDescent="0.25">
      <c r="B21" s="5" t="str">
        <f>+H21</f>
        <v>(0.002)</v>
      </c>
      <c r="C21" s="5"/>
      <c r="D21" s="5"/>
      <c r="E21" s="29" t="str">
        <f>+MID([5]Sheet1!B22,2,5)</f>
        <v>0.002</v>
      </c>
      <c r="F21" t="s">
        <v>112</v>
      </c>
      <c r="G21" t="s">
        <v>113</v>
      </c>
      <c r="H21" t="str">
        <f>+F21&amp;E21&amp;G21</f>
        <v>(0.002)</v>
      </c>
    </row>
    <row r="22" spans="1:14" x14ac:dyDescent="0.25">
      <c r="A22" t="s">
        <v>13</v>
      </c>
      <c r="B22" s="5" t="str">
        <f>+[5]Sheet1!B23</f>
        <v>-0.013***</v>
      </c>
      <c r="C22" s="5"/>
      <c r="D22" s="5"/>
    </row>
    <row r="23" spans="1:14" x14ac:dyDescent="0.25">
      <c r="B23" s="5" t="str">
        <f>+H23</f>
        <v>(0.000)</v>
      </c>
      <c r="C23" s="5"/>
      <c r="D23" s="5"/>
      <c r="E23" s="29" t="str">
        <f>+MID([5]Sheet1!B24,2,5)</f>
        <v>0.000</v>
      </c>
      <c r="F23" t="s">
        <v>112</v>
      </c>
      <c r="G23" t="s">
        <v>113</v>
      </c>
      <c r="H23" t="str">
        <f>+F23&amp;E23&amp;G23</f>
        <v>(0.000)</v>
      </c>
    </row>
    <row r="24" spans="1:14" x14ac:dyDescent="0.25">
      <c r="A24" t="s">
        <v>4</v>
      </c>
      <c r="B24" s="5" t="str">
        <f>+[5]Sheet1!B25</f>
        <v>0.150***</v>
      </c>
      <c r="C24" s="5"/>
      <c r="D24" s="5"/>
    </row>
    <row r="25" spans="1:14" x14ac:dyDescent="0.25">
      <c r="B25" s="5" t="str">
        <f>+H25</f>
        <v>(0.016)</v>
      </c>
      <c r="C25" s="5"/>
      <c r="D25" s="5"/>
      <c r="E25" s="29" t="str">
        <f>+MID([5]Sheet1!B26,2,5)</f>
        <v>0.016</v>
      </c>
      <c r="F25" t="s">
        <v>112</v>
      </c>
      <c r="G25" t="s">
        <v>113</v>
      </c>
      <c r="H25" t="str">
        <f>+F25&amp;E25&amp;G25</f>
        <v>(0.016)</v>
      </c>
    </row>
    <row r="26" spans="1:14" x14ac:dyDescent="0.25">
      <c r="A26" t="s">
        <v>5</v>
      </c>
      <c r="B26" s="5" t="str">
        <f>+[5]Sheet1!B27</f>
        <v>0.284***</v>
      </c>
      <c r="C26" s="5"/>
      <c r="D26" s="5"/>
    </row>
    <row r="27" spans="1:14" x14ac:dyDescent="0.25">
      <c r="B27" s="5" t="str">
        <f>+H27</f>
        <v>(0.006)</v>
      </c>
      <c r="C27" s="5"/>
      <c r="D27" s="5"/>
      <c r="E27" s="29" t="str">
        <f>+MID([5]Sheet1!B28,2,5)</f>
        <v>0.006</v>
      </c>
      <c r="F27" t="s">
        <v>112</v>
      </c>
      <c r="G27" t="s">
        <v>113</v>
      </c>
      <c r="H27" t="str">
        <f>+F27&amp;E27&amp;G27</f>
        <v>(0.006)</v>
      </c>
    </row>
    <row r="28" spans="1:14" x14ac:dyDescent="0.25">
      <c r="A28" t="s">
        <v>25</v>
      </c>
      <c r="B28" s="5"/>
      <c r="C28" s="5" t="str">
        <f>+[5]Sheet1!C29</f>
        <v>-0.139***</v>
      </c>
      <c r="D28" s="5"/>
    </row>
    <row r="29" spans="1:14" x14ac:dyDescent="0.25">
      <c r="B29" s="5"/>
      <c r="C29" s="5" t="str">
        <f>+I29</f>
        <v>(0.011)</v>
      </c>
      <c r="D29" s="5"/>
      <c r="F29" s="29" t="str">
        <f>+MID([5]Sheet1!C30,2,5)</f>
        <v>0.011</v>
      </c>
      <c r="G29" t="s">
        <v>112</v>
      </c>
      <c r="H29" t="s">
        <v>113</v>
      </c>
      <c r="I29" t="str">
        <f>+G29&amp;F29&amp;H29</f>
        <v>(0.011)</v>
      </c>
    </row>
    <row r="30" spans="1:14" x14ac:dyDescent="0.25">
      <c r="A30" t="s">
        <v>15</v>
      </c>
      <c r="B30" s="5" t="str">
        <f>+[5]Sheet1!B27</f>
        <v>0.284***</v>
      </c>
      <c r="C30" s="5">
        <f>+[5]Sheet1!C27</f>
        <v>0</v>
      </c>
      <c r="D30" s="5"/>
    </row>
    <row r="31" spans="1:14" x14ac:dyDescent="0.25">
      <c r="B31" s="5" t="str">
        <f>+I31</f>
        <v>(0.065)</v>
      </c>
      <c r="C31" s="5" t="str">
        <f>+N31</f>
        <v>(0.005)</v>
      </c>
      <c r="D31" s="5"/>
      <c r="F31" s="29" t="str">
        <f>+MID([5]Sheet1!B32,2,5)</f>
        <v>0.065</v>
      </c>
      <c r="G31" t="s">
        <v>112</v>
      </c>
      <c r="H31" t="s">
        <v>113</v>
      </c>
      <c r="I31" t="str">
        <f>+G31&amp;F31&amp;H31</f>
        <v>(0.065)</v>
      </c>
      <c r="K31" s="29" t="str">
        <f>+MID([5]Sheet1!C32,2,5)</f>
        <v>0.005</v>
      </c>
      <c r="L31" t="s">
        <v>112</v>
      </c>
      <c r="M31" t="s">
        <v>113</v>
      </c>
      <c r="N31" t="str">
        <f>+L31&amp;K31&amp;M31</f>
        <v>(0.005)</v>
      </c>
    </row>
    <row r="32" spans="1:14" x14ac:dyDescent="0.25">
      <c r="A32" s="48" t="s">
        <v>28</v>
      </c>
      <c r="B32" s="48"/>
      <c r="C32" s="48"/>
      <c r="D32" s="42"/>
    </row>
    <row r="33" spans="1:4" x14ac:dyDescent="0.25">
      <c r="A33" t="s">
        <v>16</v>
      </c>
      <c r="B33" s="4">
        <f>+[5]Sheet1!B34</f>
        <v>9785</v>
      </c>
      <c r="C33" s="4">
        <f>+[5]Sheet1!C34</f>
        <v>9785</v>
      </c>
      <c r="D33" s="4"/>
    </row>
    <row r="34" spans="1:4" ht="17.25" x14ac:dyDescent="0.25">
      <c r="A34" t="s">
        <v>17</v>
      </c>
      <c r="B34" s="22">
        <f>+[5]Sheet1!B35</f>
        <v>0.49199999999999999</v>
      </c>
      <c r="C34" s="22">
        <f>+[5]Sheet1!C35</f>
        <v>1.7000000000000001E-2</v>
      </c>
      <c r="D34" s="22"/>
    </row>
    <row r="35" spans="1:4" x14ac:dyDescent="0.25">
      <c r="A35" s="7" t="s">
        <v>31</v>
      </c>
      <c r="B35"/>
      <c r="C35"/>
      <c r="D35"/>
    </row>
    <row r="36" spans="1:4" x14ac:dyDescent="0.25">
      <c r="A36" s="43" t="s">
        <v>18</v>
      </c>
      <c r="B36" s="43"/>
      <c r="C36" s="43"/>
      <c r="D36" s="38"/>
    </row>
  </sheetData>
  <mergeCells count="6">
    <mergeCell ref="A1:C1"/>
    <mergeCell ref="A36:C36"/>
    <mergeCell ref="B3:C3"/>
    <mergeCell ref="A4:C4"/>
    <mergeCell ref="A2:C2"/>
    <mergeCell ref="A32:C32"/>
  </mergeCells>
  <pageMargins left="0.7" right="0.7" top="0.75" bottom="0.75" header="0.3" footer="0.3"/>
  <ignoredErrors>
    <ignoredError sqref="B6:C6" numberStoredAsText="1"/>
    <ignoredError sqref="A29:C30 A10:C23 B24:B26 A28:B28 A33 A32:C32 A3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A78B-93AF-4359-B79E-5633C8A3A2DB}">
  <dimension ref="A1:D21"/>
  <sheetViews>
    <sheetView showGridLines="0" zoomScaleNormal="100" workbookViewId="0">
      <selection activeCell="B8" sqref="B8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11.7109375" style="3" bestFit="1" customWidth="1"/>
    <col min="4" max="4" width="8.140625" style="3" customWidth="1"/>
  </cols>
  <sheetData>
    <row r="1" spans="1:4" s="39" customFormat="1" x14ac:dyDescent="0.25">
      <c r="A1" s="44" t="s">
        <v>23</v>
      </c>
      <c r="B1" s="44"/>
      <c r="C1" s="44"/>
    </row>
    <row r="2" spans="1:4" x14ac:dyDescent="0.25">
      <c r="A2" s="45" t="s">
        <v>0</v>
      </c>
      <c r="B2" s="45"/>
      <c r="C2" s="45"/>
      <c r="D2" s="40"/>
    </row>
    <row r="3" spans="1:4" x14ac:dyDescent="0.25">
      <c r="B3" s="47" t="s">
        <v>6</v>
      </c>
      <c r="C3" s="47"/>
      <c r="D3" s="41"/>
    </row>
    <row r="4" spans="1:4" x14ac:dyDescent="0.25">
      <c r="A4" s="48" t="s">
        <v>137</v>
      </c>
      <c r="B4" s="48"/>
      <c r="C4" s="48"/>
      <c r="D4" s="42"/>
    </row>
    <row r="5" spans="1:4" x14ac:dyDescent="0.25">
      <c r="B5" s="3" t="s">
        <v>136</v>
      </c>
      <c r="C5" s="3" t="s">
        <v>136</v>
      </c>
    </row>
    <row r="6" spans="1:4" x14ac:dyDescent="0.25">
      <c r="B6" s="6" t="s">
        <v>26</v>
      </c>
      <c r="C6" s="6" t="s">
        <v>27</v>
      </c>
      <c r="D6" s="6"/>
    </row>
    <row r="7" spans="1:4" x14ac:dyDescent="0.25">
      <c r="A7" s="7" t="s">
        <v>137</v>
      </c>
      <c r="B7"/>
      <c r="C7"/>
      <c r="D7"/>
    </row>
    <row r="8" spans="1:4" x14ac:dyDescent="0.25">
      <c r="A8" t="s">
        <v>24</v>
      </c>
      <c r="B8" s="8">
        <f>+[6]Sheet1!A3</f>
        <v>-0.16300000000000001</v>
      </c>
      <c r="C8" s="5"/>
      <c r="D8" s="5"/>
    </row>
    <row r="9" spans="1:4" x14ac:dyDescent="0.25">
      <c r="A9" t="s">
        <v>3</v>
      </c>
      <c r="B9" s="8">
        <f>+[6]Sheet1!A4</f>
        <v>5.2999999999999999E-2</v>
      </c>
      <c r="C9" s="5"/>
      <c r="D9" s="5"/>
    </row>
    <row r="10" spans="1:4" x14ac:dyDescent="0.25">
      <c r="A10" t="s">
        <v>21</v>
      </c>
      <c r="B10" s="8">
        <f>+[6]Sheet1!A5</f>
        <v>-1E-3</v>
      </c>
      <c r="C10" s="5"/>
      <c r="D10" s="5"/>
    </row>
    <row r="11" spans="1:4" x14ac:dyDescent="0.25">
      <c r="A11" t="s">
        <v>10</v>
      </c>
      <c r="B11" s="8">
        <f>+[6]Sheet1!A6</f>
        <v>0.189</v>
      </c>
      <c r="C11" s="5"/>
      <c r="D11" s="5"/>
    </row>
    <row r="12" spans="1:4" x14ac:dyDescent="0.25">
      <c r="A12" t="s">
        <v>11</v>
      </c>
      <c r="B12" s="8">
        <f>+[6]Sheet1!A7</f>
        <v>1.4999999999999999E-2</v>
      </c>
      <c r="C12" s="5"/>
      <c r="D12" s="5"/>
    </row>
    <row r="13" spans="1:4" x14ac:dyDescent="0.25">
      <c r="A13" t="s">
        <v>12</v>
      </c>
      <c r="B13" s="8">
        <f>+[6]Sheet1!A8</f>
        <v>0</v>
      </c>
      <c r="C13" s="5"/>
      <c r="D13" s="5"/>
    </row>
    <row r="14" spans="1:4" x14ac:dyDescent="0.25">
      <c r="A14" t="s">
        <v>14</v>
      </c>
      <c r="B14" s="8">
        <f>+[6]Sheet1!A9</f>
        <v>6.8000000000000005E-2</v>
      </c>
      <c r="C14" s="5"/>
      <c r="D14" s="5"/>
    </row>
    <row r="15" spans="1:4" x14ac:dyDescent="0.25">
      <c r="A15" t="s">
        <v>13</v>
      </c>
      <c r="B15" s="8">
        <f>+[6]Sheet1!A10</f>
        <v>-1.6E-2</v>
      </c>
      <c r="C15" s="5"/>
      <c r="D15" s="5"/>
    </row>
    <row r="16" spans="1:4" x14ac:dyDescent="0.25">
      <c r="A16" t="s">
        <v>4</v>
      </c>
      <c r="B16" s="8">
        <f>+[6]Sheet1!A11</f>
        <v>0.20300000000000001</v>
      </c>
      <c r="C16" s="5"/>
      <c r="D16" s="5"/>
    </row>
    <row r="17" spans="1:4" x14ac:dyDescent="0.25">
      <c r="A17" t="s">
        <v>5</v>
      </c>
      <c r="B17" s="8">
        <f>+[6]Sheet1!A12</f>
        <v>0.41099999999999998</v>
      </c>
      <c r="C17" s="5"/>
      <c r="D17" s="5"/>
    </row>
    <row r="18" spans="1:4" x14ac:dyDescent="0.25">
      <c r="A18" t="s">
        <v>25</v>
      </c>
      <c r="B18" s="5"/>
      <c r="C18" s="8">
        <v>-0.16300000000000001</v>
      </c>
      <c r="D18" s="5"/>
    </row>
    <row r="19" spans="1:4" x14ac:dyDescent="0.25">
      <c r="A19" t="s">
        <v>15</v>
      </c>
      <c r="B19" s="5">
        <f>+[6]Sheet1!$A$2</f>
        <v>660.12599999999998</v>
      </c>
      <c r="C19" s="8">
        <v>0</v>
      </c>
      <c r="D19" s="5"/>
    </row>
    <row r="20" spans="1:4" x14ac:dyDescent="0.25">
      <c r="A20" s="7" t="s">
        <v>0</v>
      </c>
      <c r="B20"/>
      <c r="C20"/>
      <c r="D20"/>
    </row>
    <row r="21" spans="1:4" x14ac:dyDescent="0.25">
      <c r="A21" s="43" t="s">
        <v>18</v>
      </c>
      <c r="B21" s="43"/>
      <c r="C21" s="43"/>
      <c r="D21" s="38"/>
    </row>
  </sheetData>
  <mergeCells count="5">
    <mergeCell ref="A1:C1"/>
    <mergeCell ref="A2:C2"/>
    <mergeCell ref="B3:C3"/>
    <mergeCell ref="A4:C4"/>
    <mergeCell ref="A21:C21"/>
  </mergeCells>
  <pageMargins left="0.7" right="0.7" top="0.75" bottom="0.75" header="0.3" footer="0.3"/>
  <ignoredErrors>
    <ignoredError sqref="B6:C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D563-C828-467C-B6A5-B75ED254EEE6}">
  <dimension ref="A1:B13"/>
  <sheetViews>
    <sheetView showGridLines="0" zoomScaleNormal="100" workbookViewId="0">
      <selection activeCell="H17" sqref="H17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44" t="s">
        <v>20</v>
      </c>
      <c r="B1" s="44"/>
    </row>
    <row r="2" spans="1:2" x14ac:dyDescent="0.25">
      <c r="A2" s="45" t="s">
        <v>0</v>
      </c>
      <c r="B2" s="45"/>
    </row>
    <row r="3" spans="1:2" ht="30.75" customHeight="1" x14ac:dyDescent="0.25">
      <c r="B3" s="2" t="s">
        <v>19</v>
      </c>
    </row>
    <row r="4" spans="1:2" x14ac:dyDescent="0.25">
      <c r="A4" s="46" t="s">
        <v>7</v>
      </c>
      <c r="B4" s="45"/>
    </row>
    <row r="5" spans="1:2" x14ac:dyDescent="0.25">
      <c r="B5" s="3" t="s">
        <v>1</v>
      </c>
    </row>
    <row r="6" spans="1:2" x14ac:dyDescent="0.25">
      <c r="A6" s="46" t="s">
        <v>7</v>
      </c>
      <c r="B6" s="45"/>
    </row>
    <row r="7" spans="1:2" x14ac:dyDescent="0.25">
      <c r="A7" t="s">
        <v>3</v>
      </c>
      <c r="B7" s="8">
        <f>+[6]Sheet1!A3</f>
        <v>-0.16300000000000001</v>
      </c>
    </row>
    <row r="8" spans="1:2" x14ac:dyDescent="0.25">
      <c r="A8" t="s">
        <v>21</v>
      </c>
      <c r="B8" s="8">
        <f>+[6]Sheet1!A4</f>
        <v>5.2999999999999999E-2</v>
      </c>
    </row>
    <row r="9" spans="1:2" x14ac:dyDescent="0.25">
      <c r="A9" t="s">
        <v>24</v>
      </c>
      <c r="B9" s="8">
        <f>+[6]Sheet1!A5</f>
        <v>-1E-3</v>
      </c>
    </row>
    <row r="10" spans="1:2" x14ac:dyDescent="0.25">
      <c r="A10" t="s">
        <v>32</v>
      </c>
      <c r="B10" s="8">
        <f>+[6]Sheet1!A6</f>
        <v>0.189</v>
      </c>
    </row>
    <row r="11" spans="1:2" x14ac:dyDescent="0.25">
      <c r="A11" t="s">
        <v>37</v>
      </c>
      <c r="B11" s="8">
        <f>+[6]Sheet1!A7</f>
        <v>1.4999999999999999E-2</v>
      </c>
    </row>
    <row r="12" spans="1:2" x14ac:dyDescent="0.25">
      <c r="A12" t="s">
        <v>15</v>
      </c>
      <c r="B12" s="5">
        <f>+[6]Sheet1!A2</f>
        <v>660.12599999999998</v>
      </c>
    </row>
    <row r="13" spans="1:2" x14ac:dyDescent="0.25">
      <c r="A13" s="46" t="s">
        <v>8</v>
      </c>
      <c r="B13" s="46"/>
    </row>
  </sheetData>
  <mergeCells count="5">
    <mergeCell ref="A1:B1"/>
    <mergeCell ref="A2:B2"/>
    <mergeCell ref="A4:B4"/>
    <mergeCell ref="A6:B6"/>
    <mergeCell ref="A13:B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0881-F04F-43E2-81A7-A8F8E5348B61}">
  <dimension ref="A1:N36"/>
  <sheetViews>
    <sheetView showGridLines="0" topLeftCell="A16" zoomScaleNormal="100" workbookViewId="0">
      <selection activeCell="A27" sqref="A27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8.140625" style="3" bestFit="1" customWidth="1"/>
    <col min="4" max="4" width="8.140625" style="3" customWidth="1"/>
  </cols>
  <sheetData>
    <row r="1" spans="1:8" s="1" customFormat="1" x14ac:dyDescent="0.25">
      <c r="A1" s="44" t="s">
        <v>23</v>
      </c>
      <c r="B1" s="44"/>
      <c r="C1" s="44"/>
      <c r="D1" s="39"/>
    </row>
    <row r="2" spans="1:8" x14ac:dyDescent="0.25">
      <c r="A2" s="45" t="s">
        <v>0</v>
      </c>
      <c r="B2" s="45"/>
      <c r="C2" s="45"/>
      <c r="D2" s="40"/>
    </row>
    <row r="3" spans="1:8" ht="21.75" customHeight="1" x14ac:dyDescent="0.25">
      <c r="B3" s="47" t="s">
        <v>6</v>
      </c>
      <c r="C3" s="47"/>
      <c r="D3" s="41"/>
    </row>
    <row r="4" spans="1:8" x14ac:dyDescent="0.25">
      <c r="A4" s="48" t="s">
        <v>30</v>
      </c>
      <c r="B4" s="48"/>
      <c r="C4" s="48"/>
      <c r="D4" s="42"/>
    </row>
    <row r="5" spans="1:8" x14ac:dyDescent="0.25">
      <c r="B5" s="3" t="s">
        <v>1</v>
      </c>
      <c r="C5" s="3" t="s">
        <v>1</v>
      </c>
    </row>
    <row r="6" spans="1:8" x14ac:dyDescent="0.25">
      <c r="B6" s="6" t="s">
        <v>26</v>
      </c>
      <c r="C6" s="6" t="s">
        <v>27</v>
      </c>
      <c r="D6" s="6"/>
    </row>
    <row r="7" spans="1:8" x14ac:dyDescent="0.25">
      <c r="A7" s="7" t="s">
        <v>29</v>
      </c>
      <c r="B7"/>
      <c r="C7"/>
      <c r="D7"/>
    </row>
    <row r="8" spans="1:8" x14ac:dyDescent="0.25">
      <c r="A8" t="s">
        <v>24</v>
      </c>
      <c r="B8" s="8" t="str">
        <f>+[7]Sheet1!B9</f>
        <v>-0.142***</v>
      </c>
      <c r="C8" s="8"/>
      <c r="D8" s="8"/>
    </row>
    <row r="9" spans="1:8" x14ac:dyDescent="0.25">
      <c r="B9" s="8" t="str">
        <f>+H9</f>
        <v>(0.011)</v>
      </c>
      <c r="C9" s="8"/>
      <c r="D9" s="8"/>
      <c r="E9" s="29" t="str">
        <f>+MID([7]Sheet1!B10,2,5)</f>
        <v>0.011</v>
      </c>
      <c r="F9" t="s">
        <v>112</v>
      </c>
      <c r="G9" t="s">
        <v>113</v>
      </c>
      <c r="H9" t="str">
        <f>+F9&amp;E9&amp;G9</f>
        <v>(0.011)</v>
      </c>
    </row>
    <row r="10" spans="1:8" x14ac:dyDescent="0.25">
      <c r="A10" t="s">
        <v>3</v>
      </c>
      <c r="B10" s="8" t="str">
        <f>+[7]Sheet1!B11</f>
        <v>0.042***</v>
      </c>
      <c r="C10" s="8"/>
      <c r="D10" s="8"/>
    </row>
    <row r="11" spans="1:8" x14ac:dyDescent="0.25">
      <c r="B11" s="8" t="str">
        <f>+H11</f>
        <v>(0.003)</v>
      </c>
      <c r="C11" s="8"/>
      <c r="D11" s="8"/>
      <c r="E11" s="29" t="str">
        <f>+MID([7]Sheet1!B12,2,5)</f>
        <v>0.003</v>
      </c>
      <c r="F11" t="s">
        <v>112</v>
      </c>
      <c r="G11" t="s">
        <v>113</v>
      </c>
      <c r="H11" t="str">
        <f>+F11&amp;E11&amp;G11</f>
        <v>(0.003)</v>
      </c>
    </row>
    <row r="12" spans="1:8" x14ac:dyDescent="0.25">
      <c r="A12" t="s">
        <v>21</v>
      </c>
      <c r="B12" s="8" t="str">
        <f>+[7]Sheet1!B13</f>
        <v>-0.0004***</v>
      </c>
      <c r="C12" s="8"/>
      <c r="D12" s="8"/>
    </row>
    <row r="13" spans="1:8" x14ac:dyDescent="0.25">
      <c r="B13" s="8" t="str">
        <f>+H13</f>
        <v>(0.000)</v>
      </c>
      <c r="C13" s="8"/>
      <c r="D13" s="8"/>
      <c r="E13" s="29" t="str">
        <f>+MID([7]Sheet1!B14,2,5)</f>
        <v>0.000</v>
      </c>
      <c r="F13" t="s">
        <v>112</v>
      </c>
      <c r="G13" t="s">
        <v>113</v>
      </c>
      <c r="H13" t="str">
        <f>+F13&amp;E13&amp;G13</f>
        <v>(0.000)</v>
      </c>
    </row>
    <row r="14" spans="1:8" x14ac:dyDescent="0.25">
      <c r="A14" t="s">
        <v>10</v>
      </c>
      <c r="B14" s="8" t="str">
        <f>+[7]Sheet1!B15</f>
        <v>0.147***</v>
      </c>
      <c r="C14" s="8"/>
      <c r="D14" s="8"/>
    </row>
    <row r="15" spans="1:8" x14ac:dyDescent="0.25">
      <c r="B15" s="8" t="str">
        <f>+H15</f>
        <v>(0.006)</v>
      </c>
      <c r="C15" s="8"/>
      <c r="D15" s="8"/>
      <c r="E15" s="29" t="str">
        <f>+MID([7]Sheet1!B16,2,5)</f>
        <v>0.006</v>
      </c>
      <c r="F15" t="s">
        <v>112</v>
      </c>
      <c r="G15" t="s">
        <v>113</v>
      </c>
      <c r="H15" t="str">
        <f>+F15&amp;E15&amp;G15</f>
        <v>(0.006)</v>
      </c>
    </row>
    <row r="16" spans="1:8" x14ac:dyDescent="0.25">
      <c r="A16" t="s">
        <v>11</v>
      </c>
      <c r="B16" s="8" t="str">
        <f>+[7]Sheet1!B17</f>
        <v>0.012***</v>
      </c>
      <c r="C16" s="8"/>
      <c r="D16" s="8"/>
    </row>
    <row r="17" spans="1:14" x14ac:dyDescent="0.25">
      <c r="B17" s="8" t="str">
        <f>+H17</f>
        <v>(0.001)</v>
      </c>
      <c r="C17" s="8"/>
      <c r="D17" s="8"/>
      <c r="E17" s="29" t="str">
        <f>+MID([7]Sheet1!B18,2,5)</f>
        <v>0.001</v>
      </c>
      <c r="F17" t="s">
        <v>112</v>
      </c>
      <c r="G17" t="s">
        <v>113</v>
      </c>
      <c r="H17" t="str">
        <f>+F17&amp;E17&amp;G17</f>
        <v>(0.001)</v>
      </c>
    </row>
    <row r="18" spans="1:14" x14ac:dyDescent="0.25">
      <c r="A18" t="s">
        <v>12</v>
      </c>
      <c r="B18" s="8" t="str">
        <f>+[7]Sheet1!B19</f>
        <v>-0.0002***</v>
      </c>
      <c r="C18" s="8"/>
      <c r="D18" s="8"/>
    </row>
    <row r="19" spans="1:14" x14ac:dyDescent="0.25">
      <c r="B19" s="8" t="str">
        <f>+H19</f>
        <v>(0.000)</v>
      </c>
      <c r="C19" s="8"/>
      <c r="D19" s="8"/>
      <c r="E19" s="29" t="str">
        <f>+MID([7]Sheet1!B20,2,5)</f>
        <v>0.000</v>
      </c>
      <c r="F19" t="s">
        <v>112</v>
      </c>
      <c r="G19" t="s">
        <v>113</v>
      </c>
      <c r="H19" t="str">
        <f>+F19&amp;E19&amp;G19</f>
        <v>(0.000)</v>
      </c>
    </row>
    <row r="20" spans="1:14" x14ac:dyDescent="0.25">
      <c r="A20" t="s">
        <v>14</v>
      </c>
      <c r="B20" s="8" t="str">
        <f>+[7]Sheet1!B21</f>
        <v>0.053***</v>
      </c>
      <c r="C20" s="8"/>
      <c r="D20" s="8"/>
    </row>
    <row r="21" spans="1:14" x14ac:dyDescent="0.25">
      <c r="B21" s="8" t="str">
        <f>+H21</f>
        <v>(0.002)</v>
      </c>
      <c r="C21" s="8"/>
      <c r="D21" s="8"/>
      <c r="E21" s="29" t="str">
        <f>+MID([7]Sheet1!B22,2,5)</f>
        <v>0.002</v>
      </c>
      <c r="F21" t="s">
        <v>112</v>
      </c>
      <c r="G21" t="s">
        <v>113</v>
      </c>
      <c r="H21" t="str">
        <f>+F21&amp;E21&amp;G21</f>
        <v>(0.002)</v>
      </c>
    </row>
    <row r="22" spans="1:14" x14ac:dyDescent="0.25">
      <c r="A22" t="s">
        <v>13</v>
      </c>
      <c r="B22" s="8" t="str">
        <f>+[7]Sheet1!B23</f>
        <v>-0.014***</v>
      </c>
      <c r="C22" s="8"/>
      <c r="D22" s="8"/>
    </row>
    <row r="23" spans="1:14" x14ac:dyDescent="0.25">
      <c r="B23" s="8" t="str">
        <f>+H23</f>
        <v>(0.000)</v>
      </c>
      <c r="C23" s="8"/>
      <c r="D23" s="8"/>
      <c r="E23" s="29" t="str">
        <f>+MID([7]Sheet1!B24,2,5)</f>
        <v>0.000</v>
      </c>
      <c r="F23" t="s">
        <v>112</v>
      </c>
      <c r="G23" t="s">
        <v>113</v>
      </c>
      <c r="H23" t="str">
        <f>+F23&amp;E23&amp;G23</f>
        <v>(0.000)</v>
      </c>
    </row>
    <row r="24" spans="1:14" x14ac:dyDescent="0.25">
      <c r="A24" t="s">
        <v>4</v>
      </c>
      <c r="B24" s="8" t="str">
        <f>+[7]Sheet1!B25</f>
        <v>0.151***</v>
      </c>
      <c r="C24" s="8"/>
      <c r="D24" s="8"/>
    </row>
    <row r="25" spans="1:14" x14ac:dyDescent="0.25">
      <c r="B25" s="8" t="str">
        <f>+H25</f>
        <v>(0.016)</v>
      </c>
      <c r="C25" s="8"/>
      <c r="D25" s="8"/>
      <c r="E25" s="29" t="str">
        <f>+MID([7]Sheet1!B26,2,5)</f>
        <v>0.016</v>
      </c>
      <c r="F25" t="s">
        <v>112</v>
      </c>
      <c r="G25" t="s">
        <v>113</v>
      </c>
      <c r="H25" t="str">
        <f>+F25&amp;E25&amp;G25</f>
        <v>(0.016)</v>
      </c>
    </row>
    <row r="26" spans="1:14" x14ac:dyDescent="0.25">
      <c r="A26" t="s">
        <v>5</v>
      </c>
      <c r="B26" s="8" t="str">
        <f>+[7]Sheet1!B27</f>
        <v>0.277***</v>
      </c>
      <c r="C26" s="8"/>
      <c r="D26" s="8"/>
    </row>
    <row r="27" spans="1:14" x14ac:dyDescent="0.25">
      <c r="B27" s="8" t="str">
        <f>+H27</f>
        <v>(0.006)</v>
      </c>
      <c r="C27" s="8"/>
      <c r="D27" s="8"/>
      <c r="E27" s="29" t="str">
        <f>+MID([7]Sheet1!B28,2,5)</f>
        <v>0.006</v>
      </c>
      <c r="F27" t="s">
        <v>112</v>
      </c>
      <c r="G27" t="s">
        <v>113</v>
      </c>
      <c r="H27" t="str">
        <f>+F27&amp;E27&amp;G27</f>
        <v>(0.006)</v>
      </c>
    </row>
    <row r="28" spans="1:14" x14ac:dyDescent="0.25">
      <c r="A28" t="s">
        <v>25</v>
      </c>
      <c r="B28" s="8"/>
      <c r="C28" s="8" t="str">
        <f>+[7]Sheet1!C29</f>
        <v>-0.142***</v>
      </c>
      <c r="D28" s="8"/>
    </row>
    <row r="29" spans="1:14" x14ac:dyDescent="0.25">
      <c r="B29" s="8"/>
      <c r="C29" s="8" t="str">
        <f>+I29</f>
        <v>(0.011)</v>
      </c>
      <c r="D29" s="8"/>
      <c r="F29" s="29" t="str">
        <f>+MID([7]Sheet1!C30,2,5)</f>
        <v>0.011</v>
      </c>
      <c r="G29" t="s">
        <v>112</v>
      </c>
      <c r="H29" t="s">
        <v>113</v>
      </c>
      <c r="I29" t="str">
        <f>+G29&amp;F29&amp;H29</f>
        <v>(0.011)</v>
      </c>
    </row>
    <row r="30" spans="1:14" x14ac:dyDescent="0.25">
      <c r="A30" t="s">
        <v>15</v>
      </c>
      <c r="B30" s="8" t="str">
        <f>+[7]Sheet1!B31</f>
        <v>6.277***</v>
      </c>
      <c r="C30" s="8">
        <f>+[7]Sheet1!C31</f>
        <v>0</v>
      </c>
      <c r="D30" s="8"/>
    </row>
    <row r="31" spans="1:14" x14ac:dyDescent="0.25">
      <c r="B31" s="8" t="str">
        <f>+I31</f>
        <v>(0.065)</v>
      </c>
      <c r="C31" s="8" t="str">
        <f>+N31</f>
        <v>(0.005)</v>
      </c>
      <c r="D31" s="8"/>
      <c r="F31" s="29" t="str">
        <f>+MID([7]Sheet1!B32,2,5)</f>
        <v>0.065</v>
      </c>
      <c r="G31" t="s">
        <v>112</v>
      </c>
      <c r="H31" t="s">
        <v>113</v>
      </c>
      <c r="I31" t="str">
        <f>+G31&amp;F31&amp;H31</f>
        <v>(0.065)</v>
      </c>
      <c r="K31" s="29" t="str">
        <f>+MID([7]Sheet1!C32,2,5)</f>
        <v>0.005</v>
      </c>
      <c r="L31" t="s">
        <v>112</v>
      </c>
      <c r="M31" t="s">
        <v>113</v>
      </c>
      <c r="N31" t="str">
        <f>+L31&amp;K31&amp;M31</f>
        <v>(0.005)</v>
      </c>
    </row>
    <row r="32" spans="1:14" x14ac:dyDescent="0.25">
      <c r="A32" s="48" t="s">
        <v>28</v>
      </c>
      <c r="B32" s="48"/>
      <c r="C32" s="48"/>
      <c r="D32" s="42"/>
    </row>
    <row r="33" spans="1:4" x14ac:dyDescent="0.25">
      <c r="A33" t="s">
        <v>16</v>
      </c>
      <c r="B33" s="4">
        <f>+[7]Sheet1!B34</f>
        <v>9785</v>
      </c>
      <c r="C33" s="4">
        <f>+[7]Sheet1!C34</f>
        <v>9785</v>
      </c>
      <c r="D33" s="4"/>
    </row>
    <row r="34" spans="1:4" ht="17.25" x14ac:dyDescent="0.25">
      <c r="A34" t="s">
        <v>17</v>
      </c>
      <c r="B34" s="22">
        <f>+[7]Sheet1!B35</f>
        <v>0.49299999999999999</v>
      </c>
      <c r="C34" s="22">
        <f>+[7]Sheet1!C35</f>
        <v>1.7999999999999999E-2</v>
      </c>
      <c r="D34" s="22"/>
    </row>
    <row r="35" spans="1:4" x14ac:dyDescent="0.25">
      <c r="A35" s="7" t="s">
        <v>31</v>
      </c>
      <c r="B35"/>
      <c r="C35"/>
      <c r="D35"/>
    </row>
    <row r="36" spans="1:4" x14ac:dyDescent="0.25">
      <c r="A36" s="43" t="s">
        <v>18</v>
      </c>
      <c r="B36" s="43"/>
      <c r="C36" s="43"/>
      <c r="D36" s="38"/>
    </row>
  </sheetData>
  <mergeCells count="6">
    <mergeCell ref="A36:C36"/>
    <mergeCell ref="A1:C1"/>
    <mergeCell ref="A2:C2"/>
    <mergeCell ref="B3:C3"/>
    <mergeCell ref="A4:C4"/>
    <mergeCell ref="A32:C32"/>
  </mergeCells>
  <pageMargins left="0.7" right="0.7" top="0.75" bottom="0.75" header="0.3" footer="0.3"/>
  <ignoredErrors>
    <ignoredError sqref="B6:C6" numberStoredAsText="1"/>
    <ignoredError sqref="E28:E31 E10 E12 C11 E14 C13 E16 C15 E18 C17 E20 C19 E22 C21 C23 C22 C20 C18 C16 C14 C12 C10 B10:B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Reg1</vt:lpstr>
      <vt:lpstr>Hoja1</vt:lpstr>
      <vt:lpstr>T1</vt:lpstr>
      <vt:lpstr>Reg2</vt:lpstr>
      <vt:lpstr>T2</vt:lpstr>
      <vt:lpstr>Reg3</vt:lpstr>
      <vt:lpstr>T3</vt:lpstr>
      <vt:lpstr>T4</vt:lpstr>
      <vt:lpstr>Reg4</vt:lpstr>
      <vt:lpstr>Reg5</vt:lpstr>
      <vt:lpstr>Tablas Stat</vt:lpstr>
      <vt:lpstr>Reg6</vt:lpstr>
      <vt:lpstr>Reg_Comparativa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 Hernández</dc:creator>
  <cp:lastModifiedBy>Celin Hernández</cp:lastModifiedBy>
  <dcterms:created xsi:type="dcterms:W3CDTF">2023-09-12T17:19:53Z</dcterms:created>
  <dcterms:modified xsi:type="dcterms:W3CDTF">2023-09-17T07:55:17Z</dcterms:modified>
</cp:coreProperties>
</file>