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3024A3C6-4D69-43C5-A431-48A6CBA3C1C4}" xr6:coauthVersionLast="47" xr6:coauthVersionMax="47" xr10:uidLastSave="{00000000-0000-0000-0000-000000000000}"/>
  <bookViews>
    <workbookView xWindow="-120" yWindow="-120" windowWidth="20730" windowHeight="11040" firstSheet="5" activeTab="10" xr2:uid="{00000000-000D-0000-FFFF-FFFF00000000}"/>
  </bookViews>
  <sheets>
    <sheet name="Reg1" sheetId="3" r:id="rId1"/>
    <sheet name="Hoja1" sheetId="13" r:id="rId2"/>
    <sheet name="T1" sheetId="2" r:id="rId3"/>
    <sheet name="Reg2" sheetId="1" r:id="rId4"/>
    <sheet name="T2" sheetId="4" r:id="rId5"/>
    <sheet name="Reg3" sheetId="6" r:id="rId6"/>
    <sheet name="T3" sheetId="14" r:id="rId7"/>
    <sheet name="T4" sheetId="8" r:id="rId8"/>
    <sheet name="Reg4" sheetId="10" r:id="rId9"/>
    <sheet name="Reg5" sheetId="7" r:id="rId10"/>
    <sheet name="Hoja2" sheetId="15" r:id="rId11"/>
    <sheet name="Tablas Stat" sheetId="9" r:id="rId12"/>
    <sheet name="Reg6" sheetId="11" r:id="rId13"/>
    <sheet name="Reg_Comparativa" sheetId="1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5" l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N37" i="12"/>
  <c r="L37" i="12"/>
  <c r="K37" i="12"/>
  <c r="E35" i="12"/>
  <c r="D35" i="12"/>
  <c r="C35" i="12"/>
  <c r="B35" i="12"/>
  <c r="E34" i="12"/>
  <c r="D34" i="12"/>
  <c r="C34" i="12"/>
  <c r="B34" i="12"/>
  <c r="E31" i="12"/>
  <c r="E29" i="12"/>
  <c r="C31" i="12"/>
  <c r="C29" i="12"/>
  <c r="D31" i="12"/>
  <c r="D27" i="12"/>
  <c r="D25" i="12"/>
  <c r="D23" i="12"/>
  <c r="D21" i="12"/>
  <c r="D19" i="12"/>
  <c r="D17" i="12"/>
  <c r="D15" i="12"/>
  <c r="D13" i="12"/>
  <c r="D11" i="12"/>
  <c r="D9" i="12"/>
  <c r="B31" i="12"/>
  <c r="B27" i="12"/>
  <c r="B25" i="12"/>
  <c r="B23" i="12"/>
  <c r="B21" i="12"/>
  <c r="B19" i="12"/>
  <c r="B17" i="12"/>
  <c r="B15" i="12"/>
  <c r="B13" i="12"/>
  <c r="B11" i="12"/>
  <c r="B9" i="12"/>
  <c r="M32" i="12"/>
  <c r="Q32" i="12" s="1"/>
  <c r="D32" i="12" s="1"/>
  <c r="G32" i="12"/>
  <c r="K32" i="12" s="1"/>
  <c r="B32" i="12" s="1"/>
  <c r="N32" i="12"/>
  <c r="N30" i="12"/>
  <c r="H32" i="12"/>
  <c r="H30" i="12"/>
  <c r="M28" i="12"/>
  <c r="P28" i="12" s="1"/>
  <c r="D28" i="12" s="1"/>
  <c r="G28" i="12"/>
  <c r="J28" i="12" s="1"/>
  <c r="B28" i="12" s="1"/>
  <c r="M26" i="12"/>
  <c r="P26" i="12" s="1"/>
  <c r="D26" i="12" s="1"/>
  <c r="G26" i="12"/>
  <c r="J26" i="12" s="1"/>
  <c r="B26" i="12" s="1"/>
  <c r="B34" i="10"/>
  <c r="C34" i="10"/>
  <c r="C33" i="10"/>
  <c r="B33" i="10"/>
  <c r="K31" i="10"/>
  <c r="N31" i="10" s="1"/>
  <c r="C31" i="10" s="1"/>
  <c r="F31" i="10"/>
  <c r="K31" i="6"/>
  <c r="N31" i="6" s="1"/>
  <c r="C31" i="6" s="1"/>
  <c r="F31" i="6"/>
  <c r="F29" i="10"/>
  <c r="E27" i="10"/>
  <c r="H27" i="10" s="1"/>
  <c r="B27" i="10" s="1"/>
  <c r="E25" i="10"/>
  <c r="H25" i="10" s="1"/>
  <c r="B25" i="10" s="1"/>
  <c r="E23" i="10"/>
  <c r="E21" i="10"/>
  <c r="E19" i="10"/>
  <c r="E17" i="10"/>
  <c r="E15" i="10"/>
  <c r="E13" i="10"/>
  <c r="E11" i="10"/>
  <c r="C30" i="10"/>
  <c r="C28" i="10"/>
  <c r="B30" i="10"/>
  <c r="B26" i="10"/>
  <c r="B24" i="10"/>
  <c r="B22" i="10"/>
  <c r="B20" i="10"/>
  <c r="B18" i="10"/>
  <c r="B16" i="10"/>
  <c r="B14" i="10"/>
  <c r="B12" i="10"/>
  <c r="B10" i="10"/>
  <c r="B19" i="14"/>
  <c r="B17" i="14"/>
  <c r="B16" i="14"/>
  <c r="B15" i="14"/>
  <c r="B14" i="14"/>
  <c r="B13" i="14"/>
  <c r="B12" i="14"/>
  <c r="B11" i="14"/>
  <c r="B10" i="14"/>
  <c r="B9" i="14"/>
  <c r="B8" i="14"/>
  <c r="C34" i="6"/>
  <c r="C33" i="6"/>
  <c r="B34" i="6"/>
  <c r="B33" i="6"/>
  <c r="F29" i="6"/>
  <c r="C28" i="6"/>
  <c r="E27" i="6"/>
  <c r="H27" i="6" s="1"/>
  <c r="B27" i="6" s="1"/>
  <c r="B26" i="6"/>
  <c r="E25" i="6"/>
  <c r="H25" i="6" s="1"/>
  <c r="B25" i="6" s="1"/>
  <c r="B24" i="6"/>
  <c r="N7" i="9"/>
  <c r="N8" i="9"/>
  <c r="N9" i="9"/>
  <c r="N10" i="9"/>
  <c r="N11" i="9"/>
  <c r="N12" i="9"/>
  <c r="N13" i="9"/>
  <c r="N14" i="9"/>
  <c r="N6" i="9"/>
  <c r="R32" i="12" l="1"/>
  <c r="E32" i="12" s="1"/>
  <c r="Q30" i="12"/>
  <c r="E30" i="12" s="1"/>
  <c r="M24" i="12"/>
  <c r="P24" i="12" s="1"/>
  <c r="D24" i="12" s="1"/>
  <c r="M22" i="12"/>
  <c r="P22" i="12" s="1"/>
  <c r="D22" i="12" s="1"/>
  <c r="M20" i="12"/>
  <c r="P20" i="12" s="1"/>
  <c r="D20" i="12" s="1"/>
  <c r="M18" i="12"/>
  <c r="P18" i="12" s="1"/>
  <c r="D18" i="12" s="1"/>
  <c r="M16" i="12"/>
  <c r="P16" i="12" s="1"/>
  <c r="D16" i="12" s="1"/>
  <c r="M14" i="12"/>
  <c r="P14" i="12" s="1"/>
  <c r="D14" i="12" s="1"/>
  <c r="M12" i="12"/>
  <c r="P12" i="12" s="1"/>
  <c r="D12" i="12" s="1"/>
  <c r="M10" i="12"/>
  <c r="P10" i="12" s="1"/>
  <c r="D10" i="12" s="1"/>
  <c r="L32" i="12"/>
  <c r="C32" i="12" s="1"/>
  <c r="K30" i="12"/>
  <c r="C30" i="12" s="1"/>
  <c r="G24" i="12"/>
  <c r="J24" i="12" s="1"/>
  <c r="B24" i="12" s="1"/>
  <c r="G22" i="12"/>
  <c r="J22" i="12" s="1"/>
  <c r="B22" i="12" s="1"/>
  <c r="G20" i="12"/>
  <c r="J20" i="12" s="1"/>
  <c r="B20" i="12" s="1"/>
  <c r="G18" i="12"/>
  <c r="J18" i="12" s="1"/>
  <c r="B18" i="12" s="1"/>
  <c r="G16" i="12"/>
  <c r="J16" i="12" s="1"/>
  <c r="B16" i="12" s="1"/>
  <c r="G14" i="12"/>
  <c r="J14" i="12" s="1"/>
  <c r="B14" i="12" s="1"/>
  <c r="G12" i="12"/>
  <c r="J12" i="12" s="1"/>
  <c r="B12" i="12" s="1"/>
  <c r="G10" i="12"/>
  <c r="J10" i="12" s="1"/>
  <c r="B10" i="12" s="1"/>
  <c r="D10" i="11"/>
  <c r="G10" i="11" s="1"/>
  <c r="B10" i="11" s="1"/>
  <c r="D8" i="11"/>
  <c r="G8" i="11" s="1"/>
  <c r="B8" i="11" s="1"/>
  <c r="D18" i="7"/>
  <c r="G18" i="7" s="1"/>
  <c r="B18" i="7" s="1"/>
  <c r="D16" i="7"/>
  <c r="G16" i="7" s="1"/>
  <c r="B16" i="7" s="1"/>
  <c r="D14" i="7"/>
  <c r="G14" i="7" s="1"/>
  <c r="B14" i="7" s="1"/>
  <c r="D12" i="7"/>
  <c r="G12" i="7" s="1"/>
  <c r="B12" i="7" s="1"/>
  <c r="D10" i="7"/>
  <c r="G10" i="7" s="1"/>
  <c r="B10" i="7" s="1"/>
  <c r="D8" i="7"/>
  <c r="G8" i="7" s="1"/>
  <c r="B8" i="7" s="1"/>
  <c r="H23" i="10"/>
  <c r="B23" i="10" s="1"/>
  <c r="H21" i="10"/>
  <c r="B21" i="10" s="1"/>
  <c r="H19" i="10"/>
  <c r="B19" i="10" s="1"/>
  <c r="H17" i="10"/>
  <c r="B17" i="10" s="1"/>
  <c r="H15" i="10"/>
  <c r="B15" i="10" s="1"/>
  <c r="H13" i="10"/>
  <c r="B13" i="10" s="1"/>
  <c r="H11" i="10"/>
  <c r="B11" i="10" s="1"/>
  <c r="E9" i="10"/>
  <c r="H9" i="10" s="1"/>
  <c r="B9" i="10" s="1"/>
  <c r="I31" i="10"/>
  <c r="B31" i="10" s="1"/>
  <c r="I29" i="10"/>
  <c r="C29" i="10" s="1"/>
  <c r="D12" i="1"/>
  <c r="G12" i="1" s="1"/>
  <c r="B12" i="1" s="1"/>
  <c r="D10" i="1"/>
  <c r="G10" i="1" s="1"/>
  <c r="B10" i="1" s="1"/>
  <c r="D8" i="1"/>
  <c r="G8" i="1" s="1"/>
  <c r="B8" i="1" s="1"/>
  <c r="E23" i="6"/>
  <c r="E21" i="6"/>
  <c r="E19" i="6"/>
  <c r="E17" i="6"/>
  <c r="E15" i="6"/>
  <c r="E13" i="6"/>
  <c r="E11" i="6"/>
  <c r="E9" i="6"/>
  <c r="D26" i="3"/>
  <c r="G26" i="3" s="1"/>
  <c r="B26" i="3" s="1"/>
  <c r="D24" i="3"/>
  <c r="G24" i="3" s="1"/>
  <c r="B24" i="3" s="1"/>
  <c r="D22" i="3"/>
  <c r="G22" i="3" s="1"/>
  <c r="B22" i="3" s="1"/>
  <c r="D20" i="3"/>
  <c r="G20" i="3" s="1"/>
  <c r="B20" i="3" s="1"/>
  <c r="D18" i="3"/>
  <c r="G18" i="3" s="1"/>
  <c r="B18" i="3" s="1"/>
  <c r="D16" i="3"/>
  <c r="G16" i="3" s="1"/>
  <c r="B16" i="3" s="1"/>
  <c r="D14" i="3"/>
  <c r="D12" i="3"/>
  <c r="G12" i="3" s="1"/>
  <c r="B12" i="3" s="1"/>
  <c r="D10" i="3"/>
  <c r="G10" i="3" s="1"/>
  <c r="B10" i="3" s="1"/>
  <c r="D8" i="3"/>
  <c r="G14" i="3"/>
  <c r="B14" i="3" s="1"/>
  <c r="B13" i="11"/>
  <c r="B12" i="11"/>
  <c r="B9" i="11"/>
  <c r="B7" i="11"/>
  <c r="B7" i="4"/>
  <c r="B8" i="2"/>
  <c r="B9" i="2"/>
  <c r="B10" i="2"/>
  <c r="B11" i="2"/>
  <c r="B12" i="2"/>
  <c r="B13" i="2"/>
  <c r="B14" i="2"/>
  <c r="B15" i="2"/>
  <c r="B16" i="2"/>
  <c r="B7" i="2"/>
  <c r="B8" i="10"/>
  <c r="B21" i="7"/>
  <c r="B20" i="7"/>
  <c r="B17" i="7"/>
  <c r="B15" i="7"/>
  <c r="B13" i="7"/>
  <c r="B11" i="7"/>
  <c r="B9" i="7"/>
  <c r="B7" i="7"/>
  <c r="B11" i="1"/>
  <c r="B9" i="1"/>
  <c r="B12" i="8" l="1"/>
  <c r="B11" i="8"/>
  <c r="B10" i="8"/>
  <c r="B9" i="8"/>
  <c r="B8" i="8"/>
  <c r="B7" i="8"/>
  <c r="I31" i="6"/>
  <c r="B31" i="6" s="1"/>
  <c r="C30" i="6"/>
  <c r="I29" i="6"/>
  <c r="C29" i="6" s="1"/>
  <c r="B30" i="6"/>
  <c r="H23" i="6"/>
  <c r="B23" i="6" s="1"/>
  <c r="B22" i="6"/>
  <c r="H21" i="6"/>
  <c r="B21" i="6" s="1"/>
  <c r="B20" i="6"/>
  <c r="H19" i="6"/>
  <c r="B19" i="6" s="1"/>
  <c r="B18" i="6"/>
  <c r="H17" i="6"/>
  <c r="B17" i="6" s="1"/>
  <c r="B16" i="6"/>
  <c r="H15" i="6"/>
  <c r="B15" i="6" s="1"/>
  <c r="B14" i="6"/>
  <c r="H13" i="6"/>
  <c r="B13" i="6" s="1"/>
  <c r="B12" i="6"/>
  <c r="H11" i="6"/>
  <c r="B11" i="6" s="1"/>
  <c r="B10" i="6"/>
  <c r="H9" i="6"/>
  <c r="B9" i="6" s="1"/>
  <c r="B8" i="6"/>
  <c r="B9" i="4"/>
  <c r="B8" i="4"/>
  <c r="B7" i="1"/>
  <c r="B25" i="3"/>
  <c r="B23" i="3"/>
  <c r="B21" i="3"/>
  <c r="B19" i="3"/>
  <c r="B17" i="3"/>
  <c r="B15" i="3"/>
  <c r="B13" i="3"/>
  <c r="B11" i="3"/>
  <c r="B9" i="3"/>
  <c r="B7" i="3"/>
  <c r="G8" i="3" l="1"/>
  <c r="B8" i="3" s="1"/>
</calcChain>
</file>

<file path=xl/sharedStrings.xml><?xml version="1.0" encoding="utf-8"?>
<sst xmlns="http://schemas.openxmlformats.org/spreadsheetml/2006/main" count="437" uniqueCount="121">
  <si>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</si>
  <si>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</si>
  <si>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</si>
  <si>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</si>
  <si>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</si>
  <si>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</si>
  <si>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</si>
  <si>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</si>
  <si>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</si>
  <si>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</si>
  <si>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</si>
  <si>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</si>
  <si>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</si>
  <si>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</si>
  <si>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</si>
  <si>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</si>
  <si>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</si>
  <si>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</si>
  <si>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</si>
  <si>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</si>
  <si>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</si>
  <si>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</si>
  <si>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</si>
  <si>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</si>
  <si>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</si>
  <si>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</si>
  <si>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</si>
  <si>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</si>
  <si>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</si>
  <si>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</si>
  <si>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</si>
  <si>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</si>
  <si>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</si>
  <si>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</si>
  <si>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-----------------------------------------------</t>
  </si>
  <si>
    <t>==================================</t>
  </si>
  <si>
    <t>Edad^2: Mujer</t>
  </si>
  <si>
    <t>Estadisticas Descriptivas Variables Seleccionadas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</si>
  <si>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</si>
  <si>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</si>
  <si>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</si>
  <si>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</si>
  <si>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</si>
  <si>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</si>
  <si>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</si>
  <si>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</si>
  <si>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</si>
  <si>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</si>
  <si>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</si>
  <si>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</si>
  <si>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</si>
  <si>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</si>
  <si>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</si>
  <si>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</si>
  <si>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</si>
  <si>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</si>
  <si>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</si>
  <si>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</si>
  <si>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</si>
  <si>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</si>
  <si>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</si>
  <si>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Nivel Educativo Medio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</si>
  <si>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</si>
  <si>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</si>
  <si>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</si>
  <si>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</si>
  <si>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</si>
  <si>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</si>
  <si>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</si>
  <si>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</si>
  <si>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</si>
  <si>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</si>
  <si>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</si>
  <si>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</si>
  <si>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</si>
  <si>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</si>
  <si>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</si>
  <si>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</si>
  <si>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</si>
  <si>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(3)</t>
  </si>
  <si>
    <t>(4)</t>
  </si>
  <si>
    <t>Constant</t>
  </si>
  <si>
    <t>Nota 2: (1) y (2) con muestra única y (3) y (4) con Bootstrap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</si>
  <si>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</si>
  <si>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</si>
  <si>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</si>
  <si>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</si>
  <si>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</si>
  <si>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</si>
  <si>
    <t>(</t>
  </si>
  <si>
    <t>)</t>
  </si>
  <si>
    <t>Lunes</t>
  </si>
  <si>
    <t>Martes</t>
  </si>
  <si>
    <t>Miércoles</t>
  </si>
  <si>
    <t>Jueves</t>
  </si>
  <si>
    <t>Viernes</t>
  </si>
  <si>
    <t>Sábado</t>
  </si>
  <si>
    <t>Ingreso Monetario 1</t>
  </si>
  <si>
    <t>Ingreso Monetario 2</t>
  </si>
  <si>
    <t>Rem. Adicionales en Especie</t>
  </si>
  <si>
    <t>Rem. Adicionales Monetarias</t>
  </si>
  <si>
    <t>Salario por Hora</t>
  </si>
  <si>
    <t>Ingreso Laboral Mensual</t>
  </si>
  <si>
    <t>Ingreso Laboral por Hora</t>
  </si>
  <si>
    <t>=======================================================================================</t>
  </si>
  <si>
    <t>---------------------------------------------------------------------------------------------------------------------------</t>
  </si>
  <si>
    <t>--------------------------------------------------------------------------------------------------------------------------</t>
  </si>
  <si>
    <t>Estadisticas Descriptivas Variables de Ingreso</t>
  </si>
  <si>
    <t>Ingresos</t>
  </si>
  <si>
    <t>Tamaño Empresas Predominante</t>
  </si>
  <si>
    <t>Variables</t>
  </si>
  <si>
    <t>% de Individuos</t>
  </si>
  <si>
    <t>Cantidad</t>
  </si>
  <si>
    <t>log(w_hora)</t>
  </si>
  <si>
    <t>---------------------------------------------------------------</t>
  </si>
  <si>
    <t>log(w_hora_Resid)</t>
  </si>
  <si>
    <t>Horas trabajadas</t>
  </si>
  <si>
    <t>Tabla 4: Regresión 5</t>
  </si>
  <si>
    <t>Tabla 1: Regresión 4</t>
  </si>
  <si>
    <t>Modelos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</si>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</sst>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"/>
    <numFmt numFmtId="166" formatCode="#,##0.000"/>
    <numFmt numFmtId="167" formatCode="0.0"/>
    <numFmt numFmtId="169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_Comparativ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-0.139***</v>
          </cell>
          <cell r="D9" t="str">
            <v>-0.142***</v>
          </cell>
        </row>
        <row r="10">
          <cell r="B10">
            <v>-1.0999999999999999E-2</v>
          </cell>
          <cell r="D10">
            <v>-1.0999999999999999E-2</v>
          </cell>
        </row>
        <row r="11">
          <cell r="B11" t="str">
            <v>0.041***</v>
          </cell>
          <cell r="D11" t="str">
            <v>0.042***</v>
          </cell>
        </row>
        <row r="12">
          <cell r="B12">
            <v>-3.0000000000000001E-3</v>
          </cell>
          <cell r="D12">
            <v>-3.0000000000000001E-3</v>
          </cell>
        </row>
        <row r="13">
          <cell r="B13" t="str">
            <v>-0.0004***</v>
          </cell>
          <cell r="D13" t="str">
            <v>-0.0004***</v>
          </cell>
        </row>
        <row r="14">
          <cell r="B14">
            <v>-3.0000000000000001E-5</v>
          </cell>
          <cell r="D14">
            <v>-3.0000000000000001E-5</v>
          </cell>
        </row>
        <row r="15">
          <cell r="B15" t="str">
            <v>0.140***</v>
          </cell>
          <cell r="D15" t="str">
            <v>0.147***</v>
          </cell>
        </row>
        <row r="16">
          <cell r="B16">
            <v>-6.0000000000000001E-3</v>
          </cell>
          <cell r="D16">
            <v>-6.0000000000000001E-3</v>
          </cell>
        </row>
        <row r="17">
          <cell r="B17" t="str">
            <v>0.012***</v>
          </cell>
          <cell r="D17" t="str">
            <v>0.012***</v>
          </cell>
        </row>
        <row r="18">
          <cell r="B18">
            <v>-1E-3</v>
          </cell>
          <cell r="D18">
            <v>-1E-3</v>
          </cell>
        </row>
        <row r="19">
          <cell r="B19" t="str">
            <v>-0.0002***</v>
          </cell>
          <cell r="D19" t="str">
            <v>-0.0002***</v>
          </cell>
        </row>
        <row r="20">
          <cell r="B20">
            <v>-2.0000000000000002E-5</v>
          </cell>
          <cell r="D20">
            <v>-2.0000000000000002E-5</v>
          </cell>
        </row>
        <row r="21">
          <cell r="B21" t="str">
            <v>0.053***</v>
          </cell>
          <cell r="D21" t="str">
            <v>0.053***</v>
          </cell>
        </row>
        <row r="22">
          <cell r="B22">
            <v>-2E-3</v>
          </cell>
          <cell r="D22">
            <v>-2E-3</v>
          </cell>
        </row>
        <row r="23">
          <cell r="B23" t="str">
            <v>-0.013***</v>
          </cell>
          <cell r="D23" t="str">
            <v>-0.014***</v>
          </cell>
        </row>
        <row r="24">
          <cell r="B24">
            <v>-5.0000000000000001E-4</v>
          </cell>
          <cell r="D24">
            <v>-5.0000000000000001E-4</v>
          </cell>
        </row>
        <row r="25">
          <cell r="B25" t="str">
            <v>0.150***</v>
          </cell>
          <cell r="D25" t="str">
            <v>0.151***</v>
          </cell>
        </row>
        <row r="26">
          <cell r="B26">
            <v>-1.6E-2</v>
          </cell>
          <cell r="D26">
            <v>-1.6E-2</v>
          </cell>
        </row>
        <row r="27">
          <cell r="B27" t="str">
            <v>0.284***</v>
          </cell>
          <cell r="D27" t="str">
            <v>0.277***</v>
          </cell>
        </row>
        <row r="28">
          <cell r="B28">
            <v>-6.0000000000000001E-3</v>
          </cell>
          <cell r="D28">
            <v>-6.0000000000000001E-3</v>
          </cell>
        </row>
        <row r="29">
          <cell r="C29" t="str">
            <v>-0.139***</v>
          </cell>
          <cell r="E29" t="str">
            <v>-0.142***</v>
          </cell>
        </row>
        <row r="30">
          <cell r="C30">
            <v>-1.0999999999999999E-2</v>
          </cell>
          <cell r="E30">
            <v>-1.0999999999999999E-2</v>
          </cell>
        </row>
        <row r="31">
          <cell r="B31" t="str">
            <v>6.269***</v>
          </cell>
          <cell r="C31">
            <v>0</v>
          </cell>
          <cell r="D31" t="str">
            <v>6.277***</v>
          </cell>
          <cell r="E31">
            <v>0</v>
          </cell>
        </row>
        <row r="32">
          <cell r="B32">
            <v>-6.5000000000000002E-2</v>
          </cell>
          <cell r="C32">
            <v>-5.0000000000000001E-3</v>
          </cell>
          <cell r="D32">
            <v>-6.5000000000000002E-2</v>
          </cell>
          <cell r="E32">
            <v>-5.0000000000000001E-3</v>
          </cell>
        </row>
        <row r="34">
          <cell r="B34">
            <v>9785</v>
          </cell>
          <cell r="C34">
            <v>9785</v>
          </cell>
          <cell r="D34">
            <v>9785</v>
          </cell>
          <cell r="E34">
            <v>9785</v>
          </cell>
        </row>
        <row r="35">
          <cell r="B35">
            <v>0.49199999999999999</v>
          </cell>
          <cell r="C35">
            <v>1.7000000000000001E-2</v>
          </cell>
          <cell r="D35">
            <v>0.49299999999999999</v>
          </cell>
          <cell r="E35">
            <v>1.7999999999999999E-2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-0.139***</v>
          </cell>
        </row>
        <row r="10">
          <cell r="B10">
            <v>-1.0999999999999999E-2</v>
          </cell>
        </row>
        <row r="11">
          <cell r="B11" t="str">
            <v>0.041***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-3.0000000000000001E-5</v>
          </cell>
        </row>
        <row r="15">
          <cell r="B15" t="str">
            <v>0.140***</v>
          </cell>
        </row>
        <row r="16">
          <cell r="B16">
            <v>-6.0000000000000001E-3</v>
          </cell>
        </row>
        <row r="17">
          <cell r="B17" t="str">
            <v>0.012***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0.053***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-5.0000000000000001E-4</v>
          </cell>
        </row>
        <row r="25">
          <cell r="B25" t="str">
            <v>0.150***</v>
          </cell>
        </row>
        <row r="26">
          <cell r="B26">
            <v>-1.6E-2</v>
          </cell>
        </row>
        <row r="27">
          <cell r="B27" t="str">
            <v>0.284***</v>
          </cell>
        </row>
        <row r="28">
          <cell r="B28">
            <v>-6.0000000000000001E-3</v>
          </cell>
        </row>
        <row r="29">
          <cell r="C29" t="str">
            <v>-0.139***</v>
          </cell>
        </row>
        <row r="30">
          <cell r="C30">
            <v>-1.0999999999999999E-2</v>
          </cell>
        </row>
        <row r="32">
          <cell r="B32">
            <v>-6.5000000000000002E-2</v>
          </cell>
          <cell r="C32">
            <v>-5.0000000000000001E-3</v>
          </cell>
        </row>
        <row r="34">
          <cell r="B34">
            <v>9785</v>
          </cell>
          <cell r="C34">
            <v>9785</v>
          </cell>
        </row>
        <row r="35">
          <cell r="B35">
            <v>0.49199999999999999</v>
          </cell>
          <cell r="C35">
            <v>1.7000000000000001E-2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660.12599999999998</v>
          </cell>
        </row>
        <row r="3">
          <cell r="A3">
            <v>-0.16300000000000001</v>
          </cell>
        </row>
        <row r="4">
          <cell r="A4">
            <v>5.2999999999999999E-2</v>
          </cell>
        </row>
        <row r="5">
          <cell r="A5">
            <v>-1E-3</v>
          </cell>
        </row>
        <row r="6">
          <cell r="A6">
            <v>0.189</v>
          </cell>
        </row>
        <row r="7">
          <cell r="A7">
            <v>1.4999999999999999E-2</v>
          </cell>
        </row>
        <row r="8">
          <cell r="A8">
            <v>0</v>
          </cell>
        </row>
        <row r="9">
          <cell r="A9">
            <v>6.8000000000000005E-2</v>
          </cell>
        </row>
        <row r="10">
          <cell r="A10">
            <v>-1.6E-2</v>
          </cell>
        </row>
        <row r="11">
          <cell r="A11">
            <v>0.20300000000000001</v>
          </cell>
        </row>
        <row r="12">
          <cell r="A12">
            <v>0.41099999999999998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0.062***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8.9999999999999993E-3</v>
          </cell>
        </row>
        <row r="13">
          <cell r="B13">
            <v>-0.13900000000000001</v>
          </cell>
        </row>
        <row r="14">
          <cell r="B14">
            <v>4.0000000000000001E-3</v>
          </cell>
        </row>
        <row r="15">
          <cell r="B15">
            <v>-7.0000000000000001E-3</v>
          </cell>
        </row>
        <row r="16">
          <cell r="B16" t="str">
            <v>-0.0002*</v>
          </cell>
        </row>
        <row r="17">
          <cell r="B17">
            <v>-1E-4</v>
          </cell>
        </row>
        <row r="18">
          <cell r="B18" t="str">
            <v>7.324***</v>
          </cell>
        </row>
        <row r="19">
          <cell r="B19">
            <v>-9.5000000000000001E-2</v>
          </cell>
        </row>
        <row r="21">
          <cell r="B21">
            <v>9785</v>
          </cell>
        </row>
        <row r="22">
          <cell r="B22">
            <v>4.3999999999999997E-2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N31"/>
  <sheetViews>
    <sheetView showGridLines="0" topLeftCell="A12" zoomScaleNormal="100" workbookViewId="0">
      <selection activeCell="I20" sqref="I20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14" s="1" customFormat="1" x14ac:dyDescent="0.25">
      <c r="A1" s="46" t="s">
        <v>9</v>
      </c>
      <c r="B1" s="46"/>
    </row>
    <row r="2" spans="1:14" x14ac:dyDescent="0.25">
      <c r="A2" s="47" t="s">
        <v>0</v>
      </c>
      <c r="B2" s="47"/>
    </row>
    <row r="3" spans="1:14" ht="30.75" customHeight="1" x14ac:dyDescent="0.25">
      <c r="B3" s="2" t="s">
        <v>6</v>
      </c>
    </row>
    <row r="4" spans="1:14" x14ac:dyDescent="0.25">
      <c r="A4" s="48" t="s">
        <v>7</v>
      </c>
      <c r="B4" s="47"/>
    </row>
    <row r="5" spans="1:14" x14ac:dyDescent="0.25">
      <c r="B5" s="3" t="s">
        <v>1</v>
      </c>
    </row>
    <row r="6" spans="1:14" x14ac:dyDescent="0.25">
      <c r="A6" s="48" t="s">
        <v>7</v>
      </c>
      <c r="B6" s="47"/>
    </row>
    <row r="7" spans="1:14" x14ac:dyDescent="0.25">
      <c r="A7" t="s">
        <v>10</v>
      </c>
      <c r="B7" s="5" t="str">
        <f>+[1]Sheet1!B8</f>
        <v>0.143***</v>
      </c>
    </row>
    <row r="8" spans="1:14" x14ac:dyDescent="0.25">
      <c r="B8" s="5" t="str">
        <f>+G8</f>
        <v>(0.006)</v>
      </c>
      <c r="D8" s="28" t="str">
        <f>+MID([1]Sheet1!B9,2,5)</f>
        <v>0.006</v>
      </c>
      <c r="E8" t="s">
        <v>89</v>
      </c>
      <c r="F8" t="s">
        <v>90</v>
      </c>
      <c r="G8" t="str">
        <f>+E8&amp;D8&amp;F8</f>
        <v>(0.006)</v>
      </c>
    </row>
    <row r="9" spans="1:14" x14ac:dyDescent="0.25">
      <c r="A9" t="s">
        <v>11</v>
      </c>
      <c r="B9" s="5" t="str">
        <f>+[1]Sheet1!B10</f>
        <v>0.013***</v>
      </c>
    </row>
    <row r="10" spans="1:14" x14ac:dyDescent="0.25">
      <c r="B10" s="5" t="str">
        <f>+G10</f>
        <v>(0.001)</v>
      </c>
      <c r="D10" s="28" t="str">
        <f>+MID([1]Sheet1!B11,2,5)</f>
        <v>0.001</v>
      </c>
      <c r="E10" t="s">
        <v>89</v>
      </c>
      <c r="F10" t="s">
        <v>90</v>
      </c>
      <c r="G10" t="str">
        <f>+E10&amp;D10&amp;F10</f>
        <v>(0.001)</v>
      </c>
      <c r="K10" t="s">
        <v>91</v>
      </c>
      <c r="L10">
        <v>8</v>
      </c>
      <c r="M10">
        <v>2</v>
      </c>
      <c r="N10">
        <v>2</v>
      </c>
    </row>
    <row r="11" spans="1:14" x14ac:dyDescent="0.25">
      <c r="A11" t="s">
        <v>12</v>
      </c>
      <c r="B11" s="5" t="str">
        <f>+[1]Sheet1!B12</f>
        <v>-0.0002***</v>
      </c>
      <c r="K11" t="s">
        <v>92</v>
      </c>
      <c r="L11">
        <v>8</v>
      </c>
      <c r="M11">
        <v>2</v>
      </c>
      <c r="N11">
        <v>2</v>
      </c>
    </row>
    <row r="12" spans="1:14" x14ac:dyDescent="0.25">
      <c r="B12" s="5" t="str">
        <f>+G12</f>
        <v>(0.000)</v>
      </c>
      <c r="D12" s="28" t="str">
        <f>+MID([1]Sheet1!B13,2,5)</f>
        <v>0.000</v>
      </c>
      <c r="E12" t="s">
        <v>89</v>
      </c>
      <c r="F12" t="s">
        <v>90</v>
      </c>
      <c r="G12" t="str">
        <f>+E12&amp;D12&amp;F12</f>
        <v>(0.000)</v>
      </c>
      <c r="K12" t="s">
        <v>93</v>
      </c>
      <c r="L12">
        <v>8</v>
      </c>
      <c r="M12">
        <v>2</v>
      </c>
      <c r="N12">
        <v>2</v>
      </c>
    </row>
    <row r="13" spans="1:14" x14ac:dyDescent="0.25">
      <c r="A13" t="s">
        <v>2</v>
      </c>
      <c r="B13" s="5" t="str">
        <f>+[1]Sheet1!B14</f>
        <v>0.132***</v>
      </c>
      <c r="K13" t="s">
        <v>94</v>
      </c>
      <c r="L13">
        <v>8</v>
      </c>
      <c r="M13">
        <v>2</v>
      </c>
      <c r="N13">
        <v>2</v>
      </c>
    </row>
    <row r="14" spans="1:14" x14ac:dyDescent="0.25">
      <c r="B14" s="5" t="str">
        <f>+G14</f>
        <v>(0.011)</v>
      </c>
      <c r="D14" s="28" t="str">
        <f>+MID([1]Sheet1!B15,2,5)</f>
        <v>0.011</v>
      </c>
      <c r="E14" t="s">
        <v>89</v>
      </c>
      <c r="F14" t="s">
        <v>90</v>
      </c>
      <c r="G14" t="str">
        <f>+E14&amp;D14&amp;F14</f>
        <v>(0.011)</v>
      </c>
      <c r="K14" t="s">
        <v>95</v>
      </c>
      <c r="L14">
        <v>8</v>
      </c>
      <c r="M14">
        <v>2</v>
      </c>
      <c r="N14">
        <v>2</v>
      </c>
    </row>
    <row r="15" spans="1:14" x14ac:dyDescent="0.25">
      <c r="A15" t="s">
        <v>3</v>
      </c>
      <c r="B15" s="5" t="str">
        <f>+[1]Sheet1!B16</f>
        <v>0.008***</v>
      </c>
      <c r="K15" t="s">
        <v>96</v>
      </c>
      <c r="L15">
        <v>8</v>
      </c>
      <c r="M15">
        <v>2</v>
      </c>
      <c r="N15">
        <v>2</v>
      </c>
    </row>
    <row r="16" spans="1:14" x14ac:dyDescent="0.25">
      <c r="B16" s="5" t="str">
        <f>+G16</f>
        <v>(0.001)</v>
      </c>
      <c r="D16" s="28" t="str">
        <f>+MID([1]Sheet1!B17,2,5)</f>
        <v>0.001</v>
      </c>
      <c r="E16" t="s">
        <v>89</v>
      </c>
      <c r="F16" t="s">
        <v>90</v>
      </c>
      <c r="G16" t="str">
        <f>+E16&amp;D16&amp;F16</f>
        <v>(0.001)</v>
      </c>
    </row>
    <row r="17" spans="1:7" x14ac:dyDescent="0.25">
      <c r="A17" t="s">
        <v>13</v>
      </c>
      <c r="B17" s="5" t="str">
        <f>+[1]Sheet1!B18</f>
        <v>-0.012***</v>
      </c>
    </row>
    <row r="18" spans="1:7" x14ac:dyDescent="0.25">
      <c r="B18" s="5" t="str">
        <f>+G18</f>
        <v>(0.000)</v>
      </c>
      <c r="D18" s="28" t="str">
        <f>+MID([1]Sheet1!B19,2,5)</f>
        <v>0.000</v>
      </c>
      <c r="E18" t="s">
        <v>89</v>
      </c>
      <c r="F18" t="s">
        <v>90</v>
      </c>
      <c r="G18" t="str">
        <f>+E18&amp;D18&amp;F18</f>
        <v>(0.000)</v>
      </c>
    </row>
    <row r="19" spans="1:7" x14ac:dyDescent="0.25">
      <c r="A19" t="s">
        <v>14</v>
      </c>
      <c r="B19" s="5" t="str">
        <f>+[1]Sheet1!B20</f>
        <v>0.054***</v>
      </c>
    </row>
    <row r="20" spans="1:7" x14ac:dyDescent="0.25">
      <c r="B20" s="5" t="str">
        <f>+G20</f>
        <v>(0.002)</v>
      </c>
      <c r="D20" s="28" t="str">
        <f>+MID([1]Sheet1!B21,2,5)</f>
        <v>0.002</v>
      </c>
      <c r="E20" t="s">
        <v>89</v>
      </c>
      <c r="F20" t="s">
        <v>90</v>
      </c>
      <c r="G20" t="str">
        <f>+E20&amp;D20&amp;F20</f>
        <v>(0.002)</v>
      </c>
    </row>
    <row r="21" spans="1:7" x14ac:dyDescent="0.25">
      <c r="A21" t="s">
        <v>4</v>
      </c>
      <c r="B21" s="5" t="str">
        <f>+[1]Sheet1!B22</f>
        <v>0.165***</v>
      </c>
    </row>
    <row r="22" spans="1:7" x14ac:dyDescent="0.25">
      <c r="B22" s="5" t="str">
        <f>+G22</f>
        <v>(0.016)</v>
      </c>
      <c r="D22" s="28" t="str">
        <f>+MID([1]Sheet1!B23,2,5)</f>
        <v>0.016</v>
      </c>
      <c r="E22" t="s">
        <v>89</v>
      </c>
      <c r="F22" t="s">
        <v>90</v>
      </c>
      <c r="G22" t="str">
        <f>+E22&amp;D22&amp;F22</f>
        <v>(0.016)</v>
      </c>
    </row>
    <row r="23" spans="1:7" x14ac:dyDescent="0.25">
      <c r="A23" t="s">
        <v>5</v>
      </c>
      <c r="B23" s="5" t="str">
        <f>+[1]Sheet1!B24</f>
        <v>0.282***</v>
      </c>
    </row>
    <row r="24" spans="1:7" x14ac:dyDescent="0.25">
      <c r="B24" s="5" t="str">
        <f>+G24</f>
        <v>(0.006)</v>
      </c>
      <c r="D24" s="28" t="str">
        <f>+MID([1]Sheet1!B25,2,5)</f>
        <v>0.006</v>
      </c>
      <c r="E24" t="s">
        <v>89</v>
      </c>
      <c r="F24" t="s">
        <v>90</v>
      </c>
      <c r="G24" t="str">
        <f>+E24&amp;D24&amp;F24</f>
        <v>(0.006)</v>
      </c>
    </row>
    <row r="25" spans="1:7" x14ac:dyDescent="0.25">
      <c r="A25" t="s">
        <v>15</v>
      </c>
      <c r="B25" s="5" t="str">
        <f>+[1]Sheet1!B26</f>
        <v>6.667***</v>
      </c>
    </row>
    <row r="26" spans="1:7" x14ac:dyDescent="0.25">
      <c r="B26" s="5" t="str">
        <f>+G26</f>
        <v>(0.049)</v>
      </c>
      <c r="D26" s="28" t="str">
        <f>+MID([1]Sheet1!B27,2,5)</f>
        <v>0.049</v>
      </c>
      <c r="E26" t="s">
        <v>89</v>
      </c>
      <c r="F26" t="s">
        <v>90</v>
      </c>
      <c r="G26" t="str">
        <f>+E26&amp;D26&amp;F26</f>
        <v>(0.049)</v>
      </c>
    </row>
    <row r="27" spans="1:7" x14ac:dyDescent="0.25">
      <c r="A27" s="48" t="s">
        <v>8</v>
      </c>
      <c r="B27" s="48"/>
    </row>
    <row r="28" spans="1:7" x14ac:dyDescent="0.25">
      <c r="A28" t="s">
        <v>16</v>
      </c>
      <c r="B28" s="4">
        <v>9785</v>
      </c>
    </row>
    <row r="29" spans="1:7" ht="17.25" x14ac:dyDescent="0.25">
      <c r="A29" t="s">
        <v>17</v>
      </c>
      <c r="B29" s="3">
        <v>0.48399999999999999</v>
      </c>
    </row>
    <row r="30" spans="1:7" x14ac:dyDescent="0.25">
      <c r="A30" s="47" t="s">
        <v>0</v>
      </c>
      <c r="B30" s="47"/>
    </row>
    <row r="31" spans="1:7" x14ac:dyDescent="0.25">
      <c r="A31" s="45" t="s">
        <v>18</v>
      </c>
      <c r="B31" s="45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honeticPr fontId="4" type="noConversion"/>
  <pageMargins left="0.7" right="0.7" top="0.75" bottom="0.75" header="0.3" footer="0.3"/>
  <ignoredErrors>
    <ignoredError sqref="B9:B2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G23"/>
  <sheetViews>
    <sheetView showGridLines="0" zoomScaleNormal="100" workbookViewId="0">
      <selection activeCell="A19" sqref="A19:B19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46" t="s">
        <v>117</v>
      </c>
      <c r="B1" s="46"/>
    </row>
    <row r="2" spans="1:7" x14ac:dyDescent="0.25">
      <c r="A2" s="47" t="s">
        <v>0</v>
      </c>
      <c r="B2" s="47"/>
    </row>
    <row r="3" spans="1:7" ht="28.5" customHeight="1" x14ac:dyDescent="0.25">
      <c r="B3" s="2" t="s">
        <v>6</v>
      </c>
    </row>
    <row r="4" spans="1:7" x14ac:dyDescent="0.25">
      <c r="A4" s="50" t="s">
        <v>30</v>
      </c>
      <c r="B4" s="50"/>
    </row>
    <row r="5" spans="1:7" x14ac:dyDescent="0.25">
      <c r="B5" s="3" t="s">
        <v>1</v>
      </c>
    </row>
    <row r="6" spans="1:7" x14ac:dyDescent="0.25">
      <c r="A6" s="7" t="s">
        <v>34</v>
      </c>
      <c r="B6"/>
    </row>
    <row r="7" spans="1:7" x14ac:dyDescent="0.25">
      <c r="A7" t="s">
        <v>3</v>
      </c>
      <c r="B7" s="8" t="str">
        <f>+[8]Sheet1!B8</f>
        <v>0.062***</v>
      </c>
    </row>
    <row r="8" spans="1:7" x14ac:dyDescent="0.25">
      <c r="B8" s="8" t="str">
        <f>+G8</f>
        <v>(0.005)</v>
      </c>
      <c r="D8" s="28" t="str">
        <f>+MID([8]Sheet1!B9,2,5)</f>
        <v>0.005</v>
      </c>
      <c r="E8" t="s">
        <v>89</v>
      </c>
      <c r="F8" t="s">
        <v>90</v>
      </c>
      <c r="G8" t="str">
        <f>+E8&amp;D8&amp;F8</f>
        <v>(0.005)</v>
      </c>
    </row>
    <row r="9" spans="1:7" x14ac:dyDescent="0.25">
      <c r="A9" t="s">
        <v>21</v>
      </c>
      <c r="B9" s="8" t="str">
        <f>+[8]Sheet1!B10</f>
        <v>-0.001***</v>
      </c>
    </row>
    <row r="10" spans="1:7" x14ac:dyDescent="0.25">
      <c r="B10" s="8" t="str">
        <f>+G10</f>
        <v>(0.000)</v>
      </c>
      <c r="D10" s="28" t="str">
        <f>+MID([8]Sheet1!B11,2,5)</f>
        <v>0.000</v>
      </c>
      <c r="E10" t="s">
        <v>89</v>
      </c>
      <c r="F10" t="s">
        <v>90</v>
      </c>
      <c r="G10" t="str">
        <f>+E10&amp;D10&amp;F10</f>
        <v>(0.000)</v>
      </c>
    </row>
    <row r="11" spans="1:7" x14ac:dyDescent="0.25">
      <c r="A11" t="s">
        <v>24</v>
      </c>
      <c r="B11" s="8">
        <f>+[8]Sheet1!B12</f>
        <v>8.9999999999999993E-3</v>
      </c>
    </row>
    <row r="12" spans="1:7" x14ac:dyDescent="0.25">
      <c r="B12" s="8" t="str">
        <f>+G12</f>
        <v>(0.139)</v>
      </c>
      <c r="D12" s="28" t="str">
        <f>+MID([8]Sheet1!B13,2,5)</f>
        <v>0.139</v>
      </c>
      <c r="E12" t="s">
        <v>89</v>
      </c>
      <c r="F12" t="s">
        <v>90</v>
      </c>
      <c r="G12" t="str">
        <f>+E12&amp;D12&amp;F12</f>
        <v>(0.139)</v>
      </c>
    </row>
    <row r="13" spans="1:7" x14ac:dyDescent="0.25">
      <c r="A13" t="s">
        <v>32</v>
      </c>
      <c r="B13" s="8">
        <f>+[8]Sheet1!B14</f>
        <v>4.0000000000000001E-3</v>
      </c>
    </row>
    <row r="14" spans="1:7" x14ac:dyDescent="0.25">
      <c r="B14" s="8" t="str">
        <f>+G14</f>
        <v>(0.007)</v>
      </c>
      <c r="D14" s="28" t="str">
        <f>+MID([8]Sheet1!B15,2,5)</f>
        <v>0.007</v>
      </c>
      <c r="E14" t="s">
        <v>89</v>
      </c>
      <c r="F14" t="s">
        <v>90</v>
      </c>
      <c r="G14" t="str">
        <f>+E14&amp;D14&amp;F14</f>
        <v>(0.007)</v>
      </c>
    </row>
    <row r="15" spans="1:7" x14ac:dyDescent="0.25">
      <c r="A15" t="s">
        <v>33</v>
      </c>
      <c r="B15" s="8" t="str">
        <f>+[8]Sheet1!B16</f>
        <v>-0.0002*</v>
      </c>
    </row>
    <row r="16" spans="1:7" x14ac:dyDescent="0.25">
      <c r="B16" s="8" t="str">
        <f>+G16</f>
        <v>(0.000)</v>
      </c>
      <c r="D16" s="28" t="str">
        <f>+MID([8]Sheet1!B17,2,5)</f>
        <v>0.000</v>
      </c>
      <c r="E16" t="s">
        <v>89</v>
      </c>
      <c r="F16" t="s">
        <v>90</v>
      </c>
      <c r="G16" t="str">
        <f>+E16&amp;D16&amp;F16</f>
        <v>(0.000)</v>
      </c>
    </row>
    <row r="17" spans="1:7" x14ac:dyDescent="0.25">
      <c r="A17" t="s">
        <v>15</v>
      </c>
      <c r="B17" s="8" t="str">
        <f>+[8]Sheet1!B18</f>
        <v>7.324***</v>
      </c>
    </row>
    <row r="18" spans="1:7" x14ac:dyDescent="0.25">
      <c r="B18" s="8" t="str">
        <f>+G18</f>
        <v>(0.095)</v>
      </c>
      <c r="D18" s="28" t="str">
        <f>+MID([8]Sheet1!B19,2,5)</f>
        <v>0.095</v>
      </c>
      <c r="E18" t="s">
        <v>89</v>
      </c>
      <c r="F18" t="s">
        <v>90</v>
      </c>
      <c r="G18" t="str">
        <f>+E18&amp;D18&amp;F18</f>
        <v>(0.095)</v>
      </c>
    </row>
    <row r="19" spans="1:7" x14ac:dyDescent="0.25">
      <c r="A19" s="50" t="s">
        <v>28</v>
      </c>
      <c r="B19" s="50"/>
    </row>
    <row r="20" spans="1:7" x14ac:dyDescent="0.25">
      <c r="A20" t="s">
        <v>16</v>
      </c>
      <c r="B20" s="4">
        <f>+[8]Sheet1!B21</f>
        <v>9785</v>
      </c>
    </row>
    <row r="21" spans="1:7" ht="17.25" x14ac:dyDescent="0.25">
      <c r="A21" t="s">
        <v>17</v>
      </c>
      <c r="B21" s="8">
        <f>+[8]Sheet1!B22</f>
        <v>4.3999999999999997E-2</v>
      </c>
    </row>
    <row r="22" spans="1:7" x14ac:dyDescent="0.25">
      <c r="A22" s="7" t="s">
        <v>35</v>
      </c>
      <c r="B22"/>
    </row>
    <row r="23" spans="1:7" x14ac:dyDescent="0.25">
      <c r="A23" s="45" t="s">
        <v>18</v>
      </c>
      <c r="B23" s="45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  <ignoredErrors>
    <ignoredError sqref="B9:B1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AFD5-A845-4867-81B2-692C5CAE8C57}">
  <dimension ref="A1:B20"/>
  <sheetViews>
    <sheetView showGridLines="0" tabSelected="1" workbookViewId="0">
      <selection activeCell="I14" sqref="I14"/>
    </sheetView>
  </sheetViews>
  <sheetFormatPr baseColWidth="10" defaultRowHeight="15" x14ac:dyDescent="0.25"/>
  <sheetData>
    <row r="1" spans="1:2" x14ac:dyDescent="0.25">
      <c r="A1" s="47" t="s">
        <v>0</v>
      </c>
      <c r="B1" s="47"/>
    </row>
    <row r="2" spans="1:2" x14ac:dyDescent="0.25">
      <c r="A2" s="43" t="s">
        <v>119</v>
      </c>
      <c r="B2" s="43" t="s">
        <v>120</v>
      </c>
    </row>
    <row r="3" spans="1:2" x14ac:dyDescent="0.25">
      <c r="A3" s="47" t="s">
        <v>0</v>
      </c>
      <c r="B3" s="47"/>
    </row>
    <row r="4" spans="1:2" x14ac:dyDescent="0.25">
      <c r="A4" s="57">
        <v>1</v>
      </c>
      <c r="B4" s="56">
        <v>0.68287347022721512</v>
      </c>
    </row>
    <row r="5" spans="1:2" x14ac:dyDescent="0.25">
      <c r="A5" s="57">
        <v>2</v>
      </c>
      <c r="B5" s="56">
        <v>0.69597080858733518</v>
      </c>
    </row>
    <row r="6" spans="1:2" x14ac:dyDescent="0.25">
      <c r="A6" s="57">
        <f>+A5+1</f>
        <v>3</v>
      </c>
      <c r="B6" s="56">
        <v>0.6829147095320236</v>
      </c>
    </row>
    <row r="7" spans="1:2" x14ac:dyDescent="0.25">
      <c r="A7" s="57">
        <f t="shared" ref="A7:A19" si="0">+A6+1</f>
        <v>4</v>
      </c>
      <c r="B7" s="56">
        <v>0.67093977229902446</v>
      </c>
    </row>
    <row r="8" spans="1:2" x14ac:dyDescent="0.25">
      <c r="A8" s="57">
        <f t="shared" si="0"/>
        <v>5</v>
      </c>
      <c r="B8" s="56">
        <v>0.58989816952723362</v>
      </c>
    </row>
    <row r="9" spans="1:2" x14ac:dyDescent="0.25">
      <c r="A9" s="57">
        <f t="shared" si="0"/>
        <v>6</v>
      </c>
      <c r="B9" s="56">
        <v>0.54865922211728502</v>
      </c>
    </row>
    <row r="10" spans="1:2" x14ac:dyDescent="0.25">
      <c r="A10" s="57">
        <f t="shared" si="0"/>
        <v>7</v>
      </c>
      <c r="B10" s="56">
        <v>0.52951949159451017</v>
      </c>
    </row>
    <row r="11" spans="1:2" x14ac:dyDescent="0.25">
      <c r="A11" s="57">
        <f t="shared" si="0"/>
        <v>8</v>
      </c>
      <c r="B11" s="56">
        <v>0.51492525684592161</v>
      </c>
    </row>
    <row r="12" spans="1:2" x14ac:dyDescent="0.25">
      <c r="A12" s="57">
        <f t="shared" si="0"/>
        <v>9</v>
      </c>
      <c r="B12" s="56">
        <v>0.51309849788958362</v>
      </c>
    </row>
    <row r="13" spans="1:2" x14ac:dyDescent="0.25">
      <c r="A13" s="57">
        <f t="shared" si="0"/>
        <v>10</v>
      </c>
      <c r="B13" s="56">
        <v>0.51773706591766577</v>
      </c>
    </row>
    <row r="14" spans="1:2" x14ac:dyDescent="0.25">
      <c r="A14" s="57">
        <f t="shared" si="0"/>
        <v>11</v>
      </c>
      <c r="B14" s="56">
        <v>0.51239426695415313</v>
      </c>
    </row>
    <row r="15" spans="1:2" x14ac:dyDescent="0.25">
      <c r="A15" s="57">
        <f t="shared" si="0"/>
        <v>12</v>
      </c>
      <c r="B15" s="56">
        <v>0.51185416673358008</v>
      </c>
    </row>
    <row r="16" spans="1:2" x14ac:dyDescent="0.25">
      <c r="A16" s="57">
        <f t="shared" si="0"/>
        <v>13</v>
      </c>
      <c r="B16" s="56">
        <v>0.51244915488646092</v>
      </c>
    </row>
    <row r="17" spans="1:2" x14ac:dyDescent="0.25">
      <c r="A17" s="57">
        <f t="shared" si="0"/>
        <v>14</v>
      </c>
      <c r="B17" s="56">
        <v>0.45988759600921397</v>
      </c>
    </row>
    <row r="18" spans="1:2" x14ac:dyDescent="0.25">
      <c r="A18" s="57">
        <f t="shared" si="0"/>
        <v>15</v>
      </c>
      <c r="B18" s="56">
        <v>0.45913494261473681</v>
      </c>
    </row>
    <row r="19" spans="1:2" x14ac:dyDescent="0.25">
      <c r="A19" s="57">
        <f t="shared" si="0"/>
        <v>16</v>
      </c>
      <c r="B19" s="56">
        <v>0.45692443382729919</v>
      </c>
    </row>
    <row r="20" spans="1:2" x14ac:dyDescent="0.25">
      <c r="A20" s="50" t="s">
        <v>28</v>
      </c>
      <c r="B20" s="50"/>
    </row>
  </sheetData>
  <mergeCells count="3">
    <mergeCell ref="A3:B3"/>
    <mergeCell ref="A1:B1"/>
    <mergeCell ref="A20:B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N38"/>
  <sheetViews>
    <sheetView showGridLines="0" topLeftCell="A28" workbookViewId="0">
      <selection activeCell="I35" sqref="I35"/>
    </sheetView>
  </sheetViews>
  <sheetFormatPr baseColWidth="10" defaultColWidth="11.42578125" defaultRowHeight="15" x14ac:dyDescent="0.25"/>
  <cols>
    <col min="1" max="1" width="16" customWidth="1"/>
    <col min="2" max="2" width="11.28515625" bestFit="1" customWidth="1"/>
    <col min="3" max="5" width="10.7109375" bestFit="1" customWidth="1"/>
    <col min="6" max="6" width="10.7109375" customWidth="1"/>
    <col min="7" max="7" width="13.85546875" customWidth="1"/>
    <col min="8" max="8" width="15.42578125" customWidth="1"/>
    <col min="9" max="9" width="11.5703125" bestFit="1" customWidth="1"/>
    <col min="10" max="11" width="11.7109375" bestFit="1" customWidth="1"/>
    <col min="12" max="12" width="11.5703125" bestFit="1" customWidth="1"/>
    <col min="13" max="13" width="13.85546875" customWidth="1"/>
  </cols>
  <sheetData>
    <row r="2" spans="1:14" x14ac:dyDescent="0.25">
      <c r="A2" s="52" t="s">
        <v>37</v>
      </c>
      <c r="B2" s="52"/>
      <c r="C2" s="52"/>
      <c r="D2" s="52"/>
      <c r="E2" s="52"/>
      <c r="F2" s="52"/>
      <c r="H2" s="52" t="s">
        <v>107</v>
      </c>
      <c r="I2" s="52"/>
      <c r="J2" s="52"/>
      <c r="K2" s="52"/>
      <c r="L2" s="52"/>
      <c r="M2" s="52"/>
    </row>
    <row r="3" spans="1:14" x14ac:dyDescent="0.25">
      <c r="A3" s="53" t="s">
        <v>52</v>
      </c>
      <c r="B3" s="54"/>
      <c r="C3" s="54"/>
      <c r="D3" s="54"/>
      <c r="E3" s="54"/>
      <c r="F3" s="54"/>
      <c r="H3" s="53" t="s">
        <v>104</v>
      </c>
      <c r="I3" s="54"/>
      <c r="J3" s="54"/>
      <c r="K3" s="54"/>
      <c r="L3" s="54"/>
      <c r="M3" s="54"/>
    </row>
    <row r="4" spans="1:14" x14ac:dyDescent="0.25">
      <c r="A4" s="9" t="s">
        <v>110</v>
      </c>
      <c r="B4" s="3" t="s">
        <v>38</v>
      </c>
      <c r="C4" s="3" t="s">
        <v>39</v>
      </c>
      <c r="D4" s="3" t="s">
        <v>41</v>
      </c>
      <c r="E4" s="3" t="s">
        <v>42</v>
      </c>
      <c r="F4" s="3" t="s">
        <v>43</v>
      </c>
      <c r="H4" s="9" t="s">
        <v>108</v>
      </c>
      <c r="I4" s="3" t="s">
        <v>38</v>
      </c>
      <c r="J4" s="3" t="s">
        <v>39</v>
      </c>
      <c r="K4" s="3" t="s">
        <v>41</v>
      </c>
      <c r="L4" s="3" t="s">
        <v>42</v>
      </c>
      <c r="M4" s="3" t="s">
        <v>43</v>
      </c>
    </row>
    <row r="5" spans="1:14" x14ac:dyDescent="0.25">
      <c r="A5" s="53" t="s">
        <v>53</v>
      </c>
      <c r="B5" s="53"/>
      <c r="C5" s="53"/>
      <c r="D5" s="53"/>
      <c r="E5" s="53"/>
      <c r="F5" s="53"/>
      <c r="H5" s="53" t="s">
        <v>105</v>
      </c>
      <c r="I5" s="53"/>
      <c r="J5" s="53"/>
      <c r="K5" s="53"/>
      <c r="L5" s="53"/>
      <c r="M5" s="53"/>
    </row>
    <row r="6" spans="1:14" x14ac:dyDescent="0.25">
      <c r="A6" s="9" t="s">
        <v>40</v>
      </c>
      <c r="B6" s="4">
        <v>9785</v>
      </c>
      <c r="C6" s="3">
        <v>47.988999999999997</v>
      </c>
      <c r="D6" s="3">
        <v>10.928000000000001</v>
      </c>
      <c r="E6" s="3">
        <v>1</v>
      </c>
      <c r="F6" s="3">
        <v>72</v>
      </c>
      <c r="H6" s="9" t="s">
        <v>47</v>
      </c>
      <c r="I6" s="19">
        <v>9785</v>
      </c>
      <c r="J6" s="19">
        <v>1566234</v>
      </c>
      <c r="K6" s="19">
        <v>2158107</v>
      </c>
      <c r="L6" s="19">
        <v>10000</v>
      </c>
      <c r="M6" s="19">
        <v>34000000</v>
      </c>
      <c r="N6">
        <f>+K6/J6</f>
        <v>1.3778956401150786</v>
      </c>
    </row>
    <row r="7" spans="1:14" x14ac:dyDescent="0.25">
      <c r="A7" s="9" t="s">
        <v>10</v>
      </c>
      <c r="B7" s="4">
        <v>9785</v>
      </c>
      <c r="C7" s="3">
        <v>6.0979999999999999</v>
      </c>
      <c r="D7" s="8">
        <v>1.1100000000000001</v>
      </c>
      <c r="E7" s="3">
        <v>1</v>
      </c>
      <c r="F7" s="3">
        <v>7</v>
      </c>
      <c r="H7" s="9" t="s">
        <v>97</v>
      </c>
      <c r="I7" s="19">
        <v>9785</v>
      </c>
      <c r="J7" s="19">
        <v>1739064</v>
      </c>
      <c r="K7" s="19">
        <v>2314670</v>
      </c>
      <c r="L7" s="19">
        <v>0</v>
      </c>
      <c r="M7" s="19">
        <v>40000000</v>
      </c>
      <c r="N7">
        <f t="shared" ref="N7:N14" si="0">+K7/J7</f>
        <v>1.3309860936687781</v>
      </c>
    </row>
    <row r="8" spans="1:14" x14ac:dyDescent="0.25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  <c r="H8" s="9" t="s">
        <v>98</v>
      </c>
      <c r="I8" s="19">
        <v>9771</v>
      </c>
      <c r="J8" s="19">
        <v>16861.5</v>
      </c>
      <c r="K8" s="19">
        <v>216344.8</v>
      </c>
      <c r="L8" s="19">
        <v>0</v>
      </c>
      <c r="M8" s="19">
        <v>10000000</v>
      </c>
      <c r="N8">
        <f t="shared" si="0"/>
        <v>12.830697150312842</v>
      </c>
    </row>
    <row r="9" spans="1:14" x14ac:dyDescent="0.25">
      <c r="A9" s="9" t="s">
        <v>11</v>
      </c>
      <c r="B9" s="4">
        <v>9785</v>
      </c>
      <c r="C9" s="3">
        <v>20.248999999999999</v>
      </c>
      <c r="D9" s="3">
        <v>15.904</v>
      </c>
      <c r="E9" s="3">
        <v>0</v>
      </c>
      <c r="F9" s="3">
        <v>68</v>
      </c>
      <c r="H9" s="9" t="s">
        <v>48</v>
      </c>
      <c r="I9" s="19">
        <v>9785</v>
      </c>
      <c r="J9" s="19">
        <v>1884787</v>
      </c>
      <c r="K9" s="19">
        <v>2519838</v>
      </c>
      <c r="L9" s="19">
        <v>40000</v>
      </c>
      <c r="M9" s="19">
        <v>41333333</v>
      </c>
      <c r="N9">
        <f t="shared" si="0"/>
        <v>1.3369351550069053</v>
      </c>
    </row>
    <row r="10" spans="1:14" x14ac:dyDescent="0.25">
      <c r="A10" s="9" t="s">
        <v>44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  <c r="H10" s="9" t="s">
        <v>99</v>
      </c>
      <c r="I10" s="19">
        <v>9740</v>
      </c>
      <c r="J10" s="19">
        <v>85637.7</v>
      </c>
      <c r="K10" s="19">
        <v>163287.79999999999</v>
      </c>
      <c r="L10" s="19">
        <v>0</v>
      </c>
      <c r="M10" s="19">
        <v>6300000</v>
      </c>
      <c r="N10">
        <f t="shared" si="0"/>
        <v>1.9067279947966842</v>
      </c>
    </row>
    <row r="11" spans="1:14" x14ac:dyDescent="0.25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  <c r="H11" s="9" t="s">
        <v>100</v>
      </c>
      <c r="I11" s="19">
        <v>9767</v>
      </c>
      <c r="J11" s="19">
        <v>1139646</v>
      </c>
      <c r="K11" s="19">
        <v>3285939</v>
      </c>
      <c r="L11" s="19">
        <v>0</v>
      </c>
      <c r="M11" s="19">
        <v>130000000</v>
      </c>
      <c r="N11">
        <f t="shared" si="0"/>
        <v>2.8832979714753528</v>
      </c>
    </row>
    <row r="12" spans="1:14" x14ac:dyDescent="0.25">
      <c r="A12" s="53" t="s">
        <v>51</v>
      </c>
      <c r="B12" s="53"/>
      <c r="C12" s="53"/>
      <c r="D12" s="53"/>
      <c r="E12" s="53"/>
      <c r="F12" s="53"/>
      <c r="H12" t="s">
        <v>101</v>
      </c>
      <c r="I12" s="30">
        <v>9785</v>
      </c>
      <c r="J12" s="30">
        <v>7984.3</v>
      </c>
      <c r="K12" s="30">
        <v>11629.4</v>
      </c>
      <c r="L12" s="30">
        <v>151.9</v>
      </c>
      <c r="M12" s="30">
        <v>291666.7</v>
      </c>
      <c r="N12">
        <f t="shared" si="0"/>
        <v>1.4565334468895206</v>
      </c>
    </row>
    <row r="13" spans="1:14" x14ac:dyDescent="0.25">
      <c r="H13" t="s">
        <v>102</v>
      </c>
      <c r="I13" s="30">
        <v>9785</v>
      </c>
      <c r="J13" s="30">
        <v>1757077</v>
      </c>
      <c r="K13" s="30">
        <v>2413729</v>
      </c>
      <c r="L13" s="30">
        <v>30000</v>
      </c>
      <c r="M13" s="30">
        <v>60100000</v>
      </c>
      <c r="N13">
        <f t="shared" si="0"/>
        <v>1.3737183970878908</v>
      </c>
    </row>
    <row r="14" spans="1:14" x14ac:dyDescent="0.25">
      <c r="A14" s="52" t="s">
        <v>54</v>
      </c>
      <c r="B14" s="52"/>
      <c r="C14" s="52"/>
      <c r="D14" s="52"/>
      <c r="H14" t="s">
        <v>103</v>
      </c>
      <c r="I14" s="30">
        <v>9785</v>
      </c>
      <c r="J14" s="30">
        <v>8868.2000000000007</v>
      </c>
      <c r="K14" s="30">
        <v>12917.1</v>
      </c>
      <c r="L14" s="30">
        <v>326.7</v>
      </c>
      <c r="M14" s="30">
        <v>350583.3</v>
      </c>
      <c r="N14">
        <f t="shared" si="0"/>
        <v>1.4565639024830292</v>
      </c>
    </row>
    <row r="15" spans="1:14" x14ac:dyDescent="0.25">
      <c r="A15" s="51" t="s">
        <v>50</v>
      </c>
      <c r="B15" s="51"/>
      <c r="C15" s="51"/>
      <c r="D15" s="51"/>
      <c r="E15" s="9"/>
      <c r="F15" s="9"/>
      <c r="H15" s="53" t="s">
        <v>106</v>
      </c>
      <c r="I15" s="53"/>
      <c r="J15" s="53"/>
      <c r="K15" s="53"/>
      <c r="L15" s="53"/>
      <c r="M15" s="53"/>
    </row>
    <row r="16" spans="1:14" ht="30" x14ac:dyDescent="0.25">
      <c r="A16" s="10" t="s">
        <v>45</v>
      </c>
      <c r="B16" s="11" t="s">
        <v>46</v>
      </c>
      <c r="C16" s="11" t="s">
        <v>47</v>
      </c>
      <c r="D16" s="11" t="s">
        <v>48</v>
      </c>
    </row>
    <row r="17" spans="1:8" x14ac:dyDescent="0.25">
      <c r="A17" s="9" t="s">
        <v>49</v>
      </c>
      <c r="B17" s="5">
        <v>0.19053439999999999</v>
      </c>
      <c r="C17" s="5">
        <v>0.18761849999999999</v>
      </c>
      <c r="D17" s="5">
        <v>0.2011559</v>
      </c>
    </row>
    <row r="18" spans="1:8" x14ac:dyDescent="0.25">
      <c r="A18" s="9" t="s">
        <v>72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25">
      <c r="A19" s="9" t="s">
        <v>73</v>
      </c>
      <c r="B19" s="5">
        <v>1.6223208</v>
      </c>
      <c r="C19" s="5">
        <v>1.7076298000000001</v>
      </c>
      <c r="D19" s="5">
        <v>1.7615902000000001</v>
      </c>
    </row>
    <row r="20" spans="1:8" x14ac:dyDescent="0.25">
      <c r="A20" s="9" t="s">
        <v>74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25">
      <c r="A21" s="9" t="s">
        <v>75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25">
      <c r="A22" s="12" t="s">
        <v>76</v>
      </c>
      <c r="B22" s="23">
        <v>70.309981100000002</v>
      </c>
      <c r="C22" s="23">
        <v>68.686683799999997</v>
      </c>
      <c r="D22" s="23">
        <v>68.041010299999996</v>
      </c>
    </row>
    <row r="24" spans="1:8" x14ac:dyDescent="0.25">
      <c r="A24" s="52" t="s">
        <v>70</v>
      </c>
      <c r="B24" s="52"/>
      <c r="C24" s="52"/>
      <c r="D24" s="52"/>
      <c r="E24" s="52"/>
    </row>
    <row r="25" spans="1:8" x14ac:dyDescent="0.25">
      <c r="A25" s="33" t="s">
        <v>59</v>
      </c>
      <c r="B25" s="33"/>
      <c r="C25" s="33"/>
      <c r="D25" s="33"/>
      <c r="E25" s="33"/>
      <c r="F25" s="9"/>
    </row>
    <row r="26" spans="1:8" ht="45" x14ac:dyDescent="0.25">
      <c r="A26" s="13" t="s">
        <v>2</v>
      </c>
      <c r="B26" s="14" t="s">
        <v>55</v>
      </c>
      <c r="C26" s="14" t="s">
        <v>56</v>
      </c>
      <c r="D26" s="14" t="s">
        <v>57</v>
      </c>
      <c r="E26" s="14" t="s">
        <v>48</v>
      </c>
      <c r="F26" s="34" t="s">
        <v>112</v>
      </c>
    </row>
    <row r="27" spans="1:8" x14ac:dyDescent="0.25">
      <c r="A27" s="15" t="s">
        <v>58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  <c r="F27" s="35">
        <v>4910</v>
      </c>
    </row>
    <row r="28" spans="1:8" x14ac:dyDescent="0.25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  <c r="F28" s="36">
        <v>4875</v>
      </c>
    </row>
    <row r="30" spans="1:8" x14ac:dyDescent="0.25">
      <c r="A30" s="52" t="s">
        <v>71</v>
      </c>
      <c r="B30" s="52"/>
      <c r="C30" s="52"/>
      <c r="D30" s="52"/>
      <c r="E30" s="52"/>
      <c r="F30" s="52"/>
      <c r="G30" s="52"/>
      <c r="H30" s="52"/>
    </row>
    <row r="31" spans="1:8" x14ac:dyDescent="0.25">
      <c r="A31" s="51" t="s">
        <v>69</v>
      </c>
      <c r="B31" s="51"/>
      <c r="C31" s="51"/>
      <c r="D31" s="51"/>
      <c r="E31" s="51"/>
      <c r="F31" s="51"/>
      <c r="G31" s="51"/>
      <c r="H31" s="51"/>
    </row>
    <row r="32" spans="1:8" ht="45" x14ac:dyDescent="0.25">
      <c r="A32" s="31" t="s">
        <v>60</v>
      </c>
      <c r="B32" s="14" t="s">
        <v>46</v>
      </c>
      <c r="C32" s="14" t="s">
        <v>47</v>
      </c>
      <c r="D32" s="14" t="s">
        <v>48</v>
      </c>
      <c r="E32" s="14" t="s">
        <v>61</v>
      </c>
      <c r="F32" s="14" t="s">
        <v>68</v>
      </c>
      <c r="G32" s="14" t="s">
        <v>109</v>
      </c>
      <c r="H32" s="14" t="s">
        <v>111</v>
      </c>
    </row>
    <row r="33" spans="1:10" x14ac:dyDescent="0.25">
      <c r="A33" s="15" t="s">
        <v>62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19">
        <v>22.1</v>
      </c>
      <c r="I33" s="32"/>
    </row>
    <row r="34" spans="1:10" x14ac:dyDescent="0.25">
      <c r="A34" t="s">
        <v>63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19">
        <v>18.399999999999999</v>
      </c>
      <c r="I34" s="32"/>
      <c r="J34" s="28"/>
    </row>
    <row r="35" spans="1:10" x14ac:dyDescent="0.25">
      <c r="A35" t="s">
        <v>64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19">
        <v>27.2</v>
      </c>
      <c r="I35" s="32"/>
      <c r="J35" s="28"/>
    </row>
    <row r="36" spans="1:10" x14ac:dyDescent="0.25">
      <c r="A36" t="s">
        <v>65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19">
        <v>16.899999999999999</v>
      </c>
      <c r="I36" s="32"/>
      <c r="J36" s="28"/>
    </row>
    <row r="37" spans="1:10" x14ac:dyDescent="0.25">
      <c r="A37" t="s">
        <v>66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19">
        <v>11.9</v>
      </c>
      <c r="I37" s="32"/>
      <c r="J37" s="28"/>
    </row>
    <row r="38" spans="1:10" x14ac:dyDescent="0.25">
      <c r="A38" s="16" t="s">
        <v>67</v>
      </c>
      <c r="B38" s="18">
        <v>10437.092000000001</v>
      </c>
      <c r="C38" s="18">
        <v>1882181.9</v>
      </c>
      <c r="D38" s="18">
        <v>2723351</v>
      </c>
      <c r="E38" s="21">
        <v>5</v>
      </c>
      <c r="F38" s="21">
        <v>2</v>
      </c>
      <c r="G38" s="21">
        <v>9</v>
      </c>
      <c r="H38" s="18">
        <v>3.5</v>
      </c>
      <c r="I38" s="32"/>
      <c r="J38" s="28"/>
    </row>
  </sheetData>
  <mergeCells count="13">
    <mergeCell ref="A31:H31"/>
    <mergeCell ref="A30:H30"/>
    <mergeCell ref="A24:E24"/>
    <mergeCell ref="A2:F2"/>
    <mergeCell ref="A3:F3"/>
    <mergeCell ref="A5:F5"/>
    <mergeCell ref="A12:F12"/>
    <mergeCell ref="A14:D14"/>
    <mergeCell ref="H2:M2"/>
    <mergeCell ref="H3:M3"/>
    <mergeCell ref="H5:M5"/>
    <mergeCell ref="H15:M15"/>
    <mergeCell ref="A15:D15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G15"/>
  <sheetViews>
    <sheetView showGridLines="0" zoomScaleNormal="100" workbookViewId="0">
      <selection activeCell="A2" sqref="A2:B2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24" customFormat="1" x14ac:dyDescent="0.25">
      <c r="A1" s="46" t="s">
        <v>77</v>
      </c>
      <c r="B1" s="46"/>
    </row>
    <row r="2" spans="1:7" x14ac:dyDescent="0.25">
      <c r="A2" s="47" t="s">
        <v>0</v>
      </c>
      <c r="B2" s="47"/>
    </row>
    <row r="3" spans="1:7" ht="30" x14ac:dyDescent="0.25">
      <c r="B3" s="25" t="s">
        <v>6</v>
      </c>
    </row>
    <row r="4" spans="1:7" x14ac:dyDescent="0.25">
      <c r="A4" s="48" t="s">
        <v>7</v>
      </c>
      <c r="B4" s="47"/>
    </row>
    <row r="5" spans="1:7" x14ac:dyDescent="0.25">
      <c r="B5" s="3" t="s">
        <v>113</v>
      </c>
    </row>
    <row r="6" spans="1:7" x14ac:dyDescent="0.25">
      <c r="A6" s="48" t="s">
        <v>7</v>
      </c>
      <c r="B6" s="47"/>
    </row>
    <row r="7" spans="1:7" x14ac:dyDescent="0.25">
      <c r="A7" t="s">
        <v>24</v>
      </c>
      <c r="B7" s="5">
        <f>+[9]Sheet1!B8</f>
        <v>0</v>
      </c>
    </row>
    <row r="8" spans="1:7" x14ac:dyDescent="0.25">
      <c r="B8" s="5" t="str">
        <f>+G8</f>
        <v>()</v>
      </c>
      <c r="D8" s="28" t="str">
        <f>+MID([9]Sheet1!B9,2,5)</f>
        <v/>
      </c>
      <c r="E8" t="s">
        <v>89</v>
      </c>
      <c r="F8" t="s">
        <v>90</v>
      </c>
      <c r="G8" t="str">
        <f>+E8&amp;D8&amp;F8</f>
        <v>()</v>
      </c>
    </row>
    <row r="9" spans="1:7" x14ac:dyDescent="0.25">
      <c r="A9" t="s">
        <v>15</v>
      </c>
      <c r="B9" s="5">
        <f>+[9]Sheet1!B10</f>
        <v>0</v>
      </c>
    </row>
    <row r="10" spans="1:7" x14ac:dyDescent="0.25">
      <c r="B10" s="5" t="str">
        <f>+G10</f>
        <v>()</v>
      </c>
      <c r="D10" s="28" t="str">
        <f>+MID([9]Sheet1!B11,2,5)</f>
        <v/>
      </c>
      <c r="E10" t="s">
        <v>89</v>
      </c>
      <c r="F10" t="s">
        <v>90</v>
      </c>
      <c r="G10" t="str">
        <f>+E10&amp;D10&amp;F10</f>
        <v>()</v>
      </c>
    </row>
    <row r="11" spans="1:7" x14ac:dyDescent="0.25">
      <c r="A11" s="48" t="s">
        <v>8</v>
      </c>
      <c r="B11" s="48"/>
    </row>
    <row r="12" spans="1:7" x14ac:dyDescent="0.25">
      <c r="A12" t="s">
        <v>16</v>
      </c>
      <c r="B12" s="4">
        <f>+[9]Sheet1!B13</f>
        <v>0</v>
      </c>
    </row>
    <row r="13" spans="1:7" ht="17.25" x14ac:dyDescent="0.25">
      <c r="A13" t="s">
        <v>17</v>
      </c>
      <c r="B13" s="22">
        <f>+[9]Sheet1!B14</f>
        <v>0</v>
      </c>
    </row>
    <row r="14" spans="1:7" x14ac:dyDescent="0.25">
      <c r="A14" s="47" t="s">
        <v>0</v>
      </c>
      <c r="B14" s="47"/>
    </row>
    <row r="15" spans="1:7" x14ac:dyDescent="0.25">
      <c r="A15" s="45" t="s">
        <v>18</v>
      </c>
      <c r="B15" s="45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  <ignoredErrors>
    <ignoredError sqref="B9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R38"/>
  <sheetViews>
    <sheetView showGridLines="0" topLeftCell="A19" zoomScale="85" zoomScaleNormal="85" workbookViewId="0">
      <selection activeCell="N38" sqref="N38"/>
    </sheetView>
  </sheetViews>
  <sheetFormatPr baseColWidth="10" defaultColWidth="9.140625" defaultRowHeight="15" x14ac:dyDescent="0.25"/>
  <cols>
    <col min="1" max="1" width="18.28515625" customWidth="1"/>
    <col min="2" max="2" width="12.5703125" customWidth="1"/>
    <col min="3" max="3" width="13.140625" customWidth="1"/>
    <col min="4" max="4" width="14.85546875" bestFit="1" customWidth="1"/>
    <col min="5" max="5" width="13" customWidth="1"/>
  </cols>
  <sheetData>
    <row r="1" spans="1:17" s="26" customFormat="1" x14ac:dyDescent="0.25">
      <c r="A1" s="26" t="s">
        <v>78</v>
      </c>
      <c r="M1" s="29"/>
      <c r="N1" s="29"/>
      <c r="O1" s="29"/>
      <c r="P1" s="29"/>
      <c r="Q1" s="29"/>
    </row>
    <row r="3" spans="1:17" x14ac:dyDescent="0.25">
      <c r="A3" s="48" t="s">
        <v>86</v>
      </c>
      <c r="B3" s="47"/>
      <c r="C3" s="47"/>
      <c r="D3" s="47"/>
      <c r="E3" s="47"/>
    </row>
    <row r="4" spans="1:17" x14ac:dyDescent="0.25">
      <c r="B4" s="47" t="s">
        <v>6</v>
      </c>
      <c r="C4" s="47"/>
      <c r="D4" s="47"/>
      <c r="E4" s="47"/>
    </row>
    <row r="5" spans="1:17" x14ac:dyDescent="0.25">
      <c r="B5" s="48" t="s">
        <v>88</v>
      </c>
      <c r="C5" s="47"/>
      <c r="D5" s="47"/>
      <c r="E5" s="47"/>
    </row>
    <row r="6" spans="1:17" ht="30" x14ac:dyDescent="0.25">
      <c r="B6" s="27" t="s">
        <v>113</v>
      </c>
      <c r="C6" s="27" t="s">
        <v>115</v>
      </c>
      <c r="D6" s="42" t="s">
        <v>113</v>
      </c>
      <c r="E6" s="42" t="s">
        <v>115</v>
      </c>
    </row>
    <row r="7" spans="1:17" x14ac:dyDescent="0.25">
      <c r="B7" s="6" t="s">
        <v>26</v>
      </c>
      <c r="C7" s="6" t="s">
        <v>27</v>
      </c>
      <c r="D7" s="6" t="s">
        <v>79</v>
      </c>
      <c r="E7" s="6" t="s">
        <v>80</v>
      </c>
    </row>
    <row r="8" spans="1:17" x14ac:dyDescent="0.25">
      <c r="A8" s="48" t="s">
        <v>87</v>
      </c>
      <c r="B8" s="47"/>
      <c r="C8" s="47"/>
      <c r="D8" s="47"/>
      <c r="E8" s="47"/>
    </row>
    <row r="9" spans="1:17" x14ac:dyDescent="0.25">
      <c r="A9" t="s">
        <v>24</v>
      </c>
      <c r="B9" s="3" t="str">
        <f>+[10]Sheet1!B9</f>
        <v>-0.139***</v>
      </c>
      <c r="C9" s="3"/>
      <c r="D9" s="3" t="str">
        <f>+[10]Sheet1!D9</f>
        <v>-0.142***</v>
      </c>
      <c r="E9" s="3"/>
    </row>
    <row r="10" spans="1:17" x14ac:dyDescent="0.25">
      <c r="B10" s="3" t="str">
        <f>+J10</f>
        <v>(0.011)</v>
      </c>
      <c r="C10" s="3"/>
      <c r="D10" s="3" t="str">
        <f>+P10</f>
        <v>(0.011)</v>
      </c>
      <c r="E10" s="3"/>
      <c r="G10" s="28" t="str">
        <f>+MID([10]Sheet1!B10,2,5)</f>
        <v>0.011</v>
      </c>
      <c r="H10" t="s">
        <v>89</v>
      </c>
      <c r="I10" t="s">
        <v>90</v>
      </c>
      <c r="J10" t="str">
        <f>+H10&amp;G10&amp;I10</f>
        <v>(0.011)</v>
      </c>
      <c r="M10" s="28" t="str">
        <f>+MID([10]Sheet1!D10,2,5)</f>
        <v>0.011</v>
      </c>
      <c r="N10" t="s">
        <v>89</v>
      </c>
      <c r="O10" t="s">
        <v>90</v>
      </c>
      <c r="P10" t="str">
        <f>+N10&amp;M10&amp;O10</f>
        <v>(0.011)</v>
      </c>
    </row>
    <row r="11" spans="1:17" x14ac:dyDescent="0.25">
      <c r="A11" t="s">
        <v>3</v>
      </c>
      <c r="B11" s="3" t="str">
        <f>+[10]Sheet1!B11</f>
        <v>0.041***</v>
      </c>
      <c r="C11" s="3"/>
      <c r="D11" s="3" t="str">
        <f>+[10]Sheet1!D11</f>
        <v>0.042***</v>
      </c>
      <c r="E11" s="3"/>
    </row>
    <row r="12" spans="1:17" x14ac:dyDescent="0.25">
      <c r="B12" s="3" t="str">
        <f>+J12</f>
        <v>(0.003)</v>
      </c>
      <c r="C12" s="3"/>
      <c r="D12" s="3" t="str">
        <f>+P12</f>
        <v>(0.003)</v>
      </c>
      <c r="E12" s="3"/>
      <c r="G12" s="28" t="str">
        <f>+MID([10]Sheet1!B12,2,5)</f>
        <v>0.003</v>
      </c>
      <c r="H12" t="s">
        <v>89</v>
      </c>
      <c r="I12" t="s">
        <v>90</v>
      </c>
      <c r="J12" t="str">
        <f>+H12&amp;G12&amp;I12</f>
        <v>(0.003)</v>
      </c>
      <c r="M12" s="28" t="str">
        <f>+MID([10]Sheet1!D12,2,5)</f>
        <v>0.003</v>
      </c>
      <c r="N12" t="s">
        <v>89</v>
      </c>
      <c r="O12" t="s">
        <v>90</v>
      </c>
      <c r="P12" t="str">
        <f>+N12&amp;M12&amp;O12</f>
        <v>(0.003)</v>
      </c>
    </row>
    <row r="13" spans="1:17" x14ac:dyDescent="0.25">
      <c r="A13" t="s">
        <v>21</v>
      </c>
      <c r="B13" s="3" t="str">
        <f>+[10]Sheet1!B13</f>
        <v>-0.0004***</v>
      </c>
      <c r="C13" s="3"/>
      <c r="D13" s="3" t="str">
        <f>+[10]Sheet1!D13</f>
        <v>-0.0004***</v>
      </c>
      <c r="E13" s="3"/>
    </row>
    <row r="14" spans="1:17" x14ac:dyDescent="0.25">
      <c r="B14" s="3" t="str">
        <f>+J14</f>
        <v>(0.000)</v>
      </c>
      <c r="C14" s="3"/>
      <c r="D14" s="3" t="str">
        <f>+P14</f>
        <v>(0.000)</v>
      </c>
      <c r="E14" s="3"/>
      <c r="G14" s="28" t="str">
        <f>+MID([10]Sheet1!B14,2,5)</f>
        <v>0.000</v>
      </c>
      <c r="H14" t="s">
        <v>89</v>
      </c>
      <c r="I14" t="s">
        <v>90</v>
      </c>
      <c r="J14" t="str">
        <f>+H14&amp;G14&amp;I14</f>
        <v>(0.000)</v>
      </c>
      <c r="M14" s="28" t="str">
        <f>+MID([10]Sheet1!D14,2,5)</f>
        <v>0.000</v>
      </c>
      <c r="N14" t="s">
        <v>89</v>
      </c>
      <c r="O14" t="s">
        <v>90</v>
      </c>
      <c r="P14" t="str">
        <f>+N14&amp;M14&amp;O14</f>
        <v>(0.000)</v>
      </c>
    </row>
    <row r="15" spans="1:17" x14ac:dyDescent="0.25">
      <c r="A15" t="s">
        <v>10</v>
      </c>
      <c r="B15" s="3" t="str">
        <f>+[10]Sheet1!B15</f>
        <v>0.140***</v>
      </c>
      <c r="C15" s="3"/>
      <c r="D15" s="3" t="str">
        <f>+[10]Sheet1!D15</f>
        <v>0.147***</v>
      </c>
      <c r="E15" s="3"/>
    </row>
    <row r="16" spans="1:17" x14ac:dyDescent="0.25">
      <c r="B16" s="3" t="str">
        <f>+J16</f>
        <v>(0.006)</v>
      </c>
      <c r="C16" s="3"/>
      <c r="D16" s="3" t="str">
        <f>+P16</f>
        <v>(0.006)</v>
      </c>
      <c r="E16" s="3"/>
      <c r="G16" s="28" t="str">
        <f>+MID([10]Sheet1!B16,2,5)</f>
        <v>0.006</v>
      </c>
      <c r="H16" t="s">
        <v>89</v>
      </c>
      <c r="I16" t="s">
        <v>90</v>
      </c>
      <c r="J16" t="str">
        <f>+H16&amp;G16&amp;I16</f>
        <v>(0.006)</v>
      </c>
      <c r="M16" s="28" t="str">
        <f>+MID([10]Sheet1!D16,2,5)</f>
        <v>0.006</v>
      </c>
      <c r="N16" t="s">
        <v>89</v>
      </c>
      <c r="O16" t="s">
        <v>90</v>
      </c>
      <c r="P16" t="str">
        <f>+N16&amp;M16&amp;O16</f>
        <v>(0.006)</v>
      </c>
    </row>
    <row r="17" spans="1:18" x14ac:dyDescent="0.25">
      <c r="A17" t="s">
        <v>11</v>
      </c>
      <c r="B17" s="3" t="str">
        <f>+[10]Sheet1!B17</f>
        <v>0.012***</v>
      </c>
      <c r="C17" s="3"/>
      <c r="D17" s="3" t="str">
        <f>+[10]Sheet1!D17</f>
        <v>0.012***</v>
      </c>
      <c r="E17" s="3"/>
    </row>
    <row r="18" spans="1:18" x14ac:dyDescent="0.25">
      <c r="B18" s="3" t="str">
        <f>+J18</f>
        <v>(0.001)</v>
      </c>
      <c r="C18" s="3"/>
      <c r="D18" s="3" t="str">
        <f>+P18</f>
        <v>(0.001)</v>
      </c>
      <c r="E18" s="3"/>
      <c r="G18" s="28" t="str">
        <f>+MID([10]Sheet1!B18,2,5)</f>
        <v>0.001</v>
      </c>
      <c r="H18" t="s">
        <v>89</v>
      </c>
      <c r="I18" t="s">
        <v>90</v>
      </c>
      <c r="J18" t="str">
        <f>+H18&amp;G18&amp;I18</f>
        <v>(0.001)</v>
      </c>
      <c r="M18" s="28" t="str">
        <f>+MID([10]Sheet1!D18,2,5)</f>
        <v>0.001</v>
      </c>
      <c r="N18" t="s">
        <v>89</v>
      </c>
      <c r="O18" t="s">
        <v>90</v>
      </c>
      <c r="P18" t="str">
        <f>+N18&amp;M18&amp;O18</f>
        <v>(0.001)</v>
      </c>
    </row>
    <row r="19" spans="1:18" x14ac:dyDescent="0.25">
      <c r="A19" t="s">
        <v>12</v>
      </c>
      <c r="B19" s="3" t="str">
        <f>+[10]Sheet1!B19</f>
        <v>-0.0002***</v>
      </c>
      <c r="C19" s="3"/>
      <c r="D19" s="3" t="str">
        <f>+[10]Sheet1!D19</f>
        <v>-0.0002***</v>
      </c>
      <c r="E19" s="3"/>
    </row>
    <row r="20" spans="1:18" x14ac:dyDescent="0.25">
      <c r="B20" s="3" t="str">
        <f>+J20</f>
        <v>(0.000)</v>
      </c>
      <c r="C20" s="3"/>
      <c r="D20" s="3" t="str">
        <f>+P20</f>
        <v>(0.000)</v>
      </c>
      <c r="E20" s="3"/>
      <c r="G20" s="28" t="str">
        <f>+MID([10]Sheet1!B20,2,5)</f>
        <v>0.000</v>
      </c>
      <c r="H20" t="s">
        <v>89</v>
      </c>
      <c r="I20" t="s">
        <v>90</v>
      </c>
      <c r="J20" t="str">
        <f>+H20&amp;G20&amp;I20</f>
        <v>(0.000)</v>
      </c>
      <c r="M20" s="28" t="str">
        <f>+MID([10]Sheet1!D20,2,5)</f>
        <v>0.000</v>
      </c>
      <c r="N20" t="s">
        <v>89</v>
      </c>
      <c r="O20" t="s">
        <v>90</v>
      </c>
      <c r="P20" t="str">
        <f>+N20&amp;M20&amp;O20</f>
        <v>(0.000)</v>
      </c>
    </row>
    <row r="21" spans="1:18" x14ac:dyDescent="0.25">
      <c r="A21" t="s">
        <v>14</v>
      </c>
      <c r="B21" s="3" t="str">
        <f>+[10]Sheet1!B21</f>
        <v>0.053***</v>
      </c>
      <c r="C21" s="3"/>
      <c r="D21" s="3" t="str">
        <f>+[10]Sheet1!D21</f>
        <v>0.053***</v>
      </c>
      <c r="E21" s="3"/>
    </row>
    <row r="22" spans="1:18" x14ac:dyDescent="0.25">
      <c r="B22" s="3" t="str">
        <f>+J22</f>
        <v>(0.002)</v>
      </c>
      <c r="C22" s="3"/>
      <c r="D22" s="3" t="str">
        <f>+P22</f>
        <v>(0.002)</v>
      </c>
      <c r="E22" s="3"/>
      <c r="G22" s="28" t="str">
        <f>+MID([10]Sheet1!B22,2,5)</f>
        <v>0.002</v>
      </c>
      <c r="H22" t="s">
        <v>89</v>
      </c>
      <c r="I22" t="s">
        <v>90</v>
      </c>
      <c r="J22" t="str">
        <f>+H22&amp;G22&amp;I22</f>
        <v>(0.002)</v>
      </c>
      <c r="M22" s="28" t="str">
        <f>+MID([10]Sheet1!D22,2,5)</f>
        <v>0.002</v>
      </c>
      <c r="N22" t="s">
        <v>89</v>
      </c>
      <c r="O22" t="s">
        <v>90</v>
      </c>
      <c r="P22" t="str">
        <f>+N22&amp;M22&amp;O22</f>
        <v>(0.002)</v>
      </c>
    </row>
    <row r="23" spans="1:18" x14ac:dyDescent="0.25">
      <c r="A23" t="s">
        <v>116</v>
      </c>
      <c r="B23" s="3" t="str">
        <f>+[10]Sheet1!B23</f>
        <v>-0.013***</v>
      </c>
      <c r="C23" s="3"/>
      <c r="D23" s="3" t="str">
        <f>+[10]Sheet1!D23</f>
        <v>-0.014***</v>
      </c>
      <c r="E23" s="3"/>
    </row>
    <row r="24" spans="1:18" x14ac:dyDescent="0.25">
      <c r="B24" s="3" t="str">
        <f>+J24</f>
        <v>(0.000)</v>
      </c>
      <c r="C24" s="3"/>
      <c r="D24" s="3" t="str">
        <f>+P24</f>
        <v>(0.000)</v>
      </c>
      <c r="E24" s="3"/>
      <c r="G24" s="28" t="str">
        <f>+MID([10]Sheet1!B24,2,5)</f>
        <v>0.000</v>
      </c>
      <c r="H24" t="s">
        <v>89</v>
      </c>
      <c r="I24" t="s">
        <v>90</v>
      </c>
      <c r="J24" t="str">
        <f>+H24&amp;G24&amp;I24</f>
        <v>(0.000)</v>
      </c>
      <c r="M24" s="28" t="str">
        <f>+MID([10]Sheet1!D24,2,5)</f>
        <v>0.000</v>
      </c>
      <c r="N24" t="s">
        <v>89</v>
      </c>
      <c r="O24" t="s">
        <v>90</v>
      </c>
      <c r="P24" t="str">
        <f>+N24&amp;M24&amp;O24</f>
        <v>(0.000)</v>
      </c>
    </row>
    <row r="25" spans="1:18" x14ac:dyDescent="0.25">
      <c r="A25" t="s">
        <v>4</v>
      </c>
      <c r="B25" s="3" t="str">
        <f>+[10]Sheet1!B25</f>
        <v>0.150***</v>
      </c>
      <c r="C25" s="3"/>
      <c r="D25" s="3" t="str">
        <f>+[10]Sheet1!D25</f>
        <v>0.151***</v>
      </c>
      <c r="E25" s="3"/>
    </row>
    <row r="26" spans="1:18" x14ac:dyDescent="0.25">
      <c r="B26" s="3" t="str">
        <f>+J26</f>
        <v>(0.016)</v>
      </c>
      <c r="C26" s="3"/>
      <c r="D26" s="3" t="str">
        <f>+P26</f>
        <v>(0.016)</v>
      </c>
      <c r="E26" s="3"/>
      <c r="G26" s="28" t="str">
        <f>+MID([10]Sheet1!B26,2,5)</f>
        <v>0.016</v>
      </c>
      <c r="H26" t="s">
        <v>89</v>
      </c>
      <c r="I26" t="s">
        <v>90</v>
      </c>
      <c r="J26" t="str">
        <f>+H26&amp;G26&amp;I26</f>
        <v>(0.016)</v>
      </c>
      <c r="M26" s="28" t="str">
        <f>+MID([10]Sheet1!D26,2,5)</f>
        <v>0.016</v>
      </c>
      <c r="N26" t="s">
        <v>89</v>
      </c>
      <c r="O26" t="s">
        <v>90</v>
      </c>
      <c r="P26" t="str">
        <f>+N26&amp;M26&amp;O26</f>
        <v>(0.016)</v>
      </c>
    </row>
    <row r="27" spans="1:18" x14ac:dyDescent="0.25">
      <c r="A27" t="s">
        <v>5</v>
      </c>
      <c r="B27" s="3" t="str">
        <f>+[10]Sheet1!B27</f>
        <v>0.284***</v>
      </c>
      <c r="C27" s="3"/>
      <c r="D27" s="3" t="str">
        <f>+[10]Sheet1!D27</f>
        <v>0.277***</v>
      </c>
      <c r="E27" s="3"/>
    </row>
    <row r="28" spans="1:18" x14ac:dyDescent="0.25">
      <c r="B28" s="3" t="str">
        <f>+J28</f>
        <v>(0.006)</v>
      </c>
      <c r="C28" s="3"/>
      <c r="D28" s="3" t="str">
        <f>+P28</f>
        <v>(0.006)</v>
      </c>
      <c r="E28" s="3"/>
      <c r="G28" s="28" t="str">
        <f>+MID([10]Sheet1!B28,2,5)</f>
        <v>0.006</v>
      </c>
      <c r="H28" t="s">
        <v>89</v>
      </c>
      <c r="I28" t="s">
        <v>90</v>
      </c>
      <c r="J28" t="str">
        <f>+H28&amp;G28&amp;I28</f>
        <v>(0.006)</v>
      </c>
      <c r="M28" s="28" t="str">
        <f>+MID([10]Sheet1!D28,2,5)</f>
        <v>0.006</v>
      </c>
      <c r="N28" t="s">
        <v>89</v>
      </c>
      <c r="O28" t="s">
        <v>90</v>
      </c>
      <c r="P28" t="str">
        <f>+N28&amp;M28&amp;O28</f>
        <v>(0.006)</v>
      </c>
    </row>
    <row r="29" spans="1:18" x14ac:dyDescent="0.25">
      <c r="A29" t="s">
        <v>25</v>
      </c>
      <c r="B29" s="3"/>
      <c r="C29" s="3" t="str">
        <f>+[10]Sheet1!C29</f>
        <v>-0.139***</v>
      </c>
      <c r="D29" s="3"/>
      <c r="E29" s="3" t="str">
        <f>+[10]Sheet1!E29</f>
        <v>-0.142***</v>
      </c>
    </row>
    <row r="30" spans="1:18" x14ac:dyDescent="0.25">
      <c r="B30" s="3"/>
      <c r="C30" s="3" t="str">
        <f>+K30</f>
        <v>(0.011)</v>
      </c>
      <c r="D30" s="3"/>
      <c r="E30" s="3" t="str">
        <f>+Q30</f>
        <v>(0.011)</v>
      </c>
      <c r="H30" s="28" t="str">
        <f>+MID([10]Sheet1!C30,2,5)</f>
        <v>0.011</v>
      </c>
      <c r="I30" t="s">
        <v>89</v>
      </c>
      <c r="J30" t="s">
        <v>90</v>
      </c>
      <c r="K30" t="str">
        <f>+I30&amp;H30&amp;J30</f>
        <v>(0.011)</v>
      </c>
      <c r="N30" s="28" t="str">
        <f>+MID([10]Sheet1!E30,2,5)</f>
        <v>0.011</v>
      </c>
      <c r="O30" t="s">
        <v>89</v>
      </c>
      <c r="P30" t="s">
        <v>90</v>
      </c>
      <c r="Q30" t="str">
        <f>+O30&amp;N30&amp;P30</f>
        <v>(0.011)</v>
      </c>
    </row>
    <row r="31" spans="1:18" x14ac:dyDescent="0.25">
      <c r="A31" t="s">
        <v>81</v>
      </c>
      <c r="B31" s="3" t="str">
        <f>+[10]Sheet1!B31</f>
        <v>6.269***</v>
      </c>
      <c r="C31" s="8">
        <f>+[10]Sheet1!C31</f>
        <v>0</v>
      </c>
      <c r="D31" s="3" t="str">
        <f>+[10]Sheet1!D31</f>
        <v>6.277***</v>
      </c>
      <c r="E31" s="8">
        <f>+[10]Sheet1!E31</f>
        <v>0</v>
      </c>
    </row>
    <row r="32" spans="1:18" x14ac:dyDescent="0.25">
      <c r="B32" s="3" t="str">
        <f>+K32</f>
        <v>(0.065)</v>
      </c>
      <c r="C32" s="3" t="str">
        <f>+L32</f>
        <v>(0.005)</v>
      </c>
      <c r="D32" s="3" t="str">
        <f>+Q32</f>
        <v>(0.065)</v>
      </c>
      <c r="E32" s="3" t="str">
        <f>+R32</f>
        <v>(0.005)</v>
      </c>
      <c r="G32" s="28" t="str">
        <f>+MID([10]Sheet1!B32,2,5)</f>
        <v>0.065</v>
      </c>
      <c r="H32" s="28" t="str">
        <f>+MID([10]Sheet1!C32,2,5)</f>
        <v>0.005</v>
      </c>
      <c r="I32" t="s">
        <v>89</v>
      </c>
      <c r="J32" t="s">
        <v>90</v>
      </c>
      <c r="K32" t="str">
        <f>+I32&amp;G32&amp;J32</f>
        <v>(0.065)</v>
      </c>
      <c r="L32" t="str">
        <f>+I32&amp;H32&amp;J32</f>
        <v>(0.005)</v>
      </c>
      <c r="M32" s="28" t="str">
        <f>+MID([10]Sheet1!D32,2,5)</f>
        <v>0.065</v>
      </c>
      <c r="N32" s="28" t="str">
        <f>+MID([10]Sheet1!E32,2,5)</f>
        <v>0.005</v>
      </c>
      <c r="O32" t="s">
        <v>89</v>
      </c>
      <c r="P32" t="s">
        <v>90</v>
      </c>
      <c r="Q32" t="str">
        <f>+O32&amp;M32&amp;P32</f>
        <v>(0.065)</v>
      </c>
      <c r="R32" t="str">
        <f>+O32&amp;N32&amp;P32</f>
        <v>(0.005)</v>
      </c>
    </row>
    <row r="33" spans="1:14" x14ac:dyDescent="0.25">
      <c r="A33" s="48" t="s">
        <v>83</v>
      </c>
      <c r="B33" s="47"/>
      <c r="C33" s="47"/>
      <c r="D33" s="47"/>
      <c r="E33" s="47"/>
    </row>
    <row r="34" spans="1:14" x14ac:dyDescent="0.25">
      <c r="A34" t="s">
        <v>16</v>
      </c>
      <c r="B34" s="4">
        <f>+[10]Sheet1!B34</f>
        <v>9785</v>
      </c>
      <c r="C34" s="4">
        <f>+[10]Sheet1!C34</f>
        <v>9785</v>
      </c>
      <c r="D34" s="4">
        <f>+[10]Sheet1!D34</f>
        <v>9785</v>
      </c>
      <c r="E34" s="4">
        <f>+[10]Sheet1!E34</f>
        <v>9785</v>
      </c>
    </row>
    <row r="35" spans="1:14" ht="17.25" x14ac:dyDescent="0.25">
      <c r="A35" t="s">
        <v>17</v>
      </c>
      <c r="B35" s="22">
        <f>+[10]Sheet1!B35</f>
        <v>0.49199999999999999</v>
      </c>
      <c r="C35" s="22">
        <f>+[10]Sheet1!C35</f>
        <v>1.7000000000000001E-2</v>
      </c>
      <c r="D35" s="22">
        <f>+[10]Sheet1!D35</f>
        <v>0.49299999999999999</v>
      </c>
      <c r="E35" s="22">
        <f>+[10]Sheet1!E35</f>
        <v>1.7999999999999999E-2</v>
      </c>
    </row>
    <row r="36" spans="1:14" x14ac:dyDescent="0.25">
      <c r="A36" s="48" t="s">
        <v>84</v>
      </c>
      <c r="B36" s="47"/>
      <c r="C36" s="47"/>
      <c r="D36" s="47"/>
      <c r="E36" s="47"/>
      <c r="J36" s="44">
        <v>4.2000000000000003E-2</v>
      </c>
    </row>
    <row r="37" spans="1:14" ht="16.5" customHeight="1" x14ac:dyDescent="0.25">
      <c r="A37" s="45" t="s">
        <v>85</v>
      </c>
      <c r="B37" s="45"/>
      <c r="C37" s="45"/>
      <c r="D37" s="45"/>
      <c r="E37" s="45"/>
      <c r="J37" s="44">
        <v>4.0000000000000002E-4</v>
      </c>
      <c r="K37">
        <f>+J36-J37</f>
        <v>4.1600000000000005E-2</v>
      </c>
      <c r="L37">
        <f>+(EXP(K37)-1)*100</f>
        <v>4.2477404379698047</v>
      </c>
      <c r="M37">
        <v>7984.26</v>
      </c>
      <c r="N37">
        <f>+L37/M37*100</f>
        <v>5.3201429286744227E-2</v>
      </c>
    </row>
    <row r="38" spans="1:14" ht="18" customHeight="1" x14ac:dyDescent="0.25">
      <c r="A38" s="55" t="s">
        <v>82</v>
      </c>
      <c r="B38" s="55"/>
      <c r="C38" s="55"/>
      <c r="D38" s="55"/>
      <c r="E38" s="55"/>
    </row>
  </sheetData>
  <mergeCells count="8">
    <mergeCell ref="A3:E3"/>
    <mergeCell ref="B4:E4"/>
    <mergeCell ref="A33:E33"/>
    <mergeCell ref="A36:E36"/>
    <mergeCell ref="A38:E38"/>
    <mergeCell ref="B5:E5"/>
    <mergeCell ref="A8:E8"/>
    <mergeCell ref="A37:E37"/>
  </mergeCells>
  <pageMargins left="0.7" right="0.7" top="0.75" bottom="0.75" header="0.3" footer="0.3"/>
  <ignoredErrors>
    <ignoredError sqref="B7:E7" numberStoredAsText="1"/>
    <ignoredError sqref="B11:E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A8A4-068C-40D4-A35D-6FBD9EB14B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6" t="s">
        <v>20</v>
      </c>
      <c r="B1" s="46"/>
    </row>
    <row r="2" spans="1:2" x14ac:dyDescent="0.25">
      <c r="A2" s="47" t="s">
        <v>0</v>
      </c>
      <c r="B2" s="47"/>
    </row>
    <row r="3" spans="1:2" ht="30.75" customHeight="1" x14ac:dyDescent="0.25">
      <c r="B3" s="2" t="s">
        <v>19</v>
      </c>
    </row>
    <row r="4" spans="1:2" x14ac:dyDescent="0.25">
      <c r="A4" s="48" t="s">
        <v>7</v>
      </c>
      <c r="B4" s="47"/>
    </row>
    <row r="5" spans="1:2" x14ac:dyDescent="0.25">
      <c r="B5" s="3" t="s">
        <v>1</v>
      </c>
    </row>
    <row r="6" spans="1:2" x14ac:dyDescent="0.25">
      <c r="A6" s="48" t="s">
        <v>7</v>
      </c>
      <c r="B6" s="47"/>
    </row>
    <row r="7" spans="1:2" x14ac:dyDescent="0.25">
      <c r="A7" t="s">
        <v>10</v>
      </c>
      <c r="B7" s="8">
        <f>+[2]Sheet1!A2</f>
        <v>982.78499999999997</v>
      </c>
    </row>
    <row r="8" spans="1:2" x14ac:dyDescent="0.25">
      <c r="A8" t="s">
        <v>11</v>
      </c>
      <c r="B8" s="8">
        <f>+[2]Sheet1!A3</f>
        <v>0.193</v>
      </c>
    </row>
    <row r="9" spans="1:2" x14ac:dyDescent="0.25">
      <c r="A9" t="s">
        <v>12</v>
      </c>
      <c r="B9" s="8">
        <f>+[2]Sheet1!A4</f>
        <v>1.6E-2</v>
      </c>
    </row>
    <row r="10" spans="1:2" x14ac:dyDescent="0.25">
      <c r="A10" t="s">
        <v>2</v>
      </c>
      <c r="B10" s="8">
        <f>+[2]Sheet1!A5</f>
        <v>0</v>
      </c>
    </row>
    <row r="11" spans="1:2" x14ac:dyDescent="0.25">
      <c r="A11" t="s">
        <v>3</v>
      </c>
      <c r="B11" s="8">
        <f>+[2]Sheet1!A6</f>
        <v>0.17599999999999999</v>
      </c>
    </row>
    <row r="12" spans="1:2" x14ac:dyDescent="0.25">
      <c r="A12" t="s">
        <v>13</v>
      </c>
      <c r="B12" s="8">
        <f>+[2]Sheet1!A7</f>
        <v>0.01</v>
      </c>
    </row>
    <row r="13" spans="1:2" x14ac:dyDescent="0.25">
      <c r="A13" t="s">
        <v>14</v>
      </c>
      <c r="B13" s="8">
        <f>+[2]Sheet1!A8</f>
        <v>-1.4999999999999999E-2</v>
      </c>
    </row>
    <row r="14" spans="1:2" x14ac:dyDescent="0.25">
      <c r="A14" t="s">
        <v>4</v>
      </c>
      <c r="B14" s="8">
        <f>+[2]Sheet1!A9</f>
        <v>6.9000000000000006E-2</v>
      </c>
    </row>
    <row r="15" spans="1:2" x14ac:dyDescent="0.25">
      <c r="A15" t="s">
        <v>5</v>
      </c>
      <c r="B15" s="8">
        <f>+[2]Sheet1!A10</f>
        <v>0.22500000000000001</v>
      </c>
    </row>
    <row r="16" spans="1:2" x14ac:dyDescent="0.25">
      <c r="A16" t="s">
        <v>15</v>
      </c>
      <c r="B16" s="8">
        <f>+[2]Sheet1!A11</f>
        <v>0.40799999999999997</v>
      </c>
    </row>
    <row r="17" spans="1:2" x14ac:dyDescent="0.25">
      <c r="A17" s="48" t="s">
        <v>8</v>
      </c>
      <c r="B17" s="48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46" t="s">
        <v>22</v>
      </c>
      <c r="B1" s="46"/>
    </row>
    <row r="2" spans="1:7" x14ac:dyDescent="0.25">
      <c r="A2" s="47" t="s">
        <v>0</v>
      </c>
      <c r="B2" s="47"/>
    </row>
    <row r="3" spans="1:7" ht="30" x14ac:dyDescent="0.25">
      <c r="B3" s="2" t="s">
        <v>6</v>
      </c>
    </row>
    <row r="4" spans="1:7" x14ac:dyDescent="0.25">
      <c r="A4" s="48" t="s">
        <v>7</v>
      </c>
      <c r="B4" s="47"/>
    </row>
    <row r="5" spans="1:7" x14ac:dyDescent="0.25">
      <c r="B5" s="3" t="s">
        <v>113</v>
      </c>
    </row>
    <row r="6" spans="1:7" x14ac:dyDescent="0.25">
      <c r="A6" s="48" t="s">
        <v>7</v>
      </c>
      <c r="B6" s="47"/>
    </row>
    <row r="7" spans="1:7" x14ac:dyDescent="0.25">
      <c r="A7" t="s">
        <v>3</v>
      </c>
      <c r="B7" s="5">
        <f>+[3]Sheet1!B8</f>
        <v>0</v>
      </c>
    </row>
    <row r="8" spans="1:7" x14ac:dyDescent="0.25">
      <c r="B8" s="5" t="str">
        <f>+G8</f>
        <v>()</v>
      </c>
      <c r="D8" s="28" t="str">
        <f>+MID([3]Sheet1!B9,2,5)</f>
        <v/>
      </c>
      <c r="E8" t="s">
        <v>89</v>
      </c>
      <c r="F8" t="s">
        <v>90</v>
      </c>
      <c r="G8" t="str">
        <f>+E8&amp;D8&amp;F8</f>
        <v>()</v>
      </c>
    </row>
    <row r="9" spans="1:7" x14ac:dyDescent="0.25">
      <c r="A9" t="s">
        <v>21</v>
      </c>
      <c r="B9" s="5">
        <f>+[3]Sheet1!B10</f>
        <v>0</v>
      </c>
    </row>
    <row r="10" spans="1:7" x14ac:dyDescent="0.25">
      <c r="B10" s="5" t="str">
        <f>+G10</f>
        <v>()</v>
      </c>
      <c r="D10" s="28" t="str">
        <f>+MID([3]Sheet1!B11,2,5)</f>
        <v/>
      </c>
      <c r="E10" t="s">
        <v>89</v>
      </c>
      <c r="F10" t="s">
        <v>90</v>
      </c>
      <c r="G10" t="str">
        <f>+E10&amp;D10&amp;F10</f>
        <v>()</v>
      </c>
    </row>
    <row r="11" spans="1:7" x14ac:dyDescent="0.25">
      <c r="A11" t="s">
        <v>15</v>
      </c>
      <c r="B11" s="5">
        <f>+[3]Sheet1!B12</f>
        <v>0</v>
      </c>
    </row>
    <row r="12" spans="1:7" x14ac:dyDescent="0.25">
      <c r="B12" s="5" t="str">
        <f>+G12</f>
        <v>()</v>
      </c>
      <c r="D12" s="28" t="str">
        <f>+MID([3]Sheet1!B13,2,5)</f>
        <v/>
      </c>
      <c r="E12" t="s">
        <v>89</v>
      </c>
      <c r="F12" t="s">
        <v>90</v>
      </c>
      <c r="G12" t="str">
        <f>+E12&amp;D12&amp;F12</f>
        <v>()</v>
      </c>
    </row>
    <row r="13" spans="1:7" x14ac:dyDescent="0.25">
      <c r="A13" s="48" t="s">
        <v>8</v>
      </c>
      <c r="B13" s="48"/>
    </row>
    <row r="14" spans="1:7" x14ac:dyDescent="0.25">
      <c r="A14" t="s">
        <v>16</v>
      </c>
      <c r="B14" s="4">
        <v>9785</v>
      </c>
    </row>
    <row r="15" spans="1:7" ht="17.25" x14ac:dyDescent="0.25">
      <c r="A15" t="s">
        <v>17</v>
      </c>
      <c r="B15" s="3">
        <v>0.03</v>
      </c>
    </row>
    <row r="16" spans="1:7" x14ac:dyDescent="0.25">
      <c r="A16" s="47" t="s">
        <v>0</v>
      </c>
      <c r="B16" s="47"/>
    </row>
    <row r="17" spans="1:2" x14ac:dyDescent="0.25">
      <c r="A17" s="45" t="s">
        <v>18</v>
      </c>
      <c r="B17" s="45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  <ignoredErrors>
    <ignoredError sqref="B9:B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zoomScaleNormal="100" workbookViewId="0">
      <selection activeCell="E14" sqref="E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6" t="s">
        <v>20</v>
      </c>
      <c r="B1" s="46"/>
    </row>
    <row r="2" spans="1:2" x14ac:dyDescent="0.25">
      <c r="A2" s="47" t="s">
        <v>0</v>
      </c>
      <c r="B2" s="47"/>
    </row>
    <row r="3" spans="1:2" ht="30.75" customHeight="1" x14ac:dyDescent="0.25">
      <c r="B3" s="2" t="s">
        <v>19</v>
      </c>
    </row>
    <row r="4" spans="1:2" x14ac:dyDescent="0.25">
      <c r="A4" s="48" t="s">
        <v>7</v>
      </c>
      <c r="B4" s="47"/>
    </row>
    <row r="5" spans="1:2" x14ac:dyDescent="0.25">
      <c r="B5" s="3" t="s">
        <v>1</v>
      </c>
    </row>
    <row r="6" spans="1:2" x14ac:dyDescent="0.25">
      <c r="A6" s="48" t="s">
        <v>7</v>
      </c>
      <c r="B6" s="47"/>
    </row>
    <row r="7" spans="1:2" x14ac:dyDescent="0.25">
      <c r="A7" t="s">
        <v>3</v>
      </c>
      <c r="B7" s="5">
        <f>+[4]Sheet1!$A$3</f>
        <v>7.4999999999999997E-2</v>
      </c>
    </row>
    <row r="8" spans="1:2" x14ac:dyDescent="0.25">
      <c r="A8" t="s">
        <v>21</v>
      </c>
      <c r="B8" s="5">
        <f>+[4]Sheet1!$A$4</f>
        <v>-1E-3</v>
      </c>
    </row>
    <row r="9" spans="1:2" x14ac:dyDescent="0.25">
      <c r="A9" t="s">
        <v>15</v>
      </c>
      <c r="B9" s="5">
        <f>+[4]Sheet1!$A$2</f>
        <v>2108.8380000000002</v>
      </c>
    </row>
    <row r="10" spans="1:2" x14ac:dyDescent="0.25">
      <c r="A10" s="48" t="s">
        <v>8</v>
      </c>
      <c r="B10" s="48"/>
    </row>
    <row r="14" spans="1:2" x14ac:dyDescent="0.25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N36"/>
  <sheetViews>
    <sheetView showGridLines="0" topLeftCell="A19" zoomScaleNormal="100" workbookViewId="0">
      <selection activeCell="C34" sqref="C34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8" s="1" customFormat="1" x14ac:dyDescent="0.25">
      <c r="A1" s="46" t="s">
        <v>23</v>
      </c>
      <c r="B1" s="46"/>
      <c r="C1" s="46"/>
      <c r="D1" s="38"/>
    </row>
    <row r="2" spans="1:8" x14ac:dyDescent="0.25">
      <c r="A2" s="47" t="s">
        <v>0</v>
      </c>
      <c r="B2" s="47"/>
      <c r="C2" s="47"/>
      <c r="D2" s="39"/>
    </row>
    <row r="3" spans="1:8" x14ac:dyDescent="0.25">
      <c r="B3" s="49" t="s">
        <v>6</v>
      </c>
      <c r="C3" s="49"/>
      <c r="D3" s="40"/>
    </row>
    <row r="4" spans="1:8" x14ac:dyDescent="0.25">
      <c r="A4" s="50" t="s">
        <v>30</v>
      </c>
      <c r="B4" s="50"/>
      <c r="C4" s="50"/>
      <c r="D4" s="41"/>
    </row>
    <row r="5" spans="1:8" x14ac:dyDescent="0.25">
      <c r="B5" s="3" t="s">
        <v>1</v>
      </c>
      <c r="C5" s="3" t="s">
        <v>1</v>
      </c>
    </row>
    <row r="6" spans="1:8" x14ac:dyDescent="0.25">
      <c r="B6" s="6" t="s">
        <v>26</v>
      </c>
      <c r="C6" s="6" t="s">
        <v>27</v>
      </c>
      <c r="D6" s="6"/>
    </row>
    <row r="7" spans="1:8" x14ac:dyDescent="0.25">
      <c r="A7" s="7" t="s">
        <v>29</v>
      </c>
      <c r="B7"/>
      <c r="C7"/>
      <c r="D7"/>
    </row>
    <row r="8" spans="1:8" x14ac:dyDescent="0.25">
      <c r="A8" t="s">
        <v>24</v>
      </c>
      <c r="B8" s="5" t="str">
        <f>+[5]Sheet1!B9</f>
        <v>-0.139***</v>
      </c>
      <c r="C8" s="5"/>
      <c r="D8" s="5"/>
    </row>
    <row r="9" spans="1:8" x14ac:dyDescent="0.25">
      <c r="B9" s="5" t="str">
        <f>+H9</f>
        <v>(0.011)</v>
      </c>
      <c r="C9" s="5"/>
      <c r="D9" s="5"/>
      <c r="E9" s="28" t="str">
        <f>+MID([5]Sheet1!B10,2,5)</f>
        <v>0.011</v>
      </c>
      <c r="F9" t="s">
        <v>89</v>
      </c>
      <c r="G9" t="s">
        <v>90</v>
      </c>
      <c r="H9" t="str">
        <f>+F9&amp;E9&amp;G9</f>
        <v>(0.011)</v>
      </c>
    </row>
    <row r="10" spans="1:8" x14ac:dyDescent="0.25">
      <c r="A10" t="s">
        <v>3</v>
      </c>
      <c r="B10" s="5" t="str">
        <f>+[5]Sheet1!B11</f>
        <v>0.041***</v>
      </c>
      <c r="C10" s="5"/>
      <c r="D10" s="5"/>
    </row>
    <row r="11" spans="1:8" x14ac:dyDescent="0.25">
      <c r="B11" s="5" t="str">
        <f>+H11</f>
        <v>(0.003)</v>
      </c>
      <c r="C11" s="5"/>
      <c r="D11" s="5"/>
      <c r="E11" s="28" t="str">
        <f>+MID([5]Sheet1!B12,2,5)</f>
        <v>0.003</v>
      </c>
      <c r="F11" t="s">
        <v>89</v>
      </c>
      <c r="G11" t="s">
        <v>90</v>
      </c>
      <c r="H11" t="str">
        <f>+F11&amp;E11&amp;G11</f>
        <v>(0.003)</v>
      </c>
    </row>
    <row r="12" spans="1:8" x14ac:dyDescent="0.25">
      <c r="A12" t="s">
        <v>21</v>
      </c>
      <c r="B12" s="5" t="str">
        <f>+[5]Sheet1!B13</f>
        <v>-0.0004***</v>
      </c>
      <c r="C12" s="5"/>
      <c r="D12" s="5"/>
    </row>
    <row r="13" spans="1:8" x14ac:dyDescent="0.25">
      <c r="B13" s="5" t="str">
        <f>+H13</f>
        <v>(0.000)</v>
      </c>
      <c r="C13" s="5"/>
      <c r="D13" s="5"/>
      <c r="E13" s="28" t="str">
        <f>+MID([5]Sheet1!B14,2,5)</f>
        <v>0.000</v>
      </c>
      <c r="F13" t="s">
        <v>89</v>
      </c>
      <c r="G13" t="s">
        <v>90</v>
      </c>
      <c r="H13" t="str">
        <f>+F13&amp;E13&amp;G13</f>
        <v>(0.000)</v>
      </c>
    </row>
    <row r="14" spans="1:8" x14ac:dyDescent="0.25">
      <c r="A14" t="s">
        <v>10</v>
      </c>
      <c r="B14" s="5" t="str">
        <f>+[5]Sheet1!B15</f>
        <v>0.140***</v>
      </c>
      <c r="C14" s="5"/>
      <c r="D14" s="5"/>
    </row>
    <row r="15" spans="1:8" x14ac:dyDescent="0.25">
      <c r="B15" s="5" t="str">
        <f>+H15</f>
        <v>(0.006)</v>
      </c>
      <c r="C15" s="5"/>
      <c r="D15" s="5"/>
      <c r="E15" s="28" t="str">
        <f>+MID([5]Sheet1!B16,2,5)</f>
        <v>0.006</v>
      </c>
      <c r="F15" t="s">
        <v>89</v>
      </c>
      <c r="G15" t="s">
        <v>90</v>
      </c>
      <c r="H15" t="str">
        <f>+F15&amp;E15&amp;G15</f>
        <v>(0.006)</v>
      </c>
    </row>
    <row r="16" spans="1:8" x14ac:dyDescent="0.25">
      <c r="A16" t="s">
        <v>11</v>
      </c>
      <c r="B16" s="5" t="str">
        <f>+[5]Sheet1!B17</f>
        <v>0.012***</v>
      </c>
      <c r="C16" s="5"/>
      <c r="D16" s="5"/>
    </row>
    <row r="17" spans="1:14" x14ac:dyDescent="0.25">
      <c r="B17" s="5" t="str">
        <f>+H17</f>
        <v>(0.001)</v>
      </c>
      <c r="C17" s="5"/>
      <c r="D17" s="5"/>
      <c r="E17" s="28" t="str">
        <f>+MID([5]Sheet1!B18,2,5)</f>
        <v>0.001</v>
      </c>
      <c r="F17" t="s">
        <v>89</v>
      </c>
      <c r="G17" t="s">
        <v>90</v>
      </c>
      <c r="H17" t="str">
        <f>+F17&amp;E17&amp;G17</f>
        <v>(0.001)</v>
      </c>
    </row>
    <row r="18" spans="1:14" x14ac:dyDescent="0.25">
      <c r="A18" t="s">
        <v>12</v>
      </c>
      <c r="B18" s="5" t="str">
        <f>+[5]Sheet1!B19</f>
        <v>-0.0002***</v>
      </c>
      <c r="C18" s="5"/>
      <c r="D18" s="5"/>
    </row>
    <row r="19" spans="1:14" x14ac:dyDescent="0.25">
      <c r="B19" s="5" t="str">
        <f>+H19</f>
        <v>(0.000)</v>
      </c>
      <c r="C19" s="5"/>
      <c r="D19" s="5"/>
      <c r="E19" s="28" t="str">
        <f>+MID([5]Sheet1!B20,2,5)</f>
        <v>0.000</v>
      </c>
      <c r="F19" t="s">
        <v>89</v>
      </c>
      <c r="G19" t="s">
        <v>90</v>
      </c>
      <c r="H19" t="str">
        <f>+F19&amp;E19&amp;G19</f>
        <v>(0.000)</v>
      </c>
    </row>
    <row r="20" spans="1:14" x14ac:dyDescent="0.25">
      <c r="A20" t="s">
        <v>14</v>
      </c>
      <c r="B20" s="5" t="str">
        <f>+[5]Sheet1!B21</f>
        <v>0.053***</v>
      </c>
      <c r="C20" s="5"/>
      <c r="D20" s="5"/>
    </row>
    <row r="21" spans="1:14" x14ac:dyDescent="0.25">
      <c r="B21" s="5" t="str">
        <f>+H21</f>
        <v>(0.002)</v>
      </c>
      <c r="C21" s="5"/>
      <c r="D21" s="5"/>
      <c r="E21" s="28" t="str">
        <f>+MID([5]Sheet1!B22,2,5)</f>
        <v>0.002</v>
      </c>
      <c r="F21" t="s">
        <v>89</v>
      </c>
      <c r="G21" t="s">
        <v>90</v>
      </c>
      <c r="H21" t="str">
        <f>+F21&amp;E21&amp;G21</f>
        <v>(0.002)</v>
      </c>
    </row>
    <row r="22" spans="1:14" x14ac:dyDescent="0.25">
      <c r="A22" t="s">
        <v>13</v>
      </c>
      <c r="B22" s="5" t="str">
        <f>+[5]Sheet1!B23</f>
        <v>-0.013***</v>
      </c>
      <c r="C22" s="5"/>
      <c r="D22" s="5"/>
    </row>
    <row r="23" spans="1:14" x14ac:dyDescent="0.25">
      <c r="B23" s="5" t="str">
        <f>+H23</f>
        <v>(0.000)</v>
      </c>
      <c r="C23" s="5"/>
      <c r="D23" s="5"/>
      <c r="E23" s="28" t="str">
        <f>+MID([5]Sheet1!B24,2,5)</f>
        <v>0.000</v>
      </c>
      <c r="F23" t="s">
        <v>89</v>
      </c>
      <c r="G23" t="s">
        <v>90</v>
      </c>
      <c r="H23" t="str">
        <f>+F23&amp;E23&amp;G23</f>
        <v>(0.000)</v>
      </c>
    </row>
    <row r="24" spans="1:14" x14ac:dyDescent="0.25">
      <c r="A24" t="s">
        <v>4</v>
      </c>
      <c r="B24" s="5" t="str">
        <f>+[5]Sheet1!B25</f>
        <v>0.150***</v>
      </c>
      <c r="C24" s="5"/>
      <c r="D24" s="5"/>
    </row>
    <row r="25" spans="1:14" x14ac:dyDescent="0.25">
      <c r="B25" s="5" t="str">
        <f>+H25</f>
        <v>(0.016)</v>
      </c>
      <c r="C25" s="5"/>
      <c r="D25" s="5"/>
      <c r="E25" s="28" t="str">
        <f>+MID([5]Sheet1!B26,2,5)</f>
        <v>0.016</v>
      </c>
      <c r="F25" t="s">
        <v>89</v>
      </c>
      <c r="G25" t="s">
        <v>90</v>
      </c>
      <c r="H25" t="str">
        <f>+F25&amp;E25&amp;G25</f>
        <v>(0.016)</v>
      </c>
    </row>
    <row r="26" spans="1:14" x14ac:dyDescent="0.25">
      <c r="A26" t="s">
        <v>5</v>
      </c>
      <c r="B26" s="5" t="str">
        <f>+[5]Sheet1!B27</f>
        <v>0.284***</v>
      </c>
      <c r="C26" s="5"/>
      <c r="D26" s="5"/>
    </row>
    <row r="27" spans="1:14" x14ac:dyDescent="0.25">
      <c r="B27" s="5" t="str">
        <f>+H27</f>
        <v>(0.006)</v>
      </c>
      <c r="C27" s="5"/>
      <c r="D27" s="5"/>
      <c r="E27" s="28" t="str">
        <f>+MID([5]Sheet1!B28,2,5)</f>
        <v>0.006</v>
      </c>
      <c r="F27" t="s">
        <v>89</v>
      </c>
      <c r="G27" t="s">
        <v>90</v>
      </c>
      <c r="H27" t="str">
        <f>+F27&amp;E27&amp;G27</f>
        <v>(0.006)</v>
      </c>
    </row>
    <row r="28" spans="1:14" x14ac:dyDescent="0.25">
      <c r="A28" t="s">
        <v>25</v>
      </c>
      <c r="B28" s="5"/>
      <c r="C28" s="5" t="str">
        <f>+[5]Sheet1!C29</f>
        <v>-0.139***</v>
      </c>
      <c r="D28" s="5"/>
    </row>
    <row r="29" spans="1:14" x14ac:dyDescent="0.25">
      <c r="B29" s="5"/>
      <c r="C29" s="5" t="str">
        <f>+I29</f>
        <v>(0.011)</v>
      </c>
      <c r="D29" s="5"/>
      <c r="F29" s="28" t="str">
        <f>+MID([5]Sheet1!C30,2,5)</f>
        <v>0.011</v>
      </c>
      <c r="G29" t="s">
        <v>89</v>
      </c>
      <c r="H29" t="s">
        <v>90</v>
      </c>
      <c r="I29" t="str">
        <f>+G29&amp;F29&amp;H29</f>
        <v>(0.011)</v>
      </c>
    </row>
    <row r="30" spans="1:14" x14ac:dyDescent="0.25">
      <c r="A30" t="s">
        <v>15</v>
      </c>
      <c r="B30" s="5" t="str">
        <f>+[5]Sheet1!B27</f>
        <v>0.284***</v>
      </c>
      <c r="C30" s="5">
        <f>+[5]Sheet1!C27</f>
        <v>0</v>
      </c>
      <c r="D30" s="5"/>
    </row>
    <row r="31" spans="1:14" x14ac:dyDescent="0.25">
      <c r="B31" s="5" t="str">
        <f>+I31</f>
        <v>(0.065)</v>
      </c>
      <c r="C31" s="5" t="str">
        <f>+N31</f>
        <v>(0.005)</v>
      </c>
      <c r="D31" s="5"/>
      <c r="F31" s="28" t="str">
        <f>+MID([5]Sheet1!B32,2,5)</f>
        <v>0.065</v>
      </c>
      <c r="G31" t="s">
        <v>89</v>
      </c>
      <c r="H31" t="s">
        <v>90</v>
      </c>
      <c r="I31" t="str">
        <f>+G31&amp;F31&amp;H31</f>
        <v>(0.065)</v>
      </c>
      <c r="K31" s="28" t="str">
        <f>+MID([5]Sheet1!C32,2,5)</f>
        <v>0.005</v>
      </c>
      <c r="L31" t="s">
        <v>89</v>
      </c>
      <c r="M31" t="s">
        <v>90</v>
      </c>
      <c r="N31" t="str">
        <f>+L31&amp;K31&amp;M31</f>
        <v>(0.005)</v>
      </c>
    </row>
    <row r="32" spans="1:14" x14ac:dyDescent="0.25">
      <c r="A32" s="50" t="s">
        <v>28</v>
      </c>
      <c r="B32" s="50"/>
      <c r="C32" s="50"/>
      <c r="D32" s="41"/>
    </row>
    <row r="33" spans="1:4" x14ac:dyDescent="0.25">
      <c r="A33" t="s">
        <v>16</v>
      </c>
      <c r="B33" s="4">
        <f>+[5]Sheet1!B34</f>
        <v>9785</v>
      </c>
      <c r="C33" s="4">
        <f>+[5]Sheet1!C34</f>
        <v>9785</v>
      </c>
      <c r="D33" s="4"/>
    </row>
    <row r="34" spans="1:4" ht="17.25" x14ac:dyDescent="0.25">
      <c r="A34" t="s">
        <v>17</v>
      </c>
      <c r="B34" s="22">
        <f>+[5]Sheet1!B35</f>
        <v>0.49199999999999999</v>
      </c>
      <c r="C34" s="22">
        <f>+[5]Sheet1!C35</f>
        <v>1.7000000000000001E-2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5" t="s">
        <v>18</v>
      </c>
      <c r="B36" s="45"/>
      <c r="C36" s="45"/>
      <c r="D36" s="37"/>
    </row>
  </sheetData>
  <mergeCells count="6">
    <mergeCell ref="A1:C1"/>
    <mergeCell ref="A36:C36"/>
    <mergeCell ref="B3:C3"/>
    <mergeCell ref="A4:C4"/>
    <mergeCell ref="A2:C2"/>
    <mergeCell ref="A32:C32"/>
  </mergeCells>
  <pageMargins left="0.7" right="0.7" top="0.75" bottom="0.75" header="0.3" footer="0.3"/>
  <ignoredErrors>
    <ignoredError sqref="B6:C6" numberStoredAsText="1"/>
    <ignoredError sqref="A29:C30 A10:C23 B24:B26 A28:B28 A33 A32:C32 A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A78B-93AF-4359-B79E-5633C8A3A2DB}">
  <dimension ref="A1:D21"/>
  <sheetViews>
    <sheetView showGridLines="0" zoomScaleNormal="100" workbookViewId="0">
      <selection activeCell="C8" sqref="C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11.7109375" style="3" bestFit="1" customWidth="1"/>
    <col min="4" max="4" width="8.140625" style="3" customWidth="1"/>
  </cols>
  <sheetData>
    <row r="1" spans="1:4" s="38" customFormat="1" x14ac:dyDescent="0.25">
      <c r="A1" s="46" t="s">
        <v>23</v>
      </c>
      <c r="B1" s="46"/>
      <c r="C1" s="46"/>
    </row>
    <row r="2" spans="1:4" x14ac:dyDescent="0.25">
      <c r="A2" s="47" t="s">
        <v>0</v>
      </c>
      <c r="B2" s="47"/>
      <c r="C2" s="47"/>
      <c r="D2" s="39"/>
    </row>
    <row r="3" spans="1:4" x14ac:dyDescent="0.25">
      <c r="B3" s="49" t="s">
        <v>6</v>
      </c>
      <c r="C3" s="49"/>
      <c r="D3" s="40"/>
    </row>
    <row r="4" spans="1:4" x14ac:dyDescent="0.25">
      <c r="A4" s="50" t="s">
        <v>114</v>
      </c>
      <c r="B4" s="50"/>
      <c r="C4" s="50"/>
      <c r="D4" s="41"/>
    </row>
    <row r="5" spans="1:4" x14ac:dyDescent="0.25">
      <c r="B5" s="3" t="s">
        <v>113</v>
      </c>
      <c r="C5" s="3" t="s">
        <v>113</v>
      </c>
    </row>
    <row r="6" spans="1:4" x14ac:dyDescent="0.25">
      <c r="B6" s="6" t="s">
        <v>26</v>
      </c>
      <c r="C6" s="6" t="s">
        <v>27</v>
      </c>
      <c r="D6" s="6"/>
    </row>
    <row r="7" spans="1:4" x14ac:dyDescent="0.25">
      <c r="A7" s="7" t="s">
        <v>114</v>
      </c>
      <c r="B7"/>
      <c r="C7"/>
      <c r="D7"/>
    </row>
    <row r="8" spans="1:4" x14ac:dyDescent="0.25">
      <c r="A8" t="s">
        <v>24</v>
      </c>
      <c r="B8" s="8">
        <f>+[6]Sheet1!A3</f>
        <v>-0.16300000000000001</v>
      </c>
      <c r="C8" s="5"/>
      <c r="D8" s="5"/>
    </row>
    <row r="9" spans="1:4" x14ac:dyDescent="0.25">
      <c r="A9" t="s">
        <v>3</v>
      </c>
      <c r="B9" s="8">
        <f>+[6]Sheet1!A4</f>
        <v>5.2999999999999999E-2</v>
      </c>
      <c r="C9" s="5"/>
      <c r="D9" s="5"/>
    </row>
    <row r="10" spans="1:4" x14ac:dyDescent="0.25">
      <c r="A10" t="s">
        <v>21</v>
      </c>
      <c r="B10" s="8">
        <f>+[6]Sheet1!A5</f>
        <v>-1E-3</v>
      </c>
      <c r="C10" s="5"/>
      <c r="D10" s="5"/>
    </row>
    <row r="11" spans="1:4" x14ac:dyDescent="0.25">
      <c r="A11" t="s">
        <v>10</v>
      </c>
      <c r="B11" s="8">
        <f>+[6]Sheet1!A6</f>
        <v>0.189</v>
      </c>
      <c r="C11" s="5"/>
      <c r="D11" s="5"/>
    </row>
    <row r="12" spans="1:4" x14ac:dyDescent="0.25">
      <c r="A12" t="s">
        <v>11</v>
      </c>
      <c r="B12" s="8">
        <f>+[6]Sheet1!A7</f>
        <v>1.4999999999999999E-2</v>
      </c>
      <c r="C12" s="5"/>
      <c r="D12" s="5"/>
    </row>
    <row r="13" spans="1:4" x14ac:dyDescent="0.25">
      <c r="A13" t="s">
        <v>12</v>
      </c>
      <c r="B13" s="8">
        <f>+[6]Sheet1!A8</f>
        <v>0</v>
      </c>
      <c r="C13" s="5"/>
      <c r="D13" s="5"/>
    </row>
    <row r="14" spans="1:4" x14ac:dyDescent="0.25">
      <c r="A14" t="s">
        <v>14</v>
      </c>
      <c r="B14" s="8">
        <f>+[6]Sheet1!A9</f>
        <v>6.8000000000000005E-2</v>
      </c>
      <c r="C14" s="5"/>
      <c r="D14" s="5"/>
    </row>
    <row r="15" spans="1:4" x14ac:dyDescent="0.25">
      <c r="A15" t="s">
        <v>13</v>
      </c>
      <c r="B15" s="8">
        <f>+[6]Sheet1!A10</f>
        <v>-1.6E-2</v>
      </c>
      <c r="C15" s="5"/>
      <c r="D15" s="5"/>
    </row>
    <row r="16" spans="1:4" x14ac:dyDescent="0.25">
      <c r="A16" t="s">
        <v>4</v>
      </c>
      <c r="B16" s="8">
        <f>+[6]Sheet1!A11</f>
        <v>0.20300000000000001</v>
      </c>
      <c r="C16" s="5"/>
      <c r="D16" s="5"/>
    </row>
    <row r="17" spans="1:4" x14ac:dyDescent="0.25">
      <c r="A17" t="s">
        <v>5</v>
      </c>
      <c r="B17" s="8">
        <f>+[6]Sheet1!A12</f>
        <v>0.41099999999999998</v>
      </c>
      <c r="C17" s="5"/>
      <c r="D17" s="5"/>
    </row>
    <row r="18" spans="1:4" x14ac:dyDescent="0.25">
      <c r="A18" t="s">
        <v>25</v>
      </c>
      <c r="B18" s="5"/>
      <c r="C18" s="8">
        <v>-0.16300000000000001</v>
      </c>
      <c r="D18" s="5"/>
    </row>
    <row r="19" spans="1:4" x14ac:dyDescent="0.25">
      <c r="A19" t="s">
        <v>15</v>
      </c>
      <c r="B19" s="5">
        <f>+[6]Sheet1!$A$2</f>
        <v>660.12599999999998</v>
      </c>
      <c r="C19" s="8">
        <v>0</v>
      </c>
      <c r="D19" s="5"/>
    </row>
    <row r="20" spans="1:4" x14ac:dyDescent="0.25">
      <c r="A20" s="7" t="s">
        <v>0</v>
      </c>
      <c r="B20"/>
      <c r="C20"/>
      <c r="D20"/>
    </row>
    <row r="21" spans="1:4" x14ac:dyDescent="0.25">
      <c r="A21" s="45" t="s">
        <v>18</v>
      </c>
      <c r="B21" s="45"/>
      <c r="C21" s="45"/>
      <c r="D21" s="37"/>
    </row>
  </sheetData>
  <mergeCells count="5">
    <mergeCell ref="A1:C1"/>
    <mergeCell ref="A2:C2"/>
    <mergeCell ref="B3:C3"/>
    <mergeCell ref="A4:C4"/>
    <mergeCell ref="A21:C21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6" t="s">
        <v>20</v>
      </c>
      <c r="B1" s="46"/>
    </row>
    <row r="2" spans="1:2" x14ac:dyDescent="0.25">
      <c r="A2" s="47" t="s">
        <v>0</v>
      </c>
      <c r="B2" s="47"/>
    </row>
    <row r="3" spans="1:2" ht="30.75" customHeight="1" x14ac:dyDescent="0.25">
      <c r="B3" s="2" t="s">
        <v>19</v>
      </c>
    </row>
    <row r="4" spans="1:2" x14ac:dyDescent="0.25">
      <c r="A4" s="48" t="s">
        <v>7</v>
      </c>
      <c r="B4" s="47"/>
    </row>
    <row r="5" spans="1:2" x14ac:dyDescent="0.25">
      <c r="B5" s="3" t="s">
        <v>1</v>
      </c>
    </row>
    <row r="6" spans="1:2" x14ac:dyDescent="0.25">
      <c r="A6" s="48" t="s">
        <v>7</v>
      </c>
      <c r="B6" s="47"/>
    </row>
    <row r="7" spans="1:2" x14ac:dyDescent="0.25">
      <c r="A7" t="s">
        <v>3</v>
      </c>
      <c r="B7" s="8">
        <f>+[6]Sheet1!A3</f>
        <v>-0.16300000000000001</v>
      </c>
    </row>
    <row r="8" spans="1:2" x14ac:dyDescent="0.25">
      <c r="A8" t="s">
        <v>21</v>
      </c>
      <c r="B8" s="8">
        <f>+[6]Sheet1!A4</f>
        <v>5.2999999999999999E-2</v>
      </c>
    </row>
    <row r="9" spans="1:2" x14ac:dyDescent="0.25">
      <c r="A9" t="s">
        <v>24</v>
      </c>
      <c r="B9" s="8">
        <f>+[6]Sheet1!A5</f>
        <v>-1E-3</v>
      </c>
    </row>
    <row r="10" spans="1:2" x14ac:dyDescent="0.25">
      <c r="A10" t="s">
        <v>32</v>
      </c>
      <c r="B10" s="8">
        <f>+[6]Sheet1!A6</f>
        <v>0.189</v>
      </c>
    </row>
    <row r="11" spans="1:2" x14ac:dyDescent="0.25">
      <c r="A11" t="s">
        <v>36</v>
      </c>
      <c r="B11" s="8">
        <f>+[6]Sheet1!A7</f>
        <v>1.4999999999999999E-2</v>
      </c>
    </row>
    <row r="12" spans="1:2" x14ac:dyDescent="0.25">
      <c r="A12" t="s">
        <v>15</v>
      </c>
      <c r="B12" s="5">
        <f>+[6]Sheet1!A2</f>
        <v>660.12599999999998</v>
      </c>
    </row>
    <row r="13" spans="1:2" x14ac:dyDescent="0.25">
      <c r="A13" s="48" t="s">
        <v>8</v>
      </c>
      <c r="B13" s="48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N36"/>
  <sheetViews>
    <sheetView showGridLines="0" zoomScaleNormal="100" workbookViewId="0">
      <selection activeCell="A2" sqref="A2:C2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8" s="1" customFormat="1" x14ac:dyDescent="0.25">
      <c r="A1" s="46" t="s">
        <v>118</v>
      </c>
      <c r="B1" s="46"/>
      <c r="C1" s="46"/>
      <c r="D1" s="38"/>
    </row>
    <row r="2" spans="1:8" x14ac:dyDescent="0.25">
      <c r="A2" s="47" t="s">
        <v>0</v>
      </c>
      <c r="B2" s="47"/>
      <c r="C2" s="47"/>
      <c r="D2" s="39"/>
    </row>
    <row r="3" spans="1:8" ht="21.75" customHeight="1" x14ac:dyDescent="0.25">
      <c r="B3" s="49" t="s">
        <v>6</v>
      </c>
      <c r="C3" s="49"/>
      <c r="D3" s="40"/>
    </row>
    <row r="4" spans="1:8" x14ac:dyDescent="0.25">
      <c r="A4" s="50" t="s">
        <v>30</v>
      </c>
      <c r="B4" s="50"/>
      <c r="C4" s="50"/>
      <c r="D4" s="41"/>
    </row>
    <row r="5" spans="1:8" x14ac:dyDescent="0.25">
      <c r="B5" s="3" t="s">
        <v>1</v>
      </c>
      <c r="C5" s="3" t="s">
        <v>1</v>
      </c>
    </row>
    <row r="6" spans="1:8" x14ac:dyDescent="0.25">
      <c r="B6" s="6" t="s">
        <v>26</v>
      </c>
      <c r="C6" s="6" t="s">
        <v>27</v>
      </c>
      <c r="D6" s="6"/>
    </row>
    <row r="7" spans="1:8" x14ac:dyDescent="0.25">
      <c r="A7" s="7" t="s">
        <v>29</v>
      </c>
      <c r="B7"/>
      <c r="C7"/>
      <c r="D7"/>
    </row>
    <row r="8" spans="1:8" x14ac:dyDescent="0.25">
      <c r="A8" t="s">
        <v>24</v>
      </c>
      <c r="B8" s="8">
        <f>+[7]Sheet1!B9</f>
        <v>0</v>
      </c>
      <c r="C8" s="8"/>
      <c r="D8" s="8"/>
    </row>
    <row r="9" spans="1:8" x14ac:dyDescent="0.25">
      <c r="B9" s="8" t="str">
        <f>+H9</f>
        <v>()</v>
      </c>
      <c r="C9" s="8"/>
      <c r="D9" s="8"/>
      <c r="E9" s="28" t="str">
        <f>+MID([7]Sheet1!B10,2,5)</f>
        <v/>
      </c>
      <c r="F9" t="s">
        <v>89</v>
      </c>
      <c r="G9" t="s">
        <v>90</v>
      </c>
      <c r="H9" t="str">
        <f>+F9&amp;E9&amp;G9</f>
        <v>()</v>
      </c>
    </row>
    <row r="10" spans="1:8" x14ac:dyDescent="0.25">
      <c r="A10" t="s">
        <v>3</v>
      </c>
      <c r="B10" s="8">
        <f>+[7]Sheet1!B11</f>
        <v>0</v>
      </c>
      <c r="C10" s="8"/>
      <c r="D10" s="8"/>
    </row>
    <row r="11" spans="1:8" x14ac:dyDescent="0.25">
      <c r="B11" s="8" t="str">
        <f>+H11</f>
        <v>()</v>
      </c>
      <c r="C11" s="8"/>
      <c r="D11" s="8"/>
      <c r="E11" s="28" t="str">
        <f>+MID([7]Sheet1!B12,2,5)</f>
        <v/>
      </c>
      <c r="F11" t="s">
        <v>89</v>
      </c>
      <c r="G11" t="s">
        <v>90</v>
      </c>
      <c r="H11" t="str">
        <f>+F11&amp;E11&amp;G11</f>
        <v>()</v>
      </c>
    </row>
    <row r="12" spans="1:8" x14ac:dyDescent="0.25">
      <c r="A12" t="s">
        <v>21</v>
      </c>
      <c r="B12" s="8">
        <f>+[7]Sheet1!B13</f>
        <v>0</v>
      </c>
      <c r="C12" s="8"/>
      <c r="D12" s="8"/>
    </row>
    <row r="13" spans="1:8" x14ac:dyDescent="0.25">
      <c r="B13" s="8" t="str">
        <f>+H13</f>
        <v>()</v>
      </c>
      <c r="C13" s="8"/>
      <c r="D13" s="8"/>
      <c r="E13" s="28" t="str">
        <f>+MID([7]Sheet1!B14,2,5)</f>
        <v/>
      </c>
      <c r="F13" t="s">
        <v>89</v>
      </c>
      <c r="G13" t="s">
        <v>90</v>
      </c>
      <c r="H13" t="str">
        <f>+F13&amp;E13&amp;G13</f>
        <v>()</v>
      </c>
    </row>
    <row r="14" spans="1:8" x14ac:dyDescent="0.25">
      <c r="A14" t="s">
        <v>10</v>
      </c>
      <c r="B14" s="8">
        <f>+[7]Sheet1!B15</f>
        <v>0</v>
      </c>
      <c r="C14" s="8"/>
      <c r="D14" s="8"/>
    </row>
    <row r="15" spans="1:8" x14ac:dyDescent="0.25">
      <c r="B15" s="8" t="str">
        <f>+H15</f>
        <v>()</v>
      </c>
      <c r="C15" s="8"/>
      <c r="D15" s="8"/>
      <c r="E15" s="28" t="str">
        <f>+MID([7]Sheet1!B16,2,5)</f>
        <v/>
      </c>
      <c r="F15" t="s">
        <v>89</v>
      </c>
      <c r="G15" t="s">
        <v>90</v>
      </c>
      <c r="H15" t="str">
        <f>+F15&amp;E15&amp;G15</f>
        <v>()</v>
      </c>
    </row>
    <row r="16" spans="1:8" x14ac:dyDescent="0.25">
      <c r="A16" t="s">
        <v>11</v>
      </c>
      <c r="B16" s="8">
        <f>+[7]Sheet1!B17</f>
        <v>0</v>
      </c>
      <c r="C16" s="8"/>
      <c r="D16" s="8"/>
    </row>
    <row r="17" spans="1:14" x14ac:dyDescent="0.25">
      <c r="B17" s="8" t="str">
        <f>+H17</f>
        <v>()</v>
      </c>
      <c r="C17" s="8"/>
      <c r="D17" s="8"/>
      <c r="E17" s="28" t="str">
        <f>+MID([7]Sheet1!B18,2,5)</f>
        <v/>
      </c>
      <c r="F17" t="s">
        <v>89</v>
      </c>
      <c r="G17" t="s">
        <v>90</v>
      </c>
      <c r="H17" t="str">
        <f>+F17&amp;E17&amp;G17</f>
        <v>()</v>
      </c>
    </row>
    <row r="18" spans="1:14" x14ac:dyDescent="0.25">
      <c r="A18" t="s">
        <v>12</v>
      </c>
      <c r="B18" s="8">
        <f>+[7]Sheet1!B19</f>
        <v>0</v>
      </c>
      <c r="C18" s="8"/>
      <c r="D18" s="8"/>
    </row>
    <row r="19" spans="1:14" x14ac:dyDescent="0.25">
      <c r="B19" s="8" t="str">
        <f>+H19</f>
        <v>()</v>
      </c>
      <c r="C19" s="8"/>
      <c r="D19" s="8"/>
      <c r="E19" s="28" t="str">
        <f>+MID([7]Sheet1!B20,2,5)</f>
        <v/>
      </c>
      <c r="F19" t="s">
        <v>89</v>
      </c>
      <c r="G19" t="s">
        <v>90</v>
      </c>
      <c r="H19" t="str">
        <f>+F19&amp;E19&amp;G19</f>
        <v>()</v>
      </c>
    </row>
    <row r="20" spans="1:14" x14ac:dyDescent="0.25">
      <c r="A20" t="s">
        <v>14</v>
      </c>
      <c r="B20" s="8">
        <f>+[7]Sheet1!B21</f>
        <v>0</v>
      </c>
      <c r="C20" s="8"/>
      <c r="D20" s="8"/>
    </row>
    <row r="21" spans="1:14" x14ac:dyDescent="0.25">
      <c r="B21" s="8" t="str">
        <f>+H21</f>
        <v>()</v>
      </c>
      <c r="C21" s="8"/>
      <c r="D21" s="8"/>
      <c r="E21" s="28" t="str">
        <f>+MID([7]Sheet1!B22,2,5)</f>
        <v/>
      </c>
      <c r="F21" t="s">
        <v>89</v>
      </c>
      <c r="G21" t="s">
        <v>90</v>
      </c>
      <c r="H21" t="str">
        <f>+F21&amp;E21&amp;G21</f>
        <v>()</v>
      </c>
    </row>
    <row r="22" spans="1:14" x14ac:dyDescent="0.25">
      <c r="A22" t="s">
        <v>13</v>
      </c>
      <c r="B22" s="8">
        <f>+[7]Sheet1!B23</f>
        <v>0</v>
      </c>
      <c r="C22" s="8"/>
      <c r="D22" s="8"/>
    </row>
    <row r="23" spans="1:14" x14ac:dyDescent="0.25">
      <c r="B23" s="8" t="str">
        <f>+H23</f>
        <v>()</v>
      </c>
      <c r="C23" s="8"/>
      <c r="D23" s="8"/>
      <c r="E23" s="28" t="str">
        <f>+MID([7]Sheet1!B24,2,5)</f>
        <v/>
      </c>
      <c r="F23" t="s">
        <v>89</v>
      </c>
      <c r="G23" t="s">
        <v>90</v>
      </c>
      <c r="H23" t="str">
        <f>+F23&amp;E23&amp;G23</f>
        <v>()</v>
      </c>
    </row>
    <row r="24" spans="1:14" x14ac:dyDescent="0.25">
      <c r="A24" t="s">
        <v>4</v>
      </c>
      <c r="B24" s="8">
        <f>+[7]Sheet1!B25</f>
        <v>0</v>
      </c>
      <c r="C24" s="8"/>
      <c r="D24" s="8"/>
    </row>
    <row r="25" spans="1:14" x14ac:dyDescent="0.25">
      <c r="B25" s="8" t="str">
        <f>+H25</f>
        <v>()</v>
      </c>
      <c r="C25" s="8"/>
      <c r="D25" s="8"/>
      <c r="E25" s="28" t="str">
        <f>+MID([7]Sheet1!B26,2,5)</f>
        <v/>
      </c>
      <c r="F25" t="s">
        <v>89</v>
      </c>
      <c r="G25" t="s">
        <v>90</v>
      </c>
      <c r="H25" t="str">
        <f>+F25&amp;E25&amp;G25</f>
        <v>()</v>
      </c>
    </row>
    <row r="26" spans="1:14" x14ac:dyDescent="0.25">
      <c r="A26" t="s">
        <v>5</v>
      </c>
      <c r="B26" s="8">
        <f>+[7]Sheet1!B27</f>
        <v>0</v>
      </c>
      <c r="C26" s="8"/>
      <c r="D26" s="8"/>
    </row>
    <row r="27" spans="1:14" x14ac:dyDescent="0.25">
      <c r="B27" s="8" t="str">
        <f>+H27</f>
        <v>()</v>
      </c>
      <c r="C27" s="8"/>
      <c r="D27" s="8"/>
      <c r="E27" s="28" t="str">
        <f>+MID([7]Sheet1!B28,2,5)</f>
        <v/>
      </c>
      <c r="F27" t="s">
        <v>89</v>
      </c>
      <c r="G27" t="s">
        <v>90</v>
      </c>
      <c r="H27" t="str">
        <f>+F27&amp;E27&amp;G27</f>
        <v>()</v>
      </c>
    </row>
    <row r="28" spans="1:14" x14ac:dyDescent="0.25">
      <c r="A28" t="s">
        <v>25</v>
      </c>
      <c r="B28" s="8"/>
      <c r="C28" s="8">
        <f>+[7]Sheet1!C29</f>
        <v>0</v>
      </c>
      <c r="D28" s="8"/>
    </row>
    <row r="29" spans="1:14" x14ac:dyDescent="0.25">
      <c r="B29" s="8"/>
      <c r="C29" s="8" t="str">
        <f>+I29</f>
        <v>()</v>
      </c>
      <c r="D29" s="8"/>
      <c r="F29" s="28" t="str">
        <f>+MID([7]Sheet1!C30,2,5)</f>
        <v/>
      </c>
      <c r="G29" t="s">
        <v>89</v>
      </c>
      <c r="H29" t="s">
        <v>90</v>
      </c>
      <c r="I29" t="str">
        <f>+G29&amp;F29&amp;H29</f>
        <v>()</v>
      </c>
    </row>
    <row r="30" spans="1:14" x14ac:dyDescent="0.25">
      <c r="A30" t="s">
        <v>15</v>
      </c>
      <c r="B30" s="8">
        <f>+[7]Sheet1!B31</f>
        <v>0</v>
      </c>
      <c r="C30" s="8">
        <f>+[7]Sheet1!C31</f>
        <v>0</v>
      </c>
      <c r="D30" s="8"/>
    </row>
    <row r="31" spans="1:14" x14ac:dyDescent="0.25">
      <c r="B31" s="8" t="str">
        <f>+I31</f>
        <v>()</v>
      </c>
      <c r="C31" s="8" t="str">
        <f>+N31</f>
        <v>()</v>
      </c>
      <c r="D31" s="8"/>
      <c r="F31" s="28" t="str">
        <f>+MID([7]Sheet1!B32,2,5)</f>
        <v/>
      </c>
      <c r="G31" t="s">
        <v>89</v>
      </c>
      <c r="H31" t="s">
        <v>90</v>
      </c>
      <c r="I31" t="str">
        <f>+G31&amp;F31&amp;H31</f>
        <v>()</v>
      </c>
      <c r="K31" s="28" t="str">
        <f>+MID([7]Sheet1!C32,2,5)</f>
        <v/>
      </c>
      <c r="L31" t="s">
        <v>89</v>
      </c>
      <c r="M31" t="s">
        <v>90</v>
      </c>
      <c r="N31" t="str">
        <f>+L31&amp;K31&amp;M31</f>
        <v>()</v>
      </c>
    </row>
    <row r="32" spans="1:14" x14ac:dyDescent="0.25">
      <c r="A32" s="50" t="s">
        <v>28</v>
      </c>
      <c r="B32" s="50"/>
      <c r="C32" s="50"/>
      <c r="D32" s="41"/>
    </row>
    <row r="33" spans="1:4" x14ac:dyDescent="0.25">
      <c r="A33" t="s">
        <v>16</v>
      </c>
      <c r="B33" s="4">
        <f>+[7]Sheet1!B34</f>
        <v>0</v>
      </c>
      <c r="C33" s="4">
        <f>+[7]Sheet1!C34</f>
        <v>0</v>
      </c>
      <c r="D33" s="4"/>
    </row>
    <row r="34" spans="1:4" ht="17.25" x14ac:dyDescent="0.25">
      <c r="A34" t="s">
        <v>17</v>
      </c>
      <c r="B34" s="22">
        <f>+[7]Sheet1!B35</f>
        <v>0</v>
      </c>
      <c r="C34" s="22">
        <f>+[7]Sheet1!C35</f>
        <v>0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5" t="s">
        <v>18</v>
      </c>
      <c r="B36" s="45"/>
      <c r="C36" s="45"/>
      <c r="D36" s="37"/>
    </row>
  </sheetData>
  <mergeCells count="6">
    <mergeCell ref="A36:C36"/>
    <mergeCell ref="A1:C1"/>
    <mergeCell ref="A2:C2"/>
    <mergeCell ref="B3:C3"/>
    <mergeCell ref="A4:C4"/>
    <mergeCell ref="A32:C32"/>
  </mergeCells>
  <pageMargins left="0.7" right="0.7" top="0.75" bottom="0.75" header="0.3" footer="0.3"/>
  <ignoredErrors>
    <ignoredError sqref="B6:C6" numberStoredAsText="1"/>
    <ignoredError sqref="E28:E31 E10 E12 C11 E14 C13 E16 C15 E18 C17 E20 C19 E22 C21 C23 C22 C20 C18 C16 C14 C12 C10 B10:B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Reg1</vt:lpstr>
      <vt:lpstr>Hoja1</vt:lpstr>
      <vt:lpstr>T1</vt:lpstr>
      <vt:lpstr>Reg2</vt:lpstr>
      <vt:lpstr>T2</vt:lpstr>
      <vt:lpstr>Reg3</vt:lpstr>
      <vt:lpstr>T3</vt:lpstr>
      <vt:lpstr>T4</vt:lpstr>
      <vt:lpstr>Reg4</vt:lpstr>
      <vt:lpstr>Reg5</vt:lpstr>
      <vt:lpstr>Hoja2</vt:lpstr>
      <vt:lpstr>Tablas Stat</vt:lpstr>
      <vt:lpstr>Reg6</vt:lpstr>
      <vt:lpstr>Reg_Comparativa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2023-09-18T20:38:36Z</dcterms:modified>
</cp:coreProperties>
</file>