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ran\Desktop\Доки для универа\Курсовая_Коротков\"/>
    </mc:Choice>
  </mc:AlternateContent>
  <xr:revisionPtr revIDLastSave="0" documentId="13_ncr:1_{B84D315E-9814-4F7E-9D51-E5D0D5E5769F}" xr6:coauthVersionLast="47" xr6:coauthVersionMax="47" xr10:uidLastSave="{00000000-0000-0000-0000-000000000000}"/>
  <bookViews>
    <workbookView xWindow="-110" yWindow="-110" windowWidth="19420" windowHeight="10420" xr2:uid="{8CA338CE-3B6E-4F4F-94ED-A49D7283E9D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6" i="1"/>
  <c r="C4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<sst xmlns="http://schemas.openxmlformats.org/spreadsheetml/2006/main" count="3" uniqueCount="3">
  <si>
    <t>Uвх, мВ</t>
  </si>
  <si>
    <t>Uвых, мВ</t>
  </si>
  <si>
    <t>Uвых_реал,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</si>
</sst>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Лист1!$B$2:$B$19</c:f>
              <c:numCache>
                <c:formatCode>General</c:formatCode>
                <c:ptCount val="18"/>
                <c:pt idx="0">
                  <c:v>-6.6070759723123453</c:v>
                </c:pt>
                <c:pt idx="1">
                  <c:v>0.38262407104784268</c:v>
                </c:pt>
                <c:pt idx="2">
                  <c:v>3.3929240276876547</c:v>
                </c:pt>
                <c:pt idx="3">
                  <c:v>10.382624071047841</c:v>
                </c:pt>
                <c:pt idx="4">
                  <c:v>13.392924027687654</c:v>
                </c:pt>
                <c:pt idx="5">
                  <c:v>20.382624071047843</c:v>
                </c:pt>
                <c:pt idx="6">
                  <c:v>23.392924027687656</c:v>
                </c:pt>
                <c:pt idx="7">
                  <c:v>25.153836618244469</c:v>
                </c:pt>
                <c:pt idx="8">
                  <c:v>26.403223984327468</c:v>
                </c:pt>
                <c:pt idx="9">
                  <c:v>27.37232411440803</c:v>
                </c:pt>
                <c:pt idx="10">
                  <c:v>28.164136574884282</c:v>
                </c:pt>
                <c:pt idx="11">
                  <c:v>28.833604471190412</c:v>
                </c:pt>
                <c:pt idx="12">
                  <c:v>29.413523940967281</c:v>
                </c:pt>
                <c:pt idx="13">
                  <c:v>29.925049165441095</c:v>
                </c:pt>
                <c:pt idx="14">
                  <c:v>30.382624071047843</c:v>
                </c:pt>
                <c:pt idx="15">
                  <c:v>30.79655092263009</c:v>
                </c:pt>
                <c:pt idx="16">
                  <c:v>31.174436531524094</c:v>
                </c:pt>
                <c:pt idx="17">
                  <c:v>31.522057594116212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C-4931-A2EF-24C5D76C6EFD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Лист1!$C$2:$C$19</c:f>
              <c:numCache>
                <c:formatCode>General</c:formatCode>
                <c:ptCount val="18"/>
                <c:pt idx="0">
                  <c:v>-6.6958622665080911</c:v>
                </c:pt>
                <c:pt idx="1">
                  <c:v>0.21602716028242194</c:v>
                </c:pt>
                <c:pt idx="2">
                  <c:v>3.4064237756070526</c:v>
                </c:pt>
                <c:pt idx="3">
                  <c:v>10.468462039458213</c:v>
                </c:pt>
                <c:pt idx="4">
                  <c:v>13.462942820413454</c:v>
                </c:pt>
                <c:pt idx="5">
                  <c:v>20.491443414635082</c:v>
                </c:pt>
                <c:pt idx="6">
                  <c:v>23.480048430732232</c:v>
                </c:pt>
                <c:pt idx="7">
                  <c:v>25.153902895930887</c:v>
                </c:pt>
                <c:pt idx="8">
                  <c:v>26.333462299346827</c:v>
                </c:pt>
                <c:pt idx="9">
                  <c:v>27.170469011598769</c:v>
                </c:pt>
                <c:pt idx="10">
                  <c:v>27.835033868698602</c:v>
                </c:pt>
                <c:pt idx="11">
                  <c:v>28.346336655896337</c:v>
                </c:pt>
                <c:pt idx="12">
                  <c:v>28.751475346594425</c:v>
                </c:pt>
                <c:pt idx="13">
                  <c:v>29.251083069735884</c:v>
                </c:pt>
                <c:pt idx="14">
                  <c:v>29.397632874929997</c:v>
                </c:pt>
                <c:pt idx="15">
                  <c:v>29.586914295366746</c:v>
                </c:pt>
                <c:pt idx="16">
                  <c:v>29.693576607970698</c:v>
                </c:pt>
                <c:pt idx="17">
                  <c:v>29.823553694449863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7-4D22-8B0B-3B0DE6FB5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591552"/>
        <c:axId val="1868593632"/>
      </c:scatterChart>
      <c:valAx>
        <c:axId val="18685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 мВ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593632"/>
        <c:crosses val="autoZero"/>
        <c:crossBetween val="midCat"/>
      </c:valAx>
      <c:valAx>
        <c:axId val="18685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 дБ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59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41274</xdr:rowOff>
    </xdr:from>
    <xdr:to>
      <xdr:col>14</xdr:col>
      <xdr:colOff>571499</xdr:colOff>
      <xdr:row>19</xdr:row>
      <xdr:rowOff>139699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7EB6BC-2E3D-4829-60BC-F65FF44FB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520700</xdr:colOff>
      <xdr:row>5</xdr:row>
      <xdr:rowOff>127000</xdr:rowOff>
    </xdr:from>
    <xdr:to>
      <xdr:col>12</xdr:col>
      <xdr:colOff>31750</xdr:colOff>
      <xdr:row>9</xdr:row>
      <xdr:rowOff>152400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5B6C2FCA-1BF5-6639-BA7B-DEE5692ADE11}"/>
            </a:ext>
          </a:extLst>
        </xdr:cNvPr>
        <xdr:cNvCxnSpPr/>
      </xdr:nvCxnSpPr>
      <xdr:spPr>
        <a:xfrm rot="10800000">
          <a:off x="7226300" y="1047750"/>
          <a:ext cx="1206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9</xdr:row>
      <xdr:rowOff>133350</xdr:rowOff>
    </xdr:from>
    <xdr:to>
      <xdr:col>13</xdr:col>
      <xdr:colOff>57150</xdr:colOff>
      <xdr:row>12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3185FD-2E31-609F-8779-2A08A08FB599}"/>
            </a:ext>
          </a:extLst>
        </xdr:cNvPr>
        <xdr:cNvSpPr txBox="1"/>
      </xdr:nvSpPr>
      <xdr:spPr>
        <a:xfrm>
          <a:off x="6800850" y="1790700"/>
          <a:ext cx="11811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Compression point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200F-780B-4A05-B624-23D5B91FDE01}">
  <dimension ref="A1:D19"/>
  <sheetViews>
    <sheetView tabSelected="1" workbookViewId="0">
      <selection activeCell="P8" sqref="P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0.01</v>
      </c>
      <c r="B2">
        <f>10*LOG10(A2*21.842)</f>
        <v>-6.6070759723123453</v>
      </c>
      <c r="C2">
        <f>10*LOG10(0.214)</f>
        <v>-6.6958622665080911</v>
      </c>
      <c r="D2">
        <f>B2-C2</f>
        <v>8.8786294195745796E-2</v>
      </c>
    </row>
    <row r="3" spans="1:4" x14ac:dyDescent="0.35">
      <c r="A3">
        <v>0.05</v>
      </c>
      <c r="B3">
        <f t="shared" ref="B3:B19" si="0">10*LOG10(A3*21.842)</f>
        <v>0.38262407104784268</v>
      </c>
      <c r="C3">
        <f>10*LOG10(1.051)</f>
        <v>0.21602716028242194</v>
      </c>
      <c r="D3">
        <f t="shared" ref="D3:D19" si="1">B3-C3</f>
        <v>0.16659691076542074</v>
      </c>
    </row>
    <row r="4" spans="1:4" x14ac:dyDescent="0.35">
      <c r="A4">
        <v>0.1</v>
      </c>
      <c r="B4">
        <f t="shared" si="0"/>
        <v>3.3929240276876547</v>
      </c>
      <c r="C4">
        <f>10*LOG10(2.191)</f>
        <v>3.4064237756070526</v>
      </c>
      <c r="D4">
        <f t="shared" si="1"/>
        <v>-1.3499747919397898E-2</v>
      </c>
    </row>
    <row r="5" spans="1:4" x14ac:dyDescent="0.35">
      <c r="A5">
        <v>0.5</v>
      </c>
      <c r="B5">
        <f t="shared" si="0"/>
        <v>10.382624071047841</v>
      </c>
      <c r="C5">
        <f>10*LOG10(11.139)</f>
        <v>10.468462039458213</v>
      </c>
      <c r="D5">
        <f t="shared" si="1"/>
        <v>-8.5837968410372056E-2</v>
      </c>
    </row>
    <row r="6" spans="1:4" x14ac:dyDescent="0.35">
      <c r="A6">
        <v>1</v>
      </c>
      <c r="B6">
        <f t="shared" si="0"/>
        <v>13.392924027687654</v>
      </c>
      <c r="C6">
        <f>10*LOG10(22.197)</f>
        <v>13.462942820413454</v>
      </c>
      <c r="D6">
        <f t="shared" si="1"/>
        <v>-7.0018792725800694E-2</v>
      </c>
    </row>
    <row r="7" spans="1:4" x14ac:dyDescent="0.35">
      <c r="A7">
        <v>5</v>
      </c>
      <c r="B7">
        <f t="shared" si="0"/>
        <v>20.382624071047843</v>
      </c>
      <c r="C7">
        <f>10*LOG10(111.981)</f>
        <v>20.491443414635082</v>
      </c>
      <c r="D7">
        <f t="shared" si="1"/>
        <v>-0.1088193435872391</v>
      </c>
    </row>
    <row r="8" spans="1:4" x14ac:dyDescent="0.35">
      <c r="A8">
        <v>10</v>
      </c>
      <c r="B8">
        <f t="shared" si="0"/>
        <v>23.392924027687656</v>
      </c>
      <c r="C8">
        <f>10*LOG10(222.846)</f>
        <v>23.480048430732232</v>
      </c>
      <c r="D8">
        <f t="shared" si="1"/>
        <v>-8.7124403044576582E-2</v>
      </c>
    </row>
    <row r="9" spans="1:4" x14ac:dyDescent="0.35">
      <c r="A9">
        <v>15</v>
      </c>
      <c r="B9">
        <f t="shared" si="0"/>
        <v>25.153836618244469</v>
      </c>
      <c r="C9">
        <f>10*LOG10(327.635)</f>
        <v>25.153902895930887</v>
      </c>
      <c r="D9">
        <f t="shared" si="1"/>
        <v>-6.627768641820353E-5</v>
      </c>
    </row>
    <row r="10" spans="1:4" x14ac:dyDescent="0.35">
      <c r="A10">
        <v>20</v>
      </c>
      <c r="B10">
        <f t="shared" si="0"/>
        <v>26.403223984327468</v>
      </c>
      <c r="C10">
        <f>10*LOG10(429.879)</f>
        <v>26.333462299346827</v>
      </c>
      <c r="D10">
        <f t="shared" si="1"/>
        <v>6.9761684980640837E-2</v>
      </c>
    </row>
    <row r="11" spans="1:4" x14ac:dyDescent="0.35">
      <c r="A11">
        <v>25</v>
      </c>
      <c r="B11">
        <f t="shared" si="0"/>
        <v>27.37232411440803</v>
      </c>
      <c r="C11">
        <f>10*LOG10(521.251)</f>
        <v>27.170469011598769</v>
      </c>
      <c r="D11">
        <f t="shared" si="1"/>
        <v>0.20185510280926167</v>
      </c>
    </row>
    <row r="12" spans="1:4" x14ac:dyDescent="0.35">
      <c r="A12">
        <v>30</v>
      </c>
      <c r="B12">
        <f t="shared" si="0"/>
        <v>28.164136574884282</v>
      </c>
      <c r="C12">
        <f>10*LOG10(607.44)</f>
        <v>27.835033868698602</v>
      </c>
      <c r="D12">
        <f t="shared" si="1"/>
        <v>0.32910270618567949</v>
      </c>
    </row>
    <row r="13" spans="1:4" x14ac:dyDescent="0.35">
      <c r="A13">
        <v>35</v>
      </c>
      <c r="B13">
        <f t="shared" si="0"/>
        <v>28.833604471190412</v>
      </c>
      <c r="C13">
        <f>10*LOG10(683.335)</f>
        <v>28.346336655896337</v>
      </c>
      <c r="D13">
        <f t="shared" si="1"/>
        <v>0.48726781529407504</v>
      </c>
    </row>
    <row r="14" spans="1:4" x14ac:dyDescent="0.35">
      <c r="A14">
        <v>40</v>
      </c>
      <c r="B14">
        <f t="shared" si="0"/>
        <v>29.413523940967281</v>
      </c>
      <c r="C14">
        <f>10*LOG10(750.149)</f>
        <v>28.751475346594425</v>
      </c>
      <c r="D14">
        <f t="shared" si="1"/>
        <v>0.66204859437285535</v>
      </c>
    </row>
    <row r="15" spans="1:4" x14ac:dyDescent="0.35">
      <c r="A15">
        <v>45</v>
      </c>
      <c r="B15">
        <f t="shared" si="0"/>
        <v>29.925049165441095</v>
      </c>
      <c r="C15">
        <f>10*LOG10(841.605)</f>
        <v>29.251083069735884</v>
      </c>
      <c r="D15">
        <f t="shared" si="1"/>
        <v>0.67396609570521093</v>
      </c>
    </row>
    <row r="16" spans="1:4" x14ac:dyDescent="0.35">
      <c r="A16">
        <v>50</v>
      </c>
      <c r="B16">
        <f t="shared" si="0"/>
        <v>30.382624071047843</v>
      </c>
      <c r="C16">
        <f>10*LOG10(870.489)</f>
        <v>29.397632874929997</v>
      </c>
      <c r="D16">
        <f t="shared" si="1"/>
        <v>0.98499119611784636</v>
      </c>
    </row>
    <row r="17" spans="1:4" x14ac:dyDescent="0.35">
      <c r="A17">
        <v>55</v>
      </c>
      <c r="B17">
        <f t="shared" si="0"/>
        <v>30.79655092263009</v>
      </c>
      <c r="C17">
        <f>10*LOG10(909.267)</f>
        <v>29.586914295366746</v>
      </c>
      <c r="D17">
        <f t="shared" si="1"/>
        <v>1.2096366272633432</v>
      </c>
    </row>
    <row r="18" spans="1:4" x14ac:dyDescent="0.35">
      <c r="A18">
        <v>60</v>
      </c>
      <c r="B18">
        <f t="shared" si="0"/>
        <v>31.174436531524094</v>
      </c>
      <c r="C18">
        <f>10*LOG10(931.875)</f>
        <v>29.693576607970698</v>
      </c>
      <c r="D18">
        <f t="shared" si="1"/>
        <v>1.4808599235533961</v>
      </c>
    </row>
    <row r="19" spans="1:4" x14ac:dyDescent="0.35">
      <c r="A19">
        <v>65</v>
      </c>
      <c r="B19">
        <f t="shared" si="0"/>
        <v>31.522057594116212</v>
      </c>
      <c r="C19">
        <f>10*LOG10(960.186)</f>
        <v>29.823553694449863</v>
      </c>
      <c r="D19">
        <f t="shared" si="1"/>
        <v>1.6985038996663491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Денисова</dc:creator>
  <cp:lastModifiedBy>Елена Денисова</cp:lastModifiedBy>
  <dcterms:created xsi:type="dcterms:W3CDTF">2022-12-12T09:54:12Z</dcterms:created>
  <dcterms:modified xsi:type="dcterms:W3CDTF">2022-12-15T22:43:59Z</dcterms:modified>
</cp:coreProperties>
</file>