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err\Desktop\git\study\www\"/>
    </mc:Choice>
  </mc:AlternateContent>
  <bookViews>
    <workbookView xWindow="0" yWindow="0" windowWidth="13155" windowHeight="9240" activeTab="10"/>
  </bookViews>
  <sheets>
    <sheet name="Summary" sheetId="1" r:id="rId1"/>
    <sheet name="Sheet1" sheetId="11" r:id="rId2"/>
    <sheet name="pH Alk" sheetId="2" r:id="rId3"/>
    <sheet name="COD" sheetId="3" r:id="rId4"/>
    <sheet name="Protein" sheetId="4" r:id="rId5"/>
    <sheet name="Solids" sheetId="5" r:id="rId6"/>
    <sheet name="TC" sheetId="6" r:id="rId7"/>
    <sheet name="Lipid" sheetId="7" r:id="rId8"/>
    <sheet name="VFAs" sheetId="8" r:id="rId9"/>
    <sheet name="Anion" sheetId="9" r:id="rId10"/>
    <sheet name="Cation" sheetId="10" r:id="rId11"/>
  </sheets>
  <calcPr calcId="162913"/>
</workbook>
</file>

<file path=xl/calcChain.xml><?xml version="1.0" encoding="utf-8"?>
<calcChain xmlns="http://schemas.openxmlformats.org/spreadsheetml/2006/main">
  <c r="AA55" i="10" l="1"/>
  <c r="AB55" i="10"/>
  <c r="AC55" i="10"/>
  <c r="AD55" i="10"/>
  <c r="AA56" i="10"/>
  <c r="AD56" i="10" s="1"/>
  <c r="AB56" i="10"/>
  <c r="AA57" i="10"/>
  <c r="AB57" i="10"/>
  <c r="AA58" i="10"/>
  <c r="AC58" i="10" s="1"/>
  <c r="AB58" i="10"/>
  <c r="AD58" i="10"/>
  <c r="AA59" i="10"/>
  <c r="AB59" i="10"/>
  <c r="AC59" i="10"/>
  <c r="AD59" i="10"/>
  <c r="AA60" i="10"/>
  <c r="AB60" i="10"/>
  <c r="AA61" i="10"/>
  <c r="AB61" i="10"/>
  <c r="AD61" i="10" s="1"/>
  <c r="AC61" i="10"/>
  <c r="AA62" i="10"/>
  <c r="AB62" i="10"/>
  <c r="AC62" i="10"/>
  <c r="AD62" i="10"/>
  <c r="AA63" i="10"/>
  <c r="AB63" i="10"/>
  <c r="AA64" i="10"/>
  <c r="AC64" i="10" s="1"/>
  <c r="AB64" i="10"/>
  <c r="AD64" i="10" s="1"/>
  <c r="AA65" i="10"/>
  <c r="AC65" i="10" s="1"/>
  <c r="AB65" i="10"/>
  <c r="AD65" i="10"/>
  <c r="AA66" i="10"/>
  <c r="AB66" i="10"/>
  <c r="U55" i="10"/>
  <c r="W55" i="10" s="1"/>
  <c r="V55" i="10"/>
  <c r="U56" i="10"/>
  <c r="V56" i="10"/>
  <c r="X56" i="10" s="1"/>
  <c r="W56" i="10"/>
  <c r="U57" i="10"/>
  <c r="V57" i="10"/>
  <c r="W57" i="10"/>
  <c r="X57" i="10"/>
  <c r="U58" i="10"/>
  <c r="W58" i="10" s="1"/>
  <c r="V58" i="10"/>
  <c r="U59" i="10"/>
  <c r="V59" i="10"/>
  <c r="X59" i="10" s="1"/>
  <c r="W59" i="10"/>
  <c r="U60" i="10"/>
  <c r="V60" i="10"/>
  <c r="W60" i="10"/>
  <c r="X60" i="10"/>
  <c r="U61" i="10"/>
  <c r="W61" i="10" s="1"/>
  <c r="V61" i="10"/>
  <c r="U62" i="10"/>
  <c r="V62" i="10"/>
  <c r="X62" i="10" s="1"/>
  <c r="W62" i="10"/>
  <c r="U63" i="10"/>
  <c r="V63" i="10"/>
  <c r="W63" i="10"/>
  <c r="X63" i="10"/>
  <c r="U64" i="10"/>
  <c r="W64" i="10" s="1"/>
  <c r="V64" i="10"/>
  <c r="U65" i="10"/>
  <c r="V65" i="10"/>
  <c r="X65" i="10" s="1"/>
  <c r="W65" i="10"/>
  <c r="U66" i="10"/>
  <c r="V66" i="10"/>
  <c r="W66" i="10"/>
  <c r="X66" i="10"/>
  <c r="O55" i="10"/>
  <c r="Q55" i="10" s="1"/>
  <c r="P55" i="10"/>
  <c r="O56" i="10"/>
  <c r="P56" i="10"/>
  <c r="R56" i="10" s="1"/>
  <c r="Q56" i="10"/>
  <c r="O57" i="10"/>
  <c r="P57" i="10"/>
  <c r="O58" i="10"/>
  <c r="P58" i="10"/>
  <c r="Q58" i="10"/>
  <c r="R58" i="10"/>
  <c r="O59" i="10"/>
  <c r="Q59" i="10" s="1"/>
  <c r="P59" i="10"/>
  <c r="R59" i="10" s="1"/>
  <c r="O60" i="10"/>
  <c r="Q60" i="10" s="1"/>
  <c r="P60" i="10"/>
  <c r="O61" i="10"/>
  <c r="P61" i="10"/>
  <c r="Q61" i="10"/>
  <c r="R61" i="10"/>
  <c r="O62" i="10"/>
  <c r="Q62" i="10" s="1"/>
  <c r="P62" i="10"/>
  <c r="O63" i="10"/>
  <c r="P63" i="10"/>
  <c r="O64" i="10"/>
  <c r="Q64" i="10" s="1"/>
  <c r="P64" i="10"/>
  <c r="R64" i="10"/>
  <c r="O65" i="10"/>
  <c r="P65" i="10"/>
  <c r="Q65" i="10"/>
  <c r="R65" i="10"/>
  <c r="O66" i="10"/>
  <c r="P66" i="10"/>
  <c r="I55" i="10"/>
  <c r="J55" i="10"/>
  <c r="L55" i="10" s="1"/>
  <c r="K55" i="10"/>
  <c r="I56" i="10"/>
  <c r="J56" i="10"/>
  <c r="K56" i="10"/>
  <c r="L56" i="10"/>
  <c r="I57" i="10"/>
  <c r="K57" i="10" s="1"/>
  <c r="J57" i="10"/>
  <c r="I58" i="10"/>
  <c r="J58" i="10"/>
  <c r="L58" i="10" s="1"/>
  <c r="K58" i="10"/>
  <c r="I59" i="10"/>
  <c r="J59" i="10"/>
  <c r="K59" i="10"/>
  <c r="L59" i="10"/>
  <c r="I60" i="10"/>
  <c r="K60" i="10" s="1"/>
  <c r="J60" i="10"/>
  <c r="I61" i="10"/>
  <c r="J61" i="10"/>
  <c r="L61" i="10" s="1"/>
  <c r="K61" i="10"/>
  <c r="I62" i="10"/>
  <c r="J62" i="10"/>
  <c r="K62" i="10"/>
  <c r="L62" i="10"/>
  <c r="I63" i="10"/>
  <c r="K63" i="10" s="1"/>
  <c r="J63" i="10"/>
  <c r="I64" i="10"/>
  <c r="J64" i="10"/>
  <c r="L64" i="10" s="1"/>
  <c r="K64" i="10"/>
  <c r="I65" i="10"/>
  <c r="J65" i="10"/>
  <c r="K65" i="10"/>
  <c r="L65" i="10"/>
  <c r="I66" i="10"/>
  <c r="K66" i="10" s="1"/>
  <c r="J66" i="10"/>
  <c r="AC63" i="10" l="1"/>
  <c r="Q57" i="10"/>
  <c r="AC66" i="10"/>
  <c r="Q63" i="10"/>
  <c r="AC57" i="10"/>
  <c r="L66" i="10"/>
  <c r="L63" i="10"/>
  <c r="L60" i="10"/>
  <c r="L57" i="10"/>
  <c r="R62" i="10"/>
  <c r="R55" i="10"/>
  <c r="X64" i="10"/>
  <c r="X61" i="10"/>
  <c r="X58" i="10"/>
  <c r="X55" i="10"/>
  <c r="Q66" i="10"/>
  <c r="AC60" i="10"/>
  <c r="AC56" i="10"/>
  <c r="AD66" i="10"/>
  <c r="AD63" i="10"/>
  <c r="AD60" i="10"/>
  <c r="AD57" i="10"/>
  <c r="R66" i="10"/>
  <c r="R63" i="10"/>
  <c r="R60" i="10"/>
  <c r="R57" i="10"/>
  <c r="AM18" i="8"/>
  <c r="BI18" i="8" s="1"/>
  <c r="AN18" i="8"/>
  <c r="BJ18" i="8" s="1"/>
  <c r="AG18" i="8"/>
  <c r="BC18" i="8"/>
  <c r="AH18" i="8"/>
  <c r="BD18" i="8" s="1"/>
  <c r="AE18" i="8"/>
  <c r="BA18" i="8" s="1"/>
  <c r="AF18" i="8"/>
  <c r="BB18" i="8" s="1"/>
  <c r="AO17" i="8"/>
  <c r="BK17" i="8" s="1"/>
  <c r="AP17" i="8"/>
  <c r="BL17" i="8" s="1"/>
  <c r="AM17" i="8"/>
  <c r="BI17" i="8" s="1"/>
  <c r="AN17" i="8"/>
  <c r="BJ17" i="8" s="1"/>
  <c r="AG17" i="8"/>
  <c r="BC17" i="8" s="1"/>
  <c r="AH17" i="8"/>
  <c r="BD17" i="8" s="1"/>
  <c r="AE17" i="8"/>
  <c r="BA17" i="8" s="1"/>
  <c r="AF17" i="8"/>
  <c r="BB17" i="8" s="1"/>
  <c r="AQ16" i="8"/>
  <c r="BM16" i="8" s="1"/>
  <c r="AR16" i="8"/>
  <c r="BN16" i="8" s="1"/>
  <c r="AO16" i="8"/>
  <c r="BK16" i="8" s="1"/>
  <c r="AP16" i="8"/>
  <c r="BL16" i="8" s="1"/>
  <c r="AM16" i="8"/>
  <c r="BI16" i="8" s="1"/>
  <c r="AN16" i="8"/>
  <c r="BJ16" i="8"/>
  <c r="AG16" i="8"/>
  <c r="BC16" i="8"/>
  <c r="AH16" i="8"/>
  <c r="BD16" i="8"/>
  <c r="AE16" i="8"/>
  <c r="BA16" i="8" s="1"/>
  <c r="AF16" i="8"/>
  <c r="BB16" i="8" s="1"/>
  <c r="AQ15" i="8"/>
  <c r="BM15" i="8" s="1"/>
  <c r="AR15" i="8"/>
  <c r="BN15" i="8"/>
  <c r="AO15" i="8"/>
  <c r="BK15" i="8" s="1"/>
  <c r="AP15" i="8"/>
  <c r="BL15" i="8" s="1"/>
  <c r="AM15" i="8"/>
  <c r="BI15" i="8" s="1"/>
  <c r="AN15" i="8"/>
  <c r="BJ15" i="8" s="1"/>
  <c r="AG15" i="8"/>
  <c r="BC15" i="8"/>
  <c r="AH15" i="8"/>
  <c r="BD15" i="8" s="1"/>
  <c r="AE15" i="8"/>
  <c r="BA15" i="8" s="1"/>
  <c r="AF15" i="8"/>
  <c r="BB15" i="8" s="1"/>
  <c r="AC15" i="8"/>
  <c r="AY15" i="8" s="1"/>
  <c r="AD15" i="8"/>
  <c r="AZ15" i="8" s="1"/>
  <c r="J18" i="6"/>
  <c r="K18" i="6" s="1"/>
  <c r="L18" i="6"/>
  <c r="I18" i="6"/>
  <c r="J17" i="6"/>
  <c r="K17" i="6"/>
  <c r="L17" i="6"/>
  <c r="I17" i="6"/>
  <c r="J16" i="6"/>
  <c r="L16" i="6" s="1"/>
  <c r="K16" i="6"/>
  <c r="I16" i="6"/>
  <c r="J15" i="6"/>
  <c r="K15" i="6"/>
  <c r="L15" i="6"/>
  <c r="I15" i="6"/>
  <c r="I66" i="9"/>
  <c r="J66" i="9"/>
  <c r="L66" i="9" s="1"/>
  <c r="O66" i="9"/>
  <c r="P66" i="9"/>
  <c r="U66" i="9"/>
  <c r="V66" i="9"/>
  <c r="AA66" i="9"/>
  <c r="AB66" i="9"/>
  <c r="AD66" i="9" s="1"/>
  <c r="AG66" i="9"/>
  <c r="AI66" i="9" s="1"/>
  <c r="AH66" i="9"/>
  <c r="AM66" i="9"/>
  <c r="AO66" i="9" s="1"/>
  <c r="AN66" i="9"/>
  <c r="U55" i="9"/>
  <c r="V55" i="9"/>
  <c r="U56" i="9"/>
  <c r="V56" i="9"/>
  <c r="U57" i="9"/>
  <c r="V57" i="9"/>
  <c r="U58" i="9"/>
  <c r="V58" i="9"/>
  <c r="U59" i="9"/>
  <c r="V59" i="9"/>
  <c r="U60" i="9"/>
  <c r="V60" i="9"/>
  <c r="U61" i="9"/>
  <c r="X61" i="9" s="1"/>
  <c r="V61" i="9"/>
  <c r="U62" i="9"/>
  <c r="V62" i="9"/>
  <c r="U63" i="9"/>
  <c r="V63" i="9"/>
  <c r="U64" i="9"/>
  <c r="V64" i="9"/>
  <c r="X64" i="9"/>
  <c r="U65" i="9"/>
  <c r="V65" i="9"/>
  <c r="AM5" i="9"/>
  <c r="AN5" i="9"/>
  <c r="AM7" i="9"/>
  <c r="AN7" i="9"/>
  <c r="AM9" i="9"/>
  <c r="AN9" i="9"/>
  <c r="AM11" i="9"/>
  <c r="AN11" i="9"/>
  <c r="AM13" i="9"/>
  <c r="AN13" i="9"/>
  <c r="AM4" i="9"/>
  <c r="AN4" i="9"/>
  <c r="AM6" i="9"/>
  <c r="AN6" i="9"/>
  <c r="AM8" i="9"/>
  <c r="AN8" i="9"/>
  <c r="AM10" i="9"/>
  <c r="AN10" i="9"/>
  <c r="AM12" i="9"/>
  <c r="AN12" i="9"/>
  <c r="AM14" i="9"/>
  <c r="AN14" i="9"/>
  <c r="AM19" i="9"/>
  <c r="AN19" i="9"/>
  <c r="AM21" i="9"/>
  <c r="AN21" i="9"/>
  <c r="AM23" i="9"/>
  <c r="AN23" i="9"/>
  <c r="AM25" i="9"/>
  <c r="AN25" i="9"/>
  <c r="AM27" i="9"/>
  <c r="AN27" i="9"/>
  <c r="AM29" i="9"/>
  <c r="AN29" i="9"/>
  <c r="AM20" i="9"/>
  <c r="AN20" i="9"/>
  <c r="AM22" i="9"/>
  <c r="AN22" i="9"/>
  <c r="AM24" i="9"/>
  <c r="AN24" i="9"/>
  <c r="AM26" i="9"/>
  <c r="AN26" i="9"/>
  <c r="AM28" i="9"/>
  <c r="AN28" i="9"/>
  <c r="AM30" i="9"/>
  <c r="AN30" i="9"/>
  <c r="AM33" i="9"/>
  <c r="AN33" i="9"/>
  <c r="AM31" i="9"/>
  <c r="AN31" i="9"/>
  <c r="AM41" i="9"/>
  <c r="AN41" i="9"/>
  <c r="AM37" i="9"/>
  <c r="AN37" i="9"/>
  <c r="AM35" i="9"/>
  <c r="AN35" i="9"/>
  <c r="AM39" i="9"/>
  <c r="AN39" i="9"/>
  <c r="AM34" i="9"/>
  <c r="AN34" i="9"/>
  <c r="AM32" i="9"/>
  <c r="AN32" i="9"/>
  <c r="AM42" i="9"/>
  <c r="AN42" i="9"/>
  <c r="AM38" i="9"/>
  <c r="AN38" i="9"/>
  <c r="AM36" i="9"/>
  <c r="AN36" i="9"/>
  <c r="AM40" i="9"/>
  <c r="AN40" i="9"/>
  <c r="AM45" i="9"/>
  <c r="AN45" i="9"/>
  <c r="AM43" i="9"/>
  <c r="AN43" i="9"/>
  <c r="AM53" i="9"/>
  <c r="AN53" i="9"/>
  <c r="AM49" i="9"/>
  <c r="AN49" i="9"/>
  <c r="AM47" i="9"/>
  <c r="AN47" i="9"/>
  <c r="AM51" i="9"/>
  <c r="AN51" i="9"/>
  <c r="AM46" i="9"/>
  <c r="AN46" i="9"/>
  <c r="AM44" i="9"/>
  <c r="AN44" i="9"/>
  <c r="AM54" i="9"/>
  <c r="AN54" i="9"/>
  <c r="AM50" i="9"/>
  <c r="AN50" i="9"/>
  <c r="AM48" i="9"/>
  <c r="AN48" i="9"/>
  <c r="AM52" i="9"/>
  <c r="AN52" i="9"/>
  <c r="AM57" i="9"/>
  <c r="AO57" i="9" s="1"/>
  <c r="AN57" i="9"/>
  <c r="AM55" i="9"/>
  <c r="AN55" i="9"/>
  <c r="AM65" i="9"/>
  <c r="AN65" i="9"/>
  <c r="AM61" i="9"/>
  <c r="AN61" i="9"/>
  <c r="AM59" i="9"/>
  <c r="AO59" i="9" s="1"/>
  <c r="AN59" i="9"/>
  <c r="AM63" i="9"/>
  <c r="AN63" i="9"/>
  <c r="AM58" i="9"/>
  <c r="AO58" i="9" s="1"/>
  <c r="AN58" i="9"/>
  <c r="AM56" i="9"/>
  <c r="AN56" i="9"/>
  <c r="AM62" i="9"/>
  <c r="AN62" i="9"/>
  <c r="AM60" i="9"/>
  <c r="AN60" i="9"/>
  <c r="AM64" i="9"/>
  <c r="AO64" i="9" s="1"/>
  <c r="AN64" i="9"/>
  <c r="AN3" i="9"/>
  <c r="AM3" i="9"/>
  <c r="AG5" i="9"/>
  <c r="AH5" i="9"/>
  <c r="AG7" i="9"/>
  <c r="AH7" i="9"/>
  <c r="AG9" i="9"/>
  <c r="AH9" i="9"/>
  <c r="AG11" i="9"/>
  <c r="AH11" i="9"/>
  <c r="AG13" i="9"/>
  <c r="AH13" i="9"/>
  <c r="AG4" i="9"/>
  <c r="AH4" i="9"/>
  <c r="AG6" i="9"/>
  <c r="AH6" i="9"/>
  <c r="AG8" i="9"/>
  <c r="AH8" i="9"/>
  <c r="AG10" i="9"/>
  <c r="AH10" i="9"/>
  <c r="AG12" i="9"/>
  <c r="AH12" i="9"/>
  <c r="AG14" i="9"/>
  <c r="AH14" i="9"/>
  <c r="AG19" i="9"/>
  <c r="AH19" i="9"/>
  <c r="AG21" i="9"/>
  <c r="AH21" i="9"/>
  <c r="AG23" i="9"/>
  <c r="AH23" i="9"/>
  <c r="AG25" i="9"/>
  <c r="AH25" i="9"/>
  <c r="AG27" i="9"/>
  <c r="AH27" i="9"/>
  <c r="AG29" i="9"/>
  <c r="AH29" i="9"/>
  <c r="AG20" i="9"/>
  <c r="AH20" i="9"/>
  <c r="AG22" i="9"/>
  <c r="AH22" i="9"/>
  <c r="AG24" i="9"/>
  <c r="AH24" i="9"/>
  <c r="AG26" i="9"/>
  <c r="AH26" i="9"/>
  <c r="AG28" i="9"/>
  <c r="AH28" i="9"/>
  <c r="AG30" i="9"/>
  <c r="AH30" i="9"/>
  <c r="AG33" i="9"/>
  <c r="AH33" i="9"/>
  <c r="AG31" i="9"/>
  <c r="AH31" i="9"/>
  <c r="AG41" i="9"/>
  <c r="AH41" i="9"/>
  <c r="AG37" i="9"/>
  <c r="AH37" i="9"/>
  <c r="AG35" i="9"/>
  <c r="AH35" i="9"/>
  <c r="AG39" i="9"/>
  <c r="AH39" i="9"/>
  <c r="AG34" i="9"/>
  <c r="AH34" i="9"/>
  <c r="AG32" i="9"/>
  <c r="AH32" i="9"/>
  <c r="AG42" i="9"/>
  <c r="AH42" i="9"/>
  <c r="AG38" i="9"/>
  <c r="AH38" i="9"/>
  <c r="AG36" i="9"/>
  <c r="AH36" i="9"/>
  <c r="AG40" i="9"/>
  <c r="AH40" i="9"/>
  <c r="AG45" i="9"/>
  <c r="AH45" i="9"/>
  <c r="AG43" i="9"/>
  <c r="AH43" i="9"/>
  <c r="AG53" i="9"/>
  <c r="AH53" i="9"/>
  <c r="AG49" i="9"/>
  <c r="AH49" i="9"/>
  <c r="AG47" i="9"/>
  <c r="AH47" i="9"/>
  <c r="AG51" i="9"/>
  <c r="AH51" i="9"/>
  <c r="AG46" i="9"/>
  <c r="AH46" i="9"/>
  <c r="AG44" i="9"/>
  <c r="AH44" i="9"/>
  <c r="AG54" i="9"/>
  <c r="AH54" i="9"/>
  <c r="AG50" i="9"/>
  <c r="AH50" i="9"/>
  <c r="AG48" i="9"/>
  <c r="AH48" i="9"/>
  <c r="AG52" i="9"/>
  <c r="AH52" i="9"/>
  <c r="AG57" i="9"/>
  <c r="AH57" i="9"/>
  <c r="AG55" i="9"/>
  <c r="AI55" i="9" s="1"/>
  <c r="AH55" i="9"/>
  <c r="AG65" i="9"/>
  <c r="AH65" i="9"/>
  <c r="AG61" i="9"/>
  <c r="AH61" i="9"/>
  <c r="AG59" i="9"/>
  <c r="AH59" i="9"/>
  <c r="AG63" i="9"/>
  <c r="AI63" i="9" s="1"/>
  <c r="AH63" i="9"/>
  <c r="AG58" i="9"/>
  <c r="AH58" i="9"/>
  <c r="AG56" i="9"/>
  <c r="AI56" i="9" s="1"/>
  <c r="AH56" i="9"/>
  <c r="AG62" i="9"/>
  <c r="AH62" i="9"/>
  <c r="AG60" i="9"/>
  <c r="AH60" i="9"/>
  <c r="AG64" i="9"/>
  <c r="AH64" i="9"/>
  <c r="AH3" i="9"/>
  <c r="AG3" i="9"/>
  <c r="AA5" i="9"/>
  <c r="AB5" i="9"/>
  <c r="AA7" i="9"/>
  <c r="AB7" i="9"/>
  <c r="AA9" i="9"/>
  <c r="AB9" i="9"/>
  <c r="AA11" i="9"/>
  <c r="AB11" i="9"/>
  <c r="AA13" i="9"/>
  <c r="AB13" i="9"/>
  <c r="AA4" i="9"/>
  <c r="AB4" i="9"/>
  <c r="AA6" i="9"/>
  <c r="AB6" i="9"/>
  <c r="AA8" i="9"/>
  <c r="AB8" i="9"/>
  <c r="AA10" i="9"/>
  <c r="AB10" i="9"/>
  <c r="AA12" i="9"/>
  <c r="AB12" i="9"/>
  <c r="AA14" i="9"/>
  <c r="AB14" i="9"/>
  <c r="AA19" i="9"/>
  <c r="AB19" i="9"/>
  <c r="AA21" i="9"/>
  <c r="AB21" i="9"/>
  <c r="AA23" i="9"/>
  <c r="AB23" i="9"/>
  <c r="AA25" i="9"/>
  <c r="AB25" i="9"/>
  <c r="AA27" i="9"/>
  <c r="AB27" i="9"/>
  <c r="AA29" i="9"/>
  <c r="AB29" i="9"/>
  <c r="AA20" i="9"/>
  <c r="AB20" i="9"/>
  <c r="AA22" i="9"/>
  <c r="AB22" i="9"/>
  <c r="AA24" i="9"/>
  <c r="AB24" i="9"/>
  <c r="AA26" i="9"/>
  <c r="AB26" i="9"/>
  <c r="AA28" i="9"/>
  <c r="AB28" i="9"/>
  <c r="AA30" i="9"/>
  <c r="AB30" i="9"/>
  <c r="AA33" i="9"/>
  <c r="AB33" i="9"/>
  <c r="AA31" i="9"/>
  <c r="AB31" i="9"/>
  <c r="AA41" i="9"/>
  <c r="AB41" i="9"/>
  <c r="AA37" i="9"/>
  <c r="AB37" i="9"/>
  <c r="AA35" i="9"/>
  <c r="AB35" i="9"/>
  <c r="AA39" i="9"/>
  <c r="AB39" i="9"/>
  <c r="AA34" i="9"/>
  <c r="AB34" i="9"/>
  <c r="AA32" i="9"/>
  <c r="AB32" i="9"/>
  <c r="AA42" i="9"/>
  <c r="AB42" i="9"/>
  <c r="AA38" i="9"/>
  <c r="AB38" i="9"/>
  <c r="AA36" i="9"/>
  <c r="AB36" i="9"/>
  <c r="AA40" i="9"/>
  <c r="AB40" i="9"/>
  <c r="AA45" i="9"/>
  <c r="AB45" i="9"/>
  <c r="AA43" i="9"/>
  <c r="AB43" i="9"/>
  <c r="AA53" i="9"/>
  <c r="AB53" i="9"/>
  <c r="AA49" i="9"/>
  <c r="AB49" i="9"/>
  <c r="AA47" i="9"/>
  <c r="AB47" i="9"/>
  <c r="AA51" i="9"/>
  <c r="AB51" i="9"/>
  <c r="AA46" i="9"/>
  <c r="AB46" i="9"/>
  <c r="AA44" i="9"/>
  <c r="AB44" i="9"/>
  <c r="AA54" i="9"/>
  <c r="AB54" i="9"/>
  <c r="AA50" i="9"/>
  <c r="AB50" i="9"/>
  <c r="AA48" i="9"/>
  <c r="AB48" i="9"/>
  <c r="AA52" i="9"/>
  <c r="AB52" i="9"/>
  <c r="AA57" i="9"/>
  <c r="AC57" i="9" s="1"/>
  <c r="AB57" i="9"/>
  <c r="AA55" i="9"/>
  <c r="AB55" i="9"/>
  <c r="AA65" i="9"/>
  <c r="AC65" i="9" s="1"/>
  <c r="AB65" i="9"/>
  <c r="AA61" i="9"/>
  <c r="AB61" i="9"/>
  <c r="AA59" i="9"/>
  <c r="AB59" i="9"/>
  <c r="AA63" i="9"/>
  <c r="AB63" i="9"/>
  <c r="AA58" i="9"/>
  <c r="AC58" i="9" s="1"/>
  <c r="AB58" i="9"/>
  <c r="AA56" i="9"/>
  <c r="AB56" i="9"/>
  <c r="AA62" i="9"/>
  <c r="AC62" i="9" s="1"/>
  <c r="AB62" i="9"/>
  <c r="AA60" i="9"/>
  <c r="AB60" i="9"/>
  <c r="AA64" i="9"/>
  <c r="AB64" i="9"/>
  <c r="AB3" i="9"/>
  <c r="AA3" i="9"/>
  <c r="U5" i="9"/>
  <c r="V5" i="9"/>
  <c r="U7" i="9"/>
  <c r="V7" i="9"/>
  <c r="U9" i="9"/>
  <c r="V9" i="9"/>
  <c r="U11" i="9"/>
  <c r="V11" i="9"/>
  <c r="U13" i="9"/>
  <c r="V13" i="9"/>
  <c r="U4" i="9"/>
  <c r="V4" i="9"/>
  <c r="U6" i="9"/>
  <c r="V6" i="9"/>
  <c r="U8" i="9"/>
  <c r="V8" i="9"/>
  <c r="U10" i="9"/>
  <c r="V10" i="9"/>
  <c r="U12" i="9"/>
  <c r="V12" i="9"/>
  <c r="U14" i="9"/>
  <c r="V14" i="9"/>
  <c r="U19" i="9"/>
  <c r="V19" i="9"/>
  <c r="U21" i="9"/>
  <c r="V21" i="9"/>
  <c r="U23" i="9"/>
  <c r="V23" i="9"/>
  <c r="U25" i="9"/>
  <c r="V25" i="9"/>
  <c r="U27" i="9"/>
  <c r="V27" i="9"/>
  <c r="U29" i="9"/>
  <c r="V29" i="9"/>
  <c r="U20" i="9"/>
  <c r="V20" i="9"/>
  <c r="U22" i="9"/>
  <c r="V22" i="9"/>
  <c r="U24" i="9"/>
  <c r="V24" i="9"/>
  <c r="U26" i="9"/>
  <c r="V26" i="9"/>
  <c r="U28" i="9"/>
  <c r="V28" i="9"/>
  <c r="U30" i="9"/>
  <c r="V30" i="9"/>
  <c r="U33" i="9"/>
  <c r="V33" i="9"/>
  <c r="U31" i="9"/>
  <c r="V31" i="9"/>
  <c r="U41" i="9"/>
  <c r="V41" i="9"/>
  <c r="U37" i="9"/>
  <c r="V37" i="9"/>
  <c r="U35" i="9"/>
  <c r="V35" i="9"/>
  <c r="U39" i="9"/>
  <c r="V39" i="9"/>
  <c r="U34" i="9"/>
  <c r="V34" i="9"/>
  <c r="U32" i="9"/>
  <c r="V32" i="9"/>
  <c r="U42" i="9"/>
  <c r="V42" i="9"/>
  <c r="U38" i="9"/>
  <c r="V38" i="9"/>
  <c r="U36" i="9"/>
  <c r="V36" i="9"/>
  <c r="U40" i="9"/>
  <c r="V40" i="9"/>
  <c r="U45" i="9"/>
  <c r="V45" i="9"/>
  <c r="U43" i="9"/>
  <c r="V43" i="9"/>
  <c r="U53" i="9"/>
  <c r="V53" i="9"/>
  <c r="U49" i="9"/>
  <c r="V49" i="9"/>
  <c r="U47" i="9"/>
  <c r="V47" i="9"/>
  <c r="U51" i="9"/>
  <c r="V51" i="9"/>
  <c r="U46" i="9"/>
  <c r="V46" i="9"/>
  <c r="U44" i="9"/>
  <c r="V44" i="9"/>
  <c r="U54" i="9"/>
  <c r="V54" i="9"/>
  <c r="U50" i="9"/>
  <c r="V50" i="9"/>
  <c r="U48" i="9"/>
  <c r="V48" i="9"/>
  <c r="U52" i="9"/>
  <c r="V52" i="9"/>
  <c r="V3" i="9"/>
  <c r="U3" i="9"/>
  <c r="O57" i="9"/>
  <c r="Q57" i="9" s="1"/>
  <c r="P57" i="9"/>
  <c r="O55" i="9"/>
  <c r="P55" i="9"/>
  <c r="O65" i="9"/>
  <c r="Q65" i="9" s="1"/>
  <c r="P65" i="9"/>
  <c r="O61" i="9"/>
  <c r="P61" i="9"/>
  <c r="O59" i="9"/>
  <c r="P59" i="9"/>
  <c r="O63" i="9"/>
  <c r="Q63" i="9" s="1"/>
  <c r="P63" i="9"/>
  <c r="O58" i="9"/>
  <c r="R58" i="9" s="1"/>
  <c r="P58" i="9"/>
  <c r="O56" i="9"/>
  <c r="P56" i="9"/>
  <c r="O62" i="9"/>
  <c r="Q62" i="9" s="1"/>
  <c r="P62" i="9"/>
  <c r="O60" i="9"/>
  <c r="P60" i="9"/>
  <c r="O64" i="9"/>
  <c r="P64" i="9"/>
  <c r="O5" i="9"/>
  <c r="P5" i="9"/>
  <c r="O7" i="9"/>
  <c r="P7" i="9"/>
  <c r="O9" i="9"/>
  <c r="P9" i="9"/>
  <c r="O11" i="9"/>
  <c r="P11" i="9"/>
  <c r="O13" i="9"/>
  <c r="P13" i="9"/>
  <c r="O4" i="9"/>
  <c r="P4" i="9"/>
  <c r="O6" i="9"/>
  <c r="P6" i="9"/>
  <c r="O8" i="9"/>
  <c r="P8" i="9"/>
  <c r="O10" i="9"/>
  <c r="P10" i="9"/>
  <c r="O12" i="9"/>
  <c r="P12" i="9"/>
  <c r="O14" i="9"/>
  <c r="P14" i="9"/>
  <c r="O19" i="9"/>
  <c r="P19" i="9"/>
  <c r="O21" i="9"/>
  <c r="P21" i="9"/>
  <c r="O23" i="9"/>
  <c r="P23" i="9"/>
  <c r="O25" i="9"/>
  <c r="P25" i="9"/>
  <c r="O27" i="9"/>
  <c r="P27" i="9"/>
  <c r="O29" i="9"/>
  <c r="P29" i="9"/>
  <c r="O20" i="9"/>
  <c r="P20" i="9"/>
  <c r="O22" i="9"/>
  <c r="P22" i="9"/>
  <c r="O24" i="9"/>
  <c r="P24" i="9"/>
  <c r="O26" i="9"/>
  <c r="P26" i="9"/>
  <c r="O28" i="9"/>
  <c r="P28" i="9"/>
  <c r="O30" i="9"/>
  <c r="P30" i="9"/>
  <c r="O33" i="9"/>
  <c r="P33" i="9"/>
  <c r="O31" i="9"/>
  <c r="P31" i="9"/>
  <c r="O41" i="9"/>
  <c r="P41" i="9"/>
  <c r="O37" i="9"/>
  <c r="P37" i="9"/>
  <c r="O35" i="9"/>
  <c r="P35" i="9"/>
  <c r="O39" i="9"/>
  <c r="P39" i="9"/>
  <c r="O34" i="9"/>
  <c r="P34" i="9"/>
  <c r="O32" i="9"/>
  <c r="P32" i="9"/>
  <c r="O42" i="9"/>
  <c r="P42" i="9"/>
  <c r="O38" i="9"/>
  <c r="P38" i="9"/>
  <c r="O36" i="9"/>
  <c r="P36" i="9"/>
  <c r="O40" i="9"/>
  <c r="P40" i="9"/>
  <c r="O45" i="9"/>
  <c r="P45" i="9"/>
  <c r="O43" i="9"/>
  <c r="P43" i="9"/>
  <c r="O53" i="9"/>
  <c r="P53" i="9"/>
  <c r="O49" i="9"/>
  <c r="P49" i="9"/>
  <c r="O47" i="9"/>
  <c r="P47" i="9"/>
  <c r="O51" i="9"/>
  <c r="P51" i="9"/>
  <c r="O46" i="9"/>
  <c r="P46" i="9"/>
  <c r="O44" i="9"/>
  <c r="P44" i="9"/>
  <c r="O54" i="9"/>
  <c r="P54" i="9"/>
  <c r="O50" i="9"/>
  <c r="P50" i="9"/>
  <c r="O48" i="9"/>
  <c r="P48" i="9"/>
  <c r="O52" i="9"/>
  <c r="P52" i="9"/>
  <c r="P3" i="9"/>
  <c r="O3" i="9"/>
  <c r="I5" i="9"/>
  <c r="J5" i="9"/>
  <c r="I7" i="9"/>
  <c r="J7" i="9"/>
  <c r="I9" i="9"/>
  <c r="J9" i="9"/>
  <c r="I11" i="9"/>
  <c r="J11" i="9"/>
  <c r="I13" i="9"/>
  <c r="J13" i="9"/>
  <c r="I4" i="9"/>
  <c r="J4" i="9"/>
  <c r="I6" i="9"/>
  <c r="J6" i="9"/>
  <c r="I8" i="9"/>
  <c r="J8" i="9"/>
  <c r="I10" i="9"/>
  <c r="J10" i="9"/>
  <c r="I12" i="9"/>
  <c r="J12" i="9"/>
  <c r="I14" i="9"/>
  <c r="J14" i="9"/>
  <c r="I19" i="9"/>
  <c r="J19" i="9"/>
  <c r="I21" i="9"/>
  <c r="J21" i="9"/>
  <c r="I23" i="9"/>
  <c r="J23" i="9"/>
  <c r="I25" i="9"/>
  <c r="J25" i="9"/>
  <c r="I27" i="9"/>
  <c r="J27" i="9"/>
  <c r="I29" i="9"/>
  <c r="J29" i="9"/>
  <c r="I20" i="9"/>
  <c r="J20" i="9"/>
  <c r="I22" i="9"/>
  <c r="J22" i="9"/>
  <c r="I24" i="9"/>
  <c r="J24" i="9"/>
  <c r="I26" i="9"/>
  <c r="J26" i="9"/>
  <c r="I28" i="9"/>
  <c r="J28" i="9"/>
  <c r="I30" i="9"/>
  <c r="J30" i="9"/>
  <c r="I33" i="9"/>
  <c r="J33" i="9"/>
  <c r="I31" i="9"/>
  <c r="J31" i="9"/>
  <c r="I41" i="9"/>
  <c r="J41" i="9"/>
  <c r="I37" i="9"/>
  <c r="J37" i="9"/>
  <c r="I35" i="9"/>
  <c r="J35" i="9"/>
  <c r="I39" i="9"/>
  <c r="J39" i="9"/>
  <c r="I34" i="9"/>
  <c r="J34" i="9"/>
  <c r="I32" i="9"/>
  <c r="J32" i="9"/>
  <c r="I42" i="9"/>
  <c r="J42" i="9"/>
  <c r="I38" i="9"/>
  <c r="J38" i="9"/>
  <c r="I36" i="9"/>
  <c r="J36" i="9"/>
  <c r="I40" i="9"/>
  <c r="J40" i="9"/>
  <c r="I45" i="9"/>
  <c r="J45" i="9"/>
  <c r="I43" i="9"/>
  <c r="J43" i="9"/>
  <c r="I53" i="9"/>
  <c r="J53" i="9"/>
  <c r="I49" i="9"/>
  <c r="J49" i="9"/>
  <c r="I47" i="9"/>
  <c r="J47" i="9"/>
  <c r="I51" i="9"/>
  <c r="J51" i="9"/>
  <c r="I46" i="9"/>
  <c r="J46" i="9"/>
  <c r="I44" i="9"/>
  <c r="J44" i="9"/>
  <c r="I54" i="9"/>
  <c r="J54" i="9"/>
  <c r="I50" i="9"/>
  <c r="J50" i="9"/>
  <c r="I48" i="9"/>
  <c r="J48" i="9"/>
  <c r="I52" i="9"/>
  <c r="J52" i="9"/>
  <c r="I57" i="9"/>
  <c r="J57" i="9"/>
  <c r="I55" i="9"/>
  <c r="L55" i="9" s="1"/>
  <c r="J55" i="9"/>
  <c r="I65" i="9"/>
  <c r="J65" i="9"/>
  <c r="I61" i="9"/>
  <c r="J61" i="9"/>
  <c r="I59" i="9"/>
  <c r="J59" i="9"/>
  <c r="I63" i="9"/>
  <c r="J63" i="9"/>
  <c r="I58" i="9"/>
  <c r="J58" i="9"/>
  <c r="I56" i="9"/>
  <c r="L56" i="9" s="1"/>
  <c r="J56" i="9"/>
  <c r="I62" i="9"/>
  <c r="J62" i="9"/>
  <c r="I60" i="9"/>
  <c r="J60" i="9"/>
  <c r="I64" i="9"/>
  <c r="J64" i="9"/>
  <c r="J3" i="9"/>
  <c r="I3" i="9"/>
  <c r="AG57" i="10"/>
  <c r="AJ57" i="10" s="1"/>
  <c r="AH57" i="10"/>
  <c r="AG55" i="10"/>
  <c r="AH55" i="10"/>
  <c r="AG65" i="10"/>
  <c r="AH65" i="10"/>
  <c r="AG61" i="10"/>
  <c r="AH61" i="10"/>
  <c r="AG59" i="10"/>
  <c r="AH59" i="10"/>
  <c r="AG63" i="10"/>
  <c r="AH63" i="10"/>
  <c r="AG58" i="10"/>
  <c r="AJ58" i="10" s="1"/>
  <c r="AH58" i="10"/>
  <c r="AG56" i="10"/>
  <c r="AH56" i="10"/>
  <c r="AG66" i="10"/>
  <c r="AH66" i="10"/>
  <c r="AG62" i="10"/>
  <c r="AH62" i="10"/>
  <c r="AG60" i="10"/>
  <c r="AH60" i="10"/>
  <c r="AG64" i="10"/>
  <c r="AH64" i="10"/>
  <c r="J57" i="2"/>
  <c r="K57" i="2" s="1"/>
  <c r="L57" i="2"/>
  <c r="M57" i="2"/>
  <c r="J55" i="2"/>
  <c r="K55" i="2" s="1"/>
  <c r="L55" i="2"/>
  <c r="M55" i="2"/>
  <c r="J65" i="2"/>
  <c r="K65" i="2" s="1"/>
  <c r="L65" i="2"/>
  <c r="M65" i="2"/>
  <c r="J61" i="2"/>
  <c r="L61" i="2"/>
  <c r="M61" i="2"/>
  <c r="J59" i="2"/>
  <c r="K59" i="2" s="1"/>
  <c r="L59" i="2"/>
  <c r="M59" i="2"/>
  <c r="J63" i="2"/>
  <c r="K63" i="2" s="1"/>
  <c r="L63" i="2"/>
  <c r="M63" i="2"/>
  <c r="J58" i="2"/>
  <c r="K58" i="2" s="1"/>
  <c r="L58" i="2"/>
  <c r="M58" i="2"/>
  <c r="J56" i="2"/>
  <c r="K56" i="2" s="1"/>
  <c r="L56" i="2"/>
  <c r="M56" i="2"/>
  <c r="J66" i="2"/>
  <c r="K66" i="2" s="1"/>
  <c r="L66" i="2"/>
  <c r="M66" i="2"/>
  <c r="J62" i="2"/>
  <c r="K62" i="2" s="1"/>
  <c r="L62" i="2"/>
  <c r="M62" i="2"/>
  <c r="J60" i="2"/>
  <c r="K60" i="2" s="1"/>
  <c r="L60" i="2"/>
  <c r="M60" i="2"/>
  <c r="J64" i="2"/>
  <c r="K64" i="2" s="1"/>
  <c r="L64" i="2"/>
  <c r="M64" i="2"/>
  <c r="P15" i="2"/>
  <c r="P17" i="2"/>
  <c r="K15" i="2"/>
  <c r="K17" i="2"/>
  <c r="K19" i="2"/>
  <c r="K21" i="2"/>
  <c r="K23" i="2"/>
  <c r="K25" i="2"/>
  <c r="K27" i="2"/>
  <c r="K29" i="2"/>
  <c r="K33" i="2"/>
  <c r="K31" i="2"/>
  <c r="K41" i="2"/>
  <c r="K37" i="2"/>
  <c r="K35" i="2"/>
  <c r="K39" i="2"/>
  <c r="K45" i="2"/>
  <c r="K43" i="2"/>
  <c r="K53" i="2"/>
  <c r="K49" i="2"/>
  <c r="K47" i="2"/>
  <c r="K51" i="2"/>
  <c r="J4" i="2"/>
  <c r="K4" i="2" s="1"/>
  <c r="M5" i="2"/>
  <c r="M7" i="2"/>
  <c r="M9" i="2"/>
  <c r="M11" i="2"/>
  <c r="M13" i="2"/>
  <c r="M4" i="2"/>
  <c r="M6" i="2"/>
  <c r="M8" i="2"/>
  <c r="M10" i="2"/>
  <c r="M12" i="2"/>
  <c r="M14" i="2"/>
  <c r="M15" i="2"/>
  <c r="M16" i="2"/>
  <c r="M17" i="2"/>
  <c r="M18" i="2"/>
  <c r="M19" i="2"/>
  <c r="M21" i="2"/>
  <c r="M23" i="2"/>
  <c r="M25" i="2"/>
  <c r="M27" i="2"/>
  <c r="M29" i="2"/>
  <c r="M20" i="2"/>
  <c r="M22" i="2"/>
  <c r="M24" i="2"/>
  <c r="M26" i="2"/>
  <c r="M28" i="2"/>
  <c r="M30" i="2"/>
  <c r="M33" i="2"/>
  <c r="M31" i="2"/>
  <c r="M41" i="2"/>
  <c r="M37" i="2"/>
  <c r="M35" i="2"/>
  <c r="M39" i="2"/>
  <c r="M34" i="2"/>
  <c r="M32" i="2"/>
  <c r="M42" i="2"/>
  <c r="M38" i="2"/>
  <c r="M36" i="2"/>
  <c r="M40" i="2"/>
  <c r="M45" i="2"/>
  <c r="M43" i="2"/>
  <c r="M53" i="2"/>
  <c r="M49" i="2"/>
  <c r="M47" i="2"/>
  <c r="M51" i="2"/>
  <c r="M46" i="2"/>
  <c r="M44" i="2"/>
  <c r="M54" i="2"/>
  <c r="M50" i="2"/>
  <c r="M48" i="2"/>
  <c r="M52" i="2"/>
  <c r="M3" i="2"/>
  <c r="L5" i="2"/>
  <c r="L7" i="2"/>
  <c r="L9" i="2"/>
  <c r="N9" i="2" s="1"/>
  <c r="L11" i="2"/>
  <c r="L13" i="2"/>
  <c r="N13" i="2" s="1"/>
  <c r="L4" i="2"/>
  <c r="L6" i="2"/>
  <c r="L8" i="2"/>
  <c r="L10" i="2"/>
  <c r="N10" i="2" s="1"/>
  <c r="L12" i="2"/>
  <c r="N12" i="2" s="1"/>
  <c r="L14" i="2"/>
  <c r="L15" i="2"/>
  <c r="L16" i="2"/>
  <c r="L17" i="2"/>
  <c r="L18" i="2"/>
  <c r="N18" i="2" s="1"/>
  <c r="L19" i="2"/>
  <c r="L21" i="2"/>
  <c r="N21" i="2" s="1"/>
  <c r="L23" i="2"/>
  <c r="L25" i="2"/>
  <c r="L27" i="2"/>
  <c r="L29" i="2"/>
  <c r="N29" i="2" s="1"/>
  <c r="L20" i="2"/>
  <c r="N20" i="2" s="1"/>
  <c r="L22" i="2"/>
  <c r="L24" i="2"/>
  <c r="L26" i="2"/>
  <c r="L28" i="2"/>
  <c r="L30" i="2"/>
  <c r="L33" i="2"/>
  <c r="L31" i="2"/>
  <c r="N31" i="2" s="1"/>
  <c r="L41" i="2"/>
  <c r="L37" i="2"/>
  <c r="L35" i="2"/>
  <c r="L39" i="2"/>
  <c r="N39" i="2" s="1"/>
  <c r="L34" i="2"/>
  <c r="N34" i="2" s="1"/>
  <c r="L32" i="2"/>
  <c r="L42" i="2"/>
  <c r="L38" i="2"/>
  <c r="L36" i="2"/>
  <c r="L40" i="2"/>
  <c r="N40" i="2" s="1"/>
  <c r="L45" i="2"/>
  <c r="L43" i="2"/>
  <c r="N43" i="2" s="1"/>
  <c r="L53" i="2"/>
  <c r="L49" i="2"/>
  <c r="L47" i="2"/>
  <c r="L51" i="2"/>
  <c r="N51" i="2" s="1"/>
  <c r="L46" i="2"/>
  <c r="N46" i="2" s="1"/>
  <c r="L44" i="2"/>
  <c r="L54" i="2"/>
  <c r="L50" i="2"/>
  <c r="L48" i="2"/>
  <c r="L52" i="2"/>
  <c r="N52" i="2" s="1"/>
  <c r="L3" i="2"/>
  <c r="J6" i="2"/>
  <c r="K6" i="2" s="1"/>
  <c r="N36" i="2" l="1"/>
  <c r="N45" i="2"/>
  <c r="N44" i="2"/>
  <c r="N66" i="2"/>
  <c r="N33" i="2"/>
  <c r="N19" i="2"/>
  <c r="N11" i="2"/>
  <c r="N3" i="2"/>
  <c r="N7" i="2"/>
  <c r="N28" i="2"/>
  <c r="N32" i="2"/>
  <c r="N22" i="2"/>
  <c r="N14" i="2"/>
  <c r="AJ64" i="10"/>
  <c r="AI56" i="10"/>
  <c r="X57" i="9"/>
  <c r="AC66" i="9"/>
  <c r="K57" i="9"/>
  <c r="X66" i="9"/>
  <c r="AJ62" i="9"/>
  <c r="AP56" i="9"/>
  <c r="AP55" i="9"/>
  <c r="W61" i="9"/>
  <c r="Q66" i="9"/>
  <c r="K64" i="9"/>
  <c r="K59" i="9"/>
  <c r="AP66" i="9"/>
  <c r="AI63" i="10"/>
  <c r="W59" i="9"/>
  <c r="W64" i="9"/>
  <c r="X62" i="9"/>
  <c r="X56" i="9"/>
  <c r="Q60" i="9"/>
  <c r="AO56" i="9"/>
  <c r="W66" i="9"/>
  <c r="AO55" i="9"/>
  <c r="Q61" i="9"/>
  <c r="AI62" i="9"/>
  <c r="R66" i="9"/>
  <c r="AI65" i="9"/>
  <c r="AC61" i="9"/>
  <c r="X63" i="9"/>
  <c r="W58" i="9"/>
  <c r="AJ66" i="9"/>
  <c r="AD60" i="9"/>
  <c r="AC63" i="9"/>
  <c r="AI64" i="9"/>
  <c r="AI59" i="9"/>
  <c r="AP60" i="9"/>
  <c r="AO61" i="9"/>
  <c r="K66" i="9"/>
  <c r="W62" i="9"/>
  <c r="W57" i="9"/>
  <c r="X60" i="9"/>
  <c r="K58" i="9"/>
  <c r="AC60" i="9"/>
  <c r="R64" i="9"/>
  <c r="Q59" i="9"/>
  <c r="AC64" i="9"/>
  <c r="AC59" i="9"/>
  <c r="AJ60" i="9"/>
  <c r="AI61" i="9"/>
  <c r="AO62" i="9"/>
  <c r="AO65" i="9"/>
  <c r="X58" i="9"/>
  <c r="AJ61" i="9"/>
  <c r="AI60" i="9"/>
  <c r="AJ56" i="9"/>
  <c r="AJ55" i="9"/>
  <c r="Q64" i="9"/>
  <c r="AP62" i="9"/>
  <c r="Q56" i="9"/>
  <c r="Q55" i="9"/>
  <c r="AC56" i="9"/>
  <c r="AC55" i="9"/>
  <c r="AI58" i="9"/>
  <c r="AI57" i="9"/>
  <c r="AO63" i="9"/>
  <c r="X65" i="9"/>
  <c r="W55" i="9"/>
  <c r="AO60" i="9"/>
  <c r="Q58" i="9"/>
  <c r="K55" i="9"/>
  <c r="R63" i="9"/>
  <c r="R57" i="9"/>
  <c r="W65" i="9"/>
  <c r="AD65" i="9"/>
  <c r="AD59" i="9"/>
  <c r="AJ65" i="9"/>
  <c r="AJ59" i="9"/>
  <c r="AP65" i="9"/>
  <c r="AP59" i="9"/>
  <c r="R62" i="9"/>
  <c r="R56" i="9"/>
  <c r="AD64" i="9"/>
  <c r="AD58" i="9"/>
  <c r="AJ64" i="9"/>
  <c r="AJ58" i="9"/>
  <c r="AP64" i="9"/>
  <c r="AP58" i="9"/>
  <c r="R61" i="9"/>
  <c r="R55" i="9"/>
  <c r="AD63" i="9"/>
  <c r="AD57" i="9"/>
  <c r="AJ63" i="9"/>
  <c r="AJ57" i="9"/>
  <c r="AP63" i="9"/>
  <c r="AP57" i="9"/>
  <c r="W60" i="9"/>
  <c r="W56" i="9"/>
  <c r="R60" i="9"/>
  <c r="X59" i="9"/>
  <c r="X55" i="9"/>
  <c r="AD62" i="9"/>
  <c r="AD56" i="9"/>
  <c r="K61" i="9"/>
  <c r="W63" i="9"/>
  <c r="R65" i="9"/>
  <c r="R59" i="9"/>
  <c r="AD61" i="9"/>
  <c r="AD55" i="9"/>
  <c r="AP61" i="9"/>
  <c r="K62" i="9"/>
  <c r="K65" i="9"/>
  <c r="AI58" i="10"/>
  <c r="AI55" i="10"/>
  <c r="AI61" i="10"/>
  <c r="AI66" i="10"/>
  <c r="L64" i="9"/>
  <c r="K63" i="9"/>
  <c r="K56" i="9"/>
  <c r="L60" i="9"/>
  <c r="L59" i="9"/>
  <c r="K60" i="9"/>
  <c r="AJ62" i="10"/>
  <c r="AJ61" i="10"/>
  <c r="AI65" i="10"/>
  <c r="AI64" i="10"/>
  <c r="AI60" i="10"/>
  <c r="AJ63" i="10"/>
  <c r="AI57" i="10"/>
  <c r="AI62" i="10"/>
  <c r="AJ66" i="10"/>
  <c r="AI59" i="10"/>
  <c r="N56" i="2"/>
  <c r="N38" i="2"/>
  <c r="N26" i="2"/>
  <c r="N16" i="2"/>
  <c r="N5" i="2"/>
  <c r="N50" i="2"/>
  <c r="N65" i="2"/>
  <c r="N30" i="2"/>
  <c r="N17" i="2"/>
  <c r="N48" i="2"/>
  <c r="N49" i="2"/>
  <c r="N37" i="2"/>
  <c r="N25" i="2"/>
  <c r="N6" i="2"/>
  <c r="N57" i="2"/>
  <c r="N35" i="2"/>
  <c r="N53" i="2"/>
  <c r="N41" i="2"/>
  <c r="N23" i="2"/>
  <c r="N4" i="2"/>
  <c r="N47" i="2"/>
  <c r="N27" i="2"/>
  <c r="N54" i="2"/>
  <c r="N42" i="2"/>
  <c r="N24" i="2"/>
  <c r="N15" i="2"/>
  <c r="N55" i="2"/>
  <c r="N59" i="2"/>
  <c r="N64" i="2"/>
  <c r="N8" i="2"/>
  <c r="N63" i="2"/>
  <c r="N60" i="2"/>
  <c r="N62" i="2"/>
  <c r="N61" i="2"/>
  <c r="N58" i="2"/>
  <c r="L63" i="9"/>
  <c r="L65" i="9"/>
  <c r="L62" i="9"/>
  <c r="L58" i="9"/>
  <c r="L61" i="9"/>
  <c r="L57" i="9"/>
  <c r="AJ65" i="10"/>
  <c r="AJ60" i="10"/>
  <c r="AJ56" i="10"/>
  <c r="AJ59" i="10"/>
  <c r="AJ55" i="10"/>
  <c r="K61" i="2"/>
  <c r="L52" i="7"/>
  <c r="K52" i="7"/>
  <c r="L48" i="7"/>
  <c r="K48" i="7"/>
  <c r="N48" i="7" s="1"/>
  <c r="L50" i="7"/>
  <c r="K50" i="7"/>
  <c r="L54" i="7"/>
  <c r="M54" i="7" s="1"/>
  <c r="K54" i="7"/>
  <c r="L44" i="7"/>
  <c r="K44" i="7"/>
  <c r="M44" i="7" s="1"/>
  <c r="L46" i="7"/>
  <c r="K46" i="7"/>
  <c r="L51" i="7"/>
  <c r="K51" i="7"/>
  <c r="L47" i="7"/>
  <c r="K47" i="7"/>
  <c r="M47" i="7" s="1"/>
  <c r="L49" i="7"/>
  <c r="M49" i="7" s="1"/>
  <c r="K49" i="7"/>
  <c r="L53" i="7"/>
  <c r="K53" i="7"/>
  <c r="L43" i="7"/>
  <c r="K43" i="7"/>
  <c r="M43" i="7" s="1"/>
  <c r="L45" i="7"/>
  <c r="M45" i="7" s="1"/>
  <c r="K45" i="7"/>
  <c r="K41" i="7"/>
  <c r="M41" i="7" s="1"/>
  <c r="L41" i="7"/>
  <c r="N41" i="7"/>
  <c r="K37" i="7"/>
  <c r="L37" i="7"/>
  <c r="K35" i="7"/>
  <c r="L35" i="7"/>
  <c r="N35" i="7" s="1"/>
  <c r="K39" i="7"/>
  <c r="L39" i="7"/>
  <c r="K34" i="7"/>
  <c r="L34" i="7"/>
  <c r="K32" i="7"/>
  <c r="L32" i="7"/>
  <c r="K42" i="7"/>
  <c r="L42" i="7"/>
  <c r="M42" i="7" s="1"/>
  <c r="K38" i="7"/>
  <c r="L38" i="7"/>
  <c r="K36" i="7"/>
  <c r="L36" i="7"/>
  <c r="K40" i="7"/>
  <c r="L40" i="7"/>
  <c r="K31" i="7"/>
  <c r="M31" i="7" s="1"/>
  <c r="L31" i="7"/>
  <c r="L33" i="7"/>
  <c r="N33" i="7"/>
  <c r="K33" i="7"/>
  <c r="L18" i="7"/>
  <c r="N18" i="7" s="1"/>
  <c r="K18" i="7"/>
  <c r="L16" i="7"/>
  <c r="K16" i="7"/>
  <c r="L17" i="7"/>
  <c r="K17" i="7"/>
  <c r="M17" i="7" s="1"/>
  <c r="L15" i="7"/>
  <c r="K15" i="7"/>
  <c r="R52" i="3"/>
  <c r="T52" i="3"/>
  <c r="Q52" i="3"/>
  <c r="S52" i="3" s="1"/>
  <c r="J52" i="3"/>
  <c r="L52" i="3" s="1"/>
  <c r="I52" i="3"/>
  <c r="R48" i="3"/>
  <c r="Q48" i="3"/>
  <c r="J48" i="3"/>
  <c r="I48" i="3"/>
  <c r="R50" i="3"/>
  <c r="Q50" i="3"/>
  <c r="J50" i="3"/>
  <c r="I50" i="3"/>
  <c r="R54" i="3"/>
  <c r="Q54" i="3"/>
  <c r="J54" i="3"/>
  <c r="I54" i="3"/>
  <c r="R44" i="3"/>
  <c r="S44" i="3" s="1"/>
  <c r="Q44" i="3"/>
  <c r="J44" i="3"/>
  <c r="I44" i="3"/>
  <c r="K44" i="3" s="1"/>
  <c r="R46" i="3"/>
  <c r="Q46" i="3"/>
  <c r="S46" i="3" s="1"/>
  <c r="J46" i="3"/>
  <c r="I46" i="3"/>
  <c r="R51" i="3"/>
  <c r="Q51" i="3"/>
  <c r="J51" i="3"/>
  <c r="I51" i="3"/>
  <c r="L51" i="3" s="1"/>
  <c r="R47" i="3"/>
  <c r="Q47" i="3"/>
  <c r="S47" i="3" s="1"/>
  <c r="J47" i="3"/>
  <c r="I47" i="3"/>
  <c r="K47" i="3" s="1"/>
  <c r="R49" i="3"/>
  <c r="Q49" i="3"/>
  <c r="J49" i="3"/>
  <c r="L49" i="3"/>
  <c r="I49" i="3"/>
  <c r="R53" i="3"/>
  <c r="Q53" i="3"/>
  <c r="J53" i="3"/>
  <c r="I53" i="3"/>
  <c r="R43" i="3"/>
  <c r="Q43" i="3"/>
  <c r="J43" i="3"/>
  <c r="I43" i="3"/>
  <c r="R45" i="3"/>
  <c r="Q45" i="3"/>
  <c r="J45" i="3"/>
  <c r="I45" i="3"/>
  <c r="Q31" i="3"/>
  <c r="T31" i="3" s="1"/>
  <c r="R31" i="3"/>
  <c r="Q41" i="3"/>
  <c r="R41" i="3"/>
  <c r="Q37" i="3"/>
  <c r="R37" i="3"/>
  <c r="Q35" i="3"/>
  <c r="T35" i="3" s="1"/>
  <c r="R35" i="3"/>
  <c r="Q39" i="3"/>
  <c r="R39" i="3"/>
  <c r="Q34" i="3"/>
  <c r="R34" i="3"/>
  <c r="Q32" i="3"/>
  <c r="R32" i="3"/>
  <c r="Q42" i="3"/>
  <c r="R42" i="3"/>
  <c r="Q38" i="3"/>
  <c r="R38" i="3"/>
  <c r="S38" i="3"/>
  <c r="Q36" i="3"/>
  <c r="R36" i="3"/>
  <c r="Q40" i="3"/>
  <c r="R40" i="3"/>
  <c r="I33" i="3"/>
  <c r="J33" i="3"/>
  <c r="I31" i="3"/>
  <c r="J31" i="3"/>
  <c r="I41" i="3"/>
  <c r="J41" i="3"/>
  <c r="I37" i="3"/>
  <c r="J37" i="3"/>
  <c r="K37" i="3" s="1"/>
  <c r="I35" i="3"/>
  <c r="J35" i="3"/>
  <c r="I39" i="3"/>
  <c r="J39" i="3"/>
  <c r="I34" i="3"/>
  <c r="J34" i="3"/>
  <c r="I32" i="3"/>
  <c r="J32" i="3"/>
  <c r="I42" i="3"/>
  <c r="J42" i="3"/>
  <c r="I38" i="3"/>
  <c r="J38" i="3"/>
  <c r="L38" i="3" s="1"/>
  <c r="I36" i="3"/>
  <c r="J36" i="3"/>
  <c r="I40" i="3"/>
  <c r="K40" i="3" s="1"/>
  <c r="J40" i="3"/>
  <c r="Q33" i="3"/>
  <c r="S33" i="3" s="1"/>
  <c r="R33" i="3"/>
  <c r="J64" i="6"/>
  <c r="I64" i="6"/>
  <c r="K64" i="6" s="1"/>
  <c r="J60" i="6"/>
  <c r="K60" i="6" s="1"/>
  <c r="I60" i="6"/>
  <c r="L60" i="6" s="1"/>
  <c r="J62" i="6"/>
  <c r="I62" i="6"/>
  <c r="K62" i="6" s="1"/>
  <c r="J66" i="6"/>
  <c r="I66" i="6"/>
  <c r="L66" i="6" s="1"/>
  <c r="J56" i="6"/>
  <c r="I56" i="6"/>
  <c r="J58" i="6"/>
  <c r="L58" i="6"/>
  <c r="I58" i="6"/>
  <c r="J63" i="6"/>
  <c r="L63" i="6"/>
  <c r="I63" i="6"/>
  <c r="K63" i="6" s="1"/>
  <c r="J59" i="6"/>
  <c r="I59" i="6"/>
  <c r="K59" i="6" s="1"/>
  <c r="J61" i="6"/>
  <c r="I61" i="6"/>
  <c r="J65" i="6"/>
  <c r="I65" i="6"/>
  <c r="I55" i="6"/>
  <c r="K55" i="6" s="1"/>
  <c r="J55" i="6"/>
  <c r="J57" i="6"/>
  <c r="I57" i="6"/>
  <c r="K57" i="6" s="1"/>
  <c r="J52" i="6"/>
  <c r="I52" i="6"/>
  <c r="K52" i="6" s="1"/>
  <c r="J48" i="6"/>
  <c r="I48" i="6"/>
  <c r="L48" i="6" s="1"/>
  <c r="J50" i="6"/>
  <c r="I50" i="6"/>
  <c r="J54" i="6"/>
  <c r="K54" i="6" s="1"/>
  <c r="I54" i="6"/>
  <c r="J44" i="6"/>
  <c r="I44" i="6"/>
  <c r="K44" i="6" s="1"/>
  <c r="J46" i="6"/>
  <c r="I46" i="6"/>
  <c r="K46" i="6" s="1"/>
  <c r="J51" i="6"/>
  <c r="I51" i="6"/>
  <c r="J47" i="6"/>
  <c r="K47" i="6" s="1"/>
  <c r="I47" i="6"/>
  <c r="J49" i="6"/>
  <c r="K49" i="6" s="1"/>
  <c r="I49" i="6"/>
  <c r="J53" i="6"/>
  <c r="I53" i="6"/>
  <c r="K53" i="6" s="1"/>
  <c r="J43" i="6"/>
  <c r="I43" i="6"/>
  <c r="K43" i="6" s="1"/>
  <c r="J45" i="6"/>
  <c r="I45" i="6"/>
  <c r="J40" i="6"/>
  <c r="I40" i="6"/>
  <c r="J36" i="6"/>
  <c r="I36" i="6"/>
  <c r="J42" i="6"/>
  <c r="I42" i="6"/>
  <c r="K42" i="6" s="1"/>
  <c r="J38" i="6"/>
  <c r="I38" i="6"/>
  <c r="J34" i="6"/>
  <c r="I34" i="6"/>
  <c r="L34" i="6" s="1"/>
  <c r="J32" i="6"/>
  <c r="I32" i="6"/>
  <c r="K32" i="6" s="1"/>
  <c r="J39" i="6"/>
  <c r="I39" i="6"/>
  <c r="J35" i="6"/>
  <c r="I35" i="6"/>
  <c r="J41" i="6"/>
  <c r="I41" i="6"/>
  <c r="J37" i="6"/>
  <c r="I37" i="6"/>
  <c r="J33" i="6"/>
  <c r="I33" i="6"/>
  <c r="J31" i="6"/>
  <c r="K31" i="6" s="1"/>
  <c r="L31" i="6"/>
  <c r="I31" i="6"/>
  <c r="AK52" i="5"/>
  <c r="AP52" i="5" s="1"/>
  <c r="AO52" i="5"/>
  <c r="AL52" i="5"/>
  <c r="AR52" i="5" s="1"/>
  <c r="AJ52" i="5"/>
  <c r="AM52" i="5" s="1"/>
  <c r="AE52" i="5"/>
  <c r="AF52" i="5"/>
  <c r="AQ52" i="5" s="1"/>
  <c r="AD52" i="5"/>
  <c r="AN52" i="5" s="1"/>
  <c r="AK48" i="5"/>
  <c r="AL48" i="5"/>
  <c r="AJ48" i="5"/>
  <c r="AM48" i="5"/>
  <c r="AE48" i="5"/>
  <c r="AO48" i="5" s="1"/>
  <c r="AF48" i="5"/>
  <c r="AD48" i="5"/>
  <c r="AK50" i="5"/>
  <c r="AL50" i="5"/>
  <c r="AJ50" i="5"/>
  <c r="AN50" i="5"/>
  <c r="AE50" i="5"/>
  <c r="AO50" i="5" s="1"/>
  <c r="AF50" i="5"/>
  <c r="AQ50" i="5" s="1"/>
  <c r="AD50" i="5"/>
  <c r="AM50" i="5" s="1"/>
  <c r="AK54" i="5"/>
  <c r="AL54" i="5"/>
  <c r="AJ54" i="5"/>
  <c r="AE54" i="5"/>
  <c r="AP54" i="5" s="1"/>
  <c r="AF54" i="5"/>
  <c r="AQ54" i="5" s="1"/>
  <c r="AD54" i="5"/>
  <c r="AK44" i="5"/>
  <c r="AO44" i="5" s="1"/>
  <c r="AL44" i="5"/>
  <c r="AJ44" i="5"/>
  <c r="AM44" i="5" s="1"/>
  <c r="AE44" i="5"/>
  <c r="AF44" i="5"/>
  <c r="AQ44" i="5" s="1"/>
  <c r="AD44" i="5"/>
  <c r="AK46" i="5"/>
  <c r="AO46" i="5"/>
  <c r="AP46" i="5"/>
  <c r="AL46" i="5"/>
  <c r="AQ46" i="5" s="1"/>
  <c r="AJ46" i="5"/>
  <c r="AE46" i="5"/>
  <c r="AF46" i="5"/>
  <c r="AD46" i="5"/>
  <c r="AM46" i="5" s="1"/>
  <c r="AK51" i="5"/>
  <c r="AL51" i="5"/>
  <c r="AR51" i="5" s="1"/>
  <c r="AJ51" i="5"/>
  <c r="AE51" i="5"/>
  <c r="AO51" i="5" s="1"/>
  <c r="AF51" i="5"/>
  <c r="AD51" i="5"/>
  <c r="AM51" i="5" s="1"/>
  <c r="AK47" i="5"/>
  <c r="AL47" i="5"/>
  <c r="AJ47" i="5"/>
  <c r="AM47" i="5" s="1"/>
  <c r="AE47" i="5"/>
  <c r="AP47" i="5" s="1"/>
  <c r="AF47" i="5"/>
  <c r="AD47" i="5"/>
  <c r="AK49" i="5"/>
  <c r="AL49" i="5"/>
  <c r="AJ49" i="5"/>
  <c r="AN49" i="5"/>
  <c r="AE49" i="5"/>
  <c r="AO49" i="5" s="1"/>
  <c r="AF49" i="5"/>
  <c r="AQ49" i="5" s="1"/>
  <c r="AD49" i="5"/>
  <c r="AM49" i="5" s="1"/>
  <c r="AK53" i="5"/>
  <c r="AL53" i="5"/>
  <c r="AQ53" i="5" s="1"/>
  <c r="AJ53" i="5"/>
  <c r="AE53" i="5"/>
  <c r="AP53" i="5" s="1"/>
  <c r="AF53" i="5"/>
  <c r="AD53" i="5"/>
  <c r="AM53" i="5" s="1"/>
  <c r="AK43" i="5"/>
  <c r="AO43" i="5" s="1"/>
  <c r="AL43" i="5"/>
  <c r="AJ43" i="5"/>
  <c r="AM43" i="5" s="1"/>
  <c r="AE43" i="5"/>
  <c r="AF43" i="5"/>
  <c r="AR43" i="5" s="1"/>
  <c r="AD43" i="5"/>
  <c r="AK45" i="5"/>
  <c r="AO45" i="5"/>
  <c r="AP45" i="5"/>
  <c r="AL45" i="5"/>
  <c r="AQ45" i="5" s="1"/>
  <c r="AJ45" i="5"/>
  <c r="AE45" i="5"/>
  <c r="AF45" i="5"/>
  <c r="AD45" i="5"/>
  <c r="AM45" i="5" s="1"/>
  <c r="Q52" i="5"/>
  <c r="U52" i="5" s="1"/>
  <c r="V52" i="5"/>
  <c r="R52" i="5"/>
  <c r="W52" i="5" s="1"/>
  <c r="P52" i="5"/>
  <c r="S52" i="5" s="1"/>
  <c r="K52" i="5"/>
  <c r="L52" i="5"/>
  <c r="J52" i="5"/>
  <c r="T52" i="5" s="1"/>
  <c r="Q48" i="5"/>
  <c r="V48" i="5" s="1"/>
  <c r="U48" i="5"/>
  <c r="R48" i="5"/>
  <c r="W48" i="5"/>
  <c r="X48" i="5"/>
  <c r="P48" i="5"/>
  <c r="S48" i="5" s="1"/>
  <c r="K48" i="5"/>
  <c r="L48" i="5"/>
  <c r="J48" i="5"/>
  <c r="T48" i="5" s="1"/>
  <c r="Q50" i="5"/>
  <c r="R50" i="5"/>
  <c r="P50" i="5"/>
  <c r="K50" i="5"/>
  <c r="L50" i="5"/>
  <c r="J50" i="5"/>
  <c r="T50" i="5" s="1"/>
  <c r="Q54" i="5"/>
  <c r="R54" i="5"/>
  <c r="P54" i="5"/>
  <c r="K54" i="5"/>
  <c r="U54" i="5" s="1"/>
  <c r="L54" i="5"/>
  <c r="J54" i="5"/>
  <c r="Q44" i="5"/>
  <c r="U44" i="5"/>
  <c r="V44" i="5"/>
  <c r="R44" i="5"/>
  <c r="W44" i="5" s="1"/>
  <c r="P44" i="5"/>
  <c r="K44" i="5"/>
  <c r="L44" i="5"/>
  <c r="J44" i="5"/>
  <c r="Q46" i="5"/>
  <c r="R46" i="5"/>
  <c r="W46" i="5" s="1"/>
  <c r="P46" i="5"/>
  <c r="T46" i="5" s="1"/>
  <c r="K46" i="5"/>
  <c r="V46" i="5" s="1"/>
  <c r="L46" i="5"/>
  <c r="J46" i="5"/>
  <c r="Q51" i="5"/>
  <c r="U51" i="5" s="1"/>
  <c r="R51" i="5"/>
  <c r="P51" i="5"/>
  <c r="K51" i="5"/>
  <c r="V51" i="5" s="1"/>
  <c r="L51" i="5"/>
  <c r="X51" i="5" s="1"/>
  <c r="J51" i="5"/>
  <c r="Q47" i="5"/>
  <c r="U47" i="5" s="1"/>
  <c r="R47" i="5"/>
  <c r="P47" i="5"/>
  <c r="K47" i="5"/>
  <c r="V47" i="5" s="1"/>
  <c r="L47" i="5"/>
  <c r="W47" i="5" s="1"/>
  <c r="J47" i="5"/>
  <c r="S47" i="5" s="1"/>
  <c r="Q49" i="5"/>
  <c r="U49" i="5" s="1"/>
  <c r="R49" i="5"/>
  <c r="P49" i="5"/>
  <c r="S49" i="5" s="1"/>
  <c r="K49" i="5"/>
  <c r="V49" i="5" s="1"/>
  <c r="L49" i="5"/>
  <c r="X49" i="5" s="1"/>
  <c r="J49" i="5"/>
  <c r="Q53" i="5"/>
  <c r="U53" i="5" s="1"/>
  <c r="V53" i="5"/>
  <c r="R53" i="5"/>
  <c r="W53" i="5" s="1"/>
  <c r="P53" i="5"/>
  <c r="S53" i="5" s="1"/>
  <c r="K53" i="5"/>
  <c r="L53" i="5"/>
  <c r="J53" i="5"/>
  <c r="T53" i="5" s="1"/>
  <c r="Q43" i="5"/>
  <c r="R43" i="5"/>
  <c r="P43" i="5"/>
  <c r="T43" i="5" s="1"/>
  <c r="K43" i="5"/>
  <c r="U43" i="5" s="1"/>
  <c r="L43" i="5"/>
  <c r="J43" i="5"/>
  <c r="Q45" i="5"/>
  <c r="R45" i="5"/>
  <c r="P45" i="5"/>
  <c r="K45" i="5"/>
  <c r="L45" i="5"/>
  <c r="W45" i="5" s="1"/>
  <c r="J45" i="5"/>
  <c r="AK40" i="5"/>
  <c r="AO40" i="5" s="1"/>
  <c r="AL40" i="5"/>
  <c r="AR40" i="5" s="1"/>
  <c r="AJ40" i="5"/>
  <c r="AE40" i="5"/>
  <c r="AF40" i="5"/>
  <c r="AD40" i="5"/>
  <c r="AM40" i="5" s="1"/>
  <c r="AK36" i="5"/>
  <c r="AO36" i="5"/>
  <c r="AP36" i="5"/>
  <c r="AL36" i="5"/>
  <c r="AQ36" i="5" s="1"/>
  <c r="AJ36" i="5"/>
  <c r="AE36" i="5"/>
  <c r="AF36" i="5"/>
  <c r="AR36" i="5" s="1"/>
  <c r="AD36" i="5"/>
  <c r="AK38" i="5"/>
  <c r="AO38" i="5"/>
  <c r="AL38" i="5"/>
  <c r="AQ38" i="5"/>
  <c r="AR38" i="5"/>
  <c r="AJ38" i="5"/>
  <c r="AM38" i="5" s="1"/>
  <c r="AE38" i="5"/>
  <c r="AP38" i="5" s="1"/>
  <c r="AF38" i="5"/>
  <c r="AD38" i="5"/>
  <c r="AK42" i="5"/>
  <c r="AL42" i="5"/>
  <c r="AR42" i="5" s="1"/>
  <c r="AJ42" i="5"/>
  <c r="AN42" i="5" s="1"/>
  <c r="AE42" i="5"/>
  <c r="AO42" i="5" s="1"/>
  <c r="AF42" i="5"/>
  <c r="AQ42" i="5" s="1"/>
  <c r="AD42" i="5"/>
  <c r="AK32" i="5"/>
  <c r="AL32" i="5"/>
  <c r="AQ32" i="5" s="1"/>
  <c r="AJ32" i="5"/>
  <c r="AM32" i="5"/>
  <c r="AN32" i="5"/>
  <c r="AE32" i="5"/>
  <c r="AO32" i="5" s="1"/>
  <c r="AF32" i="5"/>
  <c r="AR32" i="5" s="1"/>
  <c r="AD32" i="5"/>
  <c r="AK34" i="5"/>
  <c r="AL34" i="5"/>
  <c r="AQ34" i="5" s="1"/>
  <c r="AJ34" i="5"/>
  <c r="AE34" i="5"/>
  <c r="AP34" i="5" s="1"/>
  <c r="AF34" i="5"/>
  <c r="AD34" i="5"/>
  <c r="AK39" i="5"/>
  <c r="AP39" i="5" s="1"/>
  <c r="AL39" i="5"/>
  <c r="AJ39" i="5"/>
  <c r="AE39" i="5"/>
  <c r="AF39" i="5"/>
  <c r="AQ39" i="5" s="1"/>
  <c r="AD39" i="5"/>
  <c r="AK35" i="5"/>
  <c r="AO35" i="5"/>
  <c r="AP35" i="5"/>
  <c r="AL35" i="5"/>
  <c r="AQ35" i="5" s="1"/>
  <c r="AJ35" i="5"/>
  <c r="AM35" i="5" s="1"/>
  <c r="AE35" i="5"/>
  <c r="AF35" i="5"/>
  <c r="AD35" i="5"/>
  <c r="AN35" i="5" s="1"/>
  <c r="AK37" i="5"/>
  <c r="AL37" i="5"/>
  <c r="AJ37" i="5"/>
  <c r="AM37" i="5" s="1"/>
  <c r="AE37" i="5"/>
  <c r="AO37" i="5" s="1"/>
  <c r="AF37" i="5"/>
  <c r="AD37" i="5"/>
  <c r="AK41" i="5"/>
  <c r="AL41" i="5"/>
  <c r="AQ41" i="5" s="1"/>
  <c r="AJ41" i="5"/>
  <c r="AE41" i="5"/>
  <c r="AF41" i="5"/>
  <c r="AD41" i="5"/>
  <c r="AM41" i="5" s="1"/>
  <c r="AK31" i="5"/>
  <c r="AO31" i="5" s="1"/>
  <c r="AL31" i="5"/>
  <c r="AR31" i="5" s="1"/>
  <c r="AJ31" i="5"/>
  <c r="AE31" i="5"/>
  <c r="AF31" i="5"/>
  <c r="AD31" i="5"/>
  <c r="AM31" i="5" s="1"/>
  <c r="AK33" i="5"/>
  <c r="AP33" i="5" s="1"/>
  <c r="AL33" i="5"/>
  <c r="AR33" i="5" s="1"/>
  <c r="AJ33" i="5"/>
  <c r="AM33" i="5" s="1"/>
  <c r="AE33" i="5"/>
  <c r="AO33" i="5" s="1"/>
  <c r="AF33" i="5"/>
  <c r="AD33" i="5"/>
  <c r="Q40" i="5"/>
  <c r="R40" i="5"/>
  <c r="P40" i="5"/>
  <c r="Q36" i="5"/>
  <c r="R36" i="5"/>
  <c r="P36" i="5"/>
  <c r="Q38" i="5"/>
  <c r="U38" i="5" s="1"/>
  <c r="R38" i="5"/>
  <c r="W38" i="5" s="1"/>
  <c r="P38" i="5"/>
  <c r="Q42" i="5"/>
  <c r="R42" i="5"/>
  <c r="P42" i="5"/>
  <c r="Q32" i="5"/>
  <c r="R32" i="5"/>
  <c r="P32" i="5"/>
  <c r="Q34" i="5"/>
  <c r="R34" i="5"/>
  <c r="X34" i="5"/>
  <c r="P34" i="5"/>
  <c r="S34" i="5" s="1"/>
  <c r="Q39" i="5"/>
  <c r="R39" i="5"/>
  <c r="P39" i="5"/>
  <c r="Q35" i="5"/>
  <c r="R35" i="5"/>
  <c r="P35" i="5"/>
  <c r="Q37" i="5"/>
  <c r="R37" i="5"/>
  <c r="P37" i="5"/>
  <c r="T37" i="5"/>
  <c r="Q41" i="5"/>
  <c r="R41" i="5"/>
  <c r="P41" i="5"/>
  <c r="Q31" i="5"/>
  <c r="R31" i="5"/>
  <c r="P31" i="5"/>
  <c r="Q33" i="5"/>
  <c r="R33" i="5"/>
  <c r="P33" i="5"/>
  <c r="J33" i="5"/>
  <c r="T33" i="5" s="1"/>
  <c r="K33" i="5"/>
  <c r="V33" i="5" s="1"/>
  <c r="L33" i="5"/>
  <c r="J31" i="5"/>
  <c r="T31" i="5" s="1"/>
  <c r="K31" i="5"/>
  <c r="V31" i="5" s="1"/>
  <c r="L31" i="5"/>
  <c r="J41" i="5"/>
  <c r="K41" i="5"/>
  <c r="L41" i="5"/>
  <c r="J37" i="5"/>
  <c r="K37" i="5"/>
  <c r="L37" i="5"/>
  <c r="J35" i="5"/>
  <c r="S35" i="5" s="1"/>
  <c r="K35" i="5"/>
  <c r="L35" i="5"/>
  <c r="J39" i="5"/>
  <c r="S39" i="5" s="1"/>
  <c r="K39" i="5"/>
  <c r="L39" i="5"/>
  <c r="J34" i="5"/>
  <c r="K34" i="5"/>
  <c r="L34" i="5"/>
  <c r="J32" i="5"/>
  <c r="K32" i="5"/>
  <c r="V32" i="5" s="1"/>
  <c r="L32" i="5"/>
  <c r="W32" i="5" s="1"/>
  <c r="J42" i="5"/>
  <c r="K42" i="5"/>
  <c r="L42" i="5"/>
  <c r="J38" i="5"/>
  <c r="K38" i="5"/>
  <c r="L38" i="5"/>
  <c r="J36" i="5"/>
  <c r="K36" i="5"/>
  <c r="U36" i="5" s="1"/>
  <c r="L36" i="5"/>
  <c r="J40" i="5"/>
  <c r="K40" i="5"/>
  <c r="V40" i="5" s="1"/>
  <c r="L40" i="5"/>
  <c r="X40" i="5" s="1"/>
  <c r="R52" i="4"/>
  <c r="T52" i="4" s="1"/>
  <c r="S52" i="4"/>
  <c r="Q52" i="4"/>
  <c r="R48" i="4"/>
  <c r="T48" i="4" s="1"/>
  <c r="S48" i="4"/>
  <c r="Q48" i="4"/>
  <c r="R50" i="4"/>
  <c r="S50" i="4" s="1"/>
  <c r="Q50" i="4"/>
  <c r="U50" i="4"/>
  <c r="W50" i="4"/>
  <c r="R54" i="4"/>
  <c r="S54" i="4" s="1"/>
  <c r="Q54" i="4"/>
  <c r="R44" i="4"/>
  <c r="T44" i="4" s="1"/>
  <c r="Q44" i="4"/>
  <c r="U44" i="4"/>
  <c r="W44" i="4" s="1"/>
  <c r="R46" i="4"/>
  <c r="T46" i="4"/>
  <c r="V46" i="4"/>
  <c r="X46" i="4" s="1"/>
  <c r="Q46" i="4"/>
  <c r="U46" i="4" s="1"/>
  <c r="W46" i="4" s="1"/>
  <c r="R51" i="4"/>
  <c r="S51" i="4" s="1"/>
  <c r="Q51" i="4"/>
  <c r="R47" i="4"/>
  <c r="S47" i="4"/>
  <c r="T47" i="4"/>
  <c r="V47" i="4"/>
  <c r="X47" i="4" s="1"/>
  <c r="Q47" i="4"/>
  <c r="R49" i="4"/>
  <c r="S49" i="4" s="1"/>
  <c r="T49" i="4"/>
  <c r="Q49" i="4"/>
  <c r="R53" i="4"/>
  <c r="S53" i="4" s="1"/>
  <c r="V53" i="4"/>
  <c r="X53" i="4" s="1"/>
  <c r="Q53" i="4"/>
  <c r="U53" i="4" s="1"/>
  <c r="W53" i="4" s="1"/>
  <c r="R43" i="4"/>
  <c r="S43" i="4" s="1"/>
  <c r="Q43" i="4"/>
  <c r="U43" i="4"/>
  <c r="W43" i="4" s="1"/>
  <c r="R45" i="4"/>
  <c r="Q45" i="4"/>
  <c r="J52" i="4"/>
  <c r="I52" i="4"/>
  <c r="L52" i="4" s="1"/>
  <c r="J48" i="4"/>
  <c r="L48" i="4" s="1"/>
  <c r="I48" i="4"/>
  <c r="U48" i="4" s="1"/>
  <c r="W48" i="4" s="1"/>
  <c r="J50" i="4"/>
  <c r="K50" i="4"/>
  <c r="I50" i="4"/>
  <c r="L50" i="4" s="1"/>
  <c r="J54" i="4"/>
  <c r="V54" i="4" s="1"/>
  <c r="X54" i="4" s="1"/>
  <c r="I54" i="4"/>
  <c r="K54" i="4" s="1"/>
  <c r="J44" i="4"/>
  <c r="L44" i="4" s="1"/>
  <c r="K44" i="4"/>
  <c r="I44" i="4"/>
  <c r="J46" i="4"/>
  <c r="L46" i="4" s="1"/>
  <c r="K46" i="4"/>
  <c r="I46" i="4"/>
  <c r="J51" i="4"/>
  <c r="K51" i="4" s="1"/>
  <c r="L51" i="4"/>
  <c r="I51" i="4"/>
  <c r="J47" i="4"/>
  <c r="I47" i="4"/>
  <c r="J49" i="4"/>
  <c r="L49" i="4" s="1"/>
  <c r="K49" i="4"/>
  <c r="I49" i="4"/>
  <c r="U49" i="4" s="1"/>
  <c r="W49" i="4" s="1"/>
  <c r="J53" i="4"/>
  <c r="K53" i="4" s="1"/>
  <c r="L53" i="4"/>
  <c r="I53" i="4"/>
  <c r="J43" i="4"/>
  <c r="L43" i="4" s="1"/>
  <c r="K43" i="4"/>
  <c r="I43" i="4"/>
  <c r="J45" i="4"/>
  <c r="I45" i="4"/>
  <c r="U45" i="4" s="1"/>
  <c r="W45" i="4" s="1"/>
  <c r="R18" i="4"/>
  <c r="S18" i="4" s="1"/>
  <c r="Q18" i="4"/>
  <c r="T18" i="4" s="1"/>
  <c r="R17" i="4"/>
  <c r="T17" i="4" s="1"/>
  <c r="R16" i="4"/>
  <c r="T16" i="4" s="1"/>
  <c r="S16" i="4"/>
  <c r="Q17" i="4"/>
  <c r="Q16" i="4"/>
  <c r="R15" i="4"/>
  <c r="T15" i="4"/>
  <c r="Q15" i="4"/>
  <c r="S15" i="4" s="1"/>
  <c r="U15" i="4"/>
  <c r="W15" i="4"/>
  <c r="J18" i="4"/>
  <c r="K18" i="4" s="1"/>
  <c r="I18" i="4"/>
  <c r="U18" i="4" s="1"/>
  <c r="W18" i="4" s="1"/>
  <c r="J17" i="4"/>
  <c r="I17" i="4"/>
  <c r="K17" i="4" s="1"/>
  <c r="J16" i="4"/>
  <c r="I16" i="4"/>
  <c r="K16" i="4" s="1"/>
  <c r="J15" i="4"/>
  <c r="V15" i="4" s="1"/>
  <c r="X15" i="4" s="1"/>
  <c r="I15" i="4"/>
  <c r="AH52" i="10"/>
  <c r="AG52" i="10"/>
  <c r="AB52" i="10"/>
  <c r="AA52" i="10"/>
  <c r="AD52" i="10" s="1"/>
  <c r="V52" i="10"/>
  <c r="U52" i="10"/>
  <c r="P52" i="10"/>
  <c r="O52" i="10"/>
  <c r="R52" i="10" s="1"/>
  <c r="J52" i="10"/>
  <c r="I52" i="10"/>
  <c r="L52" i="10" s="1"/>
  <c r="AH48" i="10"/>
  <c r="AG48" i="10"/>
  <c r="AJ48" i="10" s="1"/>
  <c r="AB48" i="10"/>
  <c r="AD48" i="10" s="1"/>
  <c r="AA48" i="10"/>
  <c r="AC48" i="10" s="1"/>
  <c r="V48" i="10"/>
  <c r="U48" i="10"/>
  <c r="X48" i="10" s="1"/>
  <c r="P48" i="10"/>
  <c r="R48" i="10" s="1"/>
  <c r="O48" i="10"/>
  <c r="K48" i="10"/>
  <c r="J48" i="10"/>
  <c r="I48" i="10"/>
  <c r="L48" i="10" s="1"/>
  <c r="AH50" i="10"/>
  <c r="AG50" i="10"/>
  <c r="AJ50" i="10" s="1"/>
  <c r="AB50" i="10"/>
  <c r="AA50" i="10"/>
  <c r="V50" i="10"/>
  <c r="U50" i="10"/>
  <c r="X50" i="10" s="1"/>
  <c r="P50" i="10"/>
  <c r="Q50" i="10" s="1"/>
  <c r="O50" i="10"/>
  <c r="L50" i="10"/>
  <c r="J50" i="10"/>
  <c r="I50" i="10"/>
  <c r="K50" i="10" s="1"/>
  <c r="AH54" i="10"/>
  <c r="AJ54" i="10" s="1"/>
  <c r="AG54" i="10"/>
  <c r="AC54" i="10"/>
  <c r="AB54" i="10"/>
  <c r="AA54" i="10"/>
  <c r="AD54" i="10" s="1"/>
  <c r="W54" i="10"/>
  <c r="V54" i="10"/>
  <c r="U54" i="10"/>
  <c r="X54" i="10" s="1"/>
  <c r="P54" i="10"/>
  <c r="O54" i="10"/>
  <c r="J54" i="10"/>
  <c r="K54" i="10" s="1"/>
  <c r="I54" i="10"/>
  <c r="AJ44" i="10"/>
  <c r="AH44" i="10"/>
  <c r="AG44" i="10"/>
  <c r="AI44" i="10" s="1"/>
  <c r="AB44" i="10"/>
  <c r="AD44" i="10" s="1"/>
  <c r="AA44" i="10"/>
  <c r="W44" i="10"/>
  <c r="V44" i="10"/>
  <c r="U44" i="10"/>
  <c r="X44" i="10" s="1"/>
  <c r="P44" i="10"/>
  <c r="O44" i="10"/>
  <c r="R44" i="10" s="1"/>
  <c r="J44" i="10"/>
  <c r="I44" i="10"/>
  <c r="L44" i="10" s="1"/>
  <c r="AH46" i="10"/>
  <c r="AI46" i="10" s="1"/>
  <c r="AG46" i="10"/>
  <c r="AD46" i="10"/>
  <c r="AB46" i="10"/>
  <c r="AA46" i="10"/>
  <c r="AC46" i="10" s="1"/>
  <c r="V46" i="10"/>
  <c r="X46" i="10" s="1"/>
  <c r="U46" i="10"/>
  <c r="Q46" i="10"/>
  <c r="P46" i="10"/>
  <c r="O46" i="10"/>
  <c r="R46" i="10" s="1"/>
  <c r="K46" i="10"/>
  <c r="J46" i="10"/>
  <c r="I46" i="10"/>
  <c r="L46" i="10" s="1"/>
  <c r="AH51" i="10"/>
  <c r="AG51" i="10"/>
  <c r="AB51" i="10"/>
  <c r="AC51" i="10" s="1"/>
  <c r="AA51" i="10"/>
  <c r="X51" i="10"/>
  <c r="V51" i="10"/>
  <c r="U51" i="10"/>
  <c r="W51" i="10" s="1"/>
  <c r="P51" i="10"/>
  <c r="Q51" i="10" s="1"/>
  <c r="O51" i="10"/>
  <c r="K51" i="10"/>
  <c r="J51" i="10"/>
  <c r="I51" i="10"/>
  <c r="L51" i="10" s="1"/>
  <c r="AH47" i="10"/>
  <c r="AG47" i="10"/>
  <c r="AJ47" i="10" s="1"/>
  <c r="AB47" i="10"/>
  <c r="AA47" i="10"/>
  <c r="AD47" i="10" s="1"/>
  <c r="V47" i="10"/>
  <c r="W47" i="10" s="1"/>
  <c r="U47" i="10"/>
  <c r="R47" i="10"/>
  <c r="P47" i="10"/>
  <c r="O47" i="10"/>
  <c r="Q47" i="10" s="1"/>
  <c r="J47" i="10"/>
  <c r="K47" i="10" s="1"/>
  <c r="I47" i="10"/>
  <c r="AI49" i="10"/>
  <c r="AH49" i="10"/>
  <c r="AG49" i="10"/>
  <c r="AJ49" i="10" s="1"/>
  <c r="AB49" i="10"/>
  <c r="AC49" i="10" s="1"/>
  <c r="AA49" i="10"/>
  <c r="V49" i="10"/>
  <c r="W49" i="10" s="1"/>
  <c r="U49" i="10"/>
  <c r="P49" i="10"/>
  <c r="O49" i="10"/>
  <c r="R49" i="10" s="1"/>
  <c r="K49" i="10"/>
  <c r="J49" i="10"/>
  <c r="I49" i="10"/>
  <c r="L49" i="10" s="1"/>
  <c r="AH53" i="10"/>
  <c r="AG53" i="10"/>
  <c r="AJ53" i="10" s="1"/>
  <c r="AB53" i="10"/>
  <c r="AA53" i="10"/>
  <c r="V53" i="10"/>
  <c r="X53" i="10" s="1"/>
  <c r="U53" i="10"/>
  <c r="P53" i="10"/>
  <c r="Q53" i="10" s="1"/>
  <c r="O53" i="10"/>
  <c r="J53" i="10"/>
  <c r="I53" i="10"/>
  <c r="L53" i="10" s="1"/>
  <c r="AH43" i="10"/>
  <c r="AI43" i="10" s="1"/>
  <c r="AG43" i="10"/>
  <c r="AJ43" i="10" s="1"/>
  <c r="AB43" i="10"/>
  <c r="AA43" i="10"/>
  <c r="AD43" i="10" s="1"/>
  <c r="V43" i="10"/>
  <c r="U43" i="10"/>
  <c r="X43" i="10" s="1"/>
  <c r="P43" i="10"/>
  <c r="Q43" i="10" s="1"/>
  <c r="O43" i="10"/>
  <c r="R43" i="10" s="1"/>
  <c r="J43" i="10"/>
  <c r="K43" i="10" s="1"/>
  <c r="I43" i="10"/>
  <c r="AI45" i="10"/>
  <c r="AH45" i="10"/>
  <c r="AG45" i="10"/>
  <c r="AJ45" i="10" s="1"/>
  <c r="AB45" i="10"/>
  <c r="AC45" i="10" s="1"/>
  <c r="AA45" i="10"/>
  <c r="V45" i="10"/>
  <c r="W45" i="10" s="1"/>
  <c r="U45" i="10"/>
  <c r="P45" i="10"/>
  <c r="O45" i="10"/>
  <c r="R45" i="10" s="1"/>
  <c r="J45" i="10"/>
  <c r="K45" i="10" s="1"/>
  <c r="I45" i="10"/>
  <c r="L45" i="10" s="1"/>
  <c r="AH40" i="10"/>
  <c r="AG40" i="10"/>
  <c r="AJ40" i="10" s="1"/>
  <c r="AB40" i="10"/>
  <c r="AA40" i="10"/>
  <c r="AD40" i="10" s="1"/>
  <c r="V40" i="10"/>
  <c r="W40" i="10" s="1"/>
  <c r="U40" i="10"/>
  <c r="X40" i="10" s="1"/>
  <c r="P40" i="10"/>
  <c r="Q40" i="10" s="1"/>
  <c r="O40" i="10"/>
  <c r="K40" i="10"/>
  <c r="J40" i="10"/>
  <c r="I40" i="10"/>
  <c r="L40" i="10" s="1"/>
  <c r="AH36" i="10"/>
  <c r="AI36" i="10" s="1"/>
  <c r="AG36" i="10"/>
  <c r="AB36" i="10"/>
  <c r="AC36" i="10" s="1"/>
  <c r="AA36" i="10"/>
  <c r="V36" i="10"/>
  <c r="U36" i="10"/>
  <c r="X36" i="10" s="1"/>
  <c r="P36" i="10"/>
  <c r="Q36" i="10" s="1"/>
  <c r="O36" i="10"/>
  <c r="R36" i="10" s="1"/>
  <c r="J36" i="10"/>
  <c r="I36" i="10"/>
  <c r="L36" i="10" s="1"/>
  <c r="AH38" i="10"/>
  <c r="AG38" i="10"/>
  <c r="AJ38" i="10" s="1"/>
  <c r="AB38" i="10"/>
  <c r="AC38" i="10" s="1"/>
  <c r="AA38" i="10"/>
  <c r="AD38" i="10" s="1"/>
  <c r="V38" i="10"/>
  <c r="W38" i="10" s="1"/>
  <c r="U38" i="10"/>
  <c r="Q38" i="10"/>
  <c r="P38" i="10"/>
  <c r="O38" i="10"/>
  <c r="R38" i="10" s="1"/>
  <c r="J38" i="10"/>
  <c r="K38" i="10" s="1"/>
  <c r="I38" i="10"/>
  <c r="AH42" i="10"/>
  <c r="AI42" i="10" s="1"/>
  <c r="AG42" i="10"/>
  <c r="AB42" i="10"/>
  <c r="AA42" i="10"/>
  <c r="AD42" i="10" s="1"/>
  <c r="V42" i="10"/>
  <c r="W42" i="10" s="1"/>
  <c r="U42" i="10"/>
  <c r="X42" i="10" s="1"/>
  <c r="P42" i="10"/>
  <c r="O42" i="10"/>
  <c r="R42" i="10" s="1"/>
  <c r="J42" i="10"/>
  <c r="I42" i="10"/>
  <c r="L42" i="10" s="1"/>
  <c r="AH32" i="10"/>
  <c r="AI32" i="10" s="1"/>
  <c r="AG32" i="10"/>
  <c r="AJ32" i="10" s="1"/>
  <c r="AB32" i="10"/>
  <c r="AC32" i="10" s="1"/>
  <c r="AA32" i="10"/>
  <c r="W32" i="10"/>
  <c r="V32" i="10"/>
  <c r="U32" i="10"/>
  <c r="X32" i="10" s="1"/>
  <c r="P32" i="10"/>
  <c r="Q32" i="10" s="1"/>
  <c r="O32" i="10"/>
  <c r="J32" i="10"/>
  <c r="K32" i="10" s="1"/>
  <c r="I32" i="10"/>
  <c r="AH34" i="10"/>
  <c r="AG34" i="10"/>
  <c r="AJ34" i="10" s="1"/>
  <c r="AB34" i="10"/>
  <c r="AC34" i="10" s="1"/>
  <c r="AA34" i="10"/>
  <c r="AD34" i="10" s="1"/>
  <c r="V34" i="10"/>
  <c r="U34" i="10"/>
  <c r="X34" i="10" s="1"/>
  <c r="P34" i="10"/>
  <c r="O34" i="10"/>
  <c r="R34" i="10" s="1"/>
  <c r="J34" i="10"/>
  <c r="K34" i="10" s="1"/>
  <c r="I34" i="10"/>
  <c r="L34" i="10" s="1"/>
  <c r="AH39" i="10"/>
  <c r="AI39" i="10" s="1"/>
  <c r="AG39" i="10"/>
  <c r="AC39" i="10"/>
  <c r="AB39" i="10"/>
  <c r="AA39" i="10"/>
  <c r="AD39" i="10" s="1"/>
  <c r="V39" i="10"/>
  <c r="W39" i="10" s="1"/>
  <c r="U39" i="10"/>
  <c r="P39" i="10"/>
  <c r="Q39" i="10" s="1"/>
  <c r="O39" i="10"/>
  <c r="J39" i="10"/>
  <c r="I39" i="10"/>
  <c r="L39" i="10" s="1"/>
  <c r="AH35" i="10"/>
  <c r="AI35" i="10" s="1"/>
  <c r="AG35" i="10"/>
  <c r="AJ35" i="10" s="1"/>
  <c r="AB35" i="10"/>
  <c r="AA35" i="10"/>
  <c r="AD35" i="10" s="1"/>
  <c r="V35" i="10"/>
  <c r="U35" i="10"/>
  <c r="X35" i="10" s="1"/>
  <c r="P35" i="10"/>
  <c r="Q35" i="10" s="1"/>
  <c r="O35" i="10"/>
  <c r="R35" i="10" s="1"/>
  <c r="J35" i="10"/>
  <c r="K35" i="10" s="1"/>
  <c r="I35" i="10"/>
  <c r="AI37" i="10"/>
  <c r="AH37" i="10"/>
  <c r="AG37" i="10"/>
  <c r="AJ37" i="10" s="1"/>
  <c r="AB37" i="10"/>
  <c r="AC37" i="10" s="1"/>
  <c r="AA37" i="10"/>
  <c r="V37" i="10"/>
  <c r="W37" i="10" s="1"/>
  <c r="U37" i="10"/>
  <c r="P37" i="10"/>
  <c r="O37" i="10"/>
  <c r="R37" i="10" s="1"/>
  <c r="J37" i="10"/>
  <c r="K37" i="10" s="1"/>
  <c r="I37" i="10"/>
  <c r="L37" i="10" s="1"/>
  <c r="AH41" i="10"/>
  <c r="AG41" i="10"/>
  <c r="AJ41" i="10" s="1"/>
  <c r="AB41" i="10"/>
  <c r="AA41" i="10"/>
  <c r="AD41" i="10" s="1"/>
  <c r="V41" i="10"/>
  <c r="W41" i="10" s="1"/>
  <c r="U41" i="10"/>
  <c r="X41" i="10" s="1"/>
  <c r="P41" i="10"/>
  <c r="Q41" i="10" s="1"/>
  <c r="O41" i="10"/>
  <c r="K41" i="10"/>
  <c r="J41" i="10"/>
  <c r="I41" i="10"/>
  <c r="L41" i="10" s="1"/>
  <c r="AH31" i="10"/>
  <c r="AI31" i="10" s="1"/>
  <c r="AG31" i="10"/>
  <c r="AB31" i="10"/>
  <c r="AC31" i="10" s="1"/>
  <c r="AA31" i="10"/>
  <c r="V31" i="10"/>
  <c r="U31" i="10"/>
  <c r="X31" i="10" s="1"/>
  <c r="P31" i="10"/>
  <c r="Q31" i="10" s="1"/>
  <c r="O31" i="10"/>
  <c r="R31" i="10" s="1"/>
  <c r="J31" i="10"/>
  <c r="I31" i="10"/>
  <c r="L31" i="10" s="1"/>
  <c r="AH33" i="10"/>
  <c r="AG33" i="10"/>
  <c r="AJ33" i="10" s="1"/>
  <c r="AB33" i="10"/>
  <c r="AC33" i="10" s="1"/>
  <c r="AA33" i="10"/>
  <c r="AD33" i="10" s="1"/>
  <c r="V33" i="10"/>
  <c r="W33" i="10" s="1"/>
  <c r="U33" i="10"/>
  <c r="Q33" i="10"/>
  <c r="P33" i="10"/>
  <c r="O33" i="10"/>
  <c r="R33" i="10" s="1"/>
  <c r="J33" i="10"/>
  <c r="K33" i="10" s="1"/>
  <c r="I33" i="10"/>
  <c r="AH30" i="10"/>
  <c r="AI30" i="10" s="1"/>
  <c r="AG30" i="10"/>
  <c r="AB30" i="10"/>
  <c r="AA30" i="10"/>
  <c r="AD30" i="10" s="1"/>
  <c r="V30" i="10"/>
  <c r="W30" i="10" s="1"/>
  <c r="U30" i="10"/>
  <c r="X30" i="10" s="1"/>
  <c r="P30" i="10"/>
  <c r="O30" i="10"/>
  <c r="R30" i="10" s="1"/>
  <c r="J30" i="10"/>
  <c r="I30" i="10"/>
  <c r="L30" i="10" s="1"/>
  <c r="AH28" i="10"/>
  <c r="AI28" i="10" s="1"/>
  <c r="AG28" i="10"/>
  <c r="AJ28" i="10" s="1"/>
  <c r="AB28" i="10"/>
  <c r="AC28" i="10" s="1"/>
  <c r="AA28" i="10"/>
  <c r="W28" i="10"/>
  <c r="V28" i="10"/>
  <c r="U28" i="10"/>
  <c r="X28" i="10" s="1"/>
  <c r="P28" i="10"/>
  <c r="O28" i="10"/>
  <c r="R28" i="10" s="1"/>
  <c r="J28" i="10"/>
  <c r="I28" i="10"/>
  <c r="L28" i="10" s="1"/>
  <c r="AH26" i="10"/>
  <c r="AI26" i="10" s="1"/>
  <c r="AG26" i="10"/>
  <c r="AD26" i="10"/>
  <c r="AB26" i="10"/>
  <c r="AA26" i="10"/>
  <c r="V26" i="10"/>
  <c r="U26" i="10"/>
  <c r="X26" i="10" s="1"/>
  <c r="P26" i="10"/>
  <c r="O26" i="10"/>
  <c r="Q26" i="10" s="1"/>
  <c r="J26" i="10"/>
  <c r="I26" i="10"/>
  <c r="L26" i="10" s="1"/>
  <c r="AH24" i="10"/>
  <c r="AG24" i="10"/>
  <c r="AJ24" i="10" s="1"/>
  <c r="AB24" i="10"/>
  <c r="AA24" i="10"/>
  <c r="AD24" i="10" s="1"/>
  <c r="V24" i="10"/>
  <c r="X24" i="10" s="1"/>
  <c r="U24" i="10"/>
  <c r="W24" i="10" s="1"/>
  <c r="P24" i="10"/>
  <c r="Q24" i="10" s="1"/>
  <c r="O24" i="10"/>
  <c r="K24" i="10"/>
  <c r="J24" i="10"/>
  <c r="I24" i="10"/>
  <c r="L24" i="10" s="1"/>
  <c r="AH22" i="10"/>
  <c r="AG22" i="10"/>
  <c r="AJ22" i="10" s="1"/>
  <c r="AB22" i="10"/>
  <c r="AC22" i="10" s="1"/>
  <c r="AA22" i="10"/>
  <c r="W22" i="10"/>
  <c r="V22" i="10"/>
  <c r="U22" i="10"/>
  <c r="X22" i="10" s="1"/>
  <c r="P22" i="10"/>
  <c r="Q22" i="10" s="1"/>
  <c r="O22" i="10"/>
  <c r="J22" i="10"/>
  <c r="K22" i="10" s="1"/>
  <c r="I22" i="10"/>
  <c r="AH20" i="10"/>
  <c r="AG20" i="10"/>
  <c r="AJ20" i="10" s="1"/>
  <c r="AB20" i="10"/>
  <c r="AC20" i="10" s="1"/>
  <c r="AA20" i="10"/>
  <c r="AD20" i="10" s="1"/>
  <c r="V20" i="10"/>
  <c r="W20" i="10" s="1"/>
  <c r="U20" i="10"/>
  <c r="Q20" i="10"/>
  <c r="P20" i="10"/>
  <c r="O20" i="10"/>
  <c r="R20" i="10" s="1"/>
  <c r="J20" i="10"/>
  <c r="I20" i="10"/>
  <c r="L20" i="10" s="1"/>
  <c r="AH29" i="10"/>
  <c r="AI29" i="10" s="1"/>
  <c r="AG29" i="10"/>
  <c r="AC29" i="10"/>
  <c r="AB29" i="10"/>
  <c r="AA29" i="10"/>
  <c r="AD29" i="10" s="1"/>
  <c r="V29" i="10"/>
  <c r="W29" i="10" s="1"/>
  <c r="U29" i="10"/>
  <c r="P29" i="10"/>
  <c r="Q29" i="10" s="1"/>
  <c r="O29" i="10"/>
  <c r="J29" i="10"/>
  <c r="I29" i="10"/>
  <c r="L29" i="10" s="1"/>
  <c r="AH27" i="10"/>
  <c r="AI27" i="10" s="1"/>
  <c r="AG27" i="10"/>
  <c r="AJ27" i="10" s="1"/>
  <c r="AB27" i="10"/>
  <c r="AC27" i="10" s="1"/>
  <c r="AA27" i="10"/>
  <c r="W27" i="10"/>
  <c r="V27" i="10"/>
  <c r="U27" i="10"/>
  <c r="X27" i="10" s="1"/>
  <c r="P27" i="10"/>
  <c r="O27" i="10"/>
  <c r="R27" i="10" s="1"/>
  <c r="J27" i="10"/>
  <c r="K27" i="10" s="1"/>
  <c r="I27" i="10"/>
  <c r="AI25" i="10"/>
  <c r="AH25" i="10"/>
  <c r="AG25" i="10"/>
  <c r="AJ25" i="10" s="1"/>
  <c r="AB25" i="10"/>
  <c r="AC25" i="10" s="1"/>
  <c r="AA25" i="10"/>
  <c r="V25" i="10"/>
  <c r="W25" i="10" s="1"/>
  <c r="U25" i="10"/>
  <c r="P25" i="10"/>
  <c r="O25" i="10"/>
  <c r="R25" i="10" s="1"/>
  <c r="J25" i="10"/>
  <c r="K25" i="10" s="1"/>
  <c r="I25" i="10"/>
  <c r="L25" i="10" s="1"/>
  <c r="AH23" i="10"/>
  <c r="AJ23" i="10" s="1"/>
  <c r="AG23" i="10"/>
  <c r="AC23" i="10"/>
  <c r="AB23" i="10"/>
  <c r="AA23" i="10"/>
  <c r="AD23" i="10" s="1"/>
  <c r="V23" i="10"/>
  <c r="U23" i="10"/>
  <c r="X23" i="10" s="1"/>
  <c r="P23" i="10"/>
  <c r="R23" i="10" s="1"/>
  <c r="O23" i="10"/>
  <c r="K23" i="10"/>
  <c r="J23" i="10"/>
  <c r="I23" i="10"/>
  <c r="L23" i="10" s="1"/>
  <c r="AH21" i="10"/>
  <c r="AI21" i="10" s="1"/>
  <c r="AG21" i="10"/>
  <c r="AB21" i="10"/>
  <c r="AC21" i="10" s="1"/>
  <c r="AA21" i="10"/>
  <c r="V21" i="10"/>
  <c r="U21" i="10"/>
  <c r="X21" i="10" s="1"/>
  <c r="P21" i="10"/>
  <c r="Q21" i="10" s="1"/>
  <c r="O21" i="10"/>
  <c r="R21" i="10" s="1"/>
  <c r="J21" i="10"/>
  <c r="K21" i="10" s="1"/>
  <c r="I21" i="10"/>
  <c r="AI19" i="10"/>
  <c r="AH19" i="10"/>
  <c r="AG19" i="10"/>
  <c r="AJ19" i="10" s="1"/>
  <c r="AB19" i="10"/>
  <c r="AA19" i="10"/>
  <c r="AD19" i="10" s="1"/>
  <c r="V19" i="10"/>
  <c r="U19" i="10"/>
  <c r="X19" i="10" s="1"/>
  <c r="P19" i="10"/>
  <c r="O19" i="10"/>
  <c r="L19" i="10"/>
  <c r="J19" i="10"/>
  <c r="I19" i="10"/>
  <c r="AH14" i="10"/>
  <c r="AG14" i="10"/>
  <c r="AJ14" i="10" s="1"/>
  <c r="AB14" i="10"/>
  <c r="AC14" i="10" s="1"/>
  <c r="AA14" i="10"/>
  <c r="X14" i="10"/>
  <c r="V14" i="10"/>
  <c r="U14" i="10"/>
  <c r="P14" i="10"/>
  <c r="O14" i="10"/>
  <c r="R14" i="10" s="1"/>
  <c r="J14" i="10"/>
  <c r="I14" i="10"/>
  <c r="AH12" i="10"/>
  <c r="AG12" i="10"/>
  <c r="AJ12" i="10" s="1"/>
  <c r="AB12" i="10"/>
  <c r="AA12" i="10"/>
  <c r="AD12" i="10" s="1"/>
  <c r="V12" i="10"/>
  <c r="U12" i="10"/>
  <c r="R12" i="10"/>
  <c r="P12" i="10"/>
  <c r="O12" i="10"/>
  <c r="J12" i="10"/>
  <c r="I12" i="10"/>
  <c r="L12" i="10" s="1"/>
  <c r="AH10" i="10"/>
  <c r="AI10" i="10" s="1"/>
  <c r="AG10" i="10"/>
  <c r="AD10" i="10"/>
  <c r="AB10" i="10"/>
  <c r="AA10" i="10"/>
  <c r="V10" i="10"/>
  <c r="U10" i="10"/>
  <c r="X10" i="10" s="1"/>
  <c r="P10" i="10"/>
  <c r="O10" i="10"/>
  <c r="J10" i="10"/>
  <c r="I10" i="10"/>
  <c r="L10" i="10" s="1"/>
  <c r="AH8" i="10"/>
  <c r="AG8" i="10"/>
  <c r="AJ8" i="10" s="1"/>
  <c r="AB8" i="10"/>
  <c r="AA8" i="10"/>
  <c r="X8" i="10"/>
  <c r="V8" i="10"/>
  <c r="U8" i="10"/>
  <c r="P8" i="10"/>
  <c r="O8" i="10"/>
  <c r="R8" i="10" s="1"/>
  <c r="J8" i="10"/>
  <c r="K8" i="10" s="1"/>
  <c r="I8" i="10"/>
  <c r="AJ6" i="10"/>
  <c r="AH6" i="10"/>
  <c r="AG6" i="10"/>
  <c r="AB6" i="10"/>
  <c r="AA6" i="10"/>
  <c r="AD6" i="10" s="1"/>
  <c r="V6" i="10"/>
  <c r="U6" i="10"/>
  <c r="P6" i="10"/>
  <c r="O6" i="10"/>
  <c r="R6" i="10" s="1"/>
  <c r="J6" i="10"/>
  <c r="I6" i="10"/>
  <c r="L6" i="10" s="1"/>
  <c r="AH4" i="10"/>
  <c r="AG4" i="10"/>
  <c r="AD4" i="10"/>
  <c r="AB4" i="10"/>
  <c r="AA4" i="10"/>
  <c r="V4" i="10"/>
  <c r="U4" i="10"/>
  <c r="X4" i="10" s="1"/>
  <c r="P4" i="10"/>
  <c r="Q4" i="10" s="1"/>
  <c r="O4" i="10"/>
  <c r="L4" i="10"/>
  <c r="J4" i="10"/>
  <c r="I4" i="10"/>
  <c r="AH13" i="10"/>
  <c r="AG13" i="10"/>
  <c r="AJ13" i="10" s="1"/>
  <c r="AB13" i="10"/>
  <c r="AA13" i="10"/>
  <c r="V13" i="10"/>
  <c r="U13" i="10"/>
  <c r="X13" i="10" s="1"/>
  <c r="P13" i="10"/>
  <c r="O13" i="10"/>
  <c r="R13" i="10" s="1"/>
  <c r="J13" i="10"/>
  <c r="I13" i="10"/>
  <c r="AJ11" i="10"/>
  <c r="AH11" i="10"/>
  <c r="AG11" i="10"/>
  <c r="AB11" i="10"/>
  <c r="AA11" i="10"/>
  <c r="AD11" i="10" s="1"/>
  <c r="V11" i="10"/>
  <c r="W11" i="10" s="1"/>
  <c r="U11" i="10"/>
  <c r="R11" i="10"/>
  <c r="P11" i="10"/>
  <c r="O11" i="10"/>
  <c r="J11" i="10"/>
  <c r="I11" i="10"/>
  <c r="L11" i="10" s="1"/>
  <c r="AH9" i="10"/>
  <c r="AG9" i="10"/>
  <c r="AB9" i="10"/>
  <c r="AA9" i="10"/>
  <c r="AD9" i="10" s="1"/>
  <c r="V9" i="10"/>
  <c r="U9" i="10"/>
  <c r="X9" i="10" s="1"/>
  <c r="P9" i="10"/>
  <c r="O9" i="10"/>
  <c r="L9" i="10"/>
  <c r="J9" i="10"/>
  <c r="I9" i="10"/>
  <c r="AH7" i="10"/>
  <c r="AG7" i="10"/>
  <c r="AJ7" i="10" s="1"/>
  <c r="AB7" i="10"/>
  <c r="AC7" i="10" s="1"/>
  <c r="AA7" i="10"/>
  <c r="X7" i="10"/>
  <c r="V7" i="10"/>
  <c r="U7" i="10"/>
  <c r="P7" i="10"/>
  <c r="O7" i="10"/>
  <c r="R7" i="10" s="1"/>
  <c r="J7" i="10"/>
  <c r="I7" i="10"/>
  <c r="AH5" i="10"/>
  <c r="AG5" i="10"/>
  <c r="AJ5" i="10" s="1"/>
  <c r="AB5" i="10"/>
  <c r="AA5" i="10"/>
  <c r="AD5" i="10" s="1"/>
  <c r="V5" i="10"/>
  <c r="U5" i="10"/>
  <c r="R5" i="10"/>
  <c r="P5" i="10"/>
  <c r="O5" i="10"/>
  <c r="J5" i="10"/>
  <c r="I5" i="10"/>
  <c r="L5" i="10" s="1"/>
  <c r="AH3" i="10"/>
  <c r="AI3" i="10" s="1"/>
  <c r="AG3" i="10"/>
  <c r="AD3" i="10"/>
  <c r="AB3" i="10"/>
  <c r="AA3" i="10"/>
  <c r="V3" i="10"/>
  <c r="U3" i="10"/>
  <c r="X3" i="10" s="1"/>
  <c r="P3" i="10"/>
  <c r="O3" i="10"/>
  <c r="J3" i="10"/>
  <c r="I3" i="10"/>
  <c r="L3" i="10" s="1"/>
  <c r="AP52" i="9"/>
  <c r="AO52" i="9"/>
  <c r="AJ52" i="9"/>
  <c r="AI52" i="9"/>
  <c r="AD52" i="9"/>
  <c r="AC52" i="9"/>
  <c r="X52" i="9"/>
  <c r="W52" i="9"/>
  <c r="R52" i="9"/>
  <c r="Q52" i="9"/>
  <c r="L52" i="9"/>
  <c r="K52" i="9"/>
  <c r="AP48" i="9"/>
  <c r="AO48" i="9"/>
  <c r="AJ48" i="9"/>
  <c r="AI48" i="9"/>
  <c r="AD48" i="9"/>
  <c r="AC48" i="9"/>
  <c r="X48" i="9"/>
  <c r="W48" i="9"/>
  <c r="R48" i="9"/>
  <c r="Q48" i="9"/>
  <c r="L48" i="9"/>
  <c r="K48" i="9"/>
  <c r="AP50" i="9"/>
  <c r="AO50" i="9"/>
  <c r="AJ50" i="9"/>
  <c r="AI50" i="9"/>
  <c r="AD50" i="9"/>
  <c r="AC50" i="9"/>
  <c r="X50" i="9"/>
  <c r="W50" i="9"/>
  <c r="R50" i="9"/>
  <c r="Q50" i="9"/>
  <c r="L50" i="9"/>
  <c r="K50" i="9"/>
  <c r="AP54" i="9"/>
  <c r="AO54" i="9"/>
  <c r="AJ54" i="9"/>
  <c r="AI54" i="9"/>
  <c r="AD54" i="9"/>
  <c r="AC54" i="9"/>
  <c r="X54" i="9"/>
  <c r="W54" i="9"/>
  <c r="R54" i="9"/>
  <c r="Q54" i="9"/>
  <c r="L54" i="9"/>
  <c r="K54" i="9"/>
  <c r="AP44" i="9"/>
  <c r="AO44" i="9"/>
  <c r="AJ44" i="9"/>
  <c r="AI44" i="9"/>
  <c r="AD44" i="9"/>
  <c r="AC44" i="9"/>
  <c r="X44" i="9"/>
  <c r="W44" i="9"/>
  <c r="R44" i="9"/>
  <c r="Q44" i="9"/>
  <c r="L44" i="9"/>
  <c r="K44" i="9"/>
  <c r="AP46" i="9"/>
  <c r="AO46" i="9"/>
  <c r="AJ46" i="9"/>
  <c r="AI46" i="9"/>
  <c r="AD46" i="9"/>
  <c r="AC46" i="9"/>
  <c r="X46" i="9"/>
  <c r="W46" i="9"/>
  <c r="R46" i="9"/>
  <c r="Q46" i="9"/>
  <c r="L46" i="9"/>
  <c r="K46" i="9"/>
  <c r="AP51" i="9"/>
  <c r="AO51" i="9"/>
  <c r="AJ51" i="9"/>
  <c r="AI51" i="9"/>
  <c r="AD51" i="9"/>
  <c r="AC51" i="9"/>
  <c r="X51" i="9"/>
  <c r="W51" i="9"/>
  <c r="R51" i="9"/>
  <c r="Q51" i="9"/>
  <c r="L51" i="9"/>
  <c r="K51" i="9"/>
  <c r="AP47" i="9"/>
  <c r="AO47" i="9"/>
  <c r="AJ47" i="9"/>
  <c r="AI47" i="9"/>
  <c r="AD47" i="9"/>
  <c r="AC47" i="9"/>
  <c r="X47" i="9"/>
  <c r="W47" i="9"/>
  <c r="R47" i="9"/>
  <c r="Q47" i="9"/>
  <c r="L47" i="9"/>
  <c r="K47" i="9"/>
  <c r="AP49" i="9"/>
  <c r="AO49" i="9"/>
  <c r="AJ49" i="9"/>
  <c r="AI49" i="9"/>
  <c r="AD49" i="9"/>
  <c r="AC49" i="9"/>
  <c r="X49" i="9"/>
  <c r="W49" i="9"/>
  <c r="R49" i="9"/>
  <c r="Q49" i="9"/>
  <c r="L49" i="9"/>
  <c r="K49" i="9"/>
  <c r="AP53" i="9"/>
  <c r="AO53" i="9"/>
  <c r="AJ53" i="9"/>
  <c r="AI53" i="9"/>
  <c r="AD53" i="9"/>
  <c r="AC53" i="9"/>
  <c r="X53" i="9"/>
  <c r="W53" i="9"/>
  <c r="R53" i="9"/>
  <c r="Q53" i="9"/>
  <c r="L53" i="9"/>
  <c r="K53" i="9"/>
  <c r="AP43" i="9"/>
  <c r="AO43" i="9"/>
  <c r="AJ43" i="9"/>
  <c r="AI43" i="9"/>
  <c r="AD43" i="9"/>
  <c r="AC43" i="9"/>
  <c r="X43" i="9"/>
  <c r="W43" i="9"/>
  <c r="R43" i="9"/>
  <c r="Q43" i="9"/>
  <c r="L43" i="9"/>
  <c r="K43" i="9"/>
  <c r="AP45" i="9"/>
  <c r="AO45" i="9"/>
  <c r="AJ45" i="9"/>
  <c r="AI45" i="9"/>
  <c r="AD45" i="9"/>
  <c r="AC45" i="9"/>
  <c r="X45" i="9"/>
  <c r="W45" i="9"/>
  <c r="R45" i="9"/>
  <c r="Q45" i="9"/>
  <c r="L45" i="9"/>
  <c r="K45" i="9"/>
  <c r="AP40" i="9"/>
  <c r="AO40" i="9"/>
  <c r="AJ40" i="9"/>
  <c r="AI40" i="9"/>
  <c r="AD40" i="9"/>
  <c r="AC40" i="9"/>
  <c r="X40" i="9"/>
  <c r="W40" i="9"/>
  <c r="R40" i="9"/>
  <c r="Q40" i="9"/>
  <c r="L40" i="9"/>
  <c r="K40" i="9"/>
  <c r="AP36" i="9"/>
  <c r="AO36" i="9"/>
  <c r="AJ36" i="9"/>
  <c r="AI36" i="9"/>
  <c r="AD36" i="9"/>
  <c r="AC36" i="9"/>
  <c r="X36" i="9"/>
  <c r="W36" i="9"/>
  <c r="R36" i="9"/>
  <c r="Q36" i="9"/>
  <c r="L36" i="9"/>
  <c r="K36" i="9"/>
  <c r="AP38" i="9"/>
  <c r="AO38" i="9"/>
  <c r="AJ38" i="9"/>
  <c r="AI38" i="9"/>
  <c r="AD38" i="9"/>
  <c r="AC38" i="9"/>
  <c r="X38" i="9"/>
  <c r="W38" i="9"/>
  <c r="R38" i="9"/>
  <c r="Q38" i="9"/>
  <c r="L38" i="9"/>
  <c r="K38" i="9"/>
  <c r="AP42" i="9"/>
  <c r="AO42" i="9"/>
  <c r="AJ42" i="9"/>
  <c r="AI42" i="9"/>
  <c r="AD42" i="9"/>
  <c r="AC42" i="9"/>
  <c r="X42" i="9"/>
  <c r="W42" i="9"/>
  <c r="R42" i="9"/>
  <c r="Q42" i="9"/>
  <c r="L42" i="9"/>
  <c r="K42" i="9"/>
  <c r="AP32" i="9"/>
  <c r="AO32" i="9"/>
  <c r="AJ32" i="9"/>
  <c r="AI32" i="9"/>
  <c r="AD32" i="9"/>
  <c r="AC32" i="9"/>
  <c r="X32" i="9"/>
  <c r="W32" i="9"/>
  <c r="R32" i="9"/>
  <c r="Q32" i="9"/>
  <c r="L32" i="9"/>
  <c r="K32" i="9"/>
  <c r="AP34" i="9"/>
  <c r="AO34" i="9"/>
  <c r="AJ34" i="9"/>
  <c r="AI34" i="9"/>
  <c r="AD34" i="9"/>
  <c r="AC34" i="9"/>
  <c r="X34" i="9"/>
  <c r="W34" i="9"/>
  <c r="R34" i="9"/>
  <c r="Q34" i="9"/>
  <c r="L34" i="9"/>
  <c r="K34" i="9"/>
  <c r="AP39" i="9"/>
  <c r="AO39" i="9"/>
  <c r="AJ39" i="9"/>
  <c r="AI39" i="9"/>
  <c r="AD39" i="9"/>
  <c r="AC39" i="9"/>
  <c r="X39" i="9"/>
  <c r="W39" i="9"/>
  <c r="R39" i="9"/>
  <c r="Q39" i="9"/>
  <c r="L39" i="9"/>
  <c r="K39" i="9"/>
  <c r="AP35" i="9"/>
  <c r="AO35" i="9"/>
  <c r="AJ35" i="9"/>
  <c r="AI35" i="9"/>
  <c r="AD35" i="9"/>
  <c r="AC35" i="9"/>
  <c r="X35" i="9"/>
  <c r="W35" i="9"/>
  <c r="R35" i="9"/>
  <c r="Q35" i="9"/>
  <c r="L35" i="9"/>
  <c r="K35" i="9"/>
  <c r="AP37" i="9"/>
  <c r="AO37" i="9"/>
  <c r="AJ37" i="9"/>
  <c r="AI37" i="9"/>
  <c r="AD37" i="9"/>
  <c r="AC37" i="9"/>
  <c r="X37" i="9"/>
  <c r="W37" i="9"/>
  <c r="R37" i="9"/>
  <c r="Q37" i="9"/>
  <c r="L37" i="9"/>
  <c r="K37" i="9"/>
  <c r="AP41" i="9"/>
  <c r="AO41" i="9"/>
  <c r="AJ41" i="9"/>
  <c r="AI41" i="9"/>
  <c r="AD41" i="9"/>
  <c r="AC41" i="9"/>
  <c r="X41" i="9"/>
  <c r="W41" i="9"/>
  <c r="R41" i="9"/>
  <c r="Q41" i="9"/>
  <c r="L41" i="9"/>
  <c r="K41" i="9"/>
  <c r="AP31" i="9"/>
  <c r="AO31" i="9"/>
  <c r="AJ31" i="9"/>
  <c r="AI31" i="9"/>
  <c r="AD31" i="9"/>
  <c r="AC31" i="9"/>
  <c r="X31" i="9"/>
  <c r="W31" i="9"/>
  <c r="R31" i="9"/>
  <c r="Q31" i="9"/>
  <c r="L31" i="9"/>
  <c r="K31" i="9"/>
  <c r="AP33" i="9"/>
  <c r="AO33" i="9"/>
  <c r="AJ33" i="9"/>
  <c r="AI33" i="9"/>
  <c r="AD33" i="9"/>
  <c r="AC33" i="9"/>
  <c r="X33" i="9"/>
  <c r="W33" i="9"/>
  <c r="R33" i="9"/>
  <c r="Q33" i="9"/>
  <c r="L33" i="9"/>
  <c r="K33" i="9"/>
  <c r="AP30" i="9"/>
  <c r="AO30" i="9"/>
  <c r="AJ30" i="9"/>
  <c r="AI30" i="9"/>
  <c r="AD30" i="9"/>
  <c r="AC30" i="9"/>
  <c r="X30" i="9"/>
  <c r="W30" i="9"/>
  <c r="R30" i="9"/>
  <c r="Q30" i="9"/>
  <c r="L30" i="9"/>
  <c r="K30" i="9"/>
  <c r="AP28" i="9"/>
  <c r="AO28" i="9"/>
  <c r="AJ28" i="9"/>
  <c r="AI28" i="9"/>
  <c r="AD28" i="9"/>
  <c r="AC28" i="9"/>
  <c r="X28" i="9"/>
  <c r="W28" i="9"/>
  <c r="R28" i="9"/>
  <c r="Q28" i="9"/>
  <c r="L28" i="9"/>
  <c r="K28" i="9"/>
  <c r="AP26" i="9"/>
  <c r="AO26" i="9"/>
  <c r="AJ26" i="9"/>
  <c r="AI26" i="9"/>
  <c r="AD26" i="9"/>
  <c r="AC26" i="9"/>
  <c r="X26" i="9"/>
  <c r="W26" i="9"/>
  <c r="R26" i="9"/>
  <c r="Q26" i="9"/>
  <c r="L26" i="9"/>
  <c r="K26" i="9"/>
  <c r="AP24" i="9"/>
  <c r="AO24" i="9"/>
  <c r="AJ24" i="9"/>
  <c r="AI24" i="9"/>
  <c r="AD24" i="9"/>
  <c r="AC24" i="9"/>
  <c r="X24" i="9"/>
  <c r="W24" i="9"/>
  <c r="R24" i="9"/>
  <c r="Q24" i="9"/>
  <c r="L24" i="9"/>
  <c r="K24" i="9"/>
  <c r="AP22" i="9"/>
  <c r="AO22" i="9"/>
  <c r="AJ22" i="9"/>
  <c r="AI22" i="9"/>
  <c r="AD22" i="9"/>
  <c r="AC22" i="9"/>
  <c r="X22" i="9"/>
  <c r="W22" i="9"/>
  <c r="R22" i="9"/>
  <c r="Q22" i="9"/>
  <c r="L22" i="9"/>
  <c r="K22" i="9"/>
  <c r="AP20" i="9"/>
  <c r="AO20" i="9"/>
  <c r="AJ20" i="9"/>
  <c r="AI20" i="9"/>
  <c r="AD20" i="9"/>
  <c r="AC20" i="9"/>
  <c r="X20" i="9"/>
  <c r="W20" i="9"/>
  <c r="R20" i="9"/>
  <c r="Q20" i="9"/>
  <c r="L20" i="9"/>
  <c r="K20" i="9"/>
  <c r="AP29" i="9"/>
  <c r="AO29" i="9"/>
  <c r="AJ29" i="9"/>
  <c r="AI29" i="9"/>
  <c r="AD29" i="9"/>
  <c r="AC29" i="9"/>
  <c r="X29" i="9"/>
  <c r="W29" i="9"/>
  <c r="R29" i="9"/>
  <c r="Q29" i="9"/>
  <c r="L29" i="9"/>
  <c r="K29" i="9"/>
  <c r="AP27" i="9"/>
  <c r="AO27" i="9"/>
  <c r="AJ27" i="9"/>
  <c r="AI27" i="9"/>
  <c r="AD27" i="9"/>
  <c r="AC27" i="9"/>
  <c r="X27" i="9"/>
  <c r="W27" i="9"/>
  <c r="R27" i="9"/>
  <c r="Q27" i="9"/>
  <c r="L27" i="9"/>
  <c r="K27" i="9"/>
  <c r="AP25" i="9"/>
  <c r="AO25" i="9"/>
  <c r="AJ25" i="9"/>
  <c r="AI25" i="9"/>
  <c r="AD25" i="9"/>
  <c r="AC25" i="9"/>
  <c r="X25" i="9"/>
  <c r="W25" i="9"/>
  <c r="R25" i="9"/>
  <c r="Q25" i="9"/>
  <c r="L25" i="9"/>
  <c r="K25" i="9"/>
  <c r="AP23" i="9"/>
  <c r="AO23" i="9"/>
  <c r="AJ23" i="9"/>
  <c r="AI23" i="9"/>
  <c r="AD23" i="9"/>
  <c r="AC23" i="9"/>
  <c r="X23" i="9"/>
  <c r="W23" i="9"/>
  <c r="R23" i="9"/>
  <c r="Q23" i="9"/>
  <c r="L23" i="9"/>
  <c r="K23" i="9"/>
  <c r="AP21" i="9"/>
  <c r="AO21" i="9"/>
  <c r="AJ21" i="9"/>
  <c r="AI21" i="9"/>
  <c r="AD21" i="9"/>
  <c r="AC21" i="9"/>
  <c r="X21" i="9"/>
  <c r="W21" i="9"/>
  <c r="R21" i="9"/>
  <c r="Q21" i="9"/>
  <c r="L21" i="9"/>
  <c r="K21" i="9"/>
  <c r="AP19" i="9"/>
  <c r="AO19" i="9"/>
  <c r="AJ19" i="9"/>
  <c r="AI19" i="9"/>
  <c r="AD19" i="9"/>
  <c r="AC19" i="9"/>
  <c r="X19" i="9"/>
  <c r="W19" i="9"/>
  <c r="R19" i="9"/>
  <c r="Q19" i="9"/>
  <c r="L19" i="9"/>
  <c r="K19" i="9"/>
  <c r="AP14" i="9"/>
  <c r="AO14" i="9"/>
  <c r="AJ14" i="9"/>
  <c r="AI14" i="9"/>
  <c r="AD14" i="9"/>
  <c r="AC14" i="9"/>
  <c r="X14" i="9"/>
  <c r="W14" i="9"/>
  <c r="R14" i="9"/>
  <c r="Q14" i="9"/>
  <c r="L14" i="9"/>
  <c r="K14" i="9"/>
  <c r="AP12" i="9"/>
  <c r="AO12" i="9"/>
  <c r="AJ12" i="9"/>
  <c r="AI12" i="9"/>
  <c r="AD12" i="9"/>
  <c r="AC12" i="9"/>
  <c r="X12" i="9"/>
  <c r="W12" i="9"/>
  <c r="R12" i="9"/>
  <c r="Q12" i="9"/>
  <c r="L12" i="9"/>
  <c r="K12" i="9"/>
  <c r="AP10" i="9"/>
  <c r="AO10" i="9"/>
  <c r="AJ10" i="9"/>
  <c r="AI10" i="9"/>
  <c r="AD10" i="9"/>
  <c r="AC10" i="9"/>
  <c r="X10" i="9"/>
  <c r="W10" i="9"/>
  <c r="R10" i="9"/>
  <c r="Q10" i="9"/>
  <c r="L10" i="9"/>
  <c r="K10" i="9"/>
  <c r="AP8" i="9"/>
  <c r="AO8" i="9"/>
  <c r="AJ8" i="9"/>
  <c r="AI8" i="9"/>
  <c r="AD8" i="9"/>
  <c r="AC8" i="9"/>
  <c r="X8" i="9"/>
  <c r="W8" i="9"/>
  <c r="R8" i="9"/>
  <c r="Q8" i="9"/>
  <c r="L8" i="9"/>
  <c r="K8" i="9"/>
  <c r="AP6" i="9"/>
  <c r="AO6" i="9"/>
  <c r="AJ6" i="9"/>
  <c r="AI6" i="9"/>
  <c r="AD6" i="9"/>
  <c r="AC6" i="9"/>
  <c r="X6" i="9"/>
  <c r="W6" i="9"/>
  <c r="R6" i="9"/>
  <c r="Q6" i="9"/>
  <c r="L6" i="9"/>
  <c r="K6" i="9"/>
  <c r="AP4" i="9"/>
  <c r="AO4" i="9"/>
  <c r="AJ4" i="9"/>
  <c r="AI4" i="9"/>
  <c r="AD4" i="9"/>
  <c r="AC4" i="9"/>
  <c r="X4" i="9"/>
  <c r="W4" i="9"/>
  <c r="R4" i="9"/>
  <c r="Q4" i="9"/>
  <c r="L4" i="9"/>
  <c r="K4" i="9"/>
  <c r="AP13" i="9"/>
  <c r="AO13" i="9"/>
  <c r="AJ13" i="9"/>
  <c r="AI13" i="9"/>
  <c r="AD13" i="9"/>
  <c r="AC13" i="9"/>
  <c r="X13" i="9"/>
  <c r="W13" i="9"/>
  <c r="R13" i="9"/>
  <c r="Q13" i="9"/>
  <c r="L13" i="9"/>
  <c r="K13" i="9"/>
  <c r="AP11" i="9"/>
  <c r="AO11" i="9"/>
  <c r="AJ11" i="9"/>
  <c r="AI11" i="9"/>
  <c r="AD11" i="9"/>
  <c r="AC11" i="9"/>
  <c r="X11" i="9"/>
  <c r="W11" i="9"/>
  <c r="R11" i="9"/>
  <c r="Q11" i="9"/>
  <c r="L11" i="9"/>
  <c r="K11" i="9"/>
  <c r="AP9" i="9"/>
  <c r="AO9" i="9"/>
  <c r="AJ9" i="9"/>
  <c r="AI9" i="9"/>
  <c r="AD9" i="9"/>
  <c r="AC9" i="9"/>
  <c r="X9" i="9"/>
  <c r="W9" i="9"/>
  <c r="R9" i="9"/>
  <c r="Q9" i="9"/>
  <c r="L9" i="9"/>
  <c r="K9" i="9"/>
  <c r="AP7" i="9"/>
  <c r="AO7" i="9"/>
  <c r="AJ7" i="9"/>
  <c r="AI7" i="9"/>
  <c r="AD7" i="9"/>
  <c r="AC7" i="9"/>
  <c r="X7" i="9"/>
  <c r="W7" i="9"/>
  <c r="R7" i="9"/>
  <c r="Q7" i="9"/>
  <c r="L7" i="9"/>
  <c r="K7" i="9"/>
  <c r="AP5" i="9"/>
  <c r="AO5" i="9"/>
  <c r="AJ5" i="9"/>
  <c r="AI5" i="9"/>
  <c r="AD5" i="9"/>
  <c r="AC5" i="9"/>
  <c r="X5" i="9"/>
  <c r="W5" i="9"/>
  <c r="R5" i="9"/>
  <c r="Q5" i="9"/>
  <c r="L5" i="9"/>
  <c r="K5" i="9"/>
  <c r="AP3" i="9"/>
  <c r="AO3" i="9"/>
  <c r="AJ3" i="9"/>
  <c r="AI3" i="9"/>
  <c r="AD3" i="9"/>
  <c r="AC3" i="9"/>
  <c r="X3" i="9"/>
  <c r="W3" i="9"/>
  <c r="R3" i="9"/>
  <c r="Q3" i="9"/>
  <c r="L3" i="9"/>
  <c r="K3" i="9"/>
  <c r="AT64" i="8"/>
  <c r="BP64" i="8" s="1"/>
  <c r="AS64" i="8"/>
  <c r="BO64" i="8" s="1"/>
  <c r="AR64" i="8"/>
  <c r="BN64" i="8" s="1"/>
  <c r="AQ64" i="8"/>
  <c r="BM64" i="8" s="1"/>
  <c r="AP64" i="8"/>
  <c r="BL64" i="8" s="1"/>
  <c r="AO64" i="8"/>
  <c r="BK64" i="8" s="1"/>
  <c r="AN64" i="8"/>
  <c r="BJ64" i="8" s="1"/>
  <c r="AM64" i="8"/>
  <c r="BI64" i="8" s="1"/>
  <c r="AL64" i="8"/>
  <c r="BH64" i="8" s="1"/>
  <c r="AK64" i="8"/>
  <c r="BG64" i="8" s="1"/>
  <c r="AJ64" i="8"/>
  <c r="BF64" i="8" s="1"/>
  <c r="AI64" i="8"/>
  <c r="BE64" i="8" s="1"/>
  <c r="AH64" i="8"/>
  <c r="BD64" i="8" s="1"/>
  <c r="AG64" i="8"/>
  <c r="BC64" i="8" s="1"/>
  <c r="AF64" i="8"/>
  <c r="BB64" i="8" s="1"/>
  <c r="AE64" i="8"/>
  <c r="BA64" i="8" s="1"/>
  <c r="AD64" i="8"/>
  <c r="AZ64" i="8" s="1"/>
  <c r="AC64" i="8"/>
  <c r="AY64" i="8" s="1"/>
  <c r="AB64" i="8"/>
  <c r="AA64" i="8"/>
  <c r="Z64" i="8"/>
  <c r="Y64" i="8"/>
  <c r="AT60" i="8"/>
  <c r="BP60" i="8" s="1"/>
  <c r="AS60" i="8"/>
  <c r="BO60" i="8" s="1"/>
  <c r="AR60" i="8"/>
  <c r="BN60" i="8" s="1"/>
  <c r="AQ60" i="8"/>
  <c r="BM60" i="8" s="1"/>
  <c r="AP60" i="8"/>
  <c r="BL60" i="8" s="1"/>
  <c r="AO60" i="8"/>
  <c r="BK60" i="8" s="1"/>
  <c r="AN60" i="8"/>
  <c r="BJ60" i="8" s="1"/>
  <c r="AM60" i="8"/>
  <c r="BI60" i="8" s="1"/>
  <c r="AL60" i="8"/>
  <c r="BH60" i="8" s="1"/>
  <c r="AK60" i="8"/>
  <c r="BG60" i="8" s="1"/>
  <c r="AJ60" i="8"/>
  <c r="BF60" i="8" s="1"/>
  <c r="AI60" i="8"/>
  <c r="BE60" i="8" s="1"/>
  <c r="AH60" i="8"/>
  <c r="BD60" i="8" s="1"/>
  <c r="AG60" i="8"/>
  <c r="BC60" i="8" s="1"/>
  <c r="AF60" i="8"/>
  <c r="BB60" i="8" s="1"/>
  <c r="AE60" i="8"/>
  <c r="BA60" i="8" s="1"/>
  <c r="AD60" i="8"/>
  <c r="AZ60" i="8" s="1"/>
  <c r="AC60" i="8"/>
  <c r="AY60" i="8" s="1"/>
  <c r="AB60" i="8"/>
  <c r="AX60" i="8" s="1"/>
  <c r="AA60" i="8"/>
  <c r="Z60" i="8"/>
  <c r="Y60" i="8"/>
  <c r="AT62" i="8"/>
  <c r="BP62" i="8" s="1"/>
  <c r="AS62" i="8"/>
  <c r="BO62" i="8" s="1"/>
  <c r="AR62" i="8"/>
  <c r="BN62" i="8" s="1"/>
  <c r="AQ62" i="8"/>
  <c r="BM62" i="8" s="1"/>
  <c r="AP62" i="8"/>
  <c r="BL62" i="8" s="1"/>
  <c r="AO62" i="8"/>
  <c r="BK62" i="8" s="1"/>
  <c r="AN62" i="8"/>
  <c r="BJ62" i="8" s="1"/>
  <c r="AM62" i="8"/>
  <c r="BI62" i="8" s="1"/>
  <c r="AL62" i="8"/>
  <c r="BH62" i="8" s="1"/>
  <c r="AK62" i="8"/>
  <c r="BG62" i="8" s="1"/>
  <c r="AJ62" i="8"/>
  <c r="BF62" i="8" s="1"/>
  <c r="AI62" i="8"/>
  <c r="BE62" i="8" s="1"/>
  <c r="AH62" i="8"/>
  <c r="BD62" i="8" s="1"/>
  <c r="AG62" i="8"/>
  <c r="BC62" i="8" s="1"/>
  <c r="AF62" i="8"/>
  <c r="BB62" i="8" s="1"/>
  <c r="AE62" i="8"/>
  <c r="BA62" i="8" s="1"/>
  <c r="AD62" i="8"/>
  <c r="AZ62" i="8" s="1"/>
  <c r="AC62" i="8"/>
  <c r="AY62" i="8" s="1"/>
  <c r="AB62" i="8"/>
  <c r="AA62" i="8"/>
  <c r="Z62" i="8"/>
  <c r="Y62" i="8"/>
  <c r="AT66" i="8"/>
  <c r="BP66" i="8" s="1"/>
  <c r="AS66" i="8"/>
  <c r="BO66" i="8" s="1"/>
  <c r="AR66" i="8"/>
  <c r="BN66" i="8" s="1"/>
  <c r="AQ66" i="8"/>
  <c r="BM66" i="8" s="1"/>
  <c r="AP66" i="8"/>
  <c r="BL66" i="8" s="1"/>
  <c r="AO66" i="8"/>
  <c r="BK66" i="8" s="1"/>
  <c r="AN66" i="8"/>
  <c r="BJ66" i="8" s="1"/>
  <c r="AM66" i="8"/>
  <c r="BI66" i="8" s="1"/>
  <c r="AL66" i="8"/>
  <c r="BH66" i="8" s="1"/>
  <c r="AK66" i="8"/>
  <c r="BG66" i="8" s="1"/>
  <c r="AJ66" i="8"/>
  <c r="BF66" i="8" s="1"/>
  <c r="AI66" i="8"/>
  <c r="BE66" i="8" s="1"/>
  <c r="AH66" i="8"/>
  <c r="BD66" i="8" s="1"/>
  <c r="AG66" i="8"/>
  <c r="BC66" i="8" s="1"/>
  <c r="AF66" i="8"/>
  <c r="BB66" i="8" s="1"/>
  <c r="AE66" i="8"/>
  <c r="BA66" i="8" s="1"/>
  <c r="AD66" i="8"/>
  <c r="AZ66" i="8" s="1"/>
  <c r="AC66" i="8"/>
  <c r="AY66" i="8" s="1"/>
  <c r="AB66" i="8"/>
  <c r="AA66" i="8"/>
  <c r="Z66" i="8"/>
  <c r="AV66" i="8" s="1"/>
  <c r="Y66" i="8"/>
  <c r="AT56" i="8"/>
  <c r="BP56" i="8" s="1"/>
  <c r="AS56" i="8"/>
  <c r="BO56" i="8" s="1"/>
  <c r="AR56" i="8"/>
  <c r="BN56" i="8" s="1"/>
  <c r="AQ56" i="8"/>
  <c r="BM56" i="8" s="1"/>
  <c r="AP56" i="8"/>
  <c r="BL56" i="8" s="1"/>
  <c r="AO56" i="8"/>
  <c r="BK56" i="8" s="1"/>
  <c r="AN56" i="8"/>
  <c r="BJ56" i="8" s="1"/>
  <c r="AM56" i="8"/>
  <c r="BI56" i="8" s="1"/>
  <c r="AL56" i="8"/>
  <c r="BH56" i="8" s="1"/>
  <c r="AK56" i="8"/>
  <c r="BG56" i="8" s="1"/>
  <c r="AJ56" i="8"/>
  <c r="BF56" i="8" s="1"/>
  <c r="AI56" i="8"/>
  <c r="BE56" i="8" s="1"/>
  <c r="AH56" i="8"/>
  <c r="BD56" i="8" s="1"/>
  <c r="AG56" i="8"/>
  <c r="BC56" i="8" s="1"/>
  <c r="AF56" i="8"/>
  <c r="BB56" i="8" s="1"/>
  <c r="AE56" i="8"/>
  <c r="BA56" i="8" s="1"/>
  <c r="AD56" i="8"/>
  <c r="AZ56" i="8" s="1"/>
  <c r="AC56" i="8"/>
  <c r="AY56" i="8" s="1"/>
  <c r="AB56" i="8"/>
  <c r="AA56" i="8"/>
  <c r="AW56" i="8" s="1"/>
  <c r="Z56" i="8"/>
  <c r="AV56" i="8" s="1"/>
  <c r="Y56" i="8"/>
  <c r="AT58" i="8"/>
  <c r="BP58" i="8" s="1"/>
  <c r="AS58" i="8"/>
  <c r="BO58" i="8" s="1"/>
  <c r="AR58" i="8"/>
  <c r="BN58" i="8" s="1"/>
  <c r="AQ58" i="8"/>
  <c r="BM58" i="8" s="1"/>
  <c r="AP58" i="8"/>
  <c r="BL58" i="8" s="1"/>
  <c r="AO58" i="8"/>
  <c r="BK58" i="8" s="1"/>
  <c r="AN58" i="8"/>
  <c r="BJ58" i="8" s="1"/>
  <c r="AM58" i="8"/>
  <c r="BI58" i="8" s="1"/>
  <c r="AL58" i="8"/>
  <c r="BH58" i="8" s="1"/>
  <c r="AK58" i="8"/>
  <c r="BG58" i="8" s="1"/>
  <c r="AJ58" i="8"/>
  <c r="BF58" i="8" s="1"/>
  <c r="AI58" i="8"/>
  <c r="BE58" i="8" s="1"/>
  <c r="AH58" i="8"/>
  <c r="BD58" i="8" s="1"/>
  <c r="AG58" i="8"/>
  <c r="BC58" i="8" s="1"/>
  <c r="AF58" i="8"/>
  <c r="BB58" i="8" s="1"/>
  <c r="AE58" i="8"/>
  <c r="BA58" i="8" s="1"/>
  <c r="AD58" i="8"/>
  <c r="AZ58" i="8" s="1"/>
  <c r="AC58" i="8"/>
  <c r="AY58" i="8" s="1"/>
  <c r="AB58" i="8"/>
  <c r="AA58" i="8"/>
  <c r="Z58" i="8"/>
  <c r="Y58" i="8"/>
  <c r="AT63" i="8"/>
  <c r="BP63" i="8" s="1"/>
  <c r="AS63" i="8"/>
  <c r="BO63" i="8" s="1"/>
  <c r="AR63" i="8"/>
  <c r="BN63" i="8" s="1"/>
  <c r="AQ63" i="8"/>
  <c r="BM63" i="8" s="1"/>
  <c r="AP63" i="8"/>
  <c r="BL63" i="8" s="1"/>
  <c r="AO63" i="8"/>
  <c r="BK63" i="8" s="1"/>
  <c r="AN63" i="8"/>
  <c r="BJ63" i="8" s="1"/>
  <c r="AM63" i="8"/>
  <c r="BI63" i="8" s="1"/>
  <c r="AL63" i="8"/>
  <c r="BH63" i="8" s="1"/>
  <c r="AK63" i="8"/>
  <c r="BG63" i="8" s="1"/>
  <c r="AJ63" i="8"/>
  <c r="BF63" i="8" s="1"/>
  <c r="AI63" i="8"/>
  <c r="BE63" i="8" s="1"/>
  <c r="AH63" i="8"/>
  <c r="BD63" i="8" s="1"/>
  <c r="AG63" i="8"/>
  <c r="BC63" i="8" s="1"/>
  <c r="AF63" i="8"/>
  <c r="BB63" i="8" s="1"/>
  <c r="AE63" i="8"/>
  <c r="BA63" i="8" s="1"/>
  <c r="AD63" i="8"/>
  <c r="AZ63" i="8" s="1"/>
  <c r="AC63" i="8"/>
  <c r="AY63" i="8" s="1"/>
  <c r="AB63" i="8"/>
  <c r="AA63" i="8"/>
  <c r="Z63" i="8"/>
  <c r="Y63" i="8"/>
  <c r="AT59" i="8"/>
  <c r="BP59" i="8" s="1"/>
  <c r="AS59" i="8"/>
  <c r="BO59" i="8" s="1"/>
  <c r="AR59" i="8"/>
  <c r="BN59" i="8" s="1"/>
  <c r="AQ59" i="8"/>
  <c r="BM59" i="8" s="1"/>
  <c r="AP59" i="8"/>
  <c r="BL59" i="8" s="1"/>
  <c r="AO59" i="8"/>
  <c r="BK59" i="8" s="1"/>
  <c r="AN59" i="8"/>
  <c r="BJ59" i="8" s="1"/>
  <c r="AM59" i="8"/>
  <c r="BI59" i="8" s="1"/>
  <c r="AL59" i="8"/>
  <c r="BH59" i="8" s="1"/>
  <c r="AK59" i="8"/>
  <c r="BG59" i="8" s="1"/>
  <c r="AJ59" i="8"/>
  <c r="BF59" i="8" s="1"/>
  <c r="AI59" i="8"/>
  <c r="BE59" i="8" s="1"/>
  <c r="AH59" i="8"/>
  <c r="BD59" i="8" s="1"/>
  <c r="AG59" i="8"/>
  <c r="BC59" i="8" s="1"/>
  <c r="AF59" i="8"/>
  <c r="BB59" i="8" s="1"/>
  <c r="AE59" i="8"/>
  <c r="BA59" i="8" s="1"/>
  <c r="AD59" i="8"/>
  <c r="AZ59" i="8" s="1"/>
  <c r="AC59" i="8"/>
  <c r="AY59" i="8" s="1"/>
  <c r="AB59" i="8"/>
  <c r="AA59" i="8"/>
  <c r="Z59" i="8"/>
  <c r="Y59" i="8"/>
  <c r="AV59" i="8" s="1"/>
  <c r="AT61" i="8"/>
  <c r="BP61" i="8" s="1"/>
  <c r="AS61" i="8"/>
  <c r="BO61" i="8" s="1"/>
  <c r="AR61" i="8"/>
  <c r="BN61" i="8" s="1"/>
  <c r="AQ61" i="8"/>
  <c r="BM61" i="8" s="1"/>
  <c r="AP61" i="8"/>
  <c r="BL61" i="8" s="1"/>
  <c r="AO61" i="8"/>
  <c r="BK61" i="8" s="1"/>
  <c r="AN61" i="8"/>
  <c r="BJ61" i="8" s="1"/>
  <c r="AM61" i="8"/>
  <c r="BI61" i="8" s="1"/>
  <c r="AL61" i="8"/>
  <c r="BH61" i="8" s="1"/>
  <c r="AK61" i="8"/>
  <c r="BG61" i="8" s="1"/>
  <c r="AJ61" i="8"/>
  <c r="BF61" i="8" s="1"/>
  <c r="AI61" i="8"/>
  <c r="BE61" i="8" s="1"/>
  <c r="AH61" i="8"/>
  <c r="BD61" i="8" s="1"/>
  <c r="AG61" i="8"/>
  <c r="BC61" i="8" s="1"/>
  <c r="AF61" i="8"/>
  <c r="BB61" i="8" s="1"/>
  <c r="AE61" i="8"/>
  <c r="BA61" i="8" s="1"/>
  <c r="AD61" i="8"/>
  <c r="AZ61" i="8" s="1"/>
  <c r="AC61" i="8"/>
  <c r="AY61" i="8" s="1"/>
  <c r="AB61" i="8"/>
  <c r="AA61" i="8"/>
  <c r="Z61" i="8"/>
  <c r="Y61" i="8"/>
  <c r="AU61" i="8" s="1"/>
  <c r="AT65" i="8"/>
  <c r="BP65" i="8" s="1"/>
  <c r="AS65" i="8"/>
  <c r="BO65" i="8" s="1"/>
  <c r="AR65" i="8"/>
  <c r="BN65" i="8" s="1"/>
  <c r="AQ65" i="8"/>
  <c r="BM65" i="8" s="1"/>
  <c r="AP65" i="8"/>
  <c r="BL65" i="8" s="1"/>
  <c r="AO65" i="8"/>
  <c r="BK65" i="8" s="1"/>
  <c r="AN65" i="8"/>
  <c r="BJ65" i="8" s="1"/>
  <c r="AM65" i="8"/>
  <c r="BI65" i="8" s="1"/>
  <c r="AL65" i="8"/>
  <c r="BH65" i="8" s="1"/>
  <c r="AK65" i="8"/>
  <c r="BG65" i="8" s="1"/>
  <c r="AJ65" i="8"/>
  <c r="BF65" i="8" s="1"/>
  <c r="AI65" i="8"/>
  <c r="BE65" i="8" s="1"/>
  <c r="AH65" i="8"/>
  <c r="BD65" i="8" s="1"/>
  <c r="AG65" i="8"/>
  <c r="BC65" i="8" s="1"/>
  <c r="AF65" i="8"/>
  <c r="BB65" i="8" s="1"/>
  <c r="AE65" i="8"/>
  <c r="BA65" i="8" s="1"/>
  <c r="AD65" i="8"/>
  <c r="AZ65" i="8" s="1"/>
  <c r="AC65" i="8"/>
  <c r="AY65" i="8" s="1"/>
  <c r="AB65" i="8"/>
  <c r="AA65" i="8"/>
  <c r="Z65" i="8"/>
  <c r="Y65" i="8"/>
  <c r="AT55" i="8"/>
  <c r="BP55" i="8" s="1"/>
  <c r="AS55" i="8"/>
  <c r="BO55" i="8" s="1"/>
  <c r="AR55" i="8"/>
  <c r="BN55" i="8" s="1"/>
  <c r="AQ55" i="8"/>
  <c r="BM55" i="8" s="1"/>
  <c r="AP55" i="8"/>
  <c r="BL55" i="8" s="1"/>
  <c r="AO55" i="8"/>
  <c r="BK55" i="8" s="1"/>
  <c r="AN55" i="8"/>
  <c r="BJ55" i="8" s="1"/>
  <c r="AM55" i="8"/>
  <c r="BI55" i="8" s="1"/>
  <c r="AL55" i="8"/>
  <c r="BH55" i="8" s="1"/>
  <c r="AK55" i="8"/>
  <c r="BG55" i="8" s="1"/>
  <c r="AJ55" i="8"/>
  <c r="BF55" i="8" s="1"/>
  <c r="AI55" i="8"/>
  <c r="BE55" i="8" s="1"/>
  <c r="AH55" i="8"/>
  <c r="BD55" i="8" s="1"/>
  <c r="AG55" i="8"/>
  <c r="BC55" i="8" s="1"/>
  <c r="AF55" i="8"/>
  <c r="BB55" i="8" s="1"/>
  <c r="AE55" i="8"/>
  <c r="BA55" i="8" s="1"/>
  <c r="AD55" i="8"/>
  <c r="AZ55" i="8" s="1"/>
  <c r="AC55" i="8"/>
  <c r="AY55" i="8" s="1"/>
  <c r="AB55" i="8"/>
  <c r="AX55" i="8" s="1"/>
  <c r="AA55" i="8"/>
  <c r="Z55" i="8"/>
  <c r="Y55" i="8"/>
  <c r="AT57" i="8"/>
  <c r="BP57" i="8" s="1"/>
  <c r="AS57" i="8"/>
  <c r="BO57" i="8" s="1"/>
  <c r="AR57" i="8"/>
  <c r="BN57" i="8" s="1"/>
  <c r="AQ57" i="8"/>
  <c r="BM57" i="8" s="1"/>
  <c r="AP57" i="8"/>
  <c r="BL57" i="8" s="1"/>
  <c r="AO57" i="8"/>
  <c r="BK57" i="8" s="1"/>
  <c r="AN57" i="8"/>
  <c r="BJ57" i="8" s="1"/>
  <c r="AM57" i="8"/>
  <c r="BI57" i="8" s="1"/>
  <c r="AL57" i="8"/>
  <c r="BH57" i="8" s="1"/>
  <c r="AK57" i="8"/>
  <c r="BG57" i="8" s="1"/>
  <c r="AJ57" i="8"/>
  <c r="BF57" i="8" s="1"/>
  <c r="AI57" i="8"/>
  <c r="BE57" i="8" s="1"/>
  <c r="AH57" i="8"/>
  <c r="BD57" i="8" s="1"/>
  <c r="AG57" i="8"/>
  <c r="BC57" i="8" s="1"/>
  <c r="AF57" i="8"/>
  <c r="BB57" i="8" s="1"/>
  <c r="AE57" i="8"/>
  <c r="BA57" i="8" s="1"/>
  <c r="AD57" i="8"/>
  <c r="AZ57" i="8" s="1"/>
  <c r="AC57" i="8"/>
  <c r="AY57" i="8" s="1"/>
  <c r="AB57" i="8"/>
  <c r="AA57" i="8"/>
  <c r="Z57" i="8"/>
  <c r="Y57" i="8"/>
  <c r="AT52" i="8"/>
  <c r="BP52" i="8" s="1"/>
  <c r="AS52" i="8"/>
  <c r="BO52" i="8" s="1"/>
  <c r="AR52" i="8"/>
  <c r="BN52" i="8" s="1"/>
  <c r="AQ52" i="8"/>
  <c r="BM52" i="8" s="1"/>
  <c r="AP52" i="8"/>
  <c r="BL52" i="8" s="1"/>
  <c r="AO52" i="8"/>
  <c r="BK52" i="8" s="1"/>
  <c r="AN52" i="8"/>
  <c r="BJ52" i="8" s="1"/>
  <c r="AM52" i="8"/>
  <c r="BI52" i="8" s="1"/>
  <c r="AL52" i="8"/>
  <c r="BH52" i="8" s="1"/>
  <c r="AK52" i="8"/>
  <c r="BG52" i="8" s="1"/>
  <c r="AJ52" i="8"/>
  <c r="BF52" i="8" s="1"/>
  <c r="AI52" i="8"/>
  <c r="BE52" i="8" s="1"/>
  <c r="AH52" i="8"/>
  <c r="BD52" i="8" s="1"/>
  <c r="AG52" i="8"/>
  <c r="BC52" i="8" s="1"/>
  <c r="AF52" i="8"/>
  <c r="BB52" i="8" s="1"/>
  <c r="AE52" i="8"/>
  <c r="BA52" i="8" s="1"/>
  <c r="AD52" i="8"/>
  <c r="AZ52" i="8" s="1"/>
  <c r="AC52" i="8"/>
  <c r="AY52" i="8" s="1"/>
  <c r="AB52" i="8"/>
  <c r="AA52" i="8"/>
  <c r="AX52" i="8" s="1"/>
  <c r="Z52" i="8"/>
  <c r="Y52" i="8"/>
  <c r="AT48" i="8"/>
  <c r="BP48" i="8" s="1"/>
  <c r="AS48" i="8"/>
  <c r="BO48" i="8" s="1"/>
  <c r="AR48" i="8"/>
  <c r="BN48" i="8" s="1"/>
  <c r="AQ48" i="8"/>
  <c r="BM48" i="8" s="1"/>
  <c r="AP48" i="8"/>
  <c r="BL48" i="8" s="1"/>
  <c r="AO48" i="8"/>
  <c r="BK48" i="8" s="1"/>
  <c r="AN48" i="8"/>
  <c r="BJ48" i="8" s="1"/>
  <c r="AM48" i="8"/>
  <c r="BI48" i="8" s="1"/>
  <c r="AL48" i="8"/>
  <c r="BH48" i="8" s="1"/>
  <c r="AK48" i="8"/>
  <c r="BG48" i="8" s="1"/>
  <c r="AJ48" i="8"/>
  <c r="BF48" i="8" s="1"/>
  <c r="AI48" i="8"/>
  <c r="BE48" i="8" s="1"/>
  <c r="AH48" i="8"/>
  <c r="BD48" i="8" s="1"/>
  <c r="AG48" i="8"/>
  <c r="BC48" i="8" s="1"/>
  <c r="AF48" i="8"/>
  <c r="BB48" i="8" s="1"/>
  <c r="AE48" i="8"/>
  <c r="BA48" i="8" s="1"/>
  <c r="AD48" i="8"/>
  <c r="AZ48" i="8" s="1"/>
  <c r="AC48" i="8"/>
  <c r="AY48" i="8" s="1"/>
  <c r="AB48" i="8"/>
  <c r="AA48" i="8"/>
  <c r="Z48" i="8"/>
  <c r="Y48" i="8"/>
  <c r="AU48" i="8" s="1"/>
  <c r="AT50" i="8"/>
  <c r="BP50" i="8" s="1"/>
  <c r="AS50" i="8"/>
  <c r="BO50" i="8" s="1"/>
  <c r="AR50" i="8"/>
  <c r="BN50" i="8" s="1"/>
  <c r="AQ50" i="8"/>
  <c r="BM50" i="8" s="1"/>
  <c r="AP50" i="8"/>
  <c r="BL50" i="8" s="1"/>
  <c r="AO50" i="8"/>
  <c r="BK50" i="8" s="1"/>
  <c r="AN50" i="8"/>
  <c r="BJ50" i="8" s="1"/>
  <c r="AM50" i="8"/>
  <c r="BI50" i="8" s="1"/>
  <c r="AL50" i="8"/>
  <c r="BH50" i="8" s="1"/>
  <c r="AK50" i="8"/>
  <c r="BG50" i="8" s="1"/>
  <c r="AJ50" i="8"/>
  <c r="BF50" i="8" s="1"/>
  <c r="AI50" i="8"/>
  <c r="BE50" i="8" s="1"/>
  <c r="AH50" i="8"/>
  <c r="BD50" i="8" s="1"/>
  <c r="AG50" i="8"/>
  <c r="BC50" i="8" s="1"/>
  <c r="AF50" i="8"/>
  <c r="BB50" i="8" s="1"/>
  <c r="AE50" i="8"/>
  <c r="BA50" i="8" s="1"/>
  <c r="AD50" i="8"/>
  <c r="AZ50" i="8" s="1"/>
  <c r="AC50" i="8"/>
  <c r="AY50" i="8" s="1"/>
  <c r="AB50" i="8"/>
  <c r="AA50" i="8"/>
  <c r="Z50" i="8"/>
  <c r="Y50" i="8"/>
  <c r="AT54" i="8"/>
  <c r="BP54" i="8" s="1"/>
  <c r="AS54" i="8"/>
  <c r="BO54" i="8" s="1"/>
  <c r="AR54" i="8"/>
  <c r="BN54" i="8" s="1"/>
  <c r="AQ54" i="8"/>
  <c r="BM54" i="8" s="1"/>
  <c r="AP54" i="8"/>
  <c r="BL54" i="8" s="1"/>
  <c r="AO54" i="8"/>
  <c r="BK54" i="8" s="1"/>
  <c r="AN54" i="8"/>
  <c r="BJ54" i="8" s="1"/>
  <c r="AM54" i="8"/>
  <c r="BI54" i="8" s="1"/>
  <c r="AL54" i="8"/>
  <c r="BH54" i="8" s="1"/>
  <c r="AK54" i="8"/>
  <c r="BG54" i="8" s="1"/>
  <c r="AJ54" i="8"/>
  <c r="BF54" i="8" s="1"/>
  <c r="AI54" i="8"/>
  <c r="BE54" i="8" s="1"/>
  <c r="AH54" i="8"/>
  <c r="BD54" i="8" s="1"/>
  <c r="AG54" i="8"/>
  <c r="BC54" i="8" s="1"/>
  <c r="AF54" i="8"/>
  <c r="BB54" i="8" s="1"/>
  <c r="AE54" i="8"/>
  <c r="BA54" i="8" s="1"/>
  <c r="AD54" i="8"/>
  <c r="AZ54" i="8" s="1"/>
  <c r="AC54" i="8"/>
  <c r="AY54" i="8" s="1"/>
  <c r="AB54" i="8"/>
  <c r="AA54" i="8"/>
  <c r="Z54" i="8"/>
  <c r="Y54" i="8"/>
  <c r="AT44" i="8"/>
  <c r="BP44" i="8" s="1"/>
  <c r="AS44" i="8"/>
  <c r="BO44" i="8" s="1"/>
  <c r="AR44" i="8"/>
  <c r="BN44" i="8" s="1"/>
  <c r="AQ44" i="8"/>
  <c r="BM44" i="8" s="1"/>
  <c r="AP44" i="8"/>
  <c r="BL44" i="8" s="1"/>
  <c r="AO44" i="8"/>
  <c r="BK44" i="8" s="1"/>
  <c r="AN44" i="8"/>
  <c r="BJ44" i="8" s="1"/>
  <c r="AM44" i="8"/>
  <c r="BI44" i="8" s="1"/>
  <c r="AL44" i="8"/>
  <c r="BH44" i="8" s="1"/>
  <c r="AK44" i="8"/>
  <c r="BG44" i="8" s="1"/>
  <c r="AJ44" i="8"/>
  <c r="BF44" i="8" s="1"/>
  <c r="AI44" i="8"/>
  <c r="BE44" i="8" s="1"/>
  <c r="AH44" i="8"/>
  <c r="BD44" i="8" s="1"/>
  <c r="AG44" i="8"/>
  <c r="BC44" i="8" s="1"/>
  <c r="AF44" i="8"/>
  <c r="BB44" i="8" s="1"/>
  <c r="AE44" i="8"/>
  <c r="BA44" i="8" s="1"/>
  <c r="AD44" i="8"/>
  <c r="AZ44" i="8" s="1"/>
  <c r="AC44" i="8"/>
  <c r="AY44" i="8" s="1"/>
  <c r="AB44" i="8"/>
  <c r="AA44" i="8"/>
  <c r="Z44" i="8"/>
  <c r="Y44" i="8"/>
  <c r="AT46" i="8"/>
  <c r="BP46" i="8" s="1"/>
  <c r="AS46" i="8"/>
  <c r="BO46" i="8" s="1"/>
  <c r="AR46" i="8"/>
  <c r="BN46" i="8" s="1"/>
  <c r="AQ46" i="8"/>
  <c r="BM46" i="8" s="1"/>
  <c r="AP46" i="8"/>
  <c r="BL46" i="8" s="1"/>
  <c r="AO46" i="8"/>
  <c r="BK46" i="8" s="1"/>
  <c r="AN46" i="8"/>
  <c r="BJ46" i="8" s="1"/>
  <c r="AM46" i="8"/>
  <c r="BI46" i="8" s="1"/>
  <c r="AL46" i="8"/>
  <c r="BH46" i="8" s="1"/>
  <c r="AK46" i="8"/>
  <c r="BG46" i="8" s="1"/>
  <c r="AJ46" i="8"/>
  <c r="BF46" i="8" s="1"/>
  <c r="AI46" i="8"/>
  <c r="BE46" i="8" s="1"/>
  <c r="AH46" i="8"/>
  <c r="BD46" i="8" s="1"/>
  <c r="AG46" i="8"/>
  <c r="BC46" i="8" s="1"/>
  <c r="AF46" i="8"/>
  <c r="BB46" i="8" s="1"/>
  <c r="AE46" i="8"/>
  <c r="BA46" i="8" s="1"/>
  <c r="AD46" i="8"/>
  <c r="AZ46" i="8" s="1"/>
  <c r="AC46" i="8"/>
  <c r="AY46" i="8" s="1"/>
  <c r="AB46" i="8"/>
  <c r="AA46" i="8"/>
  <c r="Z46" i="8"/>
  <c r="Y46" i="8"/>
  <c r="AT51" i="8"/>
  <c r="BP51" i="8" s="1"/>
  <c r="AS51" i="8"/>
  <c r="BO51" i="8" s="1"/>
  <c r="AR51" i="8"/>
  <c r="BN51" i="8" s="1"/>
  <c r="AQ51" i="8"/>
  <c r="BM51" i="8" s="1"/>
  <c r="AP51" i="8"/>
  <c r="BL51" i="8" s="1"/>
  <c r="AO51" i="8"/>
  <c r="BK51" i="8" s="1"/>
  <c r="AN51" i="8"/>
  <c r="BJ51" i="8" s="1"/>
  <c r="AM51" i="8"/>
  <c r="BI51" i="8" s="1"/>
  <c r="AL51" i="8"/>
  <c r="BH51" i="8" s="1"/>
  <c r="AK51" i="8"/>
  <c r="BG51" i="8" s="1"/>
  <c r="AJ51" i="8"/>
  <c r="BF51" i="8" s="1"/>
  <c r="AI51" i="8"/>
  <c r="BE51" i="8" s="1"/>
  <c r="AH51" i="8"/>
  <c r="BD51" i="8" s="1"/>
  <c r="AG51" i="8"/>
  <c r="BC51" i="8" s="1"/>
  <c r="AF51" i="8"/>
  <c r="BB51" i="8" s="1"/>
  <c r="AE51" i="8"/>
  <c r="BA51" i="8" s="1"/>
  <c r="AD51" i="8"/>
  <c r="AZ51" i="8" s="1"/>
  <c r="AC51" i="8"/>
  <c r="AY51" i="8" s="1"/>
  <c r="AB51" i="8"/>
  <c r="AW51" i="8" s="1"/>
  <c r="AA51" i="8"/>
  <c r="Z51" i="8"/>
  <c r="Y51" i="8"/>
  <c r="AT47" i="8"/>
  <c r="BP47" i="8" s="1"/>
  <c r="AS47" i="8"/>
  <c r="BO47" i="8" s="1"/>
  <c r="AR47" i="8"/>
  <c r="BN47" i="8" s="1"/>
  <c r="AQ47" i="8"/>
  <c r="BM47" i="8" s="1"/>
  <c r="AP47" i="8"/>
  <c r="BL47" i="8" s="1"/>
  <c r="AO47" i="8"/>
  <c r="BK47" i="8" s="1"/>
  <c r="AN47" i="8"/>
  <c r="BJ47" i="8" s="1"/>
  <c r="AM47" i="8"/>
  <c r="BI47" i="8" s="1"/>
  <c r="AL47" i="8"/>
  <c r="BH47" i="8" s="1"/>
  <c r="AK47" i="8"/>
  <c r="BG47" i="8" s="1"/>
  <c r="AJ47" i="8"/>
  <c r="BF47" i="8" s="1"/>
  <c r="AI47" i="8"/>
  <c r="BE47" i="8" s="1"/>
  <c r="AH47" i="8"/>
  <c r="BD47" i="8" s="1"/>
  <c r="AG47" i="8"/>
  <c r="BC47" i="8" s="1"/>
  <c r="AF47" i="8"/>
  <c r="BB47" i="8" s="1"/>
  <c r="AE47" i="8"/>
  <c r="BA47" i="8" s="1"/>
  <c r="AD47" i="8"/>
  <c r="AZ47" i="8" s="1"/>
  <c r="AC47" i="8"/>
  <c r="AY47" i="8" s="1"/>
  <c r="AB47" i="8"/>
  <c r="AA47" i="8"/>
  <c r="Z47" i="8"/>
  <c r="Y47" i="8"/>
  <c r="AT49" i="8"/>
  <c r="BP49" i="8" s="1"/>
  <c r="AS49" i="8"/>
  <c r="BO49" i="8" s="1"/>
  <c r="AR49" i="8"/>
  <c r="BN49" i="8" s="1"/>
  <c r="AQ49" i="8"/>
  <c r="BM49" i="8" s="1"/>
  <c r="AP49" i="8"/>
  <c r="BL49" i="8" s="1"/>
  <c r="AO49" i="8"/>
  <c r="BK49" i="8" s="1"/>
  <c r="AN49" i="8"/>
  <c r="BJ49" i="8" s="1"/>
  <c r="AM49" i="8"/>
  <c r="BI49" i="8" s="1"/>
  <c r="AL49" i="8"/>
  <c r="BH49" i="8" s="1"/>
  <c r="AK49" i="8"/>
  <c r="BG49" i="8" s="1"/>
  <c r="AJ49" i="8"/>
  <c r="BF49" i="8" s="1"/>
  <c r="AI49" i="8"/>
  <c r="BE49" i="8" s="1"/>
  <c r="AH49" i="8"/>
  <c r="BD49" i="8" s="1"/>
  <c r="AG49" i="8"/>
  <c r="BC49" i="8" s="1"/>
  <c r="AF49" i="8"/>
  <c r="BB49" i="8" s="1"/>
  <c r="AE49" i="8"/>
  <c r="BA49" i="8" s="1"/>
  <c r="AD49" i="8"/>
  <c r="AZ49" i="8" s="1"/>
  <c r="AC49" i="8"/>
  <c r="AY49" i="8" s="1"/>
  <c r="AB49" i="8"/>
  <c r="AA49" i="8"/>
  <c r="Z49" i="8"/>
  <c r="Y49" i="8"/>
  <c r="AT53" i="8"/>
  <c r="BP53" i="8" s="1"/>
  <c r="AS53" i="8"/>
  <c r="BO53" i="8" s="1"/>
  <c r="AR53" i="8"/>
  <c r="BN53" i="8" s="1"/>
  <c r="AQ53" i="8"/>
  <c r="BM53" i="8" s="1"/>
  <c r="AP53" i="8"/>
  <c r="BL53" i="8" s="1"/>
  <c r="AO53" i="8"/>
  <c r="BK53" i="8" s="1"/>
  <c r="AN53" i="8"/>
  <c r="BJ53" i="8" s="1"/>
  <c r="AM53" i="8"/>
  <c r="BI53" i="8" s="1"/>
  <c r="AL53" i="8"/>
  <c r="BH53" i="8" s="1"/>
  <c r="AK53" i="8"/>
  <c r="BG53" i="8" s="1"/>
  <c r="AJ53" i="8"/>
  <c r="BF53" i="8" s="1"/>
  <c r="AI53" i="8"/>
  <c r="BE53" i="8" s="1"/>
  <c r="AH53" i="8"/>
  <c r="BD53" i="8" s="1"/>
  <c r="AG53" i="8"/>
  <c r="BC53" i="8" s="1"/>
  <c r="AF53" i="8"/>
  <c r="BB53" i="8" s="1"/>
  <c r="AE53" i="8"/>
  <c r="BA53" i="8" s="1"/>
  <c r="AD53" i="8"/>
  <c r="AZ53" i="8" s="1"/>
  <c r="AC53" i="8"/>
  <c r="AY53" i="8" s="1"/>
  <c r="AB53" i="8"/>
  <c r="AA53" i="8"/>
  <c r="Z53" i="8"/>
  <c r="Y53" i="8"/>
  <c r="BF43" i="8"/>
  <c r="AT43" i="8"/>
  <c r="BP43" i="8" s="1"/>
  <c r="AS43" i="8"/>
  <c r="BO43" i="8" s="1"/>
  <c r="AR43" i="8"/>
  <c r="BN43" i="8" s="1"/>
  <c r="AQ43" i="8"/>
  <c r="BM43" i="8" s="1"/>
  <c r="AP43" i="8"/>
  <c r="BL43" i="8" s="1"/>
  <c r="AO43" i="8"/>
  <c r="BK43" i="8" s="1"/>
  <c r="AN43" i="8"/>
  <c r="BJ43" i="8" s="1"/>
  <c r="AM43" i="8"/>
  <c r="BI43" i="8" s="1"/>
  <c r="AL43" i="8"/>
  <c r="BH43" i="8" s="1"/>
  <c r="AK43" i="8"/>
  <c r="BG43" i="8" s="1"/>
  <c r="AJ43" i="8"/>
  <c r="AI43" i="8"/>
  <c r="BE43" i="8" s="1"/>
  <c r="AH43" i="8"/>
  <c r="BD43" i="8" s="1"/>
  <c r="AG43" i="8"/>
  <c r="BC43" i="8" s="1"/>
  <c r="AF43" i="8"/>
  <c r="BB43" i="8" s="1"/>
  <c r="AE43" i="8"/>
  <c r="BA43" i="8" s="1"/>
  <c r="AD43" i="8"/>
  <c r="AZ43" i="8" s="1"/>
  <c r="AC43" i="8"/>
  <c r="AY43" i="8" s="1"/>
  <c r="AB43" i="8"/>
  <c r="AA43" i="8"/>
  <c r="AW43" i="8" s="1"/>
  <c r="Z43" i="8"/>
  <c r="Y43" i="8"/>
  <c r="AT45" i="8"/>
  <c r="BP45" i="8" s="1"/>
  <c r="AS45" i="8"/>
  <c r="BO45" i="8" s="1"/>
  <c r="AR45" i="8"/>
  <c r="BN45" i="8" s="1"/>
  <c r="AQ45" i="8"/>
  <c r="BM45" i="8" s="1"/>
  <c r="AP45" i="8"/>
  <c r="BL45" i="8" s="1"/>
  <c r="AO45" i="8"/>
  <c r="BK45" i="8" s="1"/>
  <c r="AN45" i="8"/>
  <c r="BJ45" i="8" s="1"/>
  <c r="AM45" i="8"/>
  <c r="BI45" i="8" s="1"/>
  <c r="AL45" i="8"/>
  <c r="BH45" i="8" s="1"/>
  <c r="AK45" i="8"/>
  <c r="BG45" i="8" s="1"/>
  <c r="AJ45" i="8"/>
  <c r="BF45" i="8" s="1"/>
  <c r="AI45" i="8"/>
  <c r="BE45" i="8" s="1"/>
  <c r="AH45" i="8"/>
  <c r="BD45" i="8" s="1"/>
  <c r="AG45" i="8"/>
  <c r="BC45" i="8" s="1"/>
  <c r="AF45" i="8"/>
  <c r="BB45" i="8" s="1"/>
  <c r="AE45" i="8"/>
  <c r="BA45" i="8" s="1"/>
  <c r="AD45" i="8"/>
  <c r="AZ45" i="8" s="1"/>
  <c r="AC45" i="8"/>
  <c r="AY45" i="8" s="1"/>
  <c r="AB45" i="8"/>
  <c r="AA45" i="8"/>
  <c r="Z45" i="8"/>
  <c r="Y45" i="8"/>
  <c r="AV45" i="8" s="1"/>
  <c r="AT40" i="8"/>
  <c r="BP40" i="8" s="1"/>
  <c r="AS40" i="8"/>
  <c r="BO40" i="8" s="1"/>
  <c r="AR40" i="8"/>
  <c r="BN40" i="8" s="1"/>
  <c r="AQ40" i="8"/>
  <c r="BM40" i="8" s="1"/>
  <c r="AP40" i="8"/>
  <c r="BL40" i="8" s="1"/>
  <c r="AO40" i="8"/>
  <c r="BK40" i="8" s="1"/>
  <c r="AN40" i="8"/>
  <c r="BJ40" i="8" s="1"/>
  <c r="AM40" i="8"/>
  <c r="BI40" i="8" s="1"/>
  <c r="AL40" i="8"/>
  <c r="BH40" i="8" s="1"/>
  <c r="AK40" i="8"/>
  <c r="BG40" i="8" s="1"/>
  <c r="AJ40" i="8"/>
  <c r="BF40" i="8" s="1"/>
  <c r="AI40" i="8"/>
  <c r="BE40" i="8" s="1"/>
  <c r="AH40" i="8"/>
  <c r="BD40" i="8" s="1"/>
  <c r="AG40" i="8"/>
  <c r="BC40" i="8" s="1"/>
  <c r="AF40" i="8"/>
  <c r="BB40" i="8" s="1"/>
  <c r="AE40" i="8"/>
  <c r="BA40" i="8" s="1"/>
  <c r="AD40" i="8"/>
  <c r="AZ40" i="8" s="1"/>
  <c r="AC40" i="8"/>
  <c r="AY40" i="8" s="1"/>
  <c r="AB40" i="8"/>
  <c r="AA40" i="8"/>
  <c r="Z40" i="8"/>
  <c r="Y40" i="8"/>
  <c r="AT36" i="8"/>
  <c r="BP36" i="8" s="1"/>
  <c r="AS36" i="8"/>
  <c r="BO36" i="8" s="1"/>
  <c r="AR36" i="8"/>
  <c r="BN36" i="8" s="1"/>
  <c r="AQ36" i="8"/>
  <c r="BM36" i="8" s="1"/>
  <c r="AP36" i="8"/>
  <c r="BL36" i="8" s="1"/>
  <c r="AO36" i="8"/>
  <c r="BK36" i="8" s="1"/>
  <c r="AN36" i="8"/>
  <c r="BJ36" i="8" s="1"/>
  <c r="AM36" i="8"/>
  <c r="BI36" i="8" s="1"/>
  <c r="AL36" i="8"/>
  <c r="BH36" i="8" s="1"/>
  <c r="AK36" i="8"/>
  <c r="BG36" i="8" s="1"/>
  <c r="AJ36" i="8"/>
  <c r="BF36" i="8" s="1"/>
  <c r="AI36" i="8"/>
  <c r="BE36" i="8" s="1"/>
  <c r="AH36" i="8"/>
  <c r="BD36" i="8" s="1"/>
  <c r="AG36" i="8"/>
  <c r="BC36" i="8" s="1"/>
  <c r="AF36" i="8"/>
  <c r="BB36" i="8" s="1"/>
  <c r="AE36" i="8"/>
  <c r="BA36" i="8" s="1"/>
  <c r="AD36" i="8"/>
  <c r="AZ36" i="8" s="1"/>
  <c r="AC36" i="8"/>
  <c r="AY36" i="8" s="1"/>
  <c r="AB36" i="8"/>
  <c r="AA36" i="8"/>
  <c r="Z36" i="8"/>
  <c r="Y36" i="8"/>
  <c r="AT38" i="8"/>
  <c r="BP38" i="8" s="1"/>
  <c r="AS38" i="8"/>
  <c r="BO38" i="8" s="1"/>
  <c r="AR38" i="8"/>
  <c r="BN38" i="8" s="1"/>
  <c r="AQ38" i="8"/>
  <c r="BM38" i="8" s="1"/>
  <c r="AP38" i="8"/>
  <c r="BL38" i="8" s="1"/>
  <c r="AO38" i="8"/>
  <c r="BK38" i="8" s="1"/>
  <c r="AN38" i="8"/>
  <c r="BJ38" i="8" s="1"/>
  <c r="AM38" i="8"/>
  <c r="BI38" i="8" s="1"/>
  <c r="AL38" i="8"/>
  <c r="BH38" i="8" s="1"/>
  <c r="AK38" i="8"/>
  <c r="BG38" i="8" s="1"/>
  <c r="AJ38" i="8"/>
  <c r="BF38" i="8" s="1"/>
  <c r="AI38" i="8"/>
  <c r="BE38" i="8" s="1"/>
  <c r="AH38" i="8"/>
  <c r="BD38" i="8" s="1"/>
  <c r="AG38" i="8"/>
  <c r="BC38" i="8" s="1"/>
  <c r="AF38" i="8"/>
  <c r="BB38" i="8" s="1"/>
  <c r="AE38" i="8"/>
  <c r="BA38" i="8" s="1"/>
  <c r="AD38" i="8"/>
  <c r="AZ38" i="8" s="1"/>
  <c r="AC38" i="8"/>
  <c r="AY38" i="8" s="1"/>
  <c r="AB38" i="8"/>
  <c r="AA38" i="8"/>
  <c r="Z38" i="8"/>
  <c r="Y38" i="8"/>
  <c r="AT42" i="8"/>
  <c r="BP42" i="8" s="1"/>
  <c r="AS42" i="8"/>
  <c r="BO42" i="8" s="1"/>
  <c r="AR42" i="8"/>
  <c r="BN42" i="8" s="1"/>
  <c r="AQ42" i="8"/>
  <c r="BM42" i="8" s="1"/>
  <c r="AP42" i="8"/>
  <c r="BL42" i="8" s="1"/>
  <c r="AO42" i="8"/>
  <c r="BK42" i="8" s="1"/>
  <c r="AN42" i="8"/>
  <c r="BJ42" i="8" s="1"/>
  <c r="AM42" i="8"/>
  <c r="BI42" i="8" s="1"/>
  <c r="AL42" i="8"/>
  <c r="BH42" i="8" s="1"/>
  <c r="AK42" i="8"/>
  <c r="BG42" i="8" s="1"/>
  <c r="AJ42" i="8"/>
  <c r="BF42" i="8" s="1"/>
  <c r="AI42" i="8"/>
  <c r="BE42" i="8" s="1"/>
  <c r="AH42" i="8"/>
  <c r="BD42" i="8" s="1"/>
  <c r="AG42" i="8"/>
  <c r="BC42" i="8" s="1"/>
  <c r="AF42" i="8"/>
  <c r="BB42" i="8" s="1"/>
  <c r="AE42" i="8"/>
  <c r="BA42" i="8" s="1"/>
  <c r="AD42" i="8"/>
  <c r="AZ42" i="8" s="1"/>
  <c r="AC42" i="8"/>
  <c r="AY42" i="8" s="1"/>
  <c r="AB42" i="8"/>
  <c r="AA42" i="8"/>
  <c r="Z42" i="8"/>
  <c r="Y42" i="8"/>
  <c r="AT32" i="8"/>
  <c r="BP32" i="8" s="1"/>
  <c r="AS32" i="8"/>
  <c r="BO32" i="8" s="1"/>
  <c r="AR32" i="8"/>
  <c r="BN32" i="8" s="1"/>
  <c r="AQ32" i="8"/>
  <c r="BM32" i="8" s="1"/>
  <c r="AP32" i="8"/>
  <c r="BL32" i="8" s="1"/>
  <c r="AO32" i="8"/>
  <c r="BK32" i="8" s="1"/>
  <c r="AN32" i="8"/>
  <c r="BJ32" i="8" s="1"/>
  <c r="AM32" i="8"/>
  <c r="BI32" i="8" s="1"/>
  <c r="AL32" i="8"/>
  <c r="BH32" i="8" s="1"/>
  <c r="AK32" i="8"/>
  <c r="BG32" i="8" s="1"/>
  <c r="AJ32" i="8"/>
  <c r="BF32" i="8" s="1"/>
  <c r="AI32" i="8"/>
  <c r="BE32" i="8" s="1"/>
  <c r="AH32" i="8"/>
  <c r="BD32" i="8" s="1"/>
  <c r="AG32" i="8"/>
  <c r="BC32" i="8" s="1"/>
  <c r="AF32" i="8"/>
  <c r="BB32" i="8" s="1"/>
  <c r="AE32" i="8"/>
  <c r="BA32" i="8" s="1"/>
  <c r="AD32" i="8"/>
  <c r="AZ32" i="8" s="1"/>
  <c r="AC32" i="8"/>
  <c r="AY32" i="8" s="1"/>
  <c r="AB32" i="8"/>
  <c r="AA32" i="8"/>
  <c r="Z32" i="8"/>
  <c r="Y32" i="8"/>
  <c r="AV32" i="8" s="1"/>
  <c r="AT34" i="8"/>
  <c r="BP34" i="8" s="1"/>
  <c r="AS34" i="8"/>
  <c r="BO34" i="8" s="1"/>
  <c r="AR34" i="8"/>
  <c r="BN34" i="8" s="1"/>
  <c r="AQ34" i="8"/>
  <c r="BM34" i="8" s="1"/>
  <c r="AP34" i="8"/>
  <c r="BL34" i="8" s="1"/>
  <c r="AO34" i="8"/>
  <c r="BK34" i="8" s="1"/>
  <c r="AN34" i="8"/>
  <c r="BJ34" i="8" s="1"/>
  <c r="AM34" i="8"/>
  <c r="BI34" i="8" s="1"/>
  <c r="AL34" i="8"/>
  <c r="BH34" i="8" s="1"/>
  <c r="AK34" i="8"/>
  <c r="BG34" i="8" s="1"/>
  <c r="AJ34" i="8"/>
  <c r="BF34" i="8" s="1"/>
  <c r="AI34" i="8"/>
  <c r="BE34" i="8" s="1"/>
  <c r="AH34" i="8"/>
  <c r="BD34" i="8" s="1"/>
  <c r="AG34" i="8"/>
  <c r="BC34" i="8" s="1"/>
  <c r="AF34" i="8"/>
  <c r="BB34" i="8" s="1"/>
  <c r="AE34" i="8"/>
  <c r="BA34" i="8" s="1"/>
  <c r="AD34" i="8"/>
  <c r="AZ34" i="8" s="1"/>
  <c r="AC34" i="8"/>
  <c r="AY34" i="8" s="1"/>
  <c r="AB34" i="8"/>
  <c r="AA34" i="8"/>
  <c r="Z34" i="8"/>
  <c r="Y34" i="8"/>
  <c r="BO39" i="8"/>
  <c r="AT39" i="8"/>
  <c r="BP39" i="8" s="1"/>
  <c r="AS39" i="8"/>
  <c r="AR39" i="8"/>
  <c r="BN39" i="8" s="1"/>
  <c r="AQ39" i="8"/>
  <c r="BM39" i="8" s="1"/>
  <c r="AP39" i="8"/>
  <c r="BL39" i="8" s="1"/>
  <c r="AO39" i="8"/>
  <c r="BK39" i="8" s="1"/>
  <c r="AN39" i="8"/>
  <c r="BJ39" i="8" s="1"/>
  <c r="AM39" i="8"/>
  <c r="BI39" i="8" s="1"/>
  <c r="AL39" i="8"/>
  <c r="BH39" i="8" s="1"/>
  <c r="AK39" i="8"/>
  <c r="BG39" i="8" s="1"/>
  <c r="AJ39" i="8"/>
  <c r="BF39" i="8" s="1"/>
  <c r="AI39" i="8"/>
  <c r="BE39" i="8" s="1"/>
  <c r="AH39" i="8"/>
  <c r="BD39" i="8" s="1"/>
  <c r="AG39" i="8"/>
  <c r="BC39" i="8" s="1"/>
  <c r="AF39" i="8"/>
  <c r="BB39" i="8" s="1"/>
  <c r="AE39" i="8"/>
  <c r="BA39" i="8" s="1"/>
  <c r="AD39" i="8"/>
  <c r="AZ39" i="8" s="1"/>
  <c r="AC39" i="8"/>
  <c r="AY39" i="8" s="1"/>
  <c r="AB39" i="8"/>
  <c r="AA39" i="8"/>
  <c r="Z39" i="8"/>
  <c r="Y39" i="8"/>
  <c r="AT35" i="8"/>
  <c r="BP35" i="8" s="1"/>
  <c r="AS35" i="8"/>
  <c r="BO35" i="8" s="1"/>
  <c r="AR35" i="8"/>
  <c r="BN35" i="8" s="1"/>
  <c r="AQ35" i="8"/>
  <c r="BM35" i="8" s="1"/>
  <c r="AP35" i="8"/>
  <c r="BL35" i="8" s="1"/>
  <c r="AO35" i="8"/>
  <c r="BK35" i="8" s="1"/>
  <c r="AN35" i="8"/>
  <c r="BJ35" i="8" s="1"/>
  <c r="AM35" i="8"/>
  <c r="BI35" i="8" s="1"/>
  <c r="AL35" i="8"/>
  <c r="BH35" i="8" s="1"/>
  <c r="AK35" i="8"/>
  <c r="BG35" i="8" s="1"/>
  <c r="AJ35" i="8"/>
  <c r="BF35" i="8" s="1"/>
  <c r="AI35" i="8"/>
  <c r="BE35" i="8" s="1"/>
  <c r="AH35" i="8"/>
  <c r="BD35" i="8" s="1"/>
  <c r="AG35" i="8"/>
  <c r="BC35" i="8" s="1"/>
  <c r="AF35" i="8"/>
  <c r="BB35" i="8" s="1"/>
  <c r="AE35" i="8"/>
  <c r="BA35" i="8" s="1"/>
  <c r="AD35" i="8"/>
  <c r="AZ35" i="8" s="1"/>
  <c r="AC35" i="8"/>
  <c r="AY35" i="8" s="1"/>
  <c r="AB35" i="8"/>
  <c r="AA35" i="8"/>
  <c r="Z35" i="8"/>
  <c r="AV35" i="8" s="1"/>
  <c r="Y35" i="8"/>
  <c r="AT37" i="8"/>
  <c r="BP37" i="8" s="1"/>
  <c r="AS37" i="8"/>
  <c r="BO37" i="8" s="1"/>
  <c r="AR37" i="8"/>
  <c r="BN37" i="8" s="1"/>
  <c r="AQ37" i="8"/>
  <c r="BM37" i="8" s="1"/>
  <c r="AP37" i="8"/>
  <c r="BL37" i="8" s="1"/>
  <c r="AO37" i="8"/>
  <c r="BK37" i="8" s="1"/>
  <c r="AN37" i="8"/>
  <c r="BJ37" i="8" s="1"/>
  <c r="AM37" i="8"/>
  <c r="BI37" i="8" s="1"/>
  <c r="AL37" i="8"/>
  <c r="BH37" i="8" s="1"/>
  <c r="AK37" i="8"/>
  <c r="BG37" i="8" s="1"/>
  <c r="AJ37" i="8"/>
  <c r="BF37" i="8" s="1"/>
  <c r="AI37" i="8"/>
  <c r="BE37" i="8" s="1"/>
  <c r="AH37" i="8"/>
  <c r="BD37" i="8" s="1"/>
  <c r="AG37" i="8"/>
  <c r="BC37" i="8" s="1"/>
  <c r="AF37" i="8"/>
  <c r="BB37" i="8" s="1"/>
  <c r="AE37" i="8"/>
  <c r="BA37" i="8" s="1"/>
  <c r="AD37" i="8"/>
  <c r="AZ37" i="8" s="1"/>
  <c r="AC37" i="8"/>
  <c r="AY37" i="8" s="1"/>
  <c r="AB37" i="8"/>
  <c r="AA37" i="8"/>
  <c r="Z37" i="8"/>
  <c r="Y37" i="8"/>
  <c r="AT41" i="8"/>
  <c r="BP41" i="8" s="1"/>
  <c r="AS41" i="8"/>
  <c r="BO41" i="8" s="1"/>
  <c r="AR41" i="8"/>
  <c r="BN41" i="8" s="1"/>
  <c r="AQ41" i="8"/>
  <c r="BM41" i="8" s="1"/>
  <c r="AP41" i="8"/>
  <c r="BL41" i="8" s="1"/>
  <c r="AO41" i="8"/>
  <c r="BK41" i="8" s="1"/>
  <c r="AN41" i="8"/>
  <c r="BJ41" i="8" s="1"/>
  <c r="AM41" i="8"/>
  <c r="BI41" i="8" s="1"/>
  <c r="AL41" i="8"/>
  <c r="BH41" i="8" s="1"/>
  <c r="AK41" i="8"/>
  <c r="BG41" i="8" s="1"/>
  <c r="AJ41" i="8"/>
  <c r="BF41" i="8" s="1"/>
  <c r="AI41" i="8"/>
  <c r="BE41" i="8" s="1"/>
  <c r="AH41" i="8"/>
  <c r="BD41" i="8" s="1"/>
  <c r="AG41" i="8"/>
  <c r="BC41" i="8" s="1"/>
  <c r="AF41" i="8"/>
  <c r="BB41" i="8" s="1"/>
  <c r="AE41" i="8"/>
  <c r="BA41" i="8" s="1"/>
  <c r="AD41" i="8"/>
  <c r="AZ41" i="8" s="1"/>
  <c r="AC41" i="8"/>
  <c r="AY41" i="8" s="1"/>
  <c r="AB41" i="8"/>
  <c r="AA41" i="8"/>
  <c r="Z41" i="8"/>
  <c r="Y41" i="8"/>
  <c r="AT31" i="8"/>
  <c r="BP31" i="8" s="1"/>
  <c r="AS31" i="8"/>
  <c r="BO31" i="8" s="1"/>
  <c r="AR31" i="8"/>
  <c r="BN31" i="8" s="1"/>
  <c r="AQ31" i="8"/>
  <c r="BM31" i="8" s="1"/>
  <c r="AP31" i="8"/>
  <c r="BL31" i="8" s="1"/>
  <c r="AO31" i="8"/>
  <c r="BK31" i="8" s="1"/>
  <c r="AN31" i="8"/>
  <c r="BJ31" i="8" s="1"/>
  <c r="AM31" i="8"/>
  <c r="BI31" i="8" s="1"/>
  <c r="AL31" i="8"/>
  <c r="BH31" i="8" s="1"/>
  <c r="AK31" i="8"/>
  <c r="BG31" i="8" s="1"/>
  <c r="AJ31" i="8"/>
  <c r="BF31" i="8" s="1"/>
  <c r="AI31" i="8"/>
  <c r="BE31" i="8" s="1"/>
  <c r="AH31" i="8"/>
  <c r="BD31" i="8" s="1"/>
  <c r="AG31" i="8"/>
  <c r="BC31" i="8" s="1"/>
  <c r="AF31" i="8"/>
  <c r="BB31" i="8" s="1"/>
  <c r="AE31" i="8"/>
  <c r="BA31" i="8" s="1"/>
  <c r="AD31" i="8"/>
  <c r="AZ31" i="8" s="1"/>
  <c r="AC31" i="8"/>
  <c r="AY31" i="8" s="1"/>
  <c r="AB31" i="8"/>
  <c r="AA31" i="8"/>
  <c r="AW31" i="8" s="1"/>
  <c r="Z31" i="8"/>
  <c r="Y31" i="8"/>
  <c r="BP33" i="8"/>
  <c r="AT33" i="8"/>
  <c r="AS33" i="8"/>
  <c r="BO33" i="8" s="1"/>
  <c r="AR33" i="8"/>
  <c r="BN33" i="8" s="1"/>
  <c r="AQ33" i="8"/>
  <c r="BM33" i="8" s="1"/>
  <c r="AP33" i="8"/>
  <c r="BL33" i="8" s="1"/>
  <c r="AO33" i="8"/>
  <c r="BK33" i="8" s="1"/>
  <c r="AN33" i="8"/>
  <c r="BJ33" i="8" s="1"/>
  <c r="AM33" i="8"/>
  <c r="BI33" i="8" s="1"/>
  <c r="AL33" i="8"/>
  <c r="BH33" i="8" s="1"/>
  <c r="AK33" i="8"/>
  <c r="BG33" i="8" s="1"/>
  <c r="AJ33" i="8"/>
  <c r="BF33" i="8" s="1"/>
  <c r="AI33" i="8"/>
  <c r="BE33" i="8" s="1"/>
  <c r="AH33" i="8"/>
  <c r="BD33" i="8" s="1"/>
  <c r="AG33" i="8"/>
  <c r="BC33" i="8" s="1"/>
  <c r="AF33" i="8"/>
  <c r="BB33" i="8" s="1"/>
  <c r="AE33" i="8"/>
  <c r="BA33" i="8" s="1"/>
  <c r="AD33" i="8"/>
  <c r="AZ33" i="8" s="1"/>
  <c r="AC33" i="8"/>
  <c r="AY33" i="8" s="1"/>
  <c r="AB33" i="8"/>
  <c r="AA33" i="8"/>
  <c r="AW33" i="8" s="1"/>
  <c r="Z33" i="8"/>
  <c r="Y33" i="8"/>
  <c r="AT30" i="8"/>
  <c r="BP30" i="8" s="1"/>
  <c r="AS30" i="8"/>
  <c r="BO30" i="8" s="1"/>
  <c r="AR30" i="8"/>
  <c r="BN30" i="8" s="1"/>
  <c r="AQ30" i="8"/>
  <c r="BM30" i="8" s="1"/>
  <c r="AP30" i="8"/>
  <c r="BL30" i="8" s="1"/>
  <c r="AO30" i="8"/>
  <c r="BK30" i="8" s="1"/>
  <c r="AN30" i="8"/>
  <c r="BJ30" i="8" s="1"/>
  <c r="AM30" i="8"/>
  <c r="BI30" i="8" s="1"/>
  <c r="AL30" i="8"/>
  <c r="BH30" i="8" s="1"/>
  <c r="AK30" i="8"/>
  <c r="BG30" i="8" s="1"/>
  <c r="AJ30" i="8"/>
  <c r="BF30" i="8" s="1"/>
  <c r="AI30" i="8"/>
  <c r="BE30" i="8" s="1"/>
  <c r="AH30" i="8"/>
  <c r="BD30" i="8" s="1"/>
  <c r="AG30" i="8"/>
  <c r="BC30" i="8" s="1"/>
  <c r="AF30" i="8"/>
  <c r="BB30" i="8" s="1"/>
  <c r="AE30" i="8"/>
  <c r="BA30" i="8" s="1"/>
  <c r="AD30" i="8"/>
  <c r="AZ30" i="8" s="1"/>
  <c r="AC30" i="8"/>
  <c r="AY30" i="8" s="1"/>
  <c r="AB30" i="8"/>
  <c r="AX30" i="8" s="1"/>
  <c r="AA30" i="8"/>
  <c r="Z30" i="8"/>
  <c r="Y30" i="8"/>
  <c r="AT28" i="8"/>
  <c r="BP28" i="8" s="1"/>
  <c r="AS28" i="8"/>
  <c r="BO28" i="8" s="1"/>
  <c r="AR28" i="8"/>
  <c r="BN28" i="8" s="1"/>
  <c r="AQ28" i="8"/>
  <c r="BM28" i="8" s="1"/>
  <c r="AP28" i="8"/>
  <c r="BL28" i="8" s="1"/>
  <c r="AO28" i="8"/>
  <c r="BK28" i="8" s="1"/>
  <c r="AN28" i="8"/>
  <c r="BJ28" i="8" s="1"/>
  <c r="AM28" i="8"/>
  <c r="BI28" i="8" s="1"/>
  <c r="AL28" i="8"/>
  <c r="BH28" i="8" s="1"/>
  <c r="AK28" i="8"/>
  <c r="BG28" i="8" s="1"/>
  <c r="AJ28" i="8"/>
  <c r="BF28" i="8" s="1"/>
  <c r="AI28" i="8"/>
  <c r="BE28" i="8" s="1"/>
  <c r="AH28" i="8"/>
  <c r="BD28" i="8" s="1"/>
  <c r="AG28" i="8"/>
  <c r="BC28" i="8" s="1"/>
  <c r="AF28" i="8"/>
  <c r="BB28" i="8" s="1"/>
  <c r="AE28" i="8"/>
  <c r="BA28" i="8" s="1"/>
  <c r="AD28" i="8"/>
  <c r="AZ28" i="8" s="1"/>
  <c r="AC28" i="8"/>
  <c r="AY28" i="8" s="1"/>
  <c r="AB28" i="8"/>
  <c r="AA28" i="8"/>
  <c r="Z28" i="8"/>
  <c r="Y28" i="8"/>
  <c r="AT26" i="8"/>
  <c r="BP26" i="8" s="1"/>
  <c r="AS26" i="8"/>
  <c r="BO26" i="8" s="1"/>
  <c r="AR26" i="8"/>
  <c r="BN26" i="8" s="1"/>
  <c r="AQ26" i="8"/>
  <c r="BM26" i="8" s="1"/>
  <c r="AP26" i="8"/>
  <c r="BL26" i="8" s="1"/>
  <c r="AO26" i="8"/>
  <c r="BK26" i="8" s="1"/>
  <c r="AN26" i="8"/>
  <c r="BJ26" i="8" s="1"/>
  <c r="AM26" i="8"/>
  <c r="BI26" i="8" s="1"/>
  <c r="AL26" i="8"/>
  <c r="BH26" i="8" s="1"/>
  <c r="AK26" i="8"/>
  <c r="BG26" i="8" s="1"/>
  <c r="AJ26" i="8"/>
  <c r="BF26" i="8" s="1"/>
  <c r="AI26" i="8"/>
  <c r="BE26" i="8" s="1"/>
  <c r="AH26" i="8"/>
  <c r="BD26" i="8" s="1"/>
  <c r="AG26" i="8"/>
  <c r="BC26" i="8" s="1"/>
  <c r="AF26" i="8"/>
  <c r="BB26" i="8" s="1"/>
  <c r="AE26" i="8"/>
  <c r="BA26" i="8" s="1"/>
  <c r="AD26" i="8"/>
  <c r="AZ26" i="8" s="1"/>
  <c r="AC26" i="8"/>
  <c r="AY26" i="8" s="1"/>
  <c r="AB26" i="8"/>
  <c r="AA26" i="8"/>
  <c r="Z26" i="8"/>
  <c r="Y26" i="8"/>
  <c r="AT24" i="8"/>
  <c r="BP24" i="8" s="1"/>
  <c r="AS24" i="8"/>
  <c r="BO24" i="8" s="1"/>
  <c r="AR24" i="8"/>
  <c r="BN24" i="8" s="1"/>
  <c r="AQ24" i="8"/>
  <c r="BM24" i="8" s="1"/>
  <c r="AP24" i="8"/>
  <c r="BL24" i="8" s="1"/>
  <c r="AO24" i="8"/>
  <c r="BK24" i="8" s="1"/>
  <c r="AN24" i="8"/>
  <c r="BJ24" i="8" s="1"/>
  <c r="AM24" i="8"/>
  <c r="BI24" i="8" s="1"/>
  <c r="AL24" i="8"/>
  <c r="BH24" i="8" s="1"/>
  <c r="AK24" i="8"/>
  <c r="BG24" i="8" s="1"/>
  <c r="AJ24" i="8"/>
  <c r="BF24" i="8" s="1"/>
  <c r="AI24" i="8"/>
  <c r="BE24" i="8" s="1"/>
  <c r="AH24" i="8"/>
  <c r="BD24" i="8" s="1"/>
  <c r="AG24" i="8"/>
  <c r="BC24" i="8" s="1"/>
  <c r="AF24" i="8"/>
  <c r="BB24" i="8" s="1"/>
  <c r="AE24" i="8"/>
  <c r="BA24" i="8" s="1"/>
  <c r="AD24" i="8"/>
  <c r="AZ24" i="8" s="1"/>
  <c r="AC24" i="8"/>
  <c r="AY24" i="8" s="1"/>
  <c r="AB24" i="8"/>
  <c r="AA24" i="8"/>
  <c r="Z24" i="8"/>
  <c r="Y24" i="8"/>
  <c r="AT22" i="8"/>
  <c r="BP22" i="8" s="1"/>
  <c r="AS22" i="8"/>
  <c r="BO22" i="8" s="1"/>
  <c r="AR22" i="8"/>
  <c r="BN22" i="8" s="1"/>
  <c r="AQ22" i="8"/>
  <c r="BM22" i="8" s="1"/>
  <c r="AP22" i="8"/>
  <c r="BL22" i="8" s="1"/>
  <c r="AO22" i="8"/>
  <c r="BK22" i="8" s="1"/>
  <c r="AN22" i="8"/>
  <c r="BJ22" i="8" s="1"/>
  <c r="AM22" i="8"/>
  <c r="BI22" i="8" s="1"/>
  <c r="AL22" i="8"/>
  <c r="BH22" i="8" s="1"/>
  <c r="AK22" i="8"/>
  <c r="BG22" i="8" s="1"/>
  <c r="AJ22" i="8"/>
  <c r="BF22" i="8" s="1"/>
  <c r="AI22" i="8"/>
  <c r="BE22" i="8" s="1"/>
  <c r="AH22" i="8"/>
  <c r="BD22" i="8" s="1"/>
  <c r="AG22" i="8"/>
  <c r="BC22" i="8" s="1"/>
  <c r="AF22" i="8"/>
  <c r="BB22" i="8" s="1"/>
  <c r="AE22" i="8"/>
  <c r="BA22" i="8" s="1"/>
  <c r="AD22" i="8"/>
  <c r="AZ22" i="8" s="1"/>
  <c r="AC22" i="8"/>
  <c r="AY22" i="8" s="1"/>
  <c r="AB22" i="8"/>
  <c r="AA22" i="8"/>
  <c r="Z22" i="8"/>
  <c r="Y22" i="8"/>
  <c r="AT20" i="8"/>
  <c r="BP20" i="8" s="1"/>
  <c r="AS20" i="8"/>
  <c r="BO20" i="8" s="1"/>
  <c r="AR20" i="8"/>
  <c r="BN20" i="8" s="1"/>
  <c r="AQ20" i="8"/>
  <c r="BM20" i="8" s="1"/>
  <c r="AP20" i="8"/>
  <c r="BL20" i="8" s="1"/>
  <c r="AO20" i="8"/>
  <c r="BK20" i="8" s="1"/>
  <c r="AN20" i="8"/>
  <c r="BJ20" i="8" s="1"/>
  <c r="AM20" i="8"/>
  <c r="BI20" i="8" s="1"/>
  <c r="AL20" i="8"/>
  <c r="BH20" i="8" s="1"/>
  <c r="AK20" i="8"/>
  <c r="BG20" i="8" s="1"/>
  <c r="AJ20" i="8"/>
  <c r="BF20" i="8" s="1"/>
  <c r="AI20" i="8"/>
  <c r="BE20" i="8" s="1"/>
  <c r="AH20" i="8"/>
  <c r="BD20" i="8" s="1"/>
  <c r="AG20" i="8"/>
  <c r="BC20" i="8" s="1"/>
  <c r="AF20" i="8"/>
  <c r="BB20" i="8" s="1"/>
  <c r="AE20" i="8"/>
  <c r="BA20" i="8" s="1"/>
  <c r="AD20" i="8"/>
  <c r="AZ20" i="8" s="1"/>
  <c r="AC20" i="8"/>
  <c r="AY20" i="8" s="1"/>
  <c r="AB20" i="8"/>
  <c r="AA20" i="8"/>
  <c r="Z20" i="8"/>
  <c r="Y20" i="8"/>
  <c r="BM29" i="8"/>
  <c r="AT29" i="8"/>
  <c r="BP29" i="8" s="1"/>
  <c r="AS29" i="8"/>
  <c r="BO29" i="8" s="1"/>
  <c r="AR29" i="8"/>
  <c r="BN29" i="8" s="1"/>
  <c r="AQ29" i="8"/>
  <c r="AP29" i="8"/>
  <c r="BL29" i="8" s="1"/>
  <c r="AO29" i="8"/>
  <c r="BK29" i="8" s="1"/>
  <c r="AN29" i="8"/>
  <c r="BJ29" i="8" s="1"/>
  <c r="AM29" i="8"/>
  <c r="BI29" i="8" s="1"/>
  <c r="AL29" i="8"/>
  <c r="BH29" i="8" s="1"/>
  <c r="AK29" i="8"/>
  <c r="BG29" i="8" s="1"/>
  <c r="AJ29" i="8"/>
  <c r="BF29" i="8" s="1"/>
  <c r="AI29" i="8"/>
  <c r="BE29" i="8" s="1"/>
  <c r="AH29" i="8"/>
  <c r="BD29" i="8" s="1"/>
  <c r="AG29" i="8"/>
  <c r="BC29" i="8" s="1"/>
  <c r="AF29" i="8"/>
  <c r="BB29" i="8" s="1"/>
  <c r="AE29" i="8"/>
  <c r="BA29" i="8" s="1"/>
  <c r="AD29" i="8"/>
  <c r="AZ29" i="8" s="1"/>
  <c r="AC29" i="8"/>
  <c r="AY29" i="8" s="1"/>
  <c r="AB29" i="8"/>
  <c r="AA29" i="8"/>
  <c r="Z29" i="8"/>
  <c r="Y29" i="8"/>
  <c r="AT27" i="8"/>
  <c r="BP27" i="8" s="1"/>
  <c r="AS27" i="8"/>
  <c r="BO27" i="8" s="1"/>
  <c r="AR27" i="8"/>
  <c r="BN27" i="8" s="1"/>
  <c r="AQ27" i="8"/>
  <c r="BM27" i="8" s="1"/>
  <c r="AP27" i="8"/>
  <c r="BL27" i="8" s="1"/>
  <c r="AO27" i="8"/>
  <c r="BK27" i="8" s="1"/>
  <c r="AN27" i="8"/>
  <c r="BJ27" i="8" s="1"/>
  <c r="AM27" i="8"/>
  <c r="BI27" i="8" s="1"/>
  <c r="AL27" i="8"/>
  <c r="BH27" i="8" s="1"/>
  <c r="AK27" i="8"/>
  <c r="BG27" i="8" s="1"/>
  <c r="AJ27" i="8"/>
  <c r="BF27" i="8" s="1"/>
  <c r="AI27" i="8"/>
  <c r="BE27" i="8" s="1"/>
  <c r="AH27" i="8"/>
  <c r="BD27" i="8" s="1"/>
  <c r="AG27" i="8"/>
  <c r="BC27" i="8" s="1"/>
  <c r="AF27" i="8"/>
  <c r="BB27" i="8" s="1"/>
  <c r="AE27" i="8"/>
  <c r="BA27" i="8" s="1"/>
  <c r="AD27" i="8"/>
  <c r="AZ27" i="8" s="1"/>
  <c r="AC27" i="8"/>
  <c r="AY27" i="8" s="1"/>
  <c r="AB27" i="8"/>
  <c r="AA27" i="8"/>
  <c r="Z27" i="8"/>
  <c r="Y27" i="8"/>
  <c r="AT25" i="8"/>
  <c r="BP25" i="8" s="1"/>
  <c r="AS25" i="8"/>
  <c r="BO25" i="8" s="1"/>
  <c r="AR25" i="8"/>
  <c r="BN25" i="8" s="1"/>
  <c r="AQ25" i="8"/>
  <c r="BM25" i="8" s="1"/>
  <c r="AP25" i="8"/>
  <c r="BL25" i="8" s="1"/>
  <c r="AO25" i="8"/>
  <c r="BK25" i="8" s="1"/>
  <c r="AN25" i="8"/>
  <c r="BJ25" i="8" s="1"/>
  <c r="AM25" i="8"/>
  <c r="BI25" i="8" s="1"/>
  <c r="AL25" i="8"/>
  <c r="BH25" i="8" s="1"/>
  <c r="AK25" i="8"/>
  <c r="BG25" i="8" s="1"/>
  <c r="AJ25" i="8"/>
  <c r="BF25" i="8" s="1"/>
  <c r="AI25" i="8"/>
  <c r="BE25" i="8" s="1"/>
  <c r="AH25" i="8"/>
  <c r="BD25" i="8" s="1"/>
  <c r="AG25" i="8"/>
  <c r="BC25" i="8" s="1"/>
  <c r="AF25" i="8"/>
  <c r="BB25" i="8" s="1"/>
  <c r="AE25" i="8"/>
  <c r="BA25" i="8" s="1"/>
  <c r="AD25" i="8"/>
  <c r="AZ25" i="8" s="1"/>
  <c r="AC25" i="8"/>
  <c r="AY25" i="8" s="1"/>
  <c r="AB25" i="8"/>
  <c r="AA25" i="8"/>
  <c r="Z25" i="8"/>
  <c r="Y25" i="8"/>
  <c r="AT23" i="8"/>
  <c r="BP23" i="8" s="1"/>
  <c r="AS23" i="8"/>
  <c r="BO23" i="8" s="1"/>
  <c r="AR23" i="8"/>
  <c r="BN23" i="8" s="1"/>
  <c r="AQ23" i="8"/>
  <c r="BM23" i="8" s="1"/>
  <c r="AP23" i="8"/>
  <c r="BL23" i="8" s="1"/>
  <c r="AO23" i="8"/>
  <c r="BK23" i="8" s="1"/>
  <c r="AN23" i="8"/>
  <c r="BJ23" i="8" s="1"/>
  <c r="AM23" i="8"/>
  <c r="BI23" i="8" s="1"/>
  <c r="AL23" i="8"/>
  <c r="BH23" i="8" s="1"/>
  <c r="AK23" i="8"/>
  <c r="BG23" i="8" s="1"/>
  <c r="AJ23" i="8"/>
  <c r="BF23" i="8" s="1"/>
  <c r="AI23" i="8"/>
  <c r="BE23" i="8" s="1"/>
  <c r="AH23" i="8"/>
  <c r="BD23" i="8" s="1"/>
  <c r="AG23" i="8"/>
  <c r="BC23" i="8" s="1"/>
  <c r="AF23" i="8"/>
  <c r="BB23" i="8" s="1"/>
  <c r="AE23" i="8"/>
  <c r="BA23" i="8" s="1"/>
  <c r="AD23" i="8"/>
  <c r="AZ23" i="8" s="1"/>
  <c r="AC23" i="8"/>
  <c r="AY23" i="8" s="1"/>
  <c r="AB23" i="8"/>
  <c r="AA23" i="8"/>
  <c r="Z23" i="8"/>
  <c r="Y23" i="8"/>
  <c r="AT21" i="8"/>
  <c r="BP21" i="8" s="1"/>
  <c r="AS21" i="8"/>
  <c r="BO21" i="8" s="1"/>
  <c r="AR21" i="8"/>
  <c r="BN21" i="8" s="1"/>
  <c r="AQ21" i="8"/>
  <c r="BM21" i="8" s="1"/>
  <c r="AP21" i="8"/>
  <c r="BL21" i="8" s="1"/>
  <c r="AO21" i="8"/>
  <c r="BK21" i="8" s="1"/>
  <c r="AN21" i="8"/>
  <c r="BJ21" i="8" s="1"/>
  <c r="AM21" i="8"/>
  <c r="BI21" i="8" s="1"/>
  <c r="AL21" i="8"/>
  <c r="BH21" i="8" s="1"/>
  <c r="AK21" i="8"/>
  <c r="BG21" i="8" s="1"/>
  <c r="AJ21" i="8"/>
  <c r="BF21" i="8" s="1"/>
  <c r="AI21" i="8"/>
  <c r="BE21" i="8" s="1"/>
  <c r="AH21" i="8"/>
  <c r="BD21" i="8" s="1"/>
  <c r="AG21" i="8"/>
  <c r="BC21" i="8" s="1"/>
  <c r="AF21" i="8"/>
  <c r="BB21" i="8" s="1"/>
  <c r="AE21" i="8"/>
  <c r="BA21" i="8" s="1"/>
  <c r="AD21" i="8"/>
  <c r="AZ21" i="8" s="1"/>
  <c r="AC21" i="8"/>
  <c r="AY21" i="8" s="1"/>
  <c r="AB21" i="8"/>
  <c r="AA21" i="8"/>
  <c r="Z21" i="8"/>
  <c r="Y21" i="8"/>
  <c r="AV21" i="8" s="1"/>
  <c r="BB19" i="8"/>
  <c r="AT19" i="8"/>
  <c r="BP19" i="8" s="1"/>
  <c r="AS19" i="8"/>
  <c r="BO19" i="8" s="1"/>
  <c r="AR19" i="8"/>
  <c r="BN19" i="8" s="1"/>
  <c r="AQ19" i="8"/>
  <c r="BM19" i="8" s="1"/>
  <c r="AP19" i="8"/>
  <c r="BL19" i="8" s="1"/>
  <c r="AO19" i="8"/>
  <c r="BK19" i="8" s="1"/>
  <c r="AN19" i="8"/>
  <c r="BJ19" i="8" s="1"/>
  <c r="AM19" i="8"/>
  <c r="BI19" i="8" s="1"/>
  <c r="AL19" i="8"/>
  <c r="BH19" i="8" s="1"/>
  <c r="AK19" i="8"/>
  <c r="BG19" i="8" s="1"/>
  <c r="AJ19" i="8"/>
  <c r="BF19" i="8" s="1"/>
  <c r="AI19" i="8"/>
  <c r="BE19" i="8" s="1"/>
  <c r="AH19" i="8"/>
  <c r="BD19" i="8" s="1"/>
  <c r="AG19" i="8"/>
  <c r="BC19" i="8" s="1"/>
  <c r="AF19" i="8"/>
  <c r="AE19" i="8"/>
  <c r="BA19" i="8" s="1"/>
  <c r="AD19" i="8"/>
  <c r="AZ19" i="8" s="1"/>
  <c r="AC19" i="8"/>
  <c r="AY19" i="8" s="1"/>
  <c r="AB19" i="8"/>
  <c r="AA19" i="8"/>
  <c r="AW19" i="8" s="1"/>
  <c r="Z19" i="8"/>
  <c r="AV19" i="8" s="1"/>
  <c r="Y19" i="8"/>
  <c r="AT14" i="8"/>
  <c r="BP14" i="8" s="1"/>
  <c r="AS14" i="8"/>
  <c r="BO14" i="8" s="1"/>
  <c r="AR14" i="8"/>
  <c r="BN14" i="8" s="1"/>
  <c r="AQ14" i="8"/>
  <c r="BM14" i="8" s="1"/>
  <c r="AP14" i="8"/>
  <c r="BL14" i="8" s="1"/>
  <c r="AO14" i="8"/>
  <c r="BK14" i="8" s="1"/>
  <c r="AN14" i="8"/>
  <c r="BJ14" i="8" s="1"/>
  <c r="AM14" i="8"/>
  <c r="BI14" i="8" s="1"/>
  <c r="AL14" i="8"/>
  <c r="BH14" i="8" s="1"/>
  <c r="AK14" i="8"/>
  <c r="BG14" i="8" s="1"/>
  <c r="AJ14" i="8"/>
  <c r="BF14" i="8" s="1"/>
  <c r="AI14" i="8"/>
  <c r="BE14" i="8" s="1"/>
  <c r="AH14" i="8"/>
  <c r="BD14" i="8" s="1"/>
  <c r="AG14" i="8"/>
  <c r="BC14" i="8" s="1"/>
  <c r="AF14" i="8"/>
  <c r="BB14" i="8" s="1"/>
  <c r="AE14" i="8"/>
  <c r="BA14" i="8" s="1"/>
  <c r="AD14" i="8"/>
  <c r="AZ14" i="8" s="1"/>
  <c r="AC14" i="8"/>
  <c r="AY14" i="8" s="1"/>
  <c r="AB14" i="8"/>
  <c r="AA14" i="8"/>
  <c r="Z14" i="8"/>
  <c r="Y14" i="8"/>
  <c r="AT12" i="8"/>
  <c r="BP12" i="8" s="1"/>
  <c r="AS12" i="8"/>
  <c r="BO12" i="8" s="1"/>
  <c r="AR12" i="8"/>
  <c r="BN12" i="8" s="1"/>
  <c r="AQ12" i="8"/>
  <c r="BM12" i="8" s="1"/>
  <c r="AP12" i="8"/>
  <c r="BL12" i="8" s="1"/>
  <c r="AO12" i="8"/>
  <c r="BK12" i="8" s="1"/>
  <c r="AN12" i="8"/>
  <c r="BJ12" i="8" s="1"/>
  <c r="AM12" i="8"/>
  <c r="BI12" i="8" s="1"/>
  <c r="AL12" i="8"/>
  <c r="BH12" i="8" s="1"/>
  <c r="AK12" i="8"/>
  <c r="BG12" i="8" s="1"/>
  <c r="AJ12" i="8"/>
  <c r="BF12" i="8" s="1"/>
  <c r="AI12" i="8"/>
  <c r="BE12" i="8" s="1"/>
  <c r="AH12" i="8"/>
  <c r="BD12" i="8" s="1"/>
  <c r="AG12" i="8"/>
  <c r="BC12" i="8" s="1"/>
  <c r="AF12" i="8"/>
  <c r="BB12" i="8" s="1"/>
  <c r="AE12" i="8"/>
  <c r="BA12" i="8" s="1"/>
  <c r="AD12" i="8"/>
  <c r="AZ12" i="8" s="1"/>
  <c r="AC12" i="8"/>
  <c r="AY12" i="8" s="1"/>
  <c r="AB12" i="8"/>
  <c r="AA12" i="8"/>
  <c r="Z12" i="8"/>
  <c r="Y12" i="8"/>
  <c r="AT10" i="8"/>
  <c r="BP10" i="8" s="1"/>
  <c r="AS10" i="8"/>
  <c r="BO10" i="8" s="1"/>
  <c r="AR10" i="8"/>
  <c r="BN10" i="8" s="1"/>
  <c r="AQ10" i="8"/>
  <c r="BM10" i="8" s="1"/>
  <c r="AP10" i="8"/>
  <c r="BL10" i="8" s="1"/>
  <c r="AO10" i="8"/>
  <c r="BK10" i="8" s="1"/>
  <c r="AN10" i="8"/>
  <c r="BJ10" i="8" s="1"/>
  <c r="AM10" i="8"/>
  <c r="BI10" i="8" s="1"/>
  <c r="AL10" i="8"/>
  <c r="BH10" i="8" s="1"/>
  <c r="AK10" i="8"/>
  <c r="BG10" i="8" s="1"/>
  <c r="AJ10" i="8"/>
  <c r="BF10" i="8" s="1"/>
  <c r="AI10" i="8"/>
  <c r="BE10" i="8" s="1"/>
  <c r="AH10" i="8"/>
  <c r="BD10" i="8" s="1"/>
  <c r="AG10" i="8"/>
  <c r="BC10" i="8" s="1"/>
  <c r="AF10" i="8"/>
  <c r="BB10" i="8" s="1"/>
  <c r="AE10" i="8"/>
  <c r="BA10" i="8" s="1"/>
  <c r="AD10" i="8"/>
  <c r="AZ10" i="8" s="1"/>
  <c r="AC10" i="8"/>
  <c r="AY10" i="8" s="1"/>
  <c r="AB10" i="8"/>
  <c r="AA10" i="8"/>
  <c r="Z10" i="8"/>
  <c r="Y10" i="8"/>
  <c r="BK8" i="8"/>
  <c r="AT8" i="8"/>
  <c r="BP8" i="8" s="1"/>
  <c r="AS8" i="8"/>
  <c r="BO8" i="8" s="1"/>
  <c r="AR8" i="8"/>
  <c r="BN8" i="8" s="1"/>
  <c r="AQ8" i="8"/>
  <c r="BM8" i="8" s="1"/>
  <c r="AP8" i="8"/>
  <c r="BL8" i="8" s="1"/>
  <c r="AO8" i="8"/>
  <c r="AN8" i="8"/>
  <c r="BJ8" i="8" s="1"/>
  <c r="AM8" i="8"/>
  <c r="BI8" i="8" s="1"/>
  <c r="AL8" i="8"/>
  <c r="BH8" i="8" s="1"/>
  <c r="AK8" i="8"/>
  <c r="BG8" i="8" s="1"/>
  <c r="AJ8" i="8"/>
  <c r="BF8" i="8" s="1"/>
  <c r="AI8" i="8"/>
  <c r="BE8" i="8" s="1"/>
  <c r="AH8" i="8"/>
  <c r="BD8" i="8" s="1"/>
  <c r="AG8" i="8"/>
  <c r="BC8" i="8" s="1"/>
  <c r="AF8" i="8"/>
  <c r="BB8" i="8" s="1"/>
  <c r="AE8" i="8"/>
  <c r="BA8" i="8" s="1"/>
  <c r="AD8" i="8"/>
  <c r="AZ8" i="8" s="1"/>
  <c r="AC8" i="8"/>
  <c r="AY8" i="8" s="1"/>
  <c r="AB8" i="8"/>
  <c r="AA8" i="8"/>
  <c r="Z8" i="8"/>
  <c r="AV8" i="8" s="1"/>
  <c r="Y8" i="8"/>
  <c r="BN6" i="8"/>
  <c r="AT6" i="8"/>
  <c r="BP6" i="8" s="1"/>
  <c r="AS6" i="8"/>
  <c r="BO6" i="8" s="1"/>
  <c r="AR6" i="8"/>
  <c r="AQ6" i="8"/>
  <c r="BM6" i="8" s="1"/>
  <c r="AP6" i="8"/>
  <c r="BL6" i="8" s="1"/>
  <c r="AO6" i="8"/>
  <c r="BK6" i="8" s="1"/>
  <c r="AN6" i="8"/>
  <c r="BJ6" i="8" s="1"/>
  <c r="AM6" i="8"/>
  <c r="BI6" i="8" s="1"/>
  <c r="AL6" i="8"/>
  <c r="BH6" i="8" s="1"/>
  <c r="AK6" i="8"/>
  <c r="BG6" i="8" s="1"/>
  <c r="AJ6" i="8"/>
  <c r="BF6" i="8" s="1"/>
  <c r="AI6" i="8"/>
  <c r="BE6" i="8" s="1"/>
  <c r="AH6" i="8"/>
  <c r="BD6" i="8" s="1"/>
  <c r="AG6" i="8"/>
  <c r="BC6" i="8" s="1"/>
  <c r="AF6" i="8"/>
  <c r="BB6" i="8" s="1"/>
  <c r="AE6" i="8"/>
  <c r="BA6" i="8" s="1"/>
  <c r="AD6" i="8"/>
  <c r="AZ6" i="8" s="1"/>
  <c r="AC6" i="8"/>
  <c r="AY6" i="8" s="1"/>
  <c r="AB6" i="8"/>
  <c r="AA6" i="8"/>
  <c r="Z6" i="8"/>
  <c r="Y6" i="8"/>
  <c r="AU6" i="8" s="1"/>
  <c r="AT4" i="8"/>
  <c r="BP4" i="8" s="1"/>
  <c r="AS4" i="8"/>
  <c r="BO4" i="8" s="1"/>
  <c r="AR4" i="8"/>
  <c r="BN4" i="8" s="1"/>
  <c r="AQ4" i="8"/>
  <c r="BM4" i="8" s="1"/>
  <c r="AP4" i="8"/>
  <c r="BL4" i="8" s="1"/>
  <c r="AO4" i="8"/>
  <c r="BK4" i="8" s="1"/>
  <c r="AN4" i="8"/>
  <c r="BJ4" i="8" s="1"/>
  <c r="AM4" i="8"/>
  <c r="BI4" i="8" s="1"/>
  <c r="AL4" i="8"/>
  <c r="BH4" i="8" s="1"/>
  <c r="AK4" i="8"/>
  <c r="BG4" i="8" s="1"/>
  <c r="AJ4" i="8"/>
  <c r="BF4" i="8" s="1"/>
  <c r="AI4" i="8"/>
  <c r="BE4" i="8" s="1"/>
  <c r="AH4" i="8"/>
  <c r="BD4" i="8" s="1"/>
  <c r="AG4" i="8"/>
  <c r="BC4" i="8" s="1"/>
  <c r="AF4" i="8"/>
  <c r="BB4" i="8" s="1"/>
  <c r="AE4" i="8"/>
  <c r="BA4" i="8" s="1"/>
  <c r="AD4" i="8"/>
  <c r="AZ4" i="8" s="1"/>
  <c r="AC4" i="8"/>
  <c r="AY4" i="8" s="1"/>
  <c r="AB4" i="8"/>
  <c r="AA4" i="8"/>
  <c r="Z4" i="8"/>
  <c r="Y4" i="8"/>
  <c r="AT13" i="8"/>
  <c r="BP13" i="8" s="1"/>
  <c r="AS13" i="8"/>
  <c r="BO13" i="8" s="1"/>
  <c r="AR13" i="8"/>
  <c r="BN13" i="8" s="1"/>
  <c r="AQ13" i="8"/>
  <c r="BM13" i="8" s="1"/>
  <c r="AP13" i="8"/>
  <c r="BL13" i="8" s="1"/>
  <c r="AO13" i="8"/>
  <c r="BK13" i="8" s="1"/>
  <c r="AN13" i="8"/>
  <c r="BJ13" i="8" s="1"/>
  <c r="AM13" i="8"/>
  <c r="BI13" i="8" s="1"/>
  <c r="AL13" i="8"/>
  <c r="BH13" i="8" s="1"/>
  <c r="AK13" i="8"/>
  <c r="BG13" i="8" s="1"/>
  <c r="AJ13" i="8"/>
  <c r="BF13" i="8" s="1"/>
  <c r="AI13" i="8"/>
  <c r="BE13" i="8" s="1"/>
  <c r="AH13" i="8"/>
  <c r="BD13" i="8" s="1"/>
  <c r="AG13" i="8"/>
  <c r="BC13" i="8" s="1"/>
  <c r="AF13" i="8"/>
  <c r="BB13" i="8" s="1"/>
  <c r="AE13" i="8"/>
  <c r="BA13" i="8" s="1"/>
  <c r="AD13" i="8"/>
  <c r="AZ13" i="8" s="1"/>
  <c r="AC13" i="8"/>
  <c r="AY13" i="8" s="1"/>
  <c r="AB13" i="8"/>
  <c r="AA13" i="8"/>
  <c r="Z13" i="8"/>
  <c r="AV13" i="8" s="1"/>
  <c r="Y13" i="8"/>
  <c r="BD11" i="8"/>
  <c r="AT11" i="8"/>
  <c r="BP11" i="8" s="1"/>
  <c r="AS11" i="8"/>
  <c r="BO11" i="8" s="1"/>
  <c r="AR11" i="8"/>
  <c r="BN11" i="8" s="1"/>
  <c r="AQ11" i="8"/>
  <c r="BM11" i="8" s="1"/>
  <c r="AP11" i="8"/>
  <c r="BL11" i="8" s="1"/>
  <c r="AO11" i="8"/>
  <c r="BK11" i="8" s="1"/>
  <c r="AN11" i="8"/>
  <c r="BJ11" i="8" s="1"/>
  <c r="AM11" i="8"/>
  <c r="BI11" i="8" s="1"/>
  <c r="AL11" i="8"/>
  <c r="BH11" i="8" s="1"/>
  <c r="AK11" i="8"/>
  <c r="BG11" i="8" s="1"/>
  <c r="AJ11" i="8"/>
  <c r="BF11" i="8" s="1"/>
  <c r="AI11" i="8"/>
  <c r="BE11" i="8" s="1"/>
  <c r="AH11" i="8"/>
  <c r="AG11" i="8"/>
  <c r="BC11" i="8" s="1"/>
  <c r="AF11" i="8"/>
  <c r="BB11" i="8" s="1"/>
  <c r="AE11" i="8"/>
  <c r="BA11" i="8" s="1"/>
  <c r="AD11" i="8"/>
  <c r="AZ11" i="8" s="1"/>
  <c r="AC11" i="8"/>
  <c r="AY11" i="8" s="1"/>
  <c r="AB11" i="8"/>
  <c r="AX11" i="8" s="1"/>
  <c r="AA11" i="8"/>
  <c r="Z11" i="8"/>
  <c r="Y11" i="8"/>
  <c r="AT9" i="8"/>
  <c r="BP9" i="8" s="1"/>
  <c r="AS9" i="8"/>
  <c r="BO9" i="8" s="1"/>
  <c r="AR9" i="8"/>
  <c r="BN9" i="8" s="1"/>
  <c r="AQ9" i="8"/>
  <c r="BM9" i="8" s="1"/>
  <c r="AP9" i="8"/>
  <c r="BL9" i="8" s="1"/>
  <c r="AO9" i="8"/>
  <c r="BK9" i="8" s="1"/>
  <c r="AN9" i="8"/>
  <c r="BJ9" i="8" s="1"/>
  <c r="AM9" i="8"/>
  <c r="BI9" i="8" s="1"/>
  <c r="AL9" i="8"/>
  <c r="BH9" i="8" s="1"/>
  <c r="AK9" i="8"/>
  <c r="BG9" i="8" s="1"/>
  <c r="AJ9" i="8"/>
  <c r="BF9" i="8" s="1"/>
  <c r="AI9" i="8"/>
  <c r="BE9" i="8" s="1"/>
  <c r="AH9" i="8"/>
  <c r="BD9" i="8" s="1"/>
  <c r="AG9" i="8"/>
  <c r="BC9" i="8" s="1"/>
  <c r="AF9" i="8"/>
  <c r="BB9" i="8" s="1"/>
  <c r="AE9" i="8"/>
  <c r="BA9" i="8" s="1"/>
  <c r="AD9" i="8"/>
  <c r="AZ9" i="8" s="1"/>
  <c r="AC9" i="8"/>
  <c r="AY9" i="8" s="1"/>
  <c r="AB9" i="8"/>
  <c r="AA9" i="8"/>
  <c r="Z9" i="8"/>
  <c r="Y9" i="8"/>
  <c r="AT7" i="8"/>
  <c r="BP7" i="8" s="1"/>
  <c r="AS7" i="8"/>
  <c r="BO7" i="8" s="1"/>
  <c r="AR7" i="8"/>
  <c r="BN7" i="8" s="1"/>
  <c r="AQ7" i="8"/>
  <c r="BM7" i="8" s="1"/>
  <c r="AP7" i="8"/>
  <c r="BL7" i="8" s="1"/>
  <c r="AO7" i="8"/>
  <c r="BK7" i="8" s="1"/>
  <c r="AN7" i="8"/>
  <c r="BJ7" i="8" s="1"/>
  <c r="AM7" i="8"/>
  <c r="BI7" i="8" s="1"/>
  <c r="AL7" i="8"/>
  <c r="BH7" i="8" s="1"/>
  <c r="AK7" i="8"/>
  <c r="BG7" i="8" s="1"/>
  <c r="AJ7" i="8"/>
  <c r="BF7" i="8" s="1"/>
  <c r="AI7" i="8"/>
  <c r="BE7" i="8" s="1"/>
  <c r="AH7" i="8"/>
  <c r="BD7" i="8" s="1"/>
  <c r="AG7" i="8"/>
  <c r="BC7" i="8" s="1"/>
  <c r="AF7" i="8"/>
  <c r="BB7" i="8" s="1"/>
  <c r="AE7" i="8"/>
  <c r="BA7" i="8" s="1"/>
  <c r="AD7" i="8"/>
  <c r="AZ7" i="8" s="1"/>
  <c r="AC7" i="8"/>
  <c r="AY7" i="8" s="1"/>
  <c r="AB7" i="8"/>
  <c r="AA7" i="8"/>
  <c r="Z7" i="8"/>
  <c r="Y7" i="8"/>
  <c r="AV7" i="8" s="1"/>
  <c r="AT5" i="8"/>
  <c r="BP5" i="8" s="1"/>
  <c r="AS5" i="8"/>
  <c r="BO5" i="8" s="1"/>
  <c r="AR5" i="8"/>
  <c r="BN5" i="8" s="1"/>
  <c r="AQ5" i="8"/>
  <c r="BM5" i="8" s="1"/>
  <c r="AP5" i="8"/>
  <c r="BL5" i="8" s="1"/>
  <c r="AO5" i="8"/>
  <c r="BK5" i="8" s="1"/>
  <c r="AN5" i="8"/>
  <c r="BJ5" i="8" s="1"/>
  <c r="AM5" i="8"/>
  <c r="BI5" i="8" s="1"/>
  <c r="AL5" i="8"/>
  <c r="BH5" i="8" s="1"/>
  <c r="AK5" i="8"/>
  <c r="BG5" i="8" s="1"/>
  <c r="AJ5" i="8"/>
  <c r="BF5" i="8" s="1"/>
  <c r="AI5" i="8"/>
  <c r="BE5" i="8" s="1"/>
  <c r="AH5" i="8"/>
  <c r="BD5" i="8" s="1"/>
  <c r="AG5" i="8"/>
  <c r="BC5" i="8" s="1"/>
  <c r="AF5" i="8"/>
  <c r="BB5" i="8" s="1"/>
  <c r="AE5" i="8"/>
  <c r="BA5" i="8" s="1"/>
  <c r="AD5" i="8"/>
  <c r="AZ5" i="8" s="1"/>
  <c r="AC5" i="8"/>
  <c r="AY5" i="8" s="1"/>
  <c r="AB5" i="8"/>
  <c r="AA5" i="8"/>
  <c r="Z5" i="8"/>
  <c r="Y5" i="8"/>
  <c r="BB3" i="8"/>
  <c r="AT3" i="8"/>
  <c r="BP3" i="8" s="1"/>
  <c r="AS3" i="8"/>
  <c r="BO3" i="8" s="1"/>
  <c r="AR3" i="8"/>
  <c r="BN3" i="8" s="1"/>
  <c r="AQ3" i="8"/>
  <c r="BM3" i="8" s="1"/>
  <c r="AP3" i="8"/>
  <c r="BL3" i="8" s="1"/>
  <c r="AO3" i="8"/>
  <c r="BK3" i="8" s="1"/>
  <c r="AN3" i="8"/>
  <c r="BJ3" i="8" s="1"/>
  <c r="AM3" i="8"/>
  <c r="BI3" i="8" s="1"/>
  <c r="AL3" i="8"/>
  <c r="BH3" i="8" s="1"/>
  <c r="AK3" i="8"/>
  <c r="BG3" i="8" s="1"/>
  <c r="AJ3" i="8"/>
  <c r="BF3" i="8" s="1"/>
  <c r="AI3" i="8"/>
  <c r="BE3" i="8" s="1"/>
  <c r="AH3" i="8"/>
  <c r="BD3" i="8" s="1"/>
  <c r="AG3" i="8"/>
  <c r="BC3" i="8" s="1"/>
  <c r="AF3" i="8"/>
  <c r="AE3" i="8"/>
  <c r="BA3" i="8" s="1"/>
  <c r="AD3" i="8"/>
  <c r="AZ3" i="8" s="1"/>
  <c r="AC3" i="8"/>
  <c r="AY3" i="8" s="1"/>
  <c r="AB3" i="8"/>
  <c r="AA3" i="8"/>
  <c r="Z3" i="8"/>
  <c r="Y3" i="8"/>
  <c r="AV3" i="8" s="1"/>
  <c r="L30" i="7"/>
  <c r="K30" i="7"/>
  <c r="L28" i="7"/>
  <c r="K28" i="7"/>
  <c r="N28" i="7" s="1"/>
  <c r="L26" i="7"/>
  <c r="K26" i="7"/>
  <c r="L24" i="7"/>
  <c r="M24" i="7" s="1"/>
  <c r="K24" i="7"/>
  <c r="L22" i="7"/>
  <c r="K22" i="7"/>
  <c r="L20" i="7"/>
  <c r="K20" i="7"/>
  <c r="L29" i="7"/>
  <c r="K29" i="7"/>
  <c r="M29" i="7" s="1"/>
  <c r="L27" i="7"/>
  <c r="K27" i="7"/>
  <c r="L25" i="7"/>
  <c r="K25" i="7"/>
  <c r="L23" i="7"/>
  <c r="M23" i="7" s="1"/>
  <c r="K23" i="7"/>
  <c r="L21" i="7"/>
  <c r="K21" i="7"/>
  <c r="L19" i="7"/>
  <c r="K19" i="7"/>
  <c r="L14" i="7"/>
  <c r="K14" i="7"/>
  <c r="N14" i="7" s="1"/>
  <c r="L12" i="7"/>
  <c r="K12" i="7"/>
  <c r="L10" i="7"/>
  <c r="K10" i="7"/>
  <c r="L8" i="7"/>
  <c r="N8" i="7" s="1"/>
  <c r="K8" i="7"/>
  <c r="L6" i="7"/>
  <c r="K6" i="7"/>
  <c r="N6" i="7" s="1"/>
  <c r="L4" i="7"/>
  <c r="K4" i="7"/>
  <c r="L13" i="7"/>
  <c r="K13" i="7"/>
  <c r="L11" i="7"/>
  <c r="K11" i="7"/>
  <c r="L9" i="7"/>
  <c r="K9" i="7"/>
  <c r="L7" i="7"/>
  <c r="K7" i="7"/>
  <c r="L5" i="7"/>
  <c r="K5" i="7"/>
  <c r="N5" i="7" s="1"/>
  <c r="L3" i="7"/>
  <c r="K3" i="7"/>
  <c r="J30" i="6"/>
  <c r="I30" i="6"/>
  <c r="L30" i="6" s="1"/>
  <c r="J28" i="6"/>
  <c r="I28" i="6"/>
  <c r="L28" i="6" s="1"/>
  <c r="J26" i="6"/>
  <c r="I26" i="6"/>
  <c r="K26" i="6" s="1"/>
  <c r="J24" i="6"/>
  <c r="I24" i="6"/>
  <c r="J22" i="6"/>
  <c r="L22" i="6" s="1"/>
  <c r="I22" i="6"/>
  <c r="K22" i="6" s="1"/>
  <c r="J20" i="6"/>
  <c r="I20" i="6"/>
  <c r="L20" i="6" s="1"/>
  <c r="J29" i="6"/>
  <c r="I29" i="6"/>
  <c r="J27" i="6"/>
  <c r="I27" i="6"/>
  <c r="J25" i="6"/>
  <c r="I25" i="6"/>
  <c r="J23" i="6"/>
  <c r="I23" i="6"/>
  <c r="J21" i="6"/>
  <c r="K21" i="6" s="1"/>
  <c r="I21" i="6"/>
  <c r="L21" i="6" s="1"/>
  <c r="J19" i="6"/>
  <c r="I19" i="6"/>
  <c r="K19" i="6" s="1"/>
  <c r="J14" i="6"/>
  <c r="I14" i="6"/>
  <c r="J12" i="6"/>
  <c r="I12" i="6"/>
  <c r="J10" i="6"/>
  <c r="I10" i="6"/>
  <c r="K10" i="6" s="1"/>
  <c r="J8" i="6"/>
  <c r="L8" i="6" s="1"/>
  <c r="I8" i="6"/>
  <c r="J6" i="6"/>
  <c r="L6" i="6" s="1"/>
  <c r="I6" i="6"/>
  <c r="J4" i="6"/>
  <c r="I4" i="6"/>
  <c r="L4" i="6" s="1"/>
  <c r="J13" i="6"/>
  <c r="I13" i="6"/>
  <c r="J11" i="6"/>
  <c r="I11" i="6"/>
  <c r="L11" i="6" s="1"/>
  <c r="J9" i="6"/>
  <c r="I9" i="6"/>
  <c r="K9" i="6" s="1"/>
  <c r="J7" i="6"/>
  <c r="I7" i="6"/>
  <c r="J5" i="6"/>
  <c r="I5" i="6"/>
  <c r="J3" i="6"/>
  <c r="I3" i="6"/>
  <c r="K3" i="6" s="1"/>
  <c r="AL30" i="5"/>
  <c r="AK30" i="5"/>
  <c r="AJ30" i="5"/>
  <c r="AF30" i="5"/>
  <c r="AE30" i="5"/>
  <c r="AD30" i="5"/>
  <c r="R30" i="5"/>
  <c r="Q30" i="5"/>
  <c r="P30" i="5"/>
  <c r="L30" i="5"/>
  <c r="W30" i="5" s="1"/>
  <c r="K30" i="5"/>
  <c r="J30" i="5"/>
  <c r="AL28" i="5"/>
  <c r="AK28" i="5"/>
  <c r="AP28" i="5" s="1"/>
  <c r="AJ28" i="5"/>
  <c r="AF28" i="5"/>
  <c r="AE28" i="5"/>
  <c r="AD28" i="5"/>
  <c r="R28" i="5"/>
  <c r="Q28" i="5"/>
  <c r="P28" i="5"/>
  <c r="L28" i="5"/>
  <c r="X28" i="5" s="1"/>
  <c r="K28" i="5"/>
  <c r="V28" i="5" s="1"/>
  <c r="J28" i="5"/>
  <c r="T28" i="5" s="1"/>
  <c r="AL26" i="5"/>
  <c r="AK26" i="5"/>
  <c r="AJ26" i="5"/>
  <c r="AN26" i="5" s="1"/>
  <c r="AF26" i="5"/>
  <c r="AE26" i="5"/>
  <c r="AD26" i="5"/>
  <c r="R26" i="5"/>
  <c r="Q26" i="5"/>
  <c r="P26" i="5"/>
  <c r="T26" i="5" s="1"/>
  <c r="L26" i="5"/>
  <c r="K26" i="5"/>
  <c r="J26" i="5"/>
  <c r="AL24" i="5"/>
  <c r="AK24" i="5"/>
  <c r="AJ24" i="5"/>
  <c r="AF24" i="5"/>
  <c r="AE24" i="5"/>
  <c r="AD24" i="5"/>
  <c r="R24" i="5"/>
  <c r="Q24" i="5"/>
  <c r="P24" i="5"/>
  <c r="L24" i="5"/>
  <c r="K24" i="5"/>
  <c r="J24" i="5"/>
  <c r="AL22" i="5"/>
  <c r="AK22" i="5"/>
  <c r="AJ22" i="5"/>
  <c r="AF22" i="5"/>
  <c r="AE22" i="5"/>
  <c r="AD22" i="5"/>
  <c r="R22" i="5"/>
  <c r="Q22" i="5"/>
  <c r="P22" i="5"/>
  <c r="L22" i="5"/>
  <c r="K22" i="5"/>
  <c r="V22" i="5" s="1"/>
  <c r="J22" i="5"/>
  <c r="AQ20" i="5"/>
  <c r="AP20" i="5"/>
  <c r="AL20" i="5"/>
  <c r="AK20" i="5"/>
  <c r="AJ20" i="5"/>
  <c r="AF20" i="5"/>
  <c r="AE20" i="5"/>
  <c r="AD20" i="5"/>
  <c r="R20" i="5"/>
  <c r="Q20" i="5"/>
  <c r="P20" i="5"/>
  <c r="L20" i="5"/>
  <c r="K20" i="5"/>
  <c r="J20" i="5"/>
  <c r="T20" i="5" s="1"/>
  <c r="AL29" i="5"/>
  <c r="AK29" i="5"/>
  <c r="AJ29" i="5"/>
  <c r="AF29" i="5"/>
  <c r="AQ29" i="5" s="1"/>
  <c r="AE29" i="5"/>
  <c r="AD29" i="5"/>
  <c r="R29" i="5"/>
  <c r="Q29" i="5"/>
  <c r="P29" i="5"/>
  <c r="L29" i="5"/>
  <c r="K29" i="5"/>
  <c r="V29" i="5" s="1"/>
  <c r="J29" i="5"/>
  <c r="AL27" i="5"/>
  <c r="AK27" i="5"/>
  <c r="AJ27" i="5"/>
  <c r="AF27" i="5"/>
  <c r="AR27" i="5" s="1"/>
  <c r="AE27" i="5"/>
  <c r="AD27" i="5"/>
  <c r="R27" i="5"/>
  <c r="Q27" i="5"/>
  <c r="P27" i="5"/>
  <c r="L27" i="5"/>
  <c r="K27" i="5"/>
  <c r="U27" i="5" s="1"/>
  <c r="J27" i="5"/>
  <c r="AL25" i="5"/>
  <c r="AK25" i="5"/>
  <c r="AJ25" i="5"/>
  <c r="AF25" i="5"/>
  <c r="AR25" i="5" s="1"/>
  <c r="AE25" i="5"/>
  <c r="AD25" i="5"/>
  <c r="R25" i="5"/>
  <c r="Q25" i="5"/>
  <c r="P25" i="5"/>
  <c r="L25" i="5"/>
  <c r="X25" i="5" s="1"/>
  <c r="K25" i="5"/>
  <c r="U25" i="5" s="1"/>
  <c r="J25" i="5"/>
  <c r="S25" i="5" s="1"/>
  <c r="AL23" i="5"/>
  <c r="AK23" i="5"/>
  <c r="AJ23" i="5"/>
  <c r="AF23" i="5"/>
  <c r="AQ23" i="5" s="1"/>
  <c r="AE23" i="5"/>
  <c r="AP23" i="5" s="1"/>
  <c r="AD23" i="5"/>
  <c r="R23" i="5"/>
  <c r="Q23" i="5"/>
  <c r="P23" i="5"/>
  <c r="L23" i="5"/>
  <c r="K23" i="5"/>
  <c r="J23" i="5"/>
  <c r="AL21" i="5"/>
  <c r="AK21" i="5"/>
  <c r="AJ21" i="5"/>
  <c r="AF21" i="5"/>
  <c r="AQ21" i="5" s="1"/>
  <c r="AE21" i="5"/>
  <c r="AD21" i="5"/>
  <c r="R21" i="5"/>
  <c r="Q21" i="5"/>
  <c r="P21" i="5"/>
  <c r="L21" i="5"/>
  <c r="K21" i="5"/>
  <c r="V21" i="5" s="1"/>
  <c r="J21" i="5"/>
  <c r="AL19" i="5"/>
  <c r="AK19" i="5"/>
  <c r="AJ19" i="5"/>
  <c r="AF19" i="5"/>
  <c r="AE19" i="5"/>
  <c r="AD19" i="5"/>
  <c r="AN19" i="5" s="1"/>
  <c r="R19" i="5"/>
  <c r="Q19" i="5"/>
  <c r="P19" i="5"/>
  <c r="L19" i="5"/>
  <c r="K19" i="5"/>
  <c r="J19" i="5"/>
  <c r="AL18" i="5"/>
  <c r="AK18" i="5"/>
  <c r="AJ18" i="5"/>
  <c r="AF18" i="5"/>
  <c r="AQ18" i="5" s="1"/>
  <c r="AE18" i="5"/>
  <c r="AD18" i="5"/>
  <c r="R18" i="5"/>
  <c r="Q18" i="5"/>
  <c r="P18" i="5"/>
  <c r="L18" i="5"/>
  <c r="K18" i="5"/>
  <c r="J18" i="5"/>
  <c r="AL17" i="5"/>
  <c r="AK17" i="5"/>
  <c r="AJ17" i="5"/>
  <c r="AF17" i="5"/>
  <c r="AQ17" i="5" s="1"/>
  <c r="AE17" i="5"/>
  <c r="AD17" i="5"/>
  <c r="R17" i="5"/>
  <c r="Q17" i="5"/>
  <c r="P17" i="5"/>
  <c r="T17" i="5" s="1"/>
  <c r="L17" i="5"/>
  <c r="K17" i="5"/>
  <c r="J17" i="5"/>
  <c r="AL16" i="5"/>
  <c r="AK16" i="5"/>
  <c r="AJ16" i="5"/>
  <c r="AF16" i="5"/>
  <c r="AR16" i="5" s="1"/>
  <c r="AE16" i="5"/>
  <c r="AO16" i="5" s="1"/>
  <c r="AD16" i="5"/>
  <c r="R16" i="5"/>
  <c r="Q16" i="5"/>
  <c r="P16" i="5"/>
  <c r="L16" i="5"/>
  <c r="K16" i="5"/>
  <c r="J16" i="5"/>
  <c r="T16" i="5" s="1"/>
  <c r="AL15" i="5"/>
  <c r="AK15" i="5"/>
  <c r="AJ15" i="5"/>
  <c r="AF15" i="5"/>
  <c r="AQ15" i="5" s="1"/>
  <c r="AE15" i="5"/>
  <c r="AD15" i="5"/>
  <c r="R15" i="5"/>
  <c r="Q15" i="5"/>
  <c r="P15" i="5"/>
  <c r="L15" i="5"/>
  <c r="X15" i="5" s="1"/>
  <c r="K15" i="5"/>
  <c r="U15" i="5" s="1"/>
  <c r="J15" i="5"/>
  <c r="AL14" i="5"/>
  <c r="AK14" i="5"/>
  <c r="AJ14" i="5"/>
  <c r="AF14" i="5"/>
  <c r="AE14" i="5"/>
  <c r="AD14" i="5"/>
  <c r="R14" i="5"/>
  <c r="Q14" i="5"/>
  <c r="P14" i="5"/>
  <c r="L14" i="5"/>
  <c r="K14" i="5"/>
  <c r="J14" i="5"/>
  <c r="AL12" i="5"/>
  <c r="AK12" i="5"/>
  <c r="AJ12" i="5"/>
  <c r="AF12" i="5"/>
  <c r="AQ12" i="5" s="1"/>
  <c r="AE12" i="5"/>
  <c r="AO12" i="5" s="1"/>
  <c r="AD12" i="5"/>
  <c r="R12" i="5"/>
  <c r="Q12" i="5"/>
  <c r="P12" i="5"/>
  <c r="L12" i="5"/>
  <c r="W12" i="5" s="1"/>
  <c r="K12" i="5"/>
  <c r="J12" i="5"/>
  <c r="AL10" i="5"/>
  <c r="AK10" i="5"/>
  <c r="AJ10" i="5"/>
  <c r="AN10" i="5" s="1"/>
  <c r="AF10" i="5"/>
  <c r="AR10" i="5" s="1"/>
  <c r="AE10" i="5"/>
  <c r="AD10" i="5"/>
  <c r="R10" i="5"/>
  <c r="Q10" i="5"/>
  <c r="P10" i="5"/>
  <c r="L10" i="5"/>
  <c r="X10" i="5" s="1"/>
  <c r="K10" i="5"/>
  <c r="J10" i="5"/>
  <c r="AL8" i="5"/>
  <c r="AK8" i="5"/>
  <c r="AJ8" i="5"/>
  <c r="AF8" i="5"/>
  <c r="AQ8" i="5" s="1"/>
  <c r="AE8" i="5"/>
  <c r="AP8" i="5" s="1"/>
  <c r="AD8" i="5"/>
  <c r="R8" i="5"/>
  <c r="Q8" i="5"/>
  <c r="P8" i="5"/>
  <c r="L8" i="5"/>
  <c r="K8" i="5"/>
  <c r="U8" i="5" s="1"/>
  <c r="J8" i="5"/>
  <c r="AL6" i="5"/>
  <c r="AK6" i="5"/>
  <c r="AJ6" i="5"/>
  <c r="AN6" i="5" s="1"/>
  <c r="AF6" i="5"/>
  <c r="AR6" i="5" s="1"/>
  <c r="AE6" i="5"/>
  <c r="AD6" i="5"/>
  <c r="R6" i="5"/>
  <c r="Q6" i="5"/>
  <c r="P6" i="5"/>
  <c r="T6" i="5" s="1"/>
  <c r="L6" i="5"/>
  <c r="K6" i="5"/>
  <c r="J6" i="5"/>
  <c r="AL4" i="5"/>
  <c r="AK4" i="5"/>
  <c r="AJ4" i="5"/>
  <c r="AF4" i="5"/>
  <c r="AE4" i="5"/>
  <c r="AD4" i="5"/>
  <c r="R4" i="5"/>
  <c r="Q4" i="5"/>
  <c r="P4" i="5"/>
  <c r="L4" i="5"/>
  <c r="K4" i="5"/>
  <c r="V4" i="5" s="1"/>
  <c r="J4" i="5"/>
  <c r="AL13" i="5"/>
  <c r="AK13" i="5"/>
  <c r="AJ13" i="5"/>
  <c r="AF13" i="5"/>
  <c r="AE13" i="5"/>
  <c r="AD13" i="5"/>
  <c r="R13" i="5"/>
  <c r="Q13" i="5"/>
  <c r="P13" i="5"/>
  <c r="L13" i="5"/>
  <c r="K13" i="5"/>
  <c r="J13" i="5"/>
  <c r="AL11" i="5"/>
  <c r="AK11" i="5"/>
  <c r="AJ11" i="5"/>
  <c r="AF11" i="5"/>
  <c r="AE11" i="5"/>
  <c r="AD11" i="5"/>
  <c r="R11" i="5"/>
  <c r="Q11" i="5"/>
  <c r="P11" i="5"/>
  <c r="L11" i="5"/>
  <c r="K11" i="5"/>
  <c r="J11" i="5"/>
  <c r="AL9" i="5"/>
  <c r="AK9" i="5"/>
  <c r="AJ9" i="5"/>
  <c r="AF9" i="5"/>
  <c r="AE9" i="5"/>
  <c r="AD9" i="5"/>
  <c r="R9" i="5"/>
  <c r="Q9" i="5"/>
  <c r="P9" i="5"/>
  <c r="L9" i="5"/>
  <c r="K9" i="5"/>
  <c r="J9" i="5"/>
  <c r="AL7" i="5"/>
  <c r="AK7" i="5"/>
  <c r="AJ7" i="5"/>
  <c r="AF7" i="5"/>
  <c r="AE7" i="5"/>
  <c r="AD7" i="5"/>
  <c r="R7" i="5"/>
  <c r="Q7" i="5"/>
  <c r="P7" i="5"/>
  <c r="L7" i="5"/>
  <c r="W7" i="5" s="1"/>
  <c r="K7" i="5"/>
  <c r="J7" i="5"/>
  <c r="AL5" i="5"/>
  <c r="AK5" i="5"/>
  <c r="AJ5" i="5"/>
  <c r="AF5" i="5"/>
  <c r="AE5" i="5"/>
  <c r="AO5" i="5" s="1"/>
  <c r="AD5" i="5"/>
  <c r="R5" i="5"/>
  <c r="Q5" i="5"/>
  <c r="P5" i="5"/>
  <c r="L5" i="5"/>
  <c r="K5" i="5"/>
  <c r="J5" i="5"/>
  <c r="AL3" i="5"/>
  <c r="AK3" i="5"/>
  <c r="AJ3" i="5"/>
  <c r="AN3" i="5" s="1"/>
  <c r="AF3" i="5"/>
  <c r="AR3" i="5" s="1"/>
  <c r="AE3" i="5"/>
  <c r="AO3" i="5" s="1"/>
  <c r="AD3" i="5"/>
  <c r="R3" i="5"/>
  <c r="Q3" i="5"/>
  <c r="P3" i="5"/>
  <c r="L3" i="5"/>
  <c r="K3" i="5"/>
  <c r="J3" i="5"/>
  <c r="R40" i="4"/>
  <c r="Q40" i="4"/>
  <c r="J40" i="4"/>
  <c r="I40" i="4"/>
  <c r="L40" i="4" s="1"/>
  <c r="R36" i="4"/>
  <c r="T36" i="4" s="1"/>
  <c r="Q36" i="4"/>
  <c r="J36" i="4"/>
  <c r="I36" i="4"/>
  <c r="U36" i="4" s="1"/>
  <c r="W36" i="4" s="1"/>
  <c r="R38" i="4"/>
  <c r="Q38" i="4"/>
  <c r="S38" i="4" s="1"/>
  <c r="J38" i="4"/>
  <c r="V38" i="4" s="1"/>
  <c r="X38" i="4" s="1"/>
  <c r="I38" i="4"/>
  <c r="R42" i="4"/>
  <c r="Q42" i="4"/>
  <c r="J42" i="4"/>
  <c r="V42" i="4" s="1"/>
  <c r="X42" i="4" s="1"/>
  <c r="I42" i="4"/>
  <c r="R32" i="4"/>
  <c r="Q32" i="4"/>
  <c r="J32" i="4"/>
  <c r="I32" i="4"/>
  <c r="U32" i="4" s="1"/>
  <c r="W32" i="4" s="1"/>
  <c r="R34" i="4"/>
  <c r="Q34" i="4"/>
  <c r="J34" i="4"/>
  <c r="I34" i="4"/>
  <c r="R39" i="4"/>
  <c r="Q39" i="4"/>
  <c r="S39" i="4" s="1"/>
  <c r="J39" i="4"/>
  <c r="V39" i="4" s="1"/>
  <c r="X39" i="4" s="1"/>
  <c r="I39" i="4"/>
  <c r="R35" i="4"/>
  <c r="Q35" i="4"/>
  <c r="T35" i="4" s="1"/>
  <c r="J35" i="4"/>
  <c r="I35" i="4"/>
  <c r="R37" i="4"/>
  <c r="Q37" i="4"/>
  <c r="J37" i="4"/>
  <c r="I37" i="4"/>
  <c r="R41" i="4"/>
  <c r="Q41" i="4"/>
  <c r="J41" i="4"/>
  <c r="I41" i="4"/>
  <c r="R31" i="4"/>
  <c r="Q31" i="4"/>
  <c r="J31" i="4"/>
  <c r="I31" i="4"/>
  <c r="L31" i="4" s="1"/>
  <c r="R33" i="4"/>
  <c r="Q33" i="4"/>
  <c r="J33" i="4"/>
  <c r="I33" i="4"/>
  <c r="R30" i="4"/>
  <c r="S30" i="4" s="1"/>
  <c r="Q30" i="4"/>
  <c r="J30" i="4"/>
  <c r="I30" i="4"/>
  <c r="R28" i="4"/>
  <c r="S28" i="4" s="1"/>
  <c r="Q28" i="4"/>
  <c r="J28" i="4"/>
  <c r="I28" i="4"/>
  <c r="U28" i="4" s="1"/>
  <c r="W28" i="4" s="1"/>
  <c r="R26" i="4"/>
  <c r="Q26" i="4"/>
  <c r="J26" i="4"/>
  <c r="V26" i="4" s="1"/>
  <c r="X26" i="4" s="1"/>
  <c r="I26" i="4"/>
  <c r="V24" i="4"/>
  <c r="X24" i="4" s="1"/>
  <c r="U24" i="4"/>
  <c r="W24" i="4" s="1"/>
  <c r="S24" i="4"/>
  <c r="R24" i="4"/>
  <c r="Q24" i="4"/>
  <c r="J24" i="4"/>
  <c r="L24" i="4" s="1"/>
  <c r="I24" i="4"/>
  <c r="R22" i="4"/>
  <c r="S22" i="4" s="1"/>
  <c r="Q22" i="4"/>
  <c r="J22" i="4"/>
  <c r="K22" i="4" s="1"/>
  <c r="I22" i="4"/>
  <c r="U22" i="4" s="1"/>
  <c r="W22" i="4" s="1"/>
  <c r="R20" i="4"/>
  <c r="Q20" i="4"/>
  <c r="J20" i="4"/>
  <c r="I20" i="4"/>
  <c r="U20" i="4" s="1"/>
  <c r="W20" i="4" s="1"/>
  <c r="R29" i="4"/>
  <c r="Q29" i="4"/>
  <c r="J29" i="4"/>
  <c r="I29" i="4"/>
  <c r="R27" i="4"/>
  <c r="Q27" i="4"/>
  <c r="J27" i="4"/>
  <c r="L27" i="4" s="1"/>
  <c r="I27" i="4"/>
  <c r="U27" i="4" s="1"/>
  <c r="W27" i="4" s="1"/>
  <c r="R25" i="4"/>
  <c r="Q25" i="4"/>
  <c r="J25" i="4"/>
  <c r="I25" i="4"/>
  <c r="R23" i="4"/>
  <c r="Q23" i="4"/>
  <c r="J23" i="4"/>
  <c r="I23" i="4"/>
  <c r="R21" i="4"/>
  <c r="Q21" i="4"/>
  <c r="S21" i="4" s="1"/>
  <c r="J21" i="4"/>
  <c r="V21" i="4" s="1"/>
  <c r="X21" i="4" s="1"/>
  <c r="I21" i="4"/>
  <c r="R19" i="4"/>
  <c r="T19" i="4" s="1"/>
  <c r="Q19" i="4"/>
  <c r="S19" i="4" s="1"/>
  <c r="J19" i="4"/>
  <c r="V19" i="4" s="1"/>
  <c r="X19" i="4" s="1"/>
  <c r="I19" i="4"/>
  <c r="U19" i="4" s="1"/>
  <c r="W19" i="4" s="1"/>
  <c r="Z19" i="4" s="1"/>
  <c r="R14" i="4"/>
  <c r="Q14" i="4"/>
  <c r="J14" i="4"/>
  <c r="I14" i="4"/>
  <c r="L14" i="4" s="1"/>
  <c r="R12" i="4"/>
  <c r="Q12" i="4"/>
  <c r="T12" i="4" s="1"/>
  <c r="J12" i="4"/>
  <c r="I12" i="4"/>
  <c r="L12" i="4" s="1"/>
  <c r="R10" i="4"/>
  <c r="Q10" i="4"/>
  <c r="J10" i="4"/>
  <c r="I10" i="4"/>
  <c r="R8" i="4"/>
  <c r="S8" i="4" s="1"/>
  <c r="Q8" i="4"/>
  <c r="J8" i="4"/>
  <c r="V8" i="4" s="1"/>
  <c r="X8" i="4" s="1"/>
  <c r="I8" i="4"/>
  <c r="U8" i="4" s="1"/>
  <c r="W8" i="4" s="1"/>
  <c r="R6" i="4"/>
  <c r="Q6" i="4"/>
  <c r="J6" i="4"/>
  <c r="I6" i="4"/>
  <c r="L6" i="4" s="1"/>
  <c r="R4" i="4"/>
  <c r="Q4" i="4"/>
  <c r="S4" i="4" s="1"/>
  <c r="J4" i="4"/>
  <c r="K4" i="4" s="1"/>
  <c r="I4" i="4"/>
  <c r="R13" i="4"/>
  <c r="Q13" i="4"/>
  <c r="J13" i="4"/>
  <c r="I13" i="4"/>
  <c r="V11" i="4"/>
  <c r="X11" i="4" s="1"/>
  <c r="R11" i="4"/>
  <c r="Q11" i="4"/>
  <c r="J11" i="4"/>
  <c r="I11" i="4"/>
  <c r="L11" i="4" s="1"/>
  <c r="R9" i="4"/>
  <c r="Q9" i="4"/>
  <c r="J9" i="4"/>
  <c r="I9" i="4"/>
  <c r="U9" i="4" s="1"/>
  <c r="W9" i="4" s="1"/>
  <c r="R7" i="4"/>
  <c r="S7" i="4" s="1"/>
  <c r="Q7" i="4"/>
  <c r="J7" i="4"/>
  <c r="V7" i="4" s="1"/>
  <c r="X7" i="4" s="1"/>
  <c r="I7" i="4"/>
  <c r="R5" i="4"/>
  <c r="Q5" i="4"/>
  <c r="T5" i="4" s="1"/>
  <c r="J5" i="4"/>
  <c r="V5" i="4" s="1"/>
  <c r="X5" i="4" s="1"/>
  <c r="I5" i="4"/>
  <c r="R3" i="4"/>
  <c r="Q3" i="4"/>
  <c r="J3" i="4"/>
  <c r="I3" i="4"/>
  <c r="K3" i="4" s="1"/>
  <c r="R30" i="3"/>
  <c r="Q30" i="3"/>
  <c r="T30" i="3" s="1"/>
  <c r="J30" i="3"/>
  <c r="I30" i="3"/>
  <c r="L30" i="3" s="1"/>
  <c r="R28" i="3"/>
  <c r="Q28" i="3"/>
  <c r="J28" i="3"/>
  <c r="K28" i="3" s="1"/>
  <c r="I28" i="3"/>
  <c r="L28" i="3" s="1"/>
  <c r="R26" i="3"/>
  <c r="Q26" i="3"/>
  <c r="S26" i="3" s="1"/>
  <c r="J26" i="3"/>
  <c r="I26" i="3"/>
  <c r="L26" i="3" s="1"/>
  <c r="R24" i="3"/>
  <c r="Q24" i="3"/>
  <c r="T24" i="3" s="1"/>
  <c r="J24" i="3"/>
  <c r="I24" i="3"/>
  <c r="L24" i="3" s="1"/>
  <c r="R22" i="3"/>
  <c r="Q22" i="3"/>
  <c r="T22" i="3" s="1"/>
  <c r="J22" i="3"/>
  <c r="I22" i="3"/>
  <c r="R20" i="3"/>
  <c r="Q20" i="3"/>
  <c r="S20" i="3" s="1"/>
  <c r="J20" i="3"/>
  <c r="I20" i="3"/>
  <c r="L20" i="3" s="1"/>
  <c r="R29" i="3"/>
  <c r="Q29" i="3"/>
  <c r="J29" i="3"/>
  <c r="I29" i="3"/>
  <c r="R27" i="3"/>
  <c r="Q27" i="3"/>
  <c r="J27" i="3"/>
  <c r="I27" i="3"/>
  <c r="R25" i="3"/>
  <c r="Q25" i="3"/>
  <c r="J25" i="3"/>
  <c r="I25" i="3"/>
  <c r="L25" i="3" s="1"/>
  <c r="R23" i="3"/>
  <c r="Q23" i="3"/>
  <c r="J23" i="3"/>
  <c r="I23" i="3"/>
  <c r="R21" i="3"/>
  <c r="Q21" i="3"/>
  <c r="T21" i="3" s="1"/>
  <c r="J21" i="3"/>
  <c r="K21" i="3" s="1"/>
  <c r="I21" i="3"/>
  <c r="R19" i="3"/>
  <c r="Q19" i="3"/>
  <c r="T19" i="3" s="1"/>
  <c r="K19" i="3"/>
  <c r="J19" i="3"/>
  <c r="I19" i="3"/>
  <c r="L19" i="3" s="1"/>
  <c r="R18" i="3"/>
  <c r="Q18" i="3"/>
  <c r="T18" i="3" s="1"/>
  <c r="J18" i="3"/>
  <c r="I18" i="3"/>
  <c r="R17" i="3"/>
  <c r="S17" i="3" s="1"/>
  <c r="Q17" i="3"/>
  <c r="J17" i="3"/>
  <c r="I17" i="3"/>
  <c r="R16" i="3"/>
  <c r="Q16" i="3"/>
  <c r="J16" i="3"/>
  <c r="I16" i="3"/>
  <c r="L16" i="3" s="1"/>
  <c r="R15" i="3"/>
  <c r="Q15" i="3"/>
  <c r="J15" i="3"/>
  <c r="I15" i="3"/>
  <c r="L15" i="3" s="1"/>
  <c r="R14" i="3"/>
  <c r="Q14" i="3"/>
  <c r="J14" i="3"/>
  <c r="I14" i="3"/>
  <c r="R12" i="3"/>
  <c r="Q12" i="3"/>
  <c r="J12" i="3"/>
  <c r="I12" i="3"/>
  <c r="R10" i="3"/>
  <c r="Q10" i="3"/>
  <c r="T10" i="3" s="1"/>
  <c r="J10" i="3"/>
  <c r="I10" i="3"/>
  <c r="K10" i="3" s="1"/>
  <c r="R8" i="3"/>
  <c r="S8" i="3" s="1"/>
  <c r="Q8" i="3"/>
  <c r="J8" i="3"/>
  <c r="K8" i="3" s="1"/>
  <c r="I8" i="3"/>
  <c r="R6" i="3"/>
  <c r="Q6" i="3"/>
  <c r="J6" i="3"/>
  <c r="I6" i="3"/>
  <c r="R4" i="3"/>
  <c r="Q4" i="3"/>
  <c r="T4" i="3" s="1"/>
  <c r="J4" i="3"/>
  <c r="I4" i="3"/>
  <c r="K4" i="3" s="1"/>
  <c r="R13" i="3"/>
  <c r="S13" i="3" s="1"/>
  <c r="Q13" i="3"/>
  <c r="J13" i="3"/>
  <c r="I13" i="3"/>
  <c r="R11" i="3"/>
  <c r="Q11" i="3"/>
  <c r="J11" i="3"/>
  <c r="I11" i="3"/>
  <c r="L11" i="3" s="1"/>
  <c r="R9" i="3"/>
  <c r="Q9" i="3"/>
  <c r="J9" i="3"/>
  <c r="I9" i="3"/>
  <c r="R7" i="3"/>
  <c r="Q7" i="3"/>
  <c r="J7" i="3"/>
  <c r="I7" i="3"/>
  <c r="L7" i="3" s="1"/>
  <c r="R5" i="3"/>
  <c r="Q5" i="3"/>
  <c r="J5" i="3"/>
  <c r="I5" i="3"/>
  <c r="L5" i="3" s="1"/>
  <c r="R3" i="3"/>
  <c r="Q3" i="3"/>
  <c r="J3" i="3"/>
  <c r="I3" i="3"/>
  <c r="K3" i="3" s="1"/>
  <c r="J52" i="2"/>
  <c r="K52" i="2" s="1"/>
  <c r="J48" i="2"/>
  <c r="K48" i="2" s="1"/>
  <c r="J50" i="2"/>
  <c r="K50" i="2" s="1"/>
  <c r="J54" i="2"/>
  <c r="K54" i="2" s="1"/>
  <c r="J44" i="2"/>
  <c r="K44" i="2" s="1"/>
  <c r="J46" i="2"/>
  <c r="K46" i="2" s="1"/>
  <c r="J40" i="2"/>
  <c r="K40" i="2" s="1"/>
  <c r="J36" i="2"/>
  <c r="K36" i="2" s="1"/>
  <c r="J38" i="2"/>
  <c r="K38" i="2" s="1"/>
  <c r="J42" i="2"/>
  <c r="K42" i="2" s="1"/>
  <c r="J32" i="2"/>
  <c r="K32" i="2" s="1"/>
  <c r="J34" i="2"/>
  <c r="K34" i="2" s="1"/>
  <c r="J30" i="2"/>
  <c r="K30" i="2" s="1"/>
  <c r="J28" i="2"/>
  <c r="K28" i="2" s="1"/>
  <c r="J26" i="2"/>
  <c r="K26" i="2" s="1"/>
  <c r="J24" i="2"/>
  <c r="K24" i="2" s="1"/>
  <c r="J22" i="2"/>
  <c r="K22" i="2" s="1"/>
  <c r="J20" i="2"/>
  <c r="K20" i="2" s="1"/>
  <c r="J18" i="2"/>
  <c r="J16" i="2"/>
  <c r="J14" i="2"/>
  <c r="K14" i="2" s="1"/>
  <c r="J12" i="2"/>
  <c r="K12" i="2" s="1"/>
  <c r="J10" i="2"/>
  <c r="K10" i="2" s="1"/>
  <c r="J8" i="2"/>
  <c r="J13" i="2"/>
  <c r="J11" i="2"/>
  <c r="J9" i="2"/>
  <c r="J7" i="2"/>
  <c r="J5" i="2"/>
  <c r="J3" i="2"/>
  <c r="AJ3" i="10" l="1"/>
  <c r="AD7" i="10"/>
  <c r="W9" i="10"/>
  <c r="X11" i="10"/>
  <c r="Q13" i="10"/>
  <c r="R4" i="10"/>
  <c r="K6" i="10"/>
  <c r="L8" i="10"/>
  <c r="AI8" i="10"/>
  <c r="AJ10" i="10"/>
  <c r="AC12" i="10"/>
  <c r="AD14" i="10"/>
  <c r="W19" i="10"/>
  <c r="L27" i="10"/>
  <c r="AJ29" i="10"/>
  <c r="AD22" i="10"/>
  <c r="L47" i="10"/>
  <c r="AD51" i="10"/>
  <c r="L54" i="10"/>
  <c r="Q28" i="10"/>
  <c r="K30" i="10"/>
  <c r="AI33" i="10"/>
  <c r="AC41" i="10"/>
  <c r="W35" i="10"/>
  <c r="Q34" i="10"/>
  <c r="K42" i="10"/>
  <c r="AI38" i="10"/>
  <c r="AC40" i="10"/>
  <c r="W43" i="10"/>
  <c r="AI47" i="10"/>
  <c r="Q44" i="10"/>
  <c r="AJ52" i="10"/>
  <c r="K3" i="10"/>
  <c r="AI5" i="10"/>
  <c r="AC9" i="10"/>
  <c r="W13" i="10"/>
  <c r="Q6" i="10"/>
  <c r="K10" i="10"/>
  <c r="AI12" i="10"/>
  <c r="W26" i="10"/>
  <c r="L33" i="10"/>
  <c r="AJ31" i="10"/>
  <c r="AD37" i="10"/>
  <c r="X39" i="10"/>
  <c r="R32" i="10"/>
  <c r="L38" i="10"/>
  <c r="AJ36" i="10"/>
  <c r="AD45" i="10"/>
  <c r="W53" i="10"/>
  <c r="AC19" i="10"/>
  <c r="W21" i="10"/>
  <c r="W23" i="10"/>
  <c r="Q25" i="10"/>
  <c r="Q27" i="10"/>
  <c r="K29" i="10"/>
  <c r="K20" i="10"/>
  <c r="AI20" i="10"/>
  <c r="AI22" i="10"/>
  <c r="Q30" i="10"/>
  <c r="K31" i="10"/>
  <c r="AI41" i="10"/>
  <c r="AC35" i="10"/>
  <c r="W34" i="10"/>
  <c r="Q42" i="10"/>
  <c r="K36" i="10"/>
  <c r="AI40" i="10"/>
  <c r="AC43" i="10"/>
  <c r="Q49" i="10"/>
  <c r="R3" i="10"/>
  <c r="L7" i="10"/>
  <c r="AI7" i="10"/>
  <c r="AJ9" i="10"/>
  <c r="AC11" i="10"/>
  <c r="AD13" i="10"/>
  <c r="W4" i="10"/>
  <c r="X6" i="10"/>
  <c r="Q8" i="10"/>
  <c r="R10" i="10"/>
  <c r="K12" i="10"/>
  <c r="L14" i="10"/>
  <c r="AI14" i="10"/>
  <c r="AD21" i="10"/>
  <c r="X25" i="10"/>
  <c r="R29" i="10"/>
  <c r="L22" i="10"/>
  <c r="AC24" i="10"/>
  <c r="AC26" i="10"/>
  <c r="AD53" i="10"/>
  <c r="X49" i="10"/>
  <c r="AJ51" i="10"/>
  <c r="R54" i="10"/>
  <c r="Q3" i="10"/>
  <c r="Q5" i="10"/>
  <c r="K7" i="10"/>
  <c r="K9" i="10"/>
  <c r="AI9" i="10"/>
  <c r="AI11" i="10"/>
  <c r="AC13" i="10"/>
  <c r="AC4" i="10"/>
  <c r="W6" i="10"/>
  <c r="W8" i="10"/>
  <c r="Q10" i="10"/>
  <c r="Q12" i="10"/>
  <c r="K14" i="10"/>
  <c r="K19" i="10"/>
  <c r="AI24" i="10"/>
  <c r="AJ26" i="10"/>
  <c r="AD28" i="10"/>
  <c r="X33" i="10"/>
  <c r="R41" i="10"/>
  <c r="L35" i="10"/>
  <c r="AJ39" i="10"/>
  <c r="AD32" i="10"/>
  <c r="X38" i="10"/>
  <c r="R40" i="10"/>
  <c r="L43" i="10"/>
  <c r="AC53" i="10"/>
  <c r="X47" i="10"/>
  <c r="R51" i="10"/>
  <c r="AJ46" i="10"/>
  <c r="R50" i="10"/>
  <c r="Q52" i="10"/>
  <c r="X5" i="10"/>
  <c r="R9" i="10"/>
  <c r="K11" i="10"/>
  <c r="L13" i="10"/>
  <c r="AI13" i="10"/>
  <c r="AJ4" i="10"/>
  <c r="AC6" i="10"/>
  <c r="AD8" i="10"/>
  <c r="W10" i="10"/>
  <c r="X12" i="10"/>
  <c r="Q14" i="10"/>
  <c r="R19" i="10"/>
  <c r="L21" i="10"/>
  <c r="AJ21" i="10"/>
  <c r="AD25" i="10"/>
  <c r="AD27" i="10"/>
  <c r="X29" i="10"/>
  <c r="X20" i="10"/>
  <c r="R22" i="10"/>
  <c r="R24" i="10"/>
  <c r="K26" i="10"/>
  <c r="AI53" i="10"/>
  <c r="AD49" i="10"/>
  <c r="AC30" i="10"/>
  <c r="W31" i="10"/>
  <c r="Q37" i="10"/>
  <c r="K39" i="10"/>
  <c r="AI34" i="10"/>
  <c r="AC42" i="10"/>
  <c r="W36" i="10"/>
  <c r="Q45" i="10"/>
  <c r="K53" i="10"/>
  <c r="AC3" i="10"/>
  <c r="W5" i="10"/>
  <c r="W7" i="10"/>
  <c r="Q9" i="10"/>
  <c r="Q11" i="10"/>
  <c r="K13" i="10"/>
  <c r="K4" i="10"/>
  <c r="AI4" i="10"/>
  <c r="AI6" i="10"/>
  <c r="AC8" i="10"/>
  <c r="AC10" i="10"/>
  <c r="W12" i="10"/>
  <c r="W14" i="10"/>
  <c r="Q19" i="10"/>
  <c r="R26" i="10"/>
  <c r="K28" i="10"/>
  <c r="AJ30" i="10"/>
  <c r="AD31" i="10"/>
  <c r="X37" i="10"/>
  <c r="R39" i="10"/>
  <c r="L32" i="10"/>
  <c r="AJ42" i="10"/>
  <c r="AD36" i="10"/>
  <c r="X45" i="10"/>
  <c r="R53" i="10"/>
  <c r="AC47" i="10"/>
  <c r="K44" i="10"/>
  <c r="W50" i="10"/>
  <c r="AW25" i="8"/>
  <c r="AX6" i="8"/>
  <c r="AV36" i="8"/>
  <c r="AX40" i="8"/>
  <c r="AV57" i="8"/>
  <c r="AW4" i="8"/>
  <c r="AU24" i="8"/>
  <c r="AV41" i="8"/>
  <c r="AU59" i="8"/>
  <c r="AW22" i="8"/>
  <c r="AV31" i="8"/>
  <c r="AW47" i="8"/>
  <c r="AX20" i="8"/>
  <c r="AW61" i="8"/>
  <c r="AX7" i="8"/>
  <c r="AX43" i="8"/>
  <c r="AX13" i="8"/>
  <c r="AV23" i="8"/>
  <c r="AX27" i="8"/>
  <c r="AW37" i="8"/>
  <c r="AU54" i="8"/>
  <c r="AX58" i="8"/>
  <c r="AW21" i="8"/>
  <c r="AU30" i="8"/>
  <c r="AU32" i="8"/>
  <c r="AU5" i="8"/>
  <c r="AW36" i="8"/>
  <c r="AW44" i="8"/>
  <c r="AW5" i="8"/>
  <c r="AV20" i="8"/>
  <c r="AW24" i="8"/>
  <c r="AX26" i="8"/>
  <c r="AV42" i="8"/>
  <c r="AX38" i="8"/>
  <c r="AU53" i="8"/>
  <c r="AU57" i="8"/>
  <c r="AV62" i="8"/>
  <c r="AX32" i="8"/>
  <c r="AW42" i="8"/>
  <c r="AU66" i="8"/>
  <c r="AX8" i="8"/>
  <c r="AV29" i="8"/>
  <c r="AV48" i="8"/>
  <c r="M32" i="7"/>
  <c r="N45" i="7"/>
  <c r="M51" i="7"/>
  <c r="N15" i="7"/>
  <c r="M46" i="7"/>
  <c r="M52" i="7"/>
  <c r="M40" i="7"/>
  <c r="M39" i="7"/>
  <c r="N44" i="7"/>
  <c r="M36" i="7"/>
  <c r="M53" i="7"/>
  <c r="M18" i="7"/>
  <c r="M38" i="7"/>
  <c r="M37" i="7"/>
  <c r="M50" i="7"/>
  <c r="N50" i="7"/>
  <c r="M11" i="7"/>
  <c r="M48" i="7"/>
  <c r="L9" i="6"/>
  <c r="L10" i="6"/>
  <c r="K40" i="6"/>
  <c r="L50" i="6"/>
  <c r="L65" i="6"/>
  <c r="K12" i="6"/>
  <c r="L26" i="6"/>
  <c r="K33" i="6"/>
  <c r="L32" i="6"/>
  <c r="K56" i="6"/>
  <c r="K34" i="6"/>
  <c r="K45" i="6"/>
  <c r="K61" i="6"/>
  <c r="K66" i="6"/>
  <c r="K4" i="6"/>
  <c r="K41" i="6"/>
  <c r="K38" i="6"/>
  <c r="L43" i="6"/>
  <c r="L46" i="6"/>
  <c r="L52" i="6"/>
  <c r="L59" i="6"/>
  <c r="L57" i="6"/>
  <c r="K35" i="6"/>
  <c r="L53" i="6"/>
  <c r="L7" i="6"/>
  <c r="L36" i="6"/>
  <c r="L44" i="6"/>
  <c r="L55" i="6"/>
  <c r="K39" i="6"/>
  <c r="K36" i="6"/>
  <c r="L54" i="6"/>
  <c r="BS48" i="8"/>
  <c r="BS8" i="8"/>
  <c r="BS36" i="8"/>
  <c r="K52" i="10"/>
  <c r="AI52" i="10"/>
  <c r="W3" i="10"/>
  <c r="K5" i="10"/>
  <c r="AC5" i="10"/>
  <c r="Q7" i="10"/>
  <c r="Q23" i="10"/>
  <c r="AI23" i="10"/>
  <c r="AI51" i="10"/>
  <c r="W46" i="10"/>
  <c r="AC44" i="10"/>
  <c r="Q54" i="10"/>
  <c r="AI54" i="10"/>
  <c r="AD50" i="10"/>
  <c r="X52" i="10"/>
  <c r="AW13" i="8"/>
  <c r="AU4" i="8"/>
  <c r="AV6" i="8"/>
  <c r="AX10" i="8"/>
  <c r="AX21" i="8"/>
  <c r="AV33" i="8"/>
  <c r="AX39" i="8"/>
  <c r="AV34" i="8"/>
  <c r="AX51" i="8"/>
  <c r="AX65" i="8"/>
  <c r="AW58" i="8"/>
  <c r="BQ9" i="8"/>
  <c r="AU14" i="8"/>
  <c r="AU22" i="8"/>
  <c r="BQ10" i="8"/>
  <c r="AW23" i="8"/>
  <c r="AX25" i="8"/>
  <c r="AX22" i="8"/>
  <c r="AV24" i="8"/>
  <c r="AX44" i="8"/>
  <c r="AU50" i="8"/>
  <c r="AX56" i="8"/>
  <c r="AV60" i="8"/>
  <c r="AX31" i="8"/>
  <c r="AX50" i="8"/>
  <c r="AX41" i="8"/>
  <c r="AW32" i="8"/>
  <c r="BQ44" i="8"/>
  <c r="AX48" i="8"/>
  <c r="BQ58" i="8"/>
  <c r="O61" i="2" s="1"/>
  <c r="P61" i="2" s="1"/>
  <c r="AX64" i="8"/>
  <c r="AW8" i="8"/>
  <c r="BS19" i="8"/>
  <c r="AX37" i="8"/>
  <c r="AU47" i="8"/>
  <c r="BQ37" i="8"/>
  <c r="AU11" i="8"/>
  <c r="AV4" i="8"/>
  <c r="AV10" i="8"/>
  <c r="AU33" i="8"/>
  <c r="AU34" i="8"/>
  <c r="AV46" i="8"/>
  <c r="M5" i="7"/>
  <c r="N21" i="7"/>
  <c r="N36" i="7"/>
  <c r="M34" i="7"/>
  <c r="N7" i="7"/>
  <c r="N24" i="7"/>
  <c r="M33" i="7"/>
  <c r="N39" i="7"/>
  <c r="N47" i="7"/>
  <c r="N52" i="7"/>
  <c r="N31" i="7"/>
  <c r="N42" i="7"/>
  <c r="N12" i="7"/>
  <c r="N17" i="7"/>
  <c r="M28" i="7"/>
  <c r="N29" i="7"/>
  <c r="N16" i="7"/>
  <c r="N40" i="7"/>
  <c r="M35" i="7"/>
  <c r="N32" i="7"/>
  <c r="N43" i="7"/>
  <c r="N46" i="7"/>
  <c r="M3" i="7"/>
  <c r="M19" i="7"/>
  <c r="N30" i="7"/>
  <c r="L3" i="6"/>
  <c r="L23" i="6"/>
  <c r="K30" i="6"/>
  <c r="L41" i="6"/>
  <c r="K48" i="6"/>
  <c r="L13" i="6"/>
  <c r="L12" i="6"/>
  <c r="L25" i="6"/>
  <c r="L38" i="6"/>
  <c r="L5" i="6"/>
  <c r="L40" i="6"/>
  <c r="K65" i="6"/>
  <c r="L62" i="6"/>
  <c r="K58" i="6"/>
  <c r="L47" i="6"/>
  <c r="K6" i="6"/>
  <c r="L29" i="6"/>
  <c r="L33" i="6"/>
  <c r="L42" i="6"/>
  <c r="L56" i="6"/>
  <c r="L19" i="6"/>
  <c r="K28" i="6"/>
  <c r="K51" i="6"/>
  <c r="L64" i="6"/>
  <c r="K11" i="6"/>
  <c r="K37" i="6"/>
  <c r="K50" i="6"/>
  <c r="AQ33" i="5"/>
  <c r="AO39" i="5"/>
  <c r="AM42" i="5"/>
  <c r="S43" i="5"/>
  <c r="S46" i="5"/>
  <c r="X52" i="5"/>
  <c r="AQ51" i="5"/>
  <c r="W4" i="5"/>
  <c r="X27" i="5"/>
  <c r="T42" i="5"/>
  <c r="S37" i="5"/>
  <c r="AQ37" i="5"/>
  <c r="W43" i="5"/>
  <c r="X46" i="5"/>
  <c r="AQ47" i="5"/>
  <c r="AP51" i="5"/>
  <c r="AN48" i="5"/>
  <c r="T23" i="5"/>
  <c r="AP37" i="5"/>
  <c r="V43" i="5"/>
  <c r="T47" i="5"/>
  <c r="S51" i="5"/>
  <c r="S50" i="5"/>
  <c r="AQ48" i="5"/>
  <c r="AM12" i="5"/>
  <c r="AN15" i="5"/>
  <c r="W17" i="5"/>
  <c r="S45" i="5"/>
  <c r="W50" i="5"/>
  <c r="AN53" i="5"/>
  <c r="AR49" i="5"/>
  <c r="AO47" i="5"/>
  <c r="AM54" i="5"/>
  <c r="AR50" i="5"/>
  <c r="AP15" i="5"/>
  <c r="AM16" i="5"/>
  <c r="T40" i="5"/>
  <c r="S32" i="5"/>
  <c r="AN41" i="5"/>
  <c r="AM34" i="5"/>
  <c r="AP32" i="5"/>
  <c r="AP42" i="5"/>
  <c r="X45" i="5"/>
  <c r="W51" i="5"/>
  <c r="U50" i="5"/>
  <c r="AR54" i="5"/>
  <c r="AP48" i="5"/>
  <c r="S31" i="5"/>
  <c r="X47" i="5"/>
  <c r="U46" i="5"/>
  <c r="S54" i="5"/>
  <c r="AN43" i="5"/>
  <c r="AM39" i="5"/>
  <c r="AN40" i="5"/>
  <c r="W54" i="5"/>
  <c r="AN45" i="5"/>
  <c r="AP49" i="5"/>
  <c r="AR44" i="5"/>
  <c r="AP50" i="5"/>
  <c r="AP4" i="5"/>
  <c r="T41" i="5"/>
  <c r="AN31" i="5"/>
  <c r="AR39" i="5"/>
  <c r="AO34" i="5"/>
  <c r="U45" i="5"/>
  <c r="W49" i="5"/>
  <c r="V54" i="5"/>
  <c r="AN51" i="5"/>
  <c r="AN46" i="5"/>
  <c r="T3" i="5"/>
  <c r="S5" i="5"/>
  <c r="T7" i="5"/>
  <c r="S9" i="5"/>
  <c r="T11" i="5"/>
  <c r="S13" i="5"/>
  <c r="T4" i="5"/>
  <c r="AO30" i="5"/>
  <c r="AO41" i="5"/>
  <c r="AM36" i="5"/>
  <c r="AQ43" i="5"/>
  <c r="AO53" i="5"/>
  <c r="AO54" i="5"/>
  <c r="U5" i="5"/>
  <c r="U7" i="5"/>
  <c r="U9" i="5"/>
  <c r="U11" i="5"/>
  <c r="U13" i="5"/>
  <c r="U4" i="5"/>
  <c r="T12" i="5"/>
  <c r="T14" i="5"/>
  <c r="S15" i="5"/>
  <c r="AR26" i="5"/>
  <c r="AQ28" i="5"/>
  <c r="AQ40" i="5"/>
  <c r="S44" i="5"/>
  <c r="AR45" i="5"/>
  <c r="AP43" i="5"/>
  <c r="AP44" i="5"/>
  <c r="U16" i="5"/>
  <c r="S17" i="5"/>
  <c r="T34" i="5"/>
  <c r="AQ31" i="5"/>
  <c r="AC50" i="10"/>
  <c r="Q48" i="10"/>
  <c r="AI48" i="10"/>
  <c r="W52" i="10"/>
  <c r="AI50" i="10"/>
  <c r="W48" i="10"/>
  <c r="AC52" i="10"/>
  <c r="Y49" i="4"/>
  <c r="T22" i="4"/>
  <c r="T33" i="4"/>
  <c r="L17" i="4"/>
  <c r="S45" i="4"/>
  <c r="V34" i="4"/>
  <c r="X34" i="4" s="1"/>
  <c r="Z34" i="4" s="1"/>
  <c r="V49" i="4"/>
  <c r="X49" i="4" s="1"/>
  <c r="Z49" i="4" s="1"/>
  <c r="S44" i="4"/>
  <c r="V14" i="4"/>
  <c r="X14" i="4" s="1"/>
  <c r="U23" i="4"/>
  <c r="W23" i="4" s="1"/>
  <c r="U16" i="4"/>
  <c r="W16" i="4" s="1"/>
  <c r="Z16" i="4" s="1"/>
  <c r="V51" i="4"/>
  <c r="X51" i="4" s="1"/>
  <c r="V48" i="4"/>
  <c r="X48" i="4" s="1"/>
  <c r="Y48" i="4" s="1"/>
  <c r="T14" i="4"/>
  <c r="V29" i="4"/>
  <c r="X29" i="4" s="1"/>
  <c r="V32" i="4"/>
  <c r="X32" i="4" s="1"/>
  <c r="Y32" i="4" s="1"/>
  <c r="V18" i="4"/>
  <c r="X18" i="4" s="1"/>
  <c r="Z18" i="4" s="1"/>
  <c r="T51" i="4"/>
  <c r="U54" i="4"/>
  <c r="W54" i="4" s="1"/>
  <c r="T29" i="4"/>
  <c r="T24" i="4"/>
  <c r="S32" i="4"/>
  <c r="L15" i="4"/>
  <c r="L18" i="4"/>
  <c r="U17" i="4"/>
  <c r="W17" i="4" s="1"/>
  <c r="Y17" i="4" s="1"/>
  <c r="V43" i="4"/>
  <c r="X43" i="4" s="1"/>
  <c r="Z43" i="4" s="1"/>
  <c r="K15" i="4"/>
  <c r="V16" i="4"/>
  <c r="X16" i="4" s="1"/>
  <c r="Y16" i="4" s="1"/>
  <c r="K48" i="4"/>
  <c r="U47" i="4"/>
  <c r="W47" i="4" s="1"/>
  <c r="T54" i="4"/>
  <c r="U52" i="4"/>
  <c r="W52" i="4" s="1"/>
  <c r="L16" i="4"/>
  <c r="V17" i="4"/>
  <c r="X17" i="4" s="1"/>
  <c r="L45" i="4"/>
  <c r="L21" i="4"/>
  <c r="V25" i="4"/>
  <c r="X25" i="4" s="1"/>
  <c r="U33" i="4"/>
  <c r="W33" i="4" s="1"/>
  <c r="Y33" i="4" s="1"/>
  <c r="U37" i="4"/>
  <c r="W37" i="4" s="1"/>
  <c r="K45" i="4"/>
  <c r="K47" i="4"/>
  <c r="L54" i="4"/>
  <c r="K52" i="4"/>
  <c r="S46" i="4"/>
  <c r="U11" i="4"/>
  <c r="W11" i="4" s="1"/>
  <c r="Y11" i="4" s="1"/>
  <c r="S11" i="4"/>
  <c r="U34" i="4"/>
  <c r="W34" i="4" s="1"/>
  <c r="S17" i="4"/>
  <c r="U51" i="4"/>
  <c r="W51" i="4" s="1"/>
  <c r="K38" i="3"/>
  <c r="L37" i="3"/>
  <c r="L13" i="3"/>
  <c r="K41" i="3"/>
  <c r="T48" i="3"/>
  <c r="T7" i="3"/>
  <c r="T14" i="3"/>
  <c r="L22" i="3"/>
  <c r="S53" i="3"/>
  <c r="K54" i="3"/>
  <c r="S21" i="3"/>
  <c r="K34" i="3"/>
  <c r="L45" i="3"/>
  <c r="K49" i="3"/>
  <c r="S18" i="3"/>
  <c r="S45" i="3"/>
  <c r="K46" i="3"/>
  <c r="K50" i="3"/>
  <c r="K12" i="3"/>
  <c r="T36" i="3"/>
  <c r="K43" i="3"/>
  <c r="S15" i="3"/>
  <c r="K29" i="3"/>
  <c r="S28" i="3"/>
  <c r="L40" i="3"/>
  <c r="K53" i="3"/>
  <c r="T47" i="3"/>
  <c r="L44" i="3"/>
  <c r="K48" i="3"/>
  <c r="L6" i="3"/>
  <c r="K11" i="3"/>
  <c r="T23" i="3"/>
  <c r="T29" i="3"/>
  <c r="T11" i="3"/>
  <c r="S6" i="3"/>
  <c r="K16" i="3"/>
  <c r="K39" i="3"/>
  <c r="K33" i="3"/>
  <c r="S34" i="3"/>
  <c r="T51" i="3"/>
  <c r="K14" i="3"/>
  <c r="L17" i="3"/>
  <c r="K20" i="3"/>
  <c r="S39" i="3"/>
  <c r="T54" i="3"/>
  <c r="S49" i="3"/>
  <c r="L9" i="3"/>
  <c r="L27" i="3"/>
  <c r="K42" i="3"/>
  <c r="S43" i="3"/>
  <c r="S50" i="3"/>
  <c r="T3" i="3"/>
  <c r="T9" i="3"/>
  <c r="T27" i="3"/>
  <c r="K32" i="3"/>
  <c r="T38" i="3"/>
  <c r="T37" i="3"/>
  <c r="T43" i="3"/>
  <c r="T50" i="3"/>
  <c r="K5" i="3"/>
  <c r="K17" i="3"/>
  <c r="K25" i="3"/>
  <c r="S40" i="3"/>
  <c r="S41" i="3"/>
  <c r="L43" i="3"/>
  <c r="T53" i="3"/>
  <c r="L47" i="3"/>
  <c r="S51" i="3"/>
  <c r="L50" i="3"/>
  <c r="S48" i="3"/>
  <c r="S5" i="3"/>
  <c r="S4" i="3"/>
  <c r="S14" i="3"/>
  <c r="T17" i="3"/>
  <c r="L21" i="3"/>
  <c r="S25" i="3"/>
  <c r="S24" i="3"/>
  <c r="L34" i="3"/>
  <c r="S36" i="3"/>
  <c r="S31" i="3"/>
  <c r="T44" i="3"/>
  <c r="K36" i="3"/>
  <c r="L41" i="3"/>
  <c r="T34" i="3"/>
  <c r="T32" i="3"/>
  <c r="S10" i="3"/>
  <c r="S30" i="3"/>
  <c r="K52" i="3"/>
  <c r="K7" i="3"/>
  <c r="K6" i="3"/>
  <c r="L12" i="3"/>
  <c r="T15" i="3"/>
  <c r="K18" i="3"/>
  <c r="K27" i="3"/>
  <c r="K26" i="3"/>
  <c r="L39" i="3"/>
  <c r="K31" i="3"/>
  <c r="S35" i="3"/>
  <c r="T46" i="3"/>
  <c r="L54" i="3"/>
  <c r="K13" i="3"/>
  <c r="K23" i="3"/>
  <c r="K22" i="3"/>
  <c r="K45" i="3"/>
  <c r="S7" i="3"/>
  <c r="T13" i="3"/>
  <c r="L8" i="3"/>
  <c r="S12" i="3"/>
  <c r="S27" i="3"/>
  <c r="L33" i="3"/>
  <c r="S9" i="3"/>
  <c r="L42" i="3"/>
  <c r="K35" i="3"/>
  <c r="S42" i="3"/>
  <c r="S37" i="3"/>
  <c r="T45" i="3"/>
  <c r="L53" i="3"/>
  <c r="T49" i="3"/>
  <c r="S29" i="3"/>
  <c r="S3" i="3"/>
  <c r="T8" i="3"/>
  <c r="L14" i="3"/>
  <c r="S16" i="3"/>
  <c r="S23" i="3"/>
  <c r="S22" i="3"/>
  <c r="T28" i="3"/>
  <c r="S32" i="3"/>
  <c r="K51" i="3"/>
  <c r="S54" i="3"/>
  <c r="L48" i="3"/>
  <c r="P16" i="2"/>
  <c r="K16" i="2"/>
  <c r="K18" i="2"/>
  <c r="P18" i="2"/>
  <c r="BS4" i="8"/>
  <c r="BQ5" i="8"/>
  <c r="BS6" i="8"/>
  <c r="BQ51" i="8"/>
  <c r="BQ39" i="8"/>
  <c r="AU20" i="8"/>
  <c r="BS28" i="8"/>
  <c r="AX33" i="8"/>
  <c r="AU41" i="8"/>
  <c r="AU36" i="8"/>
  <c r="AX49" i="8"/>
  <c r="BQ50" i="8"/>
  <c r="AW48" i="8"/>
  <c r="AW65" i="8"/>
  <c r="AV61" i="8"/>
  <c r="BQ3" i="8"/>
  <c r="O3" i="2" s="1"/>
  <c r="P3" i="2" s="1"/>
  <c r="AW12" i="8"/>
  <c r="AU19" i="8"/>
  <c r="AX23" i="8"/>
  <c r="AV39" i="8"/>
  <c r="AU43" i="8"/>
  <c r="AW53" i="8"/>
  <c r="AV44" i="8"/>
  <c r="AW52" i="8"/>
  <c r="BQ59" i="8"/>
  <c r="O59" i="2" s="1"/>
  <c r="P59" i="2" s="1"/>
  <c r="AV63" i="8"/>
  <c r="BQ52" i="8"/>
  <c r="BQ31" i="8"/>
  <c r="AU45" i="8"/>
  <c r="BQ49" i="8"/>
  <c r="BQ65" i="8"/>
  <c r="O60" i="2" s="1"/>
  <c r="P60" i="2" s="1"/>
  <c r="AV5" i="8"/>
  <c r="AU7" i="8"/>
  <c r="AU9" i="8"/>
  <c r="AX4" i="8"/>
  <c r="AV30" i="8"/>
  <c r="AU46" i="8"/>
  <c r="AW63" i="8"/>
  <c r="AU13" i="8"/>
  <c r="AU21" i="8"/>
  <c r="BQ21" i="8"/>
  <c r="AW20" i="8"/>
  <c r="AW41" i="8"/>
  <c r="AV47" i="8"/>
  <c r="AV50" i="8"/>
  <c r="BQ57" i="8"/>
  <c r="O65" i="2" s="1"/>
  <c r="P65" i="2" s="1"/>
  <c r="AV55" i="8"/>
  <c r="AX61" i="8"/>
  <c r="AW60" i="8"/>
  <c r="AW64" i="8"/>
  <c r="BS11" i="8"/>
  <c r="BQ12" i="8"/>
  <c r="BQ29" i="8"/>
  <c r="BS38" i="8"/>
  <c r="BS44" i="8"/>
  <c r="BQ53" i="8"/>
  <c r="BS49" i="8"/>
  <c r="BQ56" i="8"/>
  <c r="O55" i="2" s="1"/>
  <c r="P55" i="2" s="1"/>
  <c r="BS10" i="8"/>
  <c r="BQ14" i="8"/>
  <c r="O14" i="2" s="1"/>
  <c r="P14" i="2" s="1"/>
  <c r="AX19" i="8"/>
  <c r="AU29" i="8"/>
  <c r="AW26" i="8"/>
  <c r="AV28" i="8"/>
  <c r="AU31" i="8"/>
  <c r="AU42" i="8"/>
  <c r="AW50" i="8"/>
  <c r="AW55" i="8"/>
  <c r="AV58" i="8"/>
  <c r="AV64" i="8"/>
  <c r="BQ28" i="8"/>
  <c r="BS9" i="8"/>
  <c r="BQ34" i="8"/>
  <c r="AW40" i="8"/>
  <c r="AU3" i="8"/>
  <c r="AX5" i="8"/>
  <c r="BS7" i="8"/>
  <c r="AW6" i="8"/>
  <c r="BS12" i="8"/>
  <c r="AV14" i="8"/>
  <c r="BS20" i="8"/>
  <c r="BQ22" i="8"/>
  <c r="AX42" i="8"/>
  <c r="BQ36" i="8"/>
  <c r="BS13" i="8"/>
  <c r="BS21" i="8"/>
  <c r="AX24" i="8"/>
  <c r="BS37" i="8"/>
  <c r="AV53" i="8"/>
  <c r="AX3" i="8"/>
  <c r="AW27" i="8"/>
  <c r="AV22" i="8"/>
  <c r="BS32" i="8"/>
  <c r="AU49" i="8"/>
  <c r="AV54" i="8"/>
  <c r="AV65" i="8"/>
  <c r="AU56" i="8"/>
  <c r="BQ60" i="8"/>
  <c r="O63" i="2" s="1"/>
  <c r="P63" i="2" s="1"/>
  <c r="BQ64" i="8"/>
  <c r="O62" i="2" s="1"/>
  <c r="P62" i="2" s="1"/>
  <c r="K8" i="2"/>
  <c r="N54" i="7"/>
  <c r="N51" i="7"/>
  <c r="N49" i="7"/>
  <c r="N53" i="7"/>
  <c r="N38" i="7"/>
  <c r="N34" i="7"/>
  <c r="N37" i="7"/>
  <c r="N23" i="7"/>
  <c r="M16" i="7"/>
  <c r="M4" i="7"/>
  <c r="M25" i="7"/>
  <c r="M14" i="7"/>
  <c r="M7" i="7"/>
  <c r="N27" i="7"/>
  <c r="M6" i="7"/>
  <c r="M26" i="7"/>
  <c r="M15" i="7"/>
  <c r="M9" i="7"/>
  <c r="N19" i="7"/>
  <c r="N11" i="7"/>
  <c r="L46" i="3"/>
  <c r="T40" i="3"/>
  <c r="T42" i="3"/>
  <c r="T39" i="3"/>
  <c r="T41" i="3"/>
  <c r="L36" i="3"/>
  <c r="L32" i="3"/>
  <c r="L35" i="3"/>
  <c r="L31" i="3"/>
  <c r="T33" i="3"/>
  <c r="L61" i="6"/>
  <c r="L51" i="6"/>
  <c r="L49" i="6"/>
  <c r="L45" i="6"/>
  <c r="L39" i="6"/>
  <c r="L35" i="6"/>
  <c r="L37" i="6"/>
  <c r="AR48" i="5"/>
  <c r="AN54" i="5"/>
  <c r="AN44" i="5"/>
  <c r="AR46" i="5"/>
  <c r="AR47" i="5"/>
  <c r="AN47" i="5"/>
  <c r="AR53" i="5"/>
  <c r="X50" i="5"/>
  <c r="V50" i="5"/>
  <c r="X54" i="5"/>
  <c r="T54" i="5"/>
  <c r="X44" i="5"/>
  <c r="T44" i="5"/>
  <c r="T51" i="5"/>
  <c r="T49" i="5"/>
  <c r="X53" i="5"/>
  <c r="X43" i="5"/>
  <c r="V45" i="5"/>
  <c r="T45" i="5"/>
  <c r="AP40" i="5"/>
  <c r="AN36" i="5"/>
  <c r="AN38" i="5"/>
  <c r="AR34" i="5"/>
  <c r="AN34" i="5"/>
  <c r="AN39" i="5"/>
  <c r="AR35" i="5"/>
  <c r="AR37" i="5"/>
  <c r="AN37" i="5"/>
  <c r="AR41" i="5"/>
  <c r="AP41" i="5"/>
  <c r="AP31" i="5"/>
  <c r="AN33" i="5"/>
  <c r="AQ4" i="5"/>
  <c r="X19" i="5"/>
  <c r="W29" i="5"/>
  <c r="T22" i="5"/>
  <c r="V3" i="5"/>
  <c r="X9" i="5"/>
  <c r="X11" i="5"/>
  <c r="X13" i="5"/>
  <c r="X4" i="5"/>
  <c r="T8" i="5"/>
  <c r="AP18" i="5"/>
  <c r="W23" i="5"/>
  <c r="AR30" i="5"/>
  <c r="T13" i="5"/>
  <c r="W37" i="5"/>
  <c r="S36" i="5"/>
  <c r="X6" i="5"/>
  <c r="X8" i="5"/>
  <c r="AN23" i="5"/>
  <c r="W27" i="5"/>
  <c r="U33" i="5"/>
  <c r="U37" i="5"/>
  <c r="W36" i="5"/>
  <c r="V7" i="5"/>
  <c r="AP25" i="5"/>
  <c r="V34" i="5"/>
  <c r="T35" i="5"/>
  <c r="T32" i="5"/>
  <c r="T10" i="5"/>
  <c r="W22" i="5"/>
  <c r="X24" i="5"/>
  <c r="X32" i="5"/>
  <c r="V36" i="5"/>
  <c r="AO9" i="5"/>
  <c r="AP11" i="5"/>
  <c r="AO13" i="5"/>
  <c r="X16" i="5"/>
  <c r="V17" i="5"/>
  <c r="AR20" i="5"/>
  <c r="AM22" i="5"/>
  <c r="W28" i="5"/>
  <c r="AR7" i="5"/>
  <c r="AR9" i="5"/>
  <c r="AQ11" i="5"/>
  <c r="AR13" i="5"/>
  <c r="AM4" i="5"/>
  <c r="AM8" i="5"/>
  <c r="U18" i="5"/>
  <c r="AO22" i="5"/>
  <c r="AP26" i="5"/>
  <c r="X30" i="5"/>
  <c r="V39" i="5"/>
  <c r="S40" i="5"/>
  <c r="AN7" i="5"/>
  <c r="AN11" i="5"/>
  <c r="AN13" i="5"/>
  <c r="W18" i="5"/>
  <c r="T21" i="5"/>
  <c r="AR23" i="5"/>
  <c r="AQ22" i="5"/>
  <c r="AQ26" i="5"/>
  <c r="AM30" i="5"/>
  <c r="S38" i="5"/>
  <c r="AQ27" i="5"/>
  <c r="W33" i="5"/>
  <c r="S41" i="5"/>
  <c r="U3" i="5"/>
  <c r="AR5" i="5"/>
  <c r="T9" i="5"/>
  <c r="AO4" i="5"/>
  <c r="AR12" i="5"/>
  <c r="AN21" i="5"/>
  <c r="AQ25" i="5"/>
  <c r="U39" i="5"/>
  <c r="X3" i="5"/>
  <c r="AN5" i="5"/>
  <c r="AM7" i="5"/>
  <c r="AR4" i="5"/>
  <c r="S10" i="5"/>
  <c r="AN12" i="5"/>
  <c r="AM14" i="5"/>
  <c r="W19" i="5"/>
  <c r="AP21" i="5"/>
  <c r="V25" i="5"/>
  <c r="AO25" i="5"/>
  <c r="AR28" i="5"/>
  <c r="AQ30" i="5"/>
  <c r="AP3" i="5"/>
  <c r="AO7" i="5"/>
  <c r="AN4" i="5"/>
  <c r="AO6" i="5"/>
  <c r="U10" i="5"/>
  <c r="U12" i="5"/>
  <c r="AO14" i="5"/>
  <c r="AR21" i="5"/>
  <c r="AR22" i="5"/>
  <c r="AQ24" i="5"/>
  <c r="AN30" i="5"/>
  <c r="AQ3" i="5"/>
  <c r="V8" i="5"/>
  <c r="X12" i="5"/>
  <c r="AR14" i="5"/>
  <c r="T15" i="5"/>
  <c r="S16" i="5"/>
  <c r="V18" i="5"/>
  <c r="T25" i="5"/>
  <c r="AP22" i="5"/>
  <c r="W31" i="5"/>
  <c r="U32" i="5"/>
  <c r="V11" i="5"/>
  <c r="W8" i="5"/>
  <c r="AP12" i="5"/>
  <c r="V15" i="5"/>
  <c r="AN16" i="5"/>
  <c r="W11" i="5"/>
  <c r="W15" i="5"/>
  <c r="W25" i="5"/>
  <c r="S33" i="5"/>
  <c r="U31" i="5"/>
  <c r="W35" i="5"/>
  <c r="S42" i="5"/>
  <c r="W39" i="5"/>
  <c r="X5" i="5"/>
  <c r="X7" i="5"/>
  <c r="AN9" i="5"/>
  <c r="AM11" i="5"/>
  <c r="AO8" i="5"/>
  <c r="S14" i="5"/>
  <c r="AM15" i="5"/>
  <c r="U17" i="5"/>
  <c r="AR18" i="5"/>
  <c r="X23" i="5"/>
  <c r="AO23" i="5"/>
  <c r="AR24" i="5"/>
  <c r="X33" i="5"/>
  <c r="V35" i="5"/>
  <c r="W34" i="5"/>
  <c r="W42" i="5"/>
  <c r="W3" i="5"/>
  <c r="T5" i="5"/>
  <c r="AP7" i="5"/>
  <c r="AO11" i="5"/>
  <c r="S6" i="5"/>
  <c r="AP6" i="5"/>
  <c r="AR8" i="5"/>
  <c r="U14" i="5"/>
  <c r="AN14" i="5"/>
  <c r="AO15" i="5"/>
  <c r="X17" i="5"/>
  <c r="U21" i="5"/>
  <c r="AM25" i="5"/>
  <c r="AN20" i="5"/>
  <c r="W24" i="5"/>
  <c r="T39" i="5"/>
  <c r="U42" i="5"/>
  <c r="W40" i="5"/>
  <c r="AM3" i="5"/>
  <c r="AQ7" i="5"/>
  <c r="AR11" i="5"/>
  <c r="U6" i="5"/>
  <c r="AN8" i="5"/>
  <c r="AO10" i="5"/>
  <c r="V12" i="5"/>
  <c r="X14" i="5"/>
  <c r="AP14" i="5"/>
  <c r="AR15" i="5"/>
  <c r="AR17" i="5"/>
  <c r="U23" i="5"/>
  <c r="U29" i="5"/>
  <c r="AR29" i="5"/>
  <c r="AM28" i="5"/>
  <c r="W41" i="5"/>
  <c r="U34" i="5"/>
  <c r="V27" i="5"/>
  <c r="AO28" i="5"/>
  <c r="T36" i="5"/>
  <c r="U41" i="5"/>
  <c r="T38" i="5"/>
  <c r="U40" i="5"/>
  <c r="X36" i="5"/>
  <c r="X38" i="5"/>
  <c r="V38" i="5"/>
  <c r="X42" i="5"/>
  <c r="V42" i="5"/>
  <c r="X39" i="5"/>
  <c r="X35" i="5"/>
  <c r="U35" i="5"/>
  <c r="X37" i="5"/>
  <c r="V37" i="5"/>
  <c r="X41" i="5"/>
  <c r="V41" i="5"/>
  <c r="X31" i="5"/>
  <c r="V52" i="4"/>
  <c r="X52" i="4" s="1"/>
  <c r="V50" i="4"/>
  <c r="X50" i="4" s="1"/>
  <c r="T50" i="4"/>
  <c r="Y54" i="4"/>
  <c r="Z54" i="4"/>
  <c r="V44" i="4"/>
  <c r="X44" i="4" s="1"/>
  <c r="Y46" i="4"/>
  <c r="Z46" i="4"/>
  <c r="Y47" i="4"/>
  <c r="Z47" i="4"/>
  <c r="Y53" i="4"/>
  <c r="Z53" i="4"/>
  <c r="T53" i="4"/>
  <c r="T43" i="4"/>
  <c r="V45" i="4"/>
  <c r="X45" i="4" s="1"/>
  <c r="T45" i="4"/>
  <c r="L47" i="4"/>
  <c r="Y18" i="4"/>
  <c r="Y15" i="4"/>
  <c r="Z15" i="4"/>
  <c r="L13" i="4"/>
  <c r="T10" i="4"/>
  <c r="L23" i="4"/>
  <c r="S41" i="4"/>
  <c r="U26" i="4"/>
  <c r="W26" i="4" s="1"/>
  <c r="Z26" i="4" s="1"/>
  <c r="V9" i="4"/>
  <c r="X9" i="4" s="1"/>
  <c r="Y9" i="4" s="1"/>
  <c r="U25" i="4"/>
  <c r="W25" i="4" s="1"/>
  <c r="S29" i="4"/>
  <c r="V33" i="4"/>
  <c r="X33" i="4" s="1"/>
  <c r="V37" i="4"/>
  <c r="X37" i="4" s="1"/>
  <c r="T9" i="4"/>
  <c r="S37" i="4"/>
  <c r="L42" i="4"/>
  <c r="U5" i="4"/>
  <c r="W5" i="4" s="1"/>
  <c r="Y5" i="4" s="1"/>
  <c r="K20" i="4"/>
  <c r="V28" i="4"/>
  <c r="X28" i="4" s="1"/>
  <c r="Y28" i="4" s="1"/>
  <c r="T37" i="4"/>
  <c r="S20" i="4"/>
  <c r="V40" i="4"/>
  <c r="X40" i="4" s="1"/>
  <c r="L41" i="4"/>
  <c r="U35" i="4"/>
  <c r="W35" i="4" s="1"/>
  <c r="L10" i="4"/>
  <c r="L22" i="4"/>
  <c r="T28" i="4"/>
  <c r="T31" i="4"/>
  <c r="K35" i="4"/>
  <c r="S34" i="4"/>
  <c r="L28" i="4"/>
  <c r="S9" i="4"/>
  <c r="V6" i="4"/>
  <c r="X6" i="4" s="1"/>
  <c r="K10" i="4"/>
  <c r="V22" i="4"/>
  <c r="X22" i="4" s="1"/>
  <c r="Y22" i="4" s="1"/>
  <c r="K26" i="4"/>
  <c r="K33" i="4"/>
  <c r="L35" i="4"/>
  <c r="T32" i="4"/>
  <c r="K13" i="4"/>
  <c r="T6" i="4"/>
  <c r="V23" i="4"/>
  <c r="X23" i="4" s="1"/>
  <c r="Z23" i="4" s="1"/>
  <c r="T27" i="4"/>
  <c r="L33" i="4"/>
  <c r="K34" i="4"/>
  <c r="T38" i="4"/>
  <c r="L7" i="4"/>
  <c r="S14" i="4"/>
  <c r="T20" i="4"/>
  <c r="K24" i="4"/>
  <c r="L26" i="4"/>
  <c r="S33" i="4"/>
  <c r="K37" i="4"/>
  <c r="S35" i="4"/>
  <c r="L34" i="4"/>
  <c r="U13" i="4"/>
  <c r="W13" i="4" s="1"/>
  <c r="V20" i="4"/>
  <c r="X20" i="4" s="1"/>
  <c r="Y20" i="4" s="1"/>
  <c r="T7" i="4"/>
  <c r="V13" i="4"/>
  <c r="X13" i="4" s="1"/>
  <c r="L19" i="4"/>
  <c r="K25" i="4"/>
  <c r="L29" i="4"/>
  <c r="L37" i="4"/>
  <c r="U3" i="4"/>
  <c r="W3" i="4" s="1"/>
  <c r="Z3" i="4" s="1"/>
  <c r="U4" i="4"/>
  <c r="W4" i="4" s="1"/>
  <c r="Y4" i="4" s="1"/>
  <c r="K8" i="4"/>
  <c r="U21" i="4"/>
  <c r="W21" i="4" s="1"/>
  <c r="Z21" i="4" s="1"/>
  <c r="L25" i="4"/>
  <c r="S26" i="4"/>
  <c r="T34" i="4"/>
  <c r="U10" i="4"/>
  <c r="W10" i="4" s="1"/>
  <c r="V3" i="4"/>
  <c r="X3" i="4" s="1"/>
  <c r="U7" i="4"/>
  <c r="W7" i="4" s="1"/>
  <c r="Y7" i="4" s="1"/>
  <c r="K11" i="4"/>
  <c r="V4" i="4"/>
  <c r="X4" i="4" s="1"/>
  <c r="T8" i="4"/>
  <c r="V12" i="4"/>
  <c r="X12" i="4" s="1"/>
  <c r="K19" i="4"/>
  <c r="T26" i="4"/>
  <c r="L30" i="4"/>
  <c r="V31" i="4"/>
  <c r="X31" i="4" s="1"/>
  <c r="T42" i="4"/>
  <c r="S12" i="4"/>
  <c r="V30" i="4"/>
  <c r="X30" i="4" s="1"/>
  <c r="S31" i="4"/>
  <c r="T39" i="4"/>
  <c r="S3" i="4"/>
  <c r="L9" i="4"/>
  <c r="T4" i="4"/>
  <c r="L32" i="4"/>
  <c r="K23" i="4"/>
  <c r="Z8" i="4"/>
  <c r="Y8" i="4"/>
  <c r="Z7" i="4"/>
  <c r="Z11" i="4"/>
  <c r="Y37" i="4"/>
  <c r="Z37" i="4"/>
  <c r="Y25" i="4"/>
  <c r="Z25" i="4"/>
  <c r="Z24" i="4"/>
  <c r="Y24" i="4"/>
  <c r="V10" i="4"/>
  <c r="X10" i="4" s="1"/>
  <c r="U12" i="4"/>
  <c r="W12" i="4" s="1"/>
  <c r="U14" i="4"/>
  <c r="W14" i="4" s="1"/>
  <c r="K41" i="4"/>
  <c r="U41" i="4"/>
  <c r="W41" i="4" s="1"/>
  <c r="AW3" i="8"/>
  <c r="L3" i="4"/>
  <c r="T11" i="4"/>
  <c r="L4" i="4"/>
  <c r="T21" i="4"/>
  <c r="S23" i="4"/>
  <c r="S25" i="4"/>
  <c r="S27" i="4"/>
  <c r="V36" i="4"/>
  <c r="X36" i="4" s="1"/>
  <c r="Z36" i="4" s="1"/>
  <c r="L36" i="4"/>
  <c r="T40" i="4"/>
  <c r="S40" i="4"/>
  <c r="U24" i="5"/>
  <c r="V24" i="5"/>
  <c r="AV27" i="8"/>
  <c r="AU27" i="8"/>
  <c r="K5" i="4"/>
  <c r="S13" i="4"/>
  <c r="K6" i="4"/>
  <c r="T23" i="4"/>
  <c r="T25" i="4"/>
  <c r="K31" i="4"/>
  <c r="K38" i="4"/>
  <c r="K36" i="4"/>
  <c r="S19" i="5"/>
  <c r="T19" i="5"/>
  <c r="N26" i="7"/>
  <c r="BQ7" i="8"/>
  <c r="AW14" i="8"/>
  <c r="AX14" i="8"/>
  <c r="V23" i="5"/>
  <c r="X22" i="5"/>
  <c r="U26" i="5"/>
  <c r="V26" i="5"/>
  <c r="AU25" i="8"/>
  <c r="AV25" i="8"/>
  <c r="S11" i="3"/>
  <c r="K30" i="3"/>
  <c r="AP5" i="5"/>
  <c r="AP10" i="5"/>
  <c r="AP16" i="5"/>
  <c r="AP17" i="5"/>
  <c r="AO17" i="5"/>
  <c r="M8" i="7"/>
  <c r="AU12" i="8"/>
  <c r="AV12" i="8"/>
  <c r="K9" i="3"/>
  <c r="K15" i="3"/>
  <c r="S19" i="3"/>
  <c r="K24" i="3"/>
  <c r="K7" i="4"/>
  <c r="L38" i="4"/>
  <c r="AP13" i="5"/>
  <c r="X26" i="5"/>
  <c r="W26" i="5"/>
  <c r="L3" i="3"/>
  <c r="T5" i="3"/>
  <c r="L4" i="3"/>
  <c r="T6" i="3"/>
  <c r="L10" i="3"/>
  <c r="T12" i="3"/>
  <c r="T16" i="3"/>
  <c r="L18" i="3"/>
  <c r="L23" i="3"/>
  <c r="T25" i="3"/>
  <c r="L29" i="3"/>
  <c r="T20" i="3"/>
  <c r="T26" i="3"/>
  <c r="T3" i="4"/>
  <c r="S6" i="4"/>
  <c r="K12" i="4"/>
  <c r="Y19" i="4"/>
  <c r="T41" i="4"/>
  <c r="S36" i="4"/>
  <c r="AQ5" i="5"/>
  <c r="AQ9" i="5"/>
  <c r="AQ13" i="5"/>
  <c r="AQ6" i="5"/>
  <c r="AQ10" i="5"/>
  <c r="AQ14" i="5"/>
  <c r="AQ16" i="5"/>
  <c r="X21" i="5"/>
  <c r="W21" i="5"/>
  <c r="AP27" i="5"/>
  <c r="AO27" i="5"/>
  <c r="X20" i="5"/>
  <c r="W20" i="5"/>
  <c r="L24" i="6"/>
  <c r="K24" i="6"/>
  <c r="M20" i="7"/>
  <c r="N20" i="7"/>
  <c r="U30" i="4"/>
  <c r="W30" i="4" s="1"/>
  <c r="K30" i="4"/>
  <c r="U20" i="5"/>
  <c r="V20" i="5"/>
  <c r="S5" i="4"/>
  <c r="K9" i="4"/>
  <c r="K14" i="4"/>
  <c r="U29" i="4"/>
  <c r="W29" i="4" s="1"/>
  <c r="K28" i="4"/>
  <c r="T30" i="4"/>
  <c r="U31" i="4"/>
  <c r="W31" i="4" s="1"/>
  <c r="V41" i="4"/>
  <c r="X41" i="4" s="1"/>
  <c r="K32" i="4"/>
  <c r="S3" i="5"/>
  <c r="S7" i="5"/>
  <c r="S11" i="5"/>
  <c r="S4" i="5"/>
  <c r="S8" i="5"/>
  <c r="S12" i="5"/>
  <c r="X18" i="5"/>
  <c r="AO21" i="5"/>
  <c r="L14" i="6"/>
  <c r="K14" i="6"/>
  <c r="M10" i="7"/>
  <c r="N10" i="7"/>
  <c r="K42" i="4"/>
  <c r="U42" i="4"/>
  <c r="W42" i="4" s="1"/>
  <c r="U6" i="4"/>
  <c r="W6" i="4" s="1"/>
  <c r="U39" i="4"/>
  <c r="W39" i="4" s="1"/>
  <c r="K39" i="4"/>
  <c r="V5" i="5"/>
  <c r="V9" i="5"/>
  <c r="V13" i="5"/>
  <c r="V6" i="5"/>
  <c r="V10" i="5"/>
  <c r="V14" i="5"/>
  <c r="V16" i="5"/>
  <c r="AM18" i="5"/>
  <c r="AN18" i="5"/>
  <c r="X29" i="5"/>
  <c r="AM24" i="5"/>
  <c r="AN24" i="5"/>
  <c r="L27" i="6"/>
  <c r="K27" i="6"/>
  <c r="N13" i="7"/>
  <c r="M13" i="7"/>
  <c r="N22" i="7"/>
  <c r="M22" i="7"/>
  <c r="BS3" i="8"/>
  <c r="BQ24" i="8"/>
  <c r="BS27" i="8"/>
  <c r="L5" i="4"/>
  <c r="L8" i="4"/>
  <c r="S10" i="4"/>
  <c r="V27" i="4"/>
  <c r="X27" i="4" s="1"/>
  <c r="Z27" i="4" s="1"/>
  <c r="K29" i="4"/>
  <c r="L20" i="4"/>
  <c r="S42" i="4"/>
  <c r="U38" i="4"/>
  <c r="W38" i="4" s="1"/>
  <c r="W5" i="5"/>
  <c r="W9" i="5"/>
  <c r="W13" i="5"/>
  <c r="W6" i="5"/>
  <c r="W10" i="5"/>
  <c r="W14" i="5"/>
  <c r="W16" i="5"/>
  <c r="S27" i="5"/>
  <c r="T27" i="5"/>
  <c r="AM29" i="5"/>
  <c r="AN29" i="5"/>
  <c r="BQ13" i="8"/>
  <c r="BS26" i="8"/>
  <c r="U30" i="5"/>
  <c r="V30" i="5"/>
  <c r="T13" i="4"/>
  <c r="V19" i="5"/>
  <c r="U19" i="5"/>
  <c r="AP9" i="5"/>
  <c r="K21" i="4"/>
  <c r="K27" i="4"/>
  <c r="V35" i="4"/>
  <c r="X35" i="4" s="1"/>
  <c r="Z35" i="4" s="1"/>
  <c r="L39" i="4"/>
  <c r="AM5" i="5"/>
  <c r="AM9" i="5"/>
  <c r="AM13" i="5"/>
  <c r="AM6" i="5"/>
  <c r="AM10" i="5"/>
  <c r="AP19" i="5"/>
  <c r="AO19" i="5"/>
  <c r="BS5" i="8"/>
  <c r="AX9" i="8"/>
  <c r="AW9" i="8"/>
  <c r="U40" i="4"/>
  <c r="W40" i="4" s="1"/>
  <c r="K40" i="4"/>
  <c r="AR19" i="5"/>
  <c r="AQ19" i="5"/>
  <c r="BS33" i="8"/>
  <c r="BQ41" i="8"/>
  <c r="AX35" i="8"/>
  <c r="AW35" i="8"/>
  <c r="S18" i="5"/>
  <c r="S29" i="5"/>
  <c r="AO29" i="5"/>
  <c r="AO24" i="5"/>
  <c r="AU23" i="8"/>
  <c r="BS23" i="8"/>
  <c r="BQ30" i="8"/>
  <c r="O30" i="2" s="1"/>
  <c r="P30" i="2" s="1"/>
  <c r="BS54" i="8"/>
  <c r="AX62" i="8"/>
  <c r="AW62" i="8"/>
  <c r="AM17" i="5"/>
  <c r="AM27" i="5"/>
  <c r="S24" i="5"/>
  <c r="S30" i="5"/>
  <c r="K5" i="6"/>
  <c r="N25" i="7"/>
  <c r="AW11" i="8"/>
  <c r="BQ8" i="8"/>
  <c r="AV37" i="8"/>
  <c r="AU37" i="8"/>
  <c r="BQ35" i="8"/>
  <c r="O35" i="2" s="1"/>
  <c r="P35" i="2" s="1"/>
  <c r="BS14" i="8"/>
  <c r="AX29" i="8"/>
  <c r="AW29" i="8"/>
  <c r="BS25" i="8"/>
  <c r="BQ20" i="8"/>
  <c r="BS29" i="8"/>
  <c r="BS31" i="8"/>
  <c r="BQ33" i="8"/>
  <c r="O33" i="2" s="1"/>
  <c r="P33" i="2" s="1"/>
  <c r="K8" i="6"/>
  <c r="K29" i="6"/>
  <c r="N4" i="7"/>
  <c r="M27" i="7"/>
  <c r="BQ19" i="8"/>
  <c r="O19" i="2" s="1"/>
  <c r="P19" i="2" s="1"/>
  <c r="BQ25" i="8"/>
  <c r="BS24" i="8"/>
  <c r="BQ61" i="8"/>
  <c r="O58" i="2" s="1"/>
  <c r="P58" i="2" s="1"/>
  <c r="AM23" i="5"/>
  <c r="S22" i="5"/>
  <c r="S28" i="5"/>
  <c r="K13" i="6"/>
  <c r="K23" i="6"/>
  <c r="N9" i="7"/>
  <c r="M21" i="7"/>
  <c r="BQ11" i="8"/>
  <c r="BQ6" i="8"/>
  <c r="O6" i="2" s="1"/>
  <c r="P6" i="2" s="1"/>
  <c r="AU8" i="8"/>
  <c r="BS34" i="8"/>
  <c r="T18" i="5"/>
  <c r="AO18" i="5"/>
  <c r="S23" i="5"/>
  <c r="T29" i="5"/>
  <c r="AP29" i="5"/>
  <c r="U22" i="5"/>
  <c r="AP24" i="5"/>
  <c r="U28" i="5"/>
  <c r="AP30" i="5"/>
  <c r="K7" i="6"/>
  <c r="K20" i="6"/>
  <c r="N3" i="7"/>
  <c r="M12" i="7"/>
  <c r="M30" i="7"/>
  <c r="AW7" i="8"/>
  <c r="AV9" i="8"/>
  <c r="BS22" i="8"/>
  <c r="BS30" i="8"/>
  <c r="BS35" i="8"/>
  <c r="BS42" i="8"/>
  <c r="BQ40" i="8"/>
  <c r="AN17" i="5"/>
  <c r="AM21" i="5"/>
  <c r="AN27" i="5"/>
  <c r="AM20" i="5"/>
  <c r="T24" i="5"/>
  <c r="AM26" i="5"/>
  <c r="T30" i="5"/>
  <c r="K25" i="6"/>
  <c r="BQ27" i="8"/>
  <c r="AX28" i="8"/>
  <c r="AW28" i="8"/>
  <c r="BS43" i="8"/>
  <c r="S21" i="5"/>
  <c r="AO20" i="5"/>
  <c r="AO26" i="5"/>
  <c r="AW10" i="8"/>
  <c r="BQ23" i="8"/>
  <c r="O23" i="2" s="1"/>
  <c r="P23" i="2" s="1"/>
  <c r="AV26" i="8"/>
  <c r="AU26" i="8"/>
  <c r="BQ38" i="8"/>
  <c r="AM19" i="5"/>
  <c r="AN25" i="5"/>
  <c r="S20" i="5"/>
  <c r="AN22" i="5"/>
  <c r="S26" i="5"/>
  <c r="AN28" i="5"/>
  <c r="AV11" i="8"/>
  <c r="BQ4" i="8"/>
  <c r="AU10" i="8"/>
  <c r="AX12" i="8"/>
  <c r="BQ26" i="8"/>
  <c r="AV51" i="8"/>
  <c r="AU51" i="8"/>
  <c r="BS53" i="8"/>
  <c r="AX34" i="8"/>
  <c r="AW34" i="8"/>
  <c r="BQ45" i="8"/>
  <c r="AX46" i="8"/>
  <c r="AW46" i="8"/>
  <c r="BS50" i="8"/>
  <c r="BQ54" i="8"/>
  <c r="O54" i="2" s="1"/>
  <c r="P54" i="2" s="1"/>
  <c r="BQ48" i="8"/>
  <c r="AV52" i="8"/>
  <c r="AU52" i="8"/>
  <c r="BQ32" i="8"/>
  <c r="BS40" i="8"/>
  <c r="AV43" i="8"/>
  <c r="BQ62" i="8"/>
  <c r="O56" i="2" s="1"/>
  <c r="P56" i="2" s="1"/>
  <c r="BS39" i="8"/>
  <c r="AV40" i="8"/>
  <c r="AU40" i="8"/>
  <c r="AX53" i="8"/>
  <c r="AV49" i="8"/>
  <c r="AX47" i="8"/>
  <c r="BQ63" i="8"/>
  <c r="O66" i="2" s="1"/>
  <c r="P66" i="2" s="1"/>
  <c r="AW39" i="8"/>
  <c r="AV38" i="8"/>
  <c r="AU38" i="8"/>
  <c r="BS45" i="8"/>
  <c r="BS51" i="8"/>
  <c r="AX57" i="8"/>
  <c r="AW57" i="8"/>
  <c r="BQ55" i="8"/>
  <c r="O57" i="2" s="1"/>
  <c r="P57" i="2" s="1"/>
  <c r="AX66" i="8"/>
  <c r="AW66" i="8"/>
  <c r="AU28" i="8"/>
  <c r="AW30" i="8"/>
  <c r="AU35" i="8"/>
  <c r="AU39" i="8"/>
  <c r="AW38" i="8"/>
  <c r="AX36" i="8"/>
  <c r="BQ43" i="8"/>
  <c r="AW49" i="8"/>
  <c r="BS47" i="8"/>
  <c r="BS52" i="8"/>
  <c r="AX59" i="8"/>
  <c r="AW59" i="8"/>
  <c r="AX45" i="8"/>
  <c r="AW45" i="8"/>
  <c r="BQ46" i="8"/>
  <c r="BS41" i="8"/>
  <c r="BS46" i="8"/>
  <c r="BQ47" i="8"/>
  <c r="O47" i="2" s="1"/>
  <c r="P47" i="2" s="1"/>
  <c r="AX63" i="8"/>
  <c r="BQ42" i="8"/>
  <c r="AU44" i="8"/>
  <c r="AX54" i="8"/>
  <c r="AW54" i="8"/>
  <c r="BQ66" i="8"/>
  <c r="O64" i="2" s="1"/>
  <c r="P64" i="2" s="1"/>
  <c r="AU64" i="8"/>
  <c r="AU65" i="8"/>
  <c r="AU58" i="8"/>
  <c r="AU60" i="8"/>
  <c r="AU55" i="8"/>
  <c r="AU63" i="8"/>
  <c r="AU62" i="8"/>
  <c r="O32" i="2" l="1"/>
  <c r="P32" i="2" s="1"/>
  <c r="O28" i="2"/>
  <c r="P28" i="2" s="1"/>
  <c r="O48" i="2"/>
  <c r="P48" i="2" s="1"/>
  <c r="O43" i="2"/>
  <c r="P43" i="2" s="1"/>
  <c r="O4" i="2"/>
  <c r="P4" i="2" s="1"/>
  <c r="O25" i="2"/>
  <c r="P25" i="2" s="1"/>
  <c r="O24" i="2"/>
  <c r="P24" i="2" s="1"/>
  <c r="O34" i="2"/>
  <c r="P34" i="2" s="1"/>
  <c r="O40" i="2"/>
  <c r="P40" i="2" s="1"/>
  <c r="O44" i="2"/>
  <c r="P44" i="2" s="1"/>
  <c r="O46" i="2"/>
  <c r="P46" i="2" s="1"/>
  <c r="O13" i="2"/>
  <c r="P13" i="2" s="1"/>
  <c r="O10" i="2"/>
  <c r="P10" i="2" s="1"/>
  <c r="O7" i="2"/>
  <c r="P7" i="2" s="1"/>
  <c r="O53" i="2"/>
  <c r="P53" i="2" s="1"/>
  <c r="O39" i="2"/>
  <c r="P39" i="2" s="1"/>
  <c r="O29" i="2"/>
  <c r="P29" i="2" s="1"/>
  <c r="O21" i="2"/>
  <c r="P21" i="2" s="1"/>
  <c r="O37" i="2"/>
  <c r="P37" i="2" s="1"/>
  <c r="O9" i="2"/>
  <c r="P9" i="2" s="1"/>
  <c r="O42" i="2"/>
  <c r="P42" i="2" s="1"/>
  <c r="O45" i="2"/>
  <c r="P45" i="2" s="1"/>
  <c r="O12" i="2"/>
  <c r="P12" i="2" s="1"/>
  <c r="O31" i="2"/>
  <c r="P31" i="2" s="1"/>
  <c r="O51" i="2"/>
  <c r="P51" i="2" s="1"/>
  <c r="O52" i="2"/>
  <c r="P52" i="2" s="1"/>
  <c r="O5" i="2"/>
  <c r="P5" i="2" s="1"/>
  <c r="O11" i="2"/>
  <c r="P11" i="2" s="1"/>
  <c r="O41" i="2"/>
  <c r="P41" i="2" s="1"/>
  <c r="O36" i="2"/>
  <c r="P36" i="2" s="1"/>
  <c r="O50" i="2"/>
  <c r="P50" i="2" s="1"/>
  <c r="O27" i="2"/>
  <c r="P27" i="2" s="1"/>
  <c r="O26" i="2"/>
  <c r="P26" i="2" s="1"/>
  <c r="O38" i="2"/>
  <c r="P38" i="2" s="1"/>
  <c r="O8" i="2"/>
  <c r="P8" i="2" s="1"/>
  <c r="O22" i="2"/>
  <c r="P22" i="2" s="1"/>
  <c r="O20" i="2"/>
  <c r="P20" i="2" s="1"/>
  <c r="O49" i="2"/>
  <c r="P49" i="2" s="1"/>
  <c r="Y34" i="4"/>
  <c r="Y26" i="4"/>
  <c r="Y43" i="4"/>
  <c r="Z48" i="4"/>
  <c r="Z32" i="4"/>
  <c r="Z33" i="4"/>
  <c r="Z10" i="4"/>
  <c r="Z13" i="4"/>
  <c r="Z17" i="4"/>
  <c r="Z5" i="4"/>
  <c r="Y36" i="4"/>
  <c r="Z51" i="4"/>
  <c r="Y51" i="4"/>
  <c r="Y52" i="4"/>
  <c r="Z52" i="4"/>
  <c r="Y50" i="4"/>
  <c r="Z50" i="4"/>
  <c r="Y44" i="4"/>
  <c r="Z44" i="4"/>
  <c r="Y45" i="4"/>
  <c r="Z45" i="4"/>
  <c r="Z4" i="4"/>
  <c r="Z28" i="4"/>
  <c r="Y21" i="4"/>
  <c r="Z9" i="4"/>
  <c r="Y27" i="4"/>
  <c r="Y13" i="4"/>
  <c r="Z22" i="4"/>
  <c r="Y3" i="4"/>
  <c r="Y23" i="4"/>
  <c r="Z20" i="4"/>
  <c r="Y35" i="4"/>
  <c r="Y10" i="4"/>
  <c r="Y39" i="4"/>
  <c r="Z39" i="4"/>
  <c r="Z6" i="4"/>
  <c r="Y6" i="4"/>
  <c r="Z42" i="4"/>
  <c r="Y42" i="4"/>
  <c r="Z40" i="4"/>
  <c r="Y40" i="4"/>
  <c r="Y30" i="4"/>
  <c r="Z30" i="4"/>
  <c r="Z14" i="4"/>
  <c r="Y14" i="4"/>
  <c r="Y38" i="4"/>
  <c r="Z38" i="4"/>
  <c r="Z31" i="4"/>
  <c r="Y31" i="4"/>
  <c r="Z41" i="4"/>
  <c r="Y41" i="4"/>
  <c r="Z29" i="4"/>
  <c r="Y29" i="4"/>
  <c r="Z12" i="4"/>
  <c r="Y12" i="4"/>
</calcChain>
</file>

<file path=xl/sharedStrings.xml><?xml version="1.0" encoding="utf-8"?>
<sst xmlns="http://schemas.openxmlformats.org/spreadsheetml/2006/main" count="1462" uniqueCount="163">
  <si>
    <t>포항공대 - 국립환경과학원 Co-work (가칭)</t>
  </si>
  <si>
    <t>음식물류폐기물 처리 혐기소화 설비 샘플 분석</t>
  </si>
  <si>
    <t>목적</t>
  </si>
  <si>
    <t>음식물류 폐기물의 혐기소화 처리 현장 데이터를 수집</t>
  </si>
  <si>
    <t>기간</t>
  </si>
  <si>
    <t>1년</t>
  </si>
  <si>
    <t>샘플링 주기</t>
  </si>
  <si>
    <t>2개월/1회</t>
  </si>
  <si>
    <t>실규모 설비 정보</t>
  </si>
  <si>
    <t>샘플 날짜</t>
  </si>
  <si>
    <t>Round 1</t>
  </si>
  <si>
    <t>Round 2</t>
  </si>
  <si>
    <t>Round 3</t>
  </si>
  <si>
    <t>Round 4</t>
  </si>
  <si>
    <t>Round 5</t>
  </si>
  <si>
    <t>설비 위치</t>
  </si>
  <si>
    <t>Site location</t>
  </si>
  <si>
    <t>기질</t>
  </si>
  <si>
    <t>Substrate</t>
  </si>
  <si>
    <t>청주</t>
  </si>
  <si>
    <t>Cheongju</t>
  </si>
  <si>
    <t>음폐수</t>
  </si>
  <si>
    <t>Food wastewater</t>
  </si>
  <si>
    <t>x</t>
  </si>
  <si>
    <t>대전</t>
  </si>
  <si>
    <t>Daejeon</t>
  </si>
  <si>
    <t>동대문</t>
  </si>
  <si>
    <t>Dongdaemun</t>
  </si>
  <si>
    <t>음식쓰레기</t>
  </si>
  <si>
    <t>Food waste</t>
  </si>
  <si>
    <t>광주</t>
  </si>
  <si>
    <t>Gwangju</t>
  </si>
  <si>
    <t>고양</t>
  </si>
  <si>
    <t>Goyang</t>
  </si>
  <si>
    <t>전주</t>
  </si>
  <si>
    <t>Jeonju</t>
  </si>
  <si>
    <t>Round</t>
  </si>
  <si>
    <t>Sample #</t>
  </si>
  <si>
    <t>Site</t>
  </si>
  <si>
    <t>Sample</t>
  </si>
  <si>
    <t>pH</t>
  </si>
  <si>
    <t>Alkalinity</t>
  </si>
  <si>
    <t>Sample (mL)</t>
  </si>
  <si>
    <t>DF (Alk)</t>
  </si>
  <si>
    <t>mL (at pH 5.75)</t>
  </si>
  <si>
    <t>mL (at pH 4.3)</t>
  </si>
  <si>
    <t>VFA (mg Hac eq./L)</t>
  </si>
  <si>
    <t>VFA/ALK (FOS/TAC)</t>
  </si>
  <si>
    <t>CJ</t>
  </si>
  <si>
    <t>FWW</t>
  </si>
  <si>
    <t>-</t>
  </si>
  <si>
    <t>DJ</t>
  </si>
  <si>
    <t>DM</t>
  </si>
  <si>
    <t>FW</t>
  </si>
  <si>
    <t>GJ</t>
  </si>
  <si>
    <t>GY</t>
  </si>
  <si>
    <t>JJ</t>
  </si>
  <si>
    <t>M</t>
  </si>
  <si>
    <t>COD</t>
  </si>
  <si>
    <t>SCOD</t>
  </si>
  <si>
    <t>DF</t>
  </si>
  <si>
    <t>Dry?</t>
  </si>
  <si>
    <t>Raw (mg/L)</t>
  </si>
  <si>
    <t>Cal. (g/L)</t>
  </si>
  <si>
    <t>Ave (g/L)</t>
  </si>
  <si>
    <t>Stdev</t>
  </si>
  <si>
    <t>Total Kjeldahl Nitrogen (TKN)</t>
  </si>
  <si>
    <t>Total NH3-N (Kjeldahl)</t>
  </si>
  <si>
    <t>Protein</t>
  </si>
  <si>
    <t>Organic-N (g/L)</t>
  </si>
  <si>
    <t>Protein (g/L)</t>
  </si>
  <si>
    <t>TS (g/L)</t>
  </si>
  <si>
    <t>SS (g/L)</t>
  </si>
  <si>
    <t>Sample
(ml)</t>
  </si>
  <si>
    <t>Initial-1
(g)</t>
  </si>
  <si>
    <t>Dried-1
(g)</t>
  </si>
  <si>
    <t>Ignited-1
(g)</t>
  </si>
  <si>
    <t>TS</t>
  </si>
  <si>
    <t>VS</t>
  </si>
  <si>
    <t>FS</t>
  </si>
  <si>
    <t>Initial-2
(g)</t>
  </si>
  <si>
    <t>Dried-2
(g)</t>
  </si>
  <si>
    <t>Ignited-2
(g)</t>
  </si>
  <si>
    <t>TS Ave.</t>
  </si>
  <si>
    <t>TS stdev.</t>
  </si>
  <si>
    <t>VS Ave.</t>
  </si>
  <si>
    <t>VS stdev.</t>
  </si>
  <si>
    <t>FS Ave.</t>
  </si>
  <si>
    <t>FS stdev.</t>
  </si>
  <si>
    <t>Total Carbohydrate</t>
  </si>
  <si>
    <t>Lipid (Bligh &amp; Dyer)</t>
  </si>
  <si>
    <t>Initial-1</t>
  </si>
  <si>
    <t>Initial-2</t>
  </si>
  <si>
    <t>Final-1</t>
  </si>
  <si>
    <t>Final-2</t>
  </si>
  <si>
    <t>Cal.-1</t>
  </si>
  <si>
    <t>Cal.-2</t>
  </si>
  <si>
    <t>Ave. (g/L)</t>
  </si>
  <si>
    <t>Stdev.</t>
  </si>
  <si>
    <t>removal efficiency</t>
  </si>
  <si>
    <t>Raw data (mg/L)</t>
  </si>
  <si>
    <t>Averaged (g/L)</t>
  </si>
  <si>
    <t>as COD (g/L)</t>
  </si>
  <si>
    <t>EtOH</t>
  </si>
  <si>
    <t>C2 (Ac)</t>
  </si>
  <si>
    <t>C3 (Pr)</t>
  </si>
  <si>
    <t>iC4 (isoBu)</t>
  </si>
  <si>
    <t>n-C4 (n-Bu)</t>
  </si>
  <si>
    <t>iC5 (isoVa)</t>
  </si>
  <si>
    <t>n-C5 (n-Va)</t>
  </si>
  <si>
    <t>iC6 (isoCa)</t>
  </si>
  <si>
    <t>n-C6 (n-Ca)</t>
  </si>
  <si>
    <t>TVFA</t>
  </si>
  <si>
    <t>TVFA + EtOH</t>
  </si>
  <si>
    <t>EtOH (2.087)</t>
  </si>
  <si>
    <t>C2 (Ac, 1.067)</t>
  </si>
  <si>
    <t>C3 (Pr, 1.512)</t>
  </si>
  <si>
    <t>iC4 (isoBu, 1.817)</t>
  </si>
  <si>
    <t>n-C4 (n-Bu, 1.817)</t>
  </si>
  <si>
    <t>iC5 (isoVa, 2.036)</t>
  </si>
  <si>
    <t>n-C5 (n-Va, 2.036)</t>
  </si>
  <si>
    <t>iC6 (isoCa, 2.204)</t>
  </si>
  <si>
    <t>n-C6 (n-Ca, 2.204)</t>
  </si>
  <si>
    <t>F</t>
  </si>
  <si>
    <t>Cl</t>
  </si>
  <si>
    <t>NO2</t>
  </si>
  <si>
    <t>NO3</t>
  </si>
  <si>
    <t>PO4</t>
  </si>
  <si>
    <t>SO4</t>
  </si>
  <si>
    <t>Na</t>
  </si>
  <si>
    <t>NH4</t>
  </si>
  <si>
    <t>K</t>
  </si>
  <si>
    <t>Ca</t>
  </si>
  <si>
    <t>Mg</t>
  </si>
  <si>
    <t>K</t>
    <phoneticPr fontId="11" type="noConversion"/>
  </si>
  <si>
    <t>sCOD</t>
    <phoneticPr fontId="11" type="noConversion"/>
  </si>
  <si>
    <t>TS</t>
    <phoneticPr fontId="11" type="noConversion"/>
  </si>
  <si>
    <t>HAC</t>
    <phoneticPr fontId="11" type="noConversion"/>
  </si>
  <si>
    <t>VSS</t>
    <phoneticPr fontId="11" type="noConversion"/>
  </si>
  <si>
    <t>VS</t>
    <phoneticPr fontId="11" type="noConversion"/>
  </si>
  <si>
    <t>COD</t>
    <phoneticPr fontId="13" type="noConversion"/>
  </si>
  <si>
    <t>TSS</t>
    <phoneticPr fontId="13" type="noConversion"/>
  </si>
  <si>
    <r>
      <t>N</t>
    </r>
    <r>
      <rPr>
        <sz val="10"/>
        <color theme="1"/>
        <rFont val="Arial"/>
        <family val="2"/>
      </rPr>
      <t>H4</t>
    </r>
    <phoneticPr fontId="11" type="noConversion"/>
  </si>
  <si>
    <t>Protein</t>
    <phoneticPr fontId="11" type="noConversion"/>
  </si>
  <si>
    <t>GJ</t>
    <phoneticPr fontId="11" type="noConversion"/>
  </si>
  <si>
    <t>JJ</t>
    <phoneticPr fontId="11" type="noConversion"/>
  </si>
  <si>
    <t>DM</t>
    <phoneticPr fontId="11" type="noConversion"/>
  </si>
  <si>
    <t>GY</t>
    <phoneticPr fontId="11" type="noConversion"/>
  </si>
  <si>
    <t>DJ</t>
    <phoneticPr fontId="11" type="noConversion"/>
  </si>
  <si>
    <t>CJ</t>
    <phoneticPr fontId="11" type="noConversion"/>
  </si>
  <si>
    <t>JJ</t>
    <phoneticPr fontId="11" type="noConversion"/>
  </si>
  <si>
    <t>GJ</t>
    <phoneticPr fontId="11" type="noConversion"/>
  </si>
  <si>
    <t>DJ</t>
    <phoneticPr fontId="11" type="noConversion"/>
  </si>
  <si>
    <t>CJ</t>
    <phoneticPr fontId="11" type="noConversion"/>
  </si>
  <si>
    <t>JJ</t>
    <phoneticPr fontId="11" type="noConversion"/>
  </si>
  <si>
    <t>DM</t>
    <phoneticPr fontId="11" type="noConversion"/>
  </si>
  <si>
    <t>GJ</t>
    <phoneticPr fontId="11" type="noConversion"/>
  </si>
  <si>
    <t>ALK (g CaCO3 eq./L)</t>
    <phoneticPr fontId="11" type="noConversion"/>
  </si>
  <si>
    <t>Alkalinity</t>
    <phoneticPr fontId="11" type="noConversion"/>
  </si>
  <si>
    <t>TA</t>
    <phoneticPr fontId="11" type="noConversion"/>
  </si>
  <si>
    <t>IA/PA</t>
    <phoneticPr fontId="11" type="noConversion"/>
  </si>
  <si>
    <t>PA</t>
    <phoneticPr fontId="11" type="noConversion"/>
  </si>
  <si>
    <t>IA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</si>
</sst>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76" formatCode="#,##0.00_ "/>
    <numFmt numFmtId="177" formatCode="#,##0_ "/>
    <numFmt numFmtId="178" formatCode="0.0"/>
    <numFmt numFmtId="179" formatCode="0_);[Red]\(0\)"/>
    <numFmt numFmtId="180" formatCode="0.0_);[Red]\(0.0\)"/>
    <numFmt numFmtId="181" formatCode="#,##0.0;[Red]#,##0.0"/>
    <numFmt numFmtId="182" formatCode="0.0_ "/>
    <numFmt numFmtId="183" formatCode="0.00_);[Red]\(0.00\)"/>
    <numFmt numFmtId="184" formatCode="#,##0.00;[Red]#,##0.00"/>
    <numFmt numFmtId="185" formatCode="0.0000_ "/>
    <numFmt numFmtId="186" formatCode="0.0000"/>
    <numFmt numFmtId="187" formatCode="#,##0.0"/>
    <numFmt numFmtId="188" formatCode="0.000"/>
  </numFmts>
  <fonts count="15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Dotum"/>
      <family val="3"/>
      <charset val="129"/>
    </font>
    <font>
      <b/>
      <sz val="10"/>
      <color theme="1"/>
      <name val="Dotum"/>
      <family val="3"/>
      <charset val="129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Dotum"/>
      <family val="3"/>
      <charset val="129"/>
    </font>
    <font>
      <b/>
      <sz val="11"/>
      <color theme="1"/>
      <name val="Calibri"/>
      <family val="2"/>
    </font>
    <font>
      <sz val="10"/>
      <color theme="1"/>
      <name val="Dotum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8"/>
      <name val="Arial"/>
      <family val="2"/>
      <charset val="129"/>
      <scheme val="minor"/>
    </font>
    <font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FFFF99"/>
        <bgColor rgb="FFFFFF99"/>
      </patternFill>
    </fill>
    <fill>
      <patternFill patternType="solid">
        <fgColor rgb="FFDADADA"/>
        <bgColor rgb="FFDADADA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FFFF66"/>
        <bgColor rgb="FFFFFF66"/>
      </patternFill>
    </fill>
    <fill>
      <patternFill patternType="solid">
        <fgColor rgb="FFFFE598"/>
        <bgColor rgb="FFFFE598"/>
      </patternFill>
    </fill>
    <fill>
      <patternFill patternType="solid">
        <fgColor rgb="FFBFBFBF"/>
        <bgColor rgb="FFBFBFBF"/>
      </patternFill>
    </fill>
    <fill>
      <patternFill patternType="solid">
        <fgColor rgb="FFB4C6E7"/>
        <bgColor rgb="FFB4C6E7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47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1" fillId="3" borderId="10" xfId="0" applyFont="1" applyFill="1" applyBorder="1" applyAlignment="1"/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/>
    <xf numFmtId="0" fontId="4" fillId="4" borderId="10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76" fontId="4" fillId="0" borderId="10" xfId="0" applyNumberFormat="1" applyFont="1" applyBorder="1" applyAlignment="1">
      <alignment horizontal="center"/>
    </xf>
    <xf numFmtId="177" fontId="7" fillId="0" borderId="10" xfId="0" applyNumberFormat="1" applyFont="1" applyBorder="1" applyAlignment="1">
      <alignment horizontal="right"/>
    </xf>
    <xf numFmtId="177" fontId="7" fillId="0" borderId="6" xfId="0" applyNumberFormat="1" applyFont="1" applyBorder="1" applyAlignment="1">
      <alignment horizontal="right"/>
    </xf>
    <xf numFmtId="176" fontId="8" fillId="0" borderId="6" xfId="0" applyNumberFormat="1" applyFont="1" applyBorder="1" applyAlignment="1">
      <alignment horizontal="center"/>
    </xf>
    <xf numFmtId="176" fontId="4" fillId="0" borderId="10" xfId="0" applyNumberFormat="1" applyFont="1" applyBorder="1" applyAlignment="1">
      <alignment horizontal="center"/>
    </xf>
    <xf numFmtId="178" fontId="6" fillId="0" borderId="10" xfId="0" applyNumberFormat="1" applyFont="1" applyBorder="1"/>
    <xf numFmtId="2" fontId="6" fillId="0" borderId="10" xfId="0" applyNumberFormat="1" applyFont="1" applyBorder="1"/>
    <xf numFmtId="177" fontId="7" fillId="0" borderId="12" xfId="0" applyNumberFormat="1" applyFont="1" applyBorder="1" applyAlignment="1">
      <alignment horizontal="right"/>
    </xf>
    <xf numFmtId="177" fontId="7" fillId="0" borderId="9" xfId="0" applyNumberFormat="1" applyFont="1" applyBorder="1" applyAlignment="1">
      <alignment horizontal="right"/>
    </xf>
    <xf numFmtId="176" fontId="8" fillId="0" borderId="9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6" fillId="0" borderId="10" xfId="0" applyFont="1" applyBorder="1"/>
    <xf numFmtId="179" fontId="4" fillId="0" borderId="10" xfId="0" applyNumberFormat="1" applyFont="1" applyBorder="1" applyAlignment="1">
      <alignment horizontal="center"/>
    </xf>
    <xf numFmtId="180" fontId="4" fillId="7" borderId="10" xfId="0" applyNumberFormat="1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81" fontId="4" fillId="0" borderId="10" xfId="0" applyNumberFormat="1" applyFont="1" applyBorder="1" applyAlignment="1">
      <alignment horizontal="center"/>
    </xf>
    <xf numFmtId="181" fontId="4" fillId="7" borderId="10" xfId="0" applyNumberFormat="1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182" fontId="8" fillId="0" borderId="6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182" fontId="8" fillId="0" borderId="9" xfId="0" applyNumberFormat="1" applyFont="1" applyBorder="1" applyAlignment="1">
      <alignment horizontal="center"/>
    </xf>
    <xf numFmtId="182" fontId="4" fillId="0" borderId="9" xfId="0" applyNumberFormat="1" applyFont="1" applyBorder="1" applyAlignment="1">
      <alignment horizontal="center"/>
    </xf>
    <xf numFmtId="179" fontId="4" fillId="0" borderId="10" xfId="0" applyNumberFormat="1" applyFont="1" applyBorder="1" applyAlignment="1">
      <alignment horizontal="center"/>
    </xf>
    <xf numFmtId="183" fontId="4" fillId="0" borderId="10" xfId="0" applyNumberFormat="1" applyFont="1" applyBorder="1" applyAlignment="1">
      <alignment horizontal="center"/>
    </xf>
    <xf numFmtId="184" fontId="4" fillId="0" borderId="10" xfId="0" applyNumberFormat="1" applyFont="1" applyBorder="1" applyAlignment="1">
      <alignment horizontal="center"/>
    </xf>
    <xf numFmtId="184" fontId="4" fillId="7" borderId="10" xfId="0" applyNumberFormat="1" applyFont="1" applyFill="1" applyBorder="1" applyAlignment="1">
      <alignment horizontal="center"/>
    </xf>
    <xf numFmtId="180" fontId="4" fillId="0" borderId="10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5" fillId="11" borderId="10" xfId="0" applyFont="1" applyFill="1" applyBorder="1" applyAlignment="1">
      <alignment horizontal="center" wrapText="1"/>
    </xf>
    <xf numFmtId="185" fontId="4" fillId="0" borderId="10" xfId="0" applyNumberFormat="1" applyFont="1" applyBorder="1" applyAlignment="1">
      <alignment horizontal="right"/>
    </xf>
    <xf numFmtId="185" fontId="8" fillId="0" borderId="6" xfId="0" applyNumberFormat="1" applyFont="1" applyBorder="1" applyAlignment="1">
      <alignment horizontal="right"/>
    </xf>
    <xf numFmtId="178" fontId="5" fillId="0" borderId="10" xfId="0" applyNumberFormat="1" applyFont="1" applyBorder="1" applyAlignment="1">
      <alignment horizontal="right"/>
    </xf>
    <xf numFmtId="178" fontId="5" fillId="11" borderId="10" xfId="0" applyNumberFormat="1" applyFont="1" applyFill="1" applyBorder="1" applyAlignment="1">
      <alignment horizontal="right"/>
    </xf>
    <xf numFmtId="185" fontId="4" fillId="0" borderId="12" xfId="0" applyNumberFormat="1" applyFont="1" applyBorder="1" applyAlignment="1">
      <alignment horizontal="right"/>
    </xf>
    <xf numFmtId="185" fontId="8" fillId="0" borderId="9" xfId="0" applyNumberFormat="1" applyFont="1" applyBorder="1" applyAlignment="1">
      <alignment horizontal="right"/>
    </xf>
    <xf numFmtId="185" fontId="8" fillId="0" borderId="12" xfId="0" applyNumberFormat="1" applyFont="1" applyBorder="1" applyAlignment="1">
      <alignment horizontal="right"/>
    </xf>
    <xf numFmtId="185" fontId="4" fillId="0" borderId="9" xfId="0" applyNumberFormat="1" applyFont="1" applyBorder="1" applyAlignment="1">
      <alignment horizontal="right"/>
    </xf>
    <xf numFmtId="186" fontId="4" fillId="0" borderId="10" xfId="0" applyNumberFormat="1" applyFont="1" applyBorder="1" applyAlignment="1">
      <alignment horizontal="center"/>
    </xf>
    <xf numFmtId="187" fontId="4" fillId="0" borderId="10" xfId="0" applyNumberFormat="1" applyFont="1" applyBorder="1" applyAlignment="1">
      <alignment horizontal="center"/>
    </xf>
    <xf numFmtId="187" fontId="4" fillId="7" borderId="10" xfId="0" applyNumberFormat="1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179" fontId="4" fillId="0" borderId="12" xfId="0" applyNumberFormat="1" applyFont="1" applyBorder="1" applyAlignment="1">
      <alignment horizontal="center"/>
    </xf>
    <xf numFmtId="2" fontId="1" fillId="0" borderId="0" xfId="0" applyNumberFormat="1" applyFont="1"/>
    <xf numFmtId="0" fontId="6" fillId="0" borderId="10" xfId="0" applyFont="1" applyBorder="1" applyAlignment="1">
      <alignment horizontal="right"/>
    </xf>
    <xf numFmtId="188" fontId="1" fillId="0" borderId="10" xfId="0" applyNumberFormat="1" applyFont="1" applyBorder="1" applyAlignment="1"/>
    <xf numFmtId="188" fontId="4" fillId="0" borderId="10" xfId="0" applyNumberFormat="1" applyFont="1" applyBorder="1" applyAlignment="1">
      <alignment horizontal="center"/>
    </xf>
    <xf numFmtId="4" fontId="10" fillId="0" borderId="11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right"/>
    </xf>
    <xf numFmtId="188" fontId="1" fillId="0" borderId="10" xfId="0" applyNumberFormat="1" applyFont="1" applyBorder="1" applyAlignment="1">
      <alignment horizontal="right"/>
    </xf>
    <xf numFmtId="0" fontId="4" fillId="4" borderId="0" xfId="0" applyFont="1" applyFill="1" applyAlignment="1"/>
    <xf numFmtId="0" fontId="4" fillId="4" borderId="11" xfId="0" applyFont="1" applyFill="1" applyBorder="1" applyAlignment="1"/>
    <xf numFmtId="0" fontId="5" fillId="5" borderId="11" xfId="0" applyFont="1" applyFill="1" applyBorder="1" applyAlignment="1"/>
    <xf numFmtId="0" fontId="12" fillId="0" borderId="0" xfId="0" applyFont="1" applyAlignment="1"/>
    <xf numFmtId="180" fontId="4" fillId="7" borderId="0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2" fontId="14" fillId="0" borderId="10" xfId="0" applyNumberFormat="1" applyFont="1" applyBorder="1" applyAlignment="1">
      <alignment horizontal="right"/>
    </xf>
    <xf numFmtId="0" fontId="4" fillId="0" borderId="13" xfId="0" applyFont="1" applyFill="1" applyBorder="1" applyAlignment="1">
      <alignment horizontal="center"/>
    </xf>
    <xf numFmtId="179" fontId="4" fillId="0" borderId="13" xfId="0" applyNumberFormat="1" applyFont="1" applyFill="1" applyBorder="1" applyAlignment="1">
      <alignment horizontal="center"/>
    </xf>
    <xf numFmtId="183" fontId="4" fillId="0" borderId="13" xfId="0" applyNumberFormat="1" applyFont="1" applyFill="1" applyBorder="1" applyAlignment="1">
      <alignment horizontal="center"/>
    </xf>
    <xf numFmtId="181" fontId="4" fillId="0" borderId="13" xfId="0" applyNumberFormat="1" applyFont="1" applyFill="1" applyBorder="1" applyAlignment="1">
      <alignment horizontal="center"/>
    </xf>
    <xf numFmtId="181" fontId="4" fillId="7" borderId="13" xfId="0" applyNumberFormat="1" applyFont="1" applyFill="1" applyBorder="1" applyAlignment="1">
      <alignment horizontal="center"/>
    </xf>
    <xf numFmtId="184" fontId="4" fillId="0" borderId="13" xfId="0" applyNumberFormat="1" applyFont="1" applyFill="1" applyBorder="1" applyAlignment="1">
      <alignment horizontal="center"/>
    </xf>
    <xf numFmtId="180" fontId="4" fillId="0" borderId="13" xfId="0" applyNumberFormat="1" applyFont="1" applyFill="1" applyBorder="1" applyAlignment="1">
      <alignment horizontal="center"/>
    </xf>
    <xf numFmtId="184" fontId="4" fillId="7" borderId="13" xfId="0" applyNumberFormat="1" applyFont="1" applyFill="1" applyBorder="1" applyAlignment="1">
      <alignment horizontal="center"/>
    </xf>
    <xf numFmtId="185" fontId="4" fillId="0" borderId="13" xfId="0" applyNumberFormat="1" applyFont="1" applyFill="1" applyBorder="1" applyAlignment="1">
      <alignment horizontal="right"/>
    </xf>
    <xf numFmtId="185" fontId="8" fillId="0" borderId="14" xfId="0" applyNumberFormat="1" applyFont="1" applyFill="1" applyBorder="1" applyAlignment="1">
      <alignment horizontal="right"/>
    </xf>
    <xf numFmtId="178" fontId="5" fillId="0" borderId="13" xfId="0" applyNumberFormat="1" applyFont="1" applyFill="1" applyBorder="1" applyAlignment="1">
      <alignment horizontal="right"/>
    </xf>
    <xf numFmtId="178" fontId="5" fillId="11" borderId="13" xfId="0" applyNumberFormat="1" applyFont="1" applyFill="1" applyBorder="1" applyAlignment="1">
      <alignment horizontal="right"/>
    </xf>
    <xf numFmtId="185" fontId="4" fillId="0" borderId="14" xfId="0" applyNumberFormat="1" applyFont="1" applyFill="1" applyBorder="1" applyAlignment="1">
      <alignment horizontal="right"/>
    </xf>
    <xf numFmtId="0" fontId="4" fillId="0" borderId="1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182" fontId="4" fillId="0" borderId="14" xfId="0" applyNumberFormat="1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186" fontId="4" fillId="0" borderId="13" xfId="0" applyNumberFormat="1" applyFont="1" applyFill="1" applyBorder="1" applyAlignment="1">
      <alignment horizontal="center"/>
    </xf>
    <xf numFmtId="187" fontId="4" fillId="0" borderId="13" xfId="0" applyNumberFormat="1" applyFont="1" applyFill="1" applyBorder="1" applyAlignment="1">
      <alignment horizontal="center"/>
    </xf>
    <xf numFmtId="187" fontId="4" fillId="7" borderId="13" xfId="0" applyNumberFormat="1" applyFont="1" applyFill="1" applyBorder="1" applyAlignment="1">
      <alignment horizontal="center"/>
    </xf>
    <xf numFmtId="176" fontId="4" fillId="0" borderId="13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176" fontId="4" fillId="0" borderId="10" xfId="0" applyNumberFormat="1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76" fontId="8" fillId="0" borderId="0" xfId="0" applyNumberFormat="1" applyFont="1" applyBorder="1" applyAlignment="1">
      <alignment horizontal="center"/>
    </xf>
    <xf numFmtId="0" fontId="0" fillId="0" borderId="9" xfId="0" applyFont="1" applyBorder="1" applyAlignment="1"/>
    <xf numFmtId="0" fontId="4" fillId="2" borderId="9" xfId="0" applyFont="1" applyFill="1" applyBorder="1" applyAlignment="1">
      <alignment horizontal="center"/>
    </xf>
    <xf numFmtId="0" fontId="0" fillId="0" borderId="0" xfId="0" applyFont="1" applyBorder="1" applyAlignment="1"/>
    <xf numFmtId="0" fontId="4" fillId="4" borderId="10" xfId="0" applyFont="1" applyFill="1" applyBorder="1" applyAlignment="1"/>
    <xf numFmtId="176" fontId="4" fillId="0" borderId="11" xfId="0" applyNumberFormat="1" applyFont="1" applyBorder="1" applyAlignment="1">
      <alignment horizontal="center"/>
    </xf>
    <xf numFmtId="0" fontId="5" fillId="5" borderId="13" xfId="0" applyFont="1" applyFill="1" applyBorder="1" applyAlignment="1"/>
    <xf numFmtId="176" fontId="4" fillId="0" borderId="12" xfId="0" applyNumberFormat="1" applyFont="1" applyBorder="1" applyAlignment="1">
      <alignment horizontal="center"/>
    </xf>
    <xf numFmtId="177" fontId="7" fillId="0" borderId="4" xfId="0" applyNumberFormat="1" applyFont="1" applyBorder="1" applyAlignment="1">
      <alignment horizontal="right"/>
    </xf>
    <xf numFmtId="177" fontId="7" fillId="0" borderId="5" xfId="0" applyNumberFormat="1" applyFont="1" applyBorder="1" applyAlignment="1">
      <alignment horizontal="right"/>
    </xf>
    <xf numFmtId="176" fontId="8" fillId="0" borderId="5" xfId="0" applyNumberFormat="1" applyFont="1" applyBorder="1" applyAlignment="1">
      <alignment horizontal="center"/>
    </xf>
    <xf numFmtId="176" fontId="8" fillId="0" borderId="10" xfId="0" applyNumberFormat="1" applyFont="1" applyBorder="1" applyAlignment="1">
      <alignment horizontal="center"/>
    </xf>
    <xf numFmtId="176" fontId="4" fillId="0" borderId="5" xfId="0" applyNumberFormat="1" applyFont="1" applyBorder="1" applyAlignment="1">
      <alignment horizontal="center"/>
    </xf>
    <xf numFmtId="178" fontId="6" fillId="0" borderId="5" xfId="0" applyNumberFormat="1" applyFont="1" applyBorder="1"/>
    <xf numFmtId="2" fontId="6" fillId="0" borderId="6" xfId="0" applyNumberFormat="1" applyFont="1" applyBorder="1"/>
    <xf numFmtId="179" fontId="4" fillId="0" borderId="10" xfId="0" applyNumberFormat="1" applyFont="1" applyFill="1" applyBorder="1" applyAlignment="1">
      <alignment horizontal="center"/>
    </xf>
    <xf numFmtId="183" fontId="4" fillId="0" borderId="10" xfId="0" applyNumberFormat="1" applyFont="1" applyFill="1" applyBorder="1" applyAlignment="1">
      <alignment horizontal="center"/>
    </xf>
    <xf numFmtId="181" fontId="4" fillId="0" borderId="10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1" fillId="3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5" fillId="6" borderId="7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4" fillId="0" borderId="11" xfId="0" applyFont="1" applyBorder="1" applyAlignment="1">
      <alignment horizontal="center"/>
    </xf>
    <xf numFmtId="0" fontId="3" fillId="0" borderId="12" xfId="0" applyFont="1" applyBorder="1"/>
    <xf numFmtId="0" fontId="9" fillId="5" borderId="4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180" fontId="4" fillId="0" borderId="4" xfId="0" applyNumberFormat="1" applyFont="1" applyBorder="1" applyAlignment="1">
      <alignment horizontal="center"/>
    </xf>
    <xf numFmtId="0" fontId="9" fillId="8" borderId="4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5" fillId="10" borderId="4" xfId="0" applyFont="1" applyFill="1" applyBorder="1" applyAlignment="1">
      <alignment horizontal="center"/>
    </xf>
    <xf numFmtId="183" fontId="4" fillId="0" borderId="4" xfId="0" applyNumberFormat="1" applyFont="1" applyBorder="1" applyAlignment="1">
      <alignment horizontal="center"/>
    </xf>
    <xf numFmtId="0" fontId="9" fillId="12" borderId="4" xfId="0" applyFont="1" applyFill="1" applyBorder="1" applyAlignment="1">
      <alignment horizontal="center"/>
    </xf>
    <xf numFmtId="179" fontId="4" fillId="0" borderId="11" xfId="0" applyNumberFormat="1" applyFont="1" applyBorder="1" applyAlignment="1">
      <alignment horizontal="center"/>
    </xf>
    <xf numFmtId="0" fontId="9" fillId="14" borderId="4" xfId="0" applyFont="1" applyFill="1" applyBorder="1" applyAlignment="1">
      <alignment horizontal="center"/>
    </xf>
    <xf numFmtId="0" fontId="9" fillId="13" borderId="0" xfId="0" applyFont="1" applyFill="1" applyAlignment="1">
      <alignment horizontal="center"/>
    </xf>
    <xf numFmtId="0" fontId="5" fillId="14" borderId="4" xfId="0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5" fillId="12" borderId="4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8"/>
  <sheetViews>
    <sheetView topLeftCell="A4" workbookViewId="0">
      <selection activeCell="F31" sqref="F31"/>
    </sheetView>
  </sheetViews>
  <sheetFormatPr defaultColWidth="14.42578125" defaultRowHeight="15.75" customHeight="1"/>
  <cols>
    <col min="4" max="4" width="17.42578125" customWidth="1"/>
  </cols>
  <sheetData>
    <row r="1" spans="1:9">
      <c r="A1" s="1" t="s">
        <v>0</v>
      </c>
    </row>
    <row r="2" spans="1:9">
      <c r="A2" s="2" t="s">
        <v>1</v>
      </c>
    </row>
    <row r="4" spans="1:9">
      <c r="A4" s="1" t="s">
        <v>2</v>
      </c>
      <c r="B4" s="1" t="s">
        <v>3</v>
      </c>
      <c r="C4" s="1"/>
    </row>
    <row r="5" spans="1:9">
      <c r="A5" s="1" t="s">
        <v>4</v>
      </c>
      <c r="B5" s="1" t="s">
        <v>5</v>
      </c>
      <c r="C5" s="1"/>
    </row>
    <row r="6" spans="1:9">
      <c r="A6" s="1" t="s">
        <v>6</v>
      </c>
      <c r="B6" s="1" t="s">
        <v>7</v>
      </c>
      <c r="C6" s="1"/>
    </row>
    <row r="7" spans="1:9">
      <c r="A7" s="1"/>
      <c r="B7" s="1"/>
      <c r="C7" s="1"/>
    </row>
    <row r="8" spans="1:9">
      <c r="A8" s="1"/>
      <c r="B8" s="1"/>
      <c r="C8" s="1"/>
    </row>
    <row r="9" spans="1:9">
      <c r="A9" s="1"/>
      <c r="B9" s="1"/>
      <c r="C9" s="1"/>
    </row>
    <row r="10" spans="1:9">
      <c r="A10" s="115" t="s">
        <v>8</v>
      </c>
      <c r="B10" s="116"/>
      <c r="C10" s="116"/>
      <c r="D10" s="117"/>
      <c r="E10" s="121" t="s">
        <v>9</v>
      </c>
      <c r="F10" s="122"/>
      <c r="G10" s="122"/>
      <c r="H10" s="122"/>
      <c r="I10" s="123"/>
    </row>
    <row r="11" spans="1:9">
      <c r="A11" s="118"/>
      <c r="B11" s="119"/>
      <c r="C11" s="119"/>
      <c r="D11" s="120"/>
      <c r="E11" s="3" t="s">
        <v>10</v>
      </c>
      <c r="F11" s="3" t="s">
        <v>11</v>
      </c>
      <c r="G11" s="3" t="s">
        <v>12</v>
      </c>
      <c r="H11" s="3" t="s">
        <v>13</v>
      </c>
      <c r="I11" s="3" t="s">
        <v>14</v>
      </c>
    </row>
    <row r="12" spans="1:9">
      <c r="A12" s="4" t="s">
        <v>15</v>
      </c>
      <c r="B12" s="4" t="s">
        <v>16</v>
      </c>
      <c r="C12" s="4" t="s">
        <v>17</v>
      </c>
      <c r="D12" s="5" t="s">
        <v>18</v>
      </c>
      <c r="E12" s="5"/>
      <c r="F12" s="5"/>
      <c r="G12" s="5"/>
      <c r="H12" s="5"/>
      <c r="I12" s="5"/>
    </row>
    <row r="13" spans="1:9">
      <c r="A13" s="4" t="s">
        <v>19</v>
      </c>
      <c r="B13" s="4" t="s">
        <v>20</v>
      </c>
      <c r="C13" s="4" t="s">
        <v>21</v>
      </c>
      <c r="D13" s="5" t="s">
        <v>22</v>
      </c>
      <c r="E13" s="4">
        <v>200828</v>
      </c>
      <c r="F13" s="4" t="s">
        <v>23</v>
      </c>
      <c r="G13" s="4">
        <v>201126</v>
      </c>
      <c r="H13" s="4">
        <v>210226</v>
      </c>
      <c r="I13" s="4">
        <v>210427</v>
      </c>
    </row>
    <row r="14" spans="1:9">
      <c r="A14" s="4" t="s">
        <v>24</v>
      </c>
      <c r="B14" s="4" t="s">
        <v>25</v>
      </c>
      <c r="C14" s="4" t="s">
        <v>21</v>
      </c>
      <c r="D14" s="5" t="s">
        <v>22</v>
      </c>
      <c r="E14" s="4">
        <v>200828</v>
      </c>
      <c r="F14" s="4" t="s">
        <v>23</v>
      </c>
      <c r="G14" s="4">
        <v>201126</v>
      </c>
      <c r="H14" s="4">
        <v>210226</v>
      </c>
      <c r="I14" s="4">
        <v>210427</v>
      </c>
    </row>
    <row r="15" spans="1:9">
      <c r="A15" s="4" t="s">
        <v>26</v>
      </c>
      <c r="B15" s="4" t="s">
        <v>27</v>
      </c>
      <c r="C15" s="4" t="s">
        <v>28</v>
      </c>
      <c r="D15" s="5" t="s">
        <v>29</v>
      </c>
      <c r="E15" s="4">
        <v>200904</v>
      </c>
      <c r="F15" s="4" t="s">
        <v>23</v>
      </c>
      <c r="G15" s="4">
        <v>201128</v>
      </c>
      <c r="H15" s="4">
        <v>210226</v>
      </c>
      <c r="I15" s="4">
        <v>210429</v>
      </c>
    </row>
    <row r="16" spans="1:9">
      <c r="A16" s="4" t="s">
        <v>30</v>
      </c>
      <c r="B16" s="4" t="s">
        <v>31</v>
      </c>
      <c r="C16" s="4" t="s">
        <v>21</v>
      </c>
      <c r="D16" s="5" t="s">
        <v>22</v>
      </c>
      <c r="E16" s="4">
        <v>200828</v>
      </c>
      <c r="F16" s="4">
        <v>201030</v>
      </c>
      <c r="G16" s="4">
        <v>201126</v>
      </c>
      <c r="H16" s="4">
        <v>210226</v>
      </c>
      <c r="I16" s="4">
        <v>210428</v>
      </c>
    </row>
    <row r="17" spans="1:9">
      <c r="A17" s="4" t="s">
        <v>32</v>
      </c>
      <c r="B17" s="4" t="s">
        <v>33</v>
      </c>
      <c r="C17" s="4" t="s">
        <v>21</v>
      </c>
      <c r="D17" s="5" t="s">
        <v>22</v>
      </c>
      <c r="E17" s="4">
        <v>200904</v>
      </c>
      <c r="F17" s="4" t="s">
        <v>23</v>
      </c>
      <c r="G17" s="4">
        <v>201201</v>
      </c>
      <c r="H17" s="4">
        <v>210226</v>
      </c>
      <c r="I17" s="4">
        <v>210429</v>
      </c>
    </row>
    <row r="18" spans="1:9">
      <c r="A18" s="4" t="s">
        <v>34</v>
      </c>
      <c r="B18" s="4" t="s">
        <v>35</v>
      </c>
      <c r="C18" s="4" t="s">
        <v>21</v>
      </c>
      <c r="D18" s="5" t="s">
        <v>22</v>
      </c>
      <c r="E18" s="4">
        <v>200828</v>
      </c>
      <c r="F18" s="4">
        <v>201030</v>
      </c>
      <c r="G18" s="4">
        <v>201126</v>
      </c>
      <c r="H18" s="4">
        <v>210226</v>
      </c>
      <c r="I18" s="4">
        <v>210427</v>
      </c>
    </row>
  </sheetData>
  <mergeCells count="2">
    <mergeCell ref="A10:D11"/>
    <mergeCell ref="E10:I10"/>
  </mergeCells>
  <phoneticPr fontId="1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P66"/>
  <sheetViews>
    <sheetView workbookViewId="0">
      <selection activeCell="D2" sqref="C2:D2"/>
    </sheetView>
  </sheetViews>
  <sheetFormatPr defaultColWidth="14.42578125" defaultRowHeight="15.75" customHeight="1"/>
  <cols>
    <col min="1" max="1" width="6.28515625" customWidth="1"/>
    <col min="2" max="2" width="8.5703125" customWidth="1"/>
    <col min="3" max="4" width="8" customWidth="1"/>
    <col min="5" max="6" width="7.28515625" customWidth="1"/>
    <col min="7" max="42" width="7.7109375" customWidth="1"/>
  </cols>
  <sheetData>
    <row r="1" spans="1:42" ht="15.75" customHeight="1">
      <c r="A1" s="127" t="s">
        <v>36</v>
      </c>
      <c r="B1" s="129" t="s">
        <v>37</v>
      </c>
      <c r="C1" s="23"/>
      <c r="D1" s="23"/>
      <c r="E1" s="139" t="s">
        <v>60</v>
      </c>
      <c r="F1" s="139" t="s">
        <v>61</v>
      </c>
      <c r="G1" s="141" t="s">
        <v>123</v>
      </c>
      <c r="H1" s="128"/>
      <c r="I1" s="128"/>
      <c r="J1" s="128"/>
      <c r="K1" s="128"/>
      <c r="L1" s="128"/>
      <c r="M1" s="131" t="s">
        <v>124</v>
      </c>
      <c r="N1" s="122"/>
      <c r="O1" s="122"/>
      <c r="P1" s="122"/>
      <c r="Q1" s="122"/>
      <c r="R1" s="123"/>
      <c r="S1" s="140" t="s">
        <v>125</v>
      </c>
      <c r="T1" s="122"/>
      <c r="U1" s="122"/>
      <c r="V1" s="122"/>
      <c r="W1" s="122"/>
      <c r="X1" s="123"/>
      <c r="Y1" s="134" t="s">
        <v>126</v>
      </c>
      <c r="Z1" s="122"/>
      <c r="AA1" s="122"/>
      <c r="AB1" s="122"/>
      <c r="AC1" s="122"/>
      <c r="AD1" s="123"/>
      <c r="AE1" s="132" t="s">
        <v>127</v>
      </c>
      <c r="AF1" s="122"/>
      <c r="AG1" s="122"/>
      <c r="AH1" s="122"/>
      <c r="AI1" s="122"/>
      <c r="AJ1" s="123"/>
      <c r="AK1" s="138" t="s">
        <v>128</v>
      </c>
      <c r="AL1" s="122"/>
      <c r="AM1" s="122"/>
      <c r="AN1" s="122"/>
      <c r="AO1" s="122"/>
      <c r="AP1" s="123"/>
    </row>
    <row r="2" spans="1:42" ht="12.75">
      <c r="A2" s="128"/>
      <c r="B2" s="130"/>
      <c r="C2" s="23" t="s">
        <v>38</v>
      </c>
      <c r="D2" s="23" t="s">
        <v>39</v>
      </c>
      <c r="E2" s="130"/>
      <c r="F2" s="130"/>
      <c r="G2" s="133" t="s">
        <v>62</v>
      </c>
      <c r="H2" s="123"/>
      <c r="I2" s="133" t="s">
        <v>63</v>
      </c>
      <c r="J2" s="123"/>
      <c r="K2" s="23" t="s">
        <v>64</v>
      </c>
      <c r="L2" s="23" t="s">
        <v>65</v>
      </c>
      <c r="M2" s="133" t="s">
        <v>62</v>
      </c>
      <c r="N2" s="123"/>
      <c r="O2" s="133" t="s">
        <v>63</v>
      </c>
      <c r="P2" s="123"/>
      <c r="Q2" s="23" t="s">
        <v>64</v>
      </c>
      <c r="R2" s="23" t="s">
        <v>65</v>
      </c>
      <c r="S2" s="133" t="s">
        <v>62</v>
      </c>
      <c r="T2" s="123"/>
      <c r="U2" s="133" t="s">
        <v>63</v>
      </c>
      <c r="V2" s="123"/>
      <c r="W2" s="23" t="s">
        <v>64</v>
      </c>
      <c r="X2" s="23" t="s">
        <v>65</v>
      </c>
      <c r="Y2" s="133" t="s">
        <v>62</v>
      </c>
      <c r="Z2" s="123"/>
      <c r="AA2" s="133" t="s">
        <v>63</v>
      </c>
      <c r="AB2" s="123"/>
      <c r="AC2" s="23" t="s">
        <v>64</v>
      </c>
      <c r="AD2" s="23" t="s">
        <v>65</v>
      </c>
      <c r="AE2" s="133" t="s">
        <v>62</v>
      </c>
      <c r="AF2" s="123"/>
      <c r="AG2" s="133" t="s">
        <v>63</v>
      </c>
      <c r="AH2" s="123"/>
      <c r="AI2" s="23" t="s">
        <v>64</v>
      </c>
      <c r="AJ2" s="23" t="s">
        <v>65</v>
      </c>
      <c r="AK2" s="133" t="s">
        <v>62</v>
      </c>
      <c r="AL2" s="123"/>
      <c r="AM2" s="133" t="s">
        <v>63</v>
      </c>
      <c r="AN2" s="123"/>
      <c r="AO2" s="23" t="s">
        <v>64</v>
      </c>
      <c r="AP2" s="23" t="s">
        <v>65</v>
      </c>
    </row>
    <row r="3" spans="1:42" ht="12.75">
      <c r="A3" s="24">
        <v>1</v>
      </c>
      <c r="B3" s="24">
        <v>1</v>
      </c>
      <c r="C3" s="9" t="s">
        <v>48</v>
      </c>
      <c r="D3" s="9" t="s">
        <v>49</v>
      </c>
      <c r="E3" s="4">
        <v>400</v>
      </c>
      <c r="F3" s="9">
        <v>1</v>
      </c>
      <c r="G3" s="60">
        <v>9.8439999999999994</v>
      </c>
      <c r="H3" s="60">
        <v>9.8559999999999999</v>
      </c>
      <c r="I3" s="63">
        <f t="shared" ref="I3:I14" si="0">E3*F3*G3/1000</f>
        <v>3.9375999999999998</v>
      </c>
      <c r="J3" s="63">
        <f t="shared" ref="J3:J14" si="1">E3*F3*H3/1000</f>
        <v>3.9424000000000001</v>
      </c>
      <c r="K3" s="63">
        <f t="shared" ref="K3:K14" si="2">AVERAGE(I3:J3)</f>
        <v>3.94</v>
      </c>
      <c r="L3" s="63">
        <f t="shared" ref="L3:L14" si="3">STDEV(I3:J3)</f>
        <v>3.3941125496956825E-3</v>
      </c>
      <c r="M3" s="60">
        <v>12.699</v>
      </c>
      <c r="N3" s="60">
        <v>12.657999999999999</v>
      </c>
      <c r="O3" s="63">
        <f t="shared" ref="O3:O14" si="4">E3*F3*M3/1000</f>
        <v>5.0796000000000001</v>
      </c>
      <c r="P3" s="63">
        <f t="shared" ref="P3:P14" si="5">E3*F3*N3/1000</f>
        <v>5.0632000000000001</v>
      </c>
      <c r="Q3" s="63">
        <f t="shared" ref="Q3:Q14" si="6">AVERAGE(O3:P3)</f>
        <v>5.0714000000000006</v>
      </c>
      <c r="R3" s="63">
        <f t="shared" ref="R3:R14" si="7">STDEV(O3:P3)</f>
        <v>1.1596551211459359E-2</v>
      </c>
      <c r="S3" s="60">
        <v>0.25900000000000001</v>
      </c>
      <c r="T3" s="60">
        <v>0.252</v>
      </c>
      <c r="U3" s="63">
        <f t="shared" ref="U3:U14" si="8">E3*F3*S3/1000</f>
        <v>0.10360000000000001</v>
      </c>
      <c r="V3" s="63">
        <f t="shared" ref="V3:V14" si="9">E3*F3*T3/1000</f>
        <v>0.1008</v>
      </c>
      <c r="W3" s="63">
        <f t="shared" ref="W3:W14" si="10">AVERAGE(U3:V3)</f>
        <v>0.10220000000000001</v>
      </c>
      <c r="X3" s="63">
        <f t="shared" ref="X3:X14" si="11">STDEV(U3:V3)</f>
        <v>1.9798989873223405E-3</v>
      </c>
      <c r="Y3" s="60">
        <v>0.747</v>
      </c>
      <c r="Z3" s="60">
        <v>0.749</v>
      </c>
      <c r="AA3" s="63">
        <f t="shared" ref="AA3:AA14" si="12">E3*F3*Y3/1000</f>
        <v>0.29880000000000001</v>
      </c>
      <c r="AB3" s="63">
        <f t="shared" ref="AB3:AB14" si="13">E3*F3*Z3/1000</f>
        <v>0.29960000000000003</v>
      </c>
      <c r="AC3" s="63">
        <f t="shared" ref="AC3:AC14" si="14">AVERAGE(AA3:AB3)</f>
        <v>0.29920000000000002</v>
      </c>
      <c r="AD3" s="63">
        <f t="shared" ref="AD3:AD14" si="15">STDEV(AA3:AB3)</f>
        <v>5.6568542494925419E-4</v>
      </c>
      <c r="AE3" s="60">
        <v>1.4710000000000001</v>
      </c>
      <c r="AF3" s="60">
        <v>1.5109999999999999</v>
      </c>
      <c r="AG3" s="63">
        <f t="shared" ref="AG3:AG14" si="16">E3*F3*AE3/1000</f>
        <v>0.58840000000000015</v>
      </c>
      <c r="AH3" s="63">
        <f t="shared" ref="AH3:AH14" si="17">E3*F3*AF3/1000</f>
        <v>0.60439999999999994</v>
      </c>
      <c r="AI3" s="63">
        <f t="shared" ref="AI3:AI14" si="18">AVERAGE(AG3:AH3)</f>
        <v>0.59640000000000004</v>
      </c>
      <c r="AJ3" s="63">
        <f t="shared" ref="AJ3:AJ14" si="19">STDEV(AG3:AH3)</f>
        <v>1.1313708498984614E-2</v>
      </c>
      <c r="AK3" s="60">
        <v>1.6140000000000001</v>
      </c>
      <c r="AL3" s="60">
        <v>1.603</v>
      </c>
      <c r="AM3" s="63">
        <f t="shared" ref="AM3:AM14" si="20">E3*F3*AK3/1000</f>
        <v>0.64560000000000006</v>
      </c>
      <c r="AN3" s="63">
        <f t="shared" ref="AN3:AN14" si="21">E3*F3*AL3/1000</f>
        <v>0.64119999999999999</v>
      </c>
      <c r="AO3" s="63">
        <f t="shared" ref="AO3:AO14" si="22">AVERAGE(AM3:AN3)</f>
        <v>0.64339999999999997</v>
      </c>
      <c r="AP3" s="63">
        <f t="shared" ref="AP3:AP14" si="23">STDEV(AM3:AN3)</f>
        <v>3.1112698372208589E-3</v>
      </c>
    </row>
    <row r="4" spans="1:42" ht="12.75">
      <c r="A4" s="24">
        <v>1</v>
      </c>
      <c r="B4" s="24">
        <v>2</v>
      </c>
      <c r="C4" s="9" t="s">
        <v>48</v>
      </c>
      <c r="D4" s="9" t="s">
        <v>57</v>
      </c>
      <c r="E4" s="4">
        <v>400</v>
      </c>
      <c r="F4" s="9">
        <v>1</v>
      </c>
      <c r="G4" s="60">
        <v>0</v>
      </c>
      <c r="H4" s="60">
        <v>0</v>
      </c>
      <c r="I4" s="63">
        <f t="shared" si="0"/>
        <v>0</v>
      </c>
      <c r="J4" s="63">
        <f t="shared" si="1"/>
        <v>0</v>
      </c>
      <c r="K4" s="63">
        <f t="shared" si="2"/>
        <v>0</v>
      </c>
      <c r="L4" s="63">
        <f t="shared" si="3"/>
        <v>0</v>
      </c>
      <c r="M4" s="60">
        <v>6.7590000000000003</v>
      </c>
      <c r="N4" s="60">
        <v>6.75</v>
      </c>
      <c r="O4" s="63">
        <f t="shared" si="4"/>
        <v>2.7036000000000002</v>
      </c>
      <c r="P4" s="63">
        <f t="shared" si="5"/>
        <v>2.7</v>
      </c>
      <c r="Q4" s="63">
        <f t="shared" si="6"/>
        <v>2.7018000000000004</v>
      </c>
      <c r="R4" s="63">
        <f t="shared" si="7"/>
        <v>2.5455844122716049E-3</v>
      </c>
      <c r="S4" s="60">
        <v>0.14399999999999999</v>
      </c>
      <c r="T4" s="60">
        <v>0.13700000000000001</v>
      </c>
      <c r="U4" s="63">
        <f t="shared" si="8"/>
        <v>5.7599999999999991E-2</v>
      </c>
      <c r="V4" s="63">
        <f t="shared" si="9"/>
        <v>5.4800000000000001E-2</v>
      </c>
      <c r="W4" s="63">
        <f t="shared" si="10"/>
        <v>5.62E-2</v>
      </c>
      <c r="X4" s="63">
        <f t="shared" si="11"/>
        <v>1.9798989873223258E-3</v>
      </c>
      <c r="Y4" s="60">
        <v>2.9000000000000001E-2</v>
      </c>
      <c r="Z4" s="60">
        <v>2.9000000000000001E-2</v>
      </c>
      <c r="AA4" s="63">
        <f t="shared" si="12"/>
        <v>1.1600000000000001E-2</v>
      </c>
      <c r="AB4" s="63">
        <f t="shared" si="13"/>
        <v>1.1600000000000001E-2</v>
      </c>
      <c r="AC4" s="63">
        <f t="shared" si="14"/>
        <v>1.1600000000000001E-2</v>
      </c>
      <c r="AD4" s="63">
        <f t="shared" si="15"/>
        <v>0</v>
      </c>
      <c r="AE4" s="60">
        <v>0</v>
      </c>
      <c r="AF4" s="60">
        <v>0</v>
      </c>
      <c r="AG4" s="63">
        <f t="shared" si="16"/>
        <v>0</v>
      </c>
      <c r="AH4" s="63">
        <f t="shared" si="17"/>
        <v>0</v>
      </c>
      <c r="AI4" s="63">
        <f t="shared" si="18"/>
        <v>0</v>
      </c>
      <c r="AJ4" s="63">
        <f t="shared" si="19"/>
        <v>0</v>
      </c>
      <c r="AK4" s="60">
        <v>0.11799999999999999</v>
      </c>
      <c r="AL4" s="60">
        <v>0.127</v>
      </c>
      <c r="AM4" s="63">
        <f t="shared" si="20"/>
        <v>4.7199999999999999E-2</v>
      </c>
      <c r="AN4" s="63">
        <f t="shared" si="21"/>
        <v>5.0799999999999998E-2</v>
      </c>
      <c r="AO4" s="63">
        <f t="shared" si="22"/>
        <v>4.9000000000000002E-2</v>
      </c>
      <c r="AP4" s="63">
        <f t="shared" si="23"/>
        <v>2.5455844122715707E-3</v>
      </c>
    </row>
    <row r="5" spans="1:42" ht="12.75">
      <c r="A5" s="24">
        <v>1</v>
      </c>
      <c r="B5" s="24">
        <v>3</v>
      </c>
      <c r="C5" s="9" t="s">
        <v>51</v>
      </c>
      <c r="D5" s="9" t="s">
        <v>49</v>
      </c>
      <c r="E5" s="4">
        <v>400</v>
      </c>
      <c r="F5" s="9">
        <v>1</v>
      </c>
      <c r="G5" s="60">
        <v>12.71</v>
      </c>
      <c r="H5" s="60">
        <v>12.760999999999999</v>
      </c>
      <c r="I5" s="63">
        <f t="shared" si="0"/>
        <v>5.0839999999999996</v>
      </c>
      <c r="J5" s="63">
        <f t="shared" si="1"/>
        <v>5.1044</v>
      </c>
      <c r="K5" s="63">
        <f t="shared" si="2"/>
        <v>5.0941999999999998</v>
      </c>
      <c r="L5" s="63">
        <f t="shared" si="3"/>
        <v>1.4424978336205865E-2</v>
      </c>
      <c r="M5" s="60">
        <v>12.944000000000001</v>
      </c>
      <c r="N5" s="60">
        <v>12.978</v>
      </c>
      <c r="O5" s="63">
        <f t="shared" si="4"/>
        <v>5.1776</v>
      </c>
      <c r="P5" s="63">
        <f t="shared" si="5"/>
        <v>5.1912000000000003</v>
      </c>
      <c r="Q5" s="63">
        <f t="shared" si="6"/>
        <v>5.1844000000000001</v>
      </c>
      <c r="R5" s="63">
        <f t="shared" si="7"/>
        <v>9.6166522241372433E-3</v>
      </c>
      <c r="S5" s="60">
        <v>0.38700000000000001</v>
      </c>
      <c r="T5" s="60">
        <v>0.40699999999999997</v>
      </c>
      <c r="U5" s="63">
        <f t="shared" si="8"/>
        <v>0.15480000000000002</v>
      </c>
      <c r="V5" s="63">
        <f t="shared" si="9"/>
        <v>0.16279999999999997</v>
      </c>
      <c r="W5" s="63">
        <f t="shared" si="10"/>
        <v>0.1588</v>
      </c>
      <c r="X5" s="63">
        <f t="shared" si="11"/>
        <v>5.6568542494923463E-3</v>
      </c>
      <c r="Y5" s="60">
        <v>0.03</v>
      </c>
      <c r="Z5" s="60">
        <v>2.1999999999999999E-2</v>
      </c>
      <c r="AA5" s="63">
        <f t="shared" si="12"/>
        <v>1.2E-2</v>
      </c>
      <c r="AB5" s="63">
        <f t="shared" si="13"/>
        <v>8.7999999999999988E-3</v>
      </c>
      <c r="AC5" s="63">
        <f t="shared" si="14"/>
        <v>1.04E-2</v>
      </c>
      <c r="AD5" s="63">
        <f t="shared" si="15"/>
        <v>2.262741699796953E-3</v>
      </c>
      <c r="AE5" s="60">
        <v>2.081</v>
      </c>
      <c r="AF5" s="60">
        <v>2.1459999999999999</v>
      </c>
      <c r="AG5" s="63">
        <f t="shared" si="16"/>
        <v>0.83240000000000003</v>
      </c>
      <c r="AH5" s="63">
        <f t="shared" si="17"/>
        <v>0.85839999999999994</v>
      </c>
      <c r="AI5" s="63">
        <f t="shared" si="18"/>
        <v>0.84539999999999993</v>
      </c>
      <c r="AJ5" s="63">
        <f t="shared" si="19"/>
        <v>1.8384776310850174E-2</v>
      </c>
      <c r="AK5" s="60">
        <v>2.2789999999999999</v>
      </c>
      <c r="AL5" s="60">
        <v>2.2839999999999998</v>
      </c>
      <c r="AM5" s="63">
        <f t="shared" si="20"/>
        <v>0.91159999999999985</v>
      </c>
      <c r="AN5" s="63">
        <f t="shared" si="21"/>
        <v>0.91359999999999986</v>
      </c>
      <c r="AO5" s="63">
        <f t="shared" si="22"/>
        <v>0.91259999999999986</v>
      </c>
      <c r="AP5" s="63">
        <f t="shared" si="23"/>
        <v>1.4142135623730963E-3</v>
      </c>
    </row>
    <row r="6" spans="1:42" ht="12.75">
      <c r="A6" s="24">
        <v>1</v>
      </c>
      <c r="B6" s="24">
        <v>4</v>
      </c>
      <c r="C6" s="9" t="s">
        <v>51</v>
      </c>
      <c r="D6" s="9" t="s">
        <v>57</v>
      </c>
      <c r="E6" s="4">
        <v>400</v>
      </c>
      <c r="F6" s="9">
        <v>1</v>
      </c>
      <c r="G6" s="60">
        <v>0.01</v>
      </c>
      <c r="H6" s="60">
        <v>0.01</v>
      </c>
      <c r="I6" s="63">
        <f t="shared" si="0"/>
        <v>4.0000000000000001E-3</v>
      </c>
      <c r="J6" s="63">
        <f t="shared" si="1"/>
        <v>4.0000000000000001E-3</v>
      </c>
      <c r="K6" s="63">
        <f t="shared" si="2"/>
        <v>4.0000000000000001E-3</v>
      </c>
      <c r="L6" s="63">
        <f t="shared" si="3"/>
        <v>0</v>
      </c>
      <c r="M6" s="60">
        <v>5.7990000000000004</v>
      </c>
      <c r="N6" s="60">
        <v>5.8170000000000002</v>
      </c>
      <c r="O6" s="63">
        <f t="shared" si="4"/>
        <v>2.3196000000000003</v>
      </c>
      <c r="P6" s="63">
        <f t="shared" si="5"/>
        <v>2.3268</v>
      </c>
      <c r="Q6" s="63">
        <f t="shared" si="6"/>
        <v>2.3231999999999999</v>
      </c>
      <c r="R6" s="63">
        <f t="shared" si="7"/>
        <v>5.0911688245428958E-3</v>
      </c>
      <c r="S6" s="60">
        <v>0.13200000000000001</v>
      </c>
      <c r="T6" s="60">
        <v>0.14299999999999999</v>
      </c>
      <c r="U6" s="63">
        <f t="shared" si="8"/>
        <v>5.2800000000000007E-2</v>
      </c>
      <c r="V6" s="63">
        <f t="shared" si="9"/>
        <v>5.7199999999999994E-2</v>
      </c>
      <c r="W6" s="63">
        <f t="shared" si="10"/>
        <v>5.5E-2</v>
      </c>
      <c r="X6" s="63">
        <f t="shared" si="11"/>
        <v>3.1112698372208003E-3</v>
      </c>
      <c r="Y6" s="60">
        <v>3.1E-2</v>
      </c>
      <c r="Z6" s="60">
        <v>3.2000000000000001E-2</v>
      </c>
      <c r="AA6" s="63">
        <f t="shared" si="12"/>
        <v>1.24E-2</v>
      </c>
      <c r="AB6" s="63">
        <f t="shared" si="13"/>
        <v>1.2800000000000001E-2</v>
      </c>
      <c r="AC6" s="63">
        <f t="shared" si="14"/>
        <v>1.26E-2</v>
      </c>
      <c r="AD6" s="63">
        <f t="shared" si="15"/>
        <v>2.8284271247461977E-4</v>
      </c>
      <c r="AE6" s="60">
        <v>0</v>
      </c>
      <c r="AF6" s="60">
        <v>0</v>
      </c>
      <c r="AG6" s="63">
        <f t="shared" si="16"/>
        <v>0</v>
      </c>
      <c r="AH6" s="63">
        <f t="shared" si="17"/>
        <v>0</v>
      </c>
      <c r="AI6" s="63">
        <f t="shared" si="18"/>
        <v>0</v>
      </c>
      <c r="AJ6" s="63">
        <f t="shared" si="19"/>
        <v>0</v>
      </c>
      <c r="AK6" s="60">
        <v>0.1</v>
      </c>
      <c r="AL6" s="60">
        <v>0.114</v>
      </c>
      <c r="AM6" s="63">
        <f t="shared" si="20"/>
        <v>0.04</v>
      </c>
      <c r="AN6" s="63">
        <f t="shared" si="21"/>
        <v>4.5600000000000002E-2</v>
      </c>
      <c r="AO6" s="63">
        <f t="shared" si="22"/>
        <v>4.2800000000000005E-2</v>
      </c>
      <c r="AP6" s="63">
        <f t="shared" si="23"/>
        <v>3.9597979746446672E-3</v>
      </c>
    </row>
    <row r="7" spans="1:42" ht="12.75">
      <c r="A7" s="24">
        <v>1</v>
      </c>
      <c r="B7" s="24">
        <v>5</v>
      </c>
      <c r="C7" s="9" t="s">
        <v>52</v>
      </c>
      <c r="D7" s="9" t="s">
        <v>53</v>
      </c>
      <c r="E7" s="4">
        <v>400</v>
      </c>
      <c r="F7" s="9">
        <v>2</v>
      </c>
      <c r="G7" s="60">
        <v>4.2999999999999997E-2</v>
      </c>
      <c r="H7" s="60">
        <v>3.7999999999999999E-2</v>
      </c>
      <c r="I7" s="63">
        <f t="shared" si="0"/>
        <v>3.44E-2</v>
      </c>
      <c r="J7" s="63">
        <f t="shared" si="1"/>
        <v>3.04E-2</v>
      </c>
      <c r="K7" s="63">
        <f t="shared" si="2"/>
        <v>3.2399999999999998E-2</v>
      </c>
      <c r="L7" s="63">
        <f t="shared" si="3"/>
        <v>2.8284271247461905E-3</v>
      </c>
      <c r="M7" s="60">
        <v>5.202</v>
      </c>
      <c r="N7" s="60">
        <v>5.2210000000000001</v>
      </c>
      <c r="O7" s="63">
        <f t="shared" si="4"/>
        <v>4.1616</v>
      </c>
      <c r="P7" s="63">
        <f t="shared" si="5"/>
        <v>4.1768000000000001</v>
      </c>
      <c r="Q7" s="63">
        <f t="shared" si="6"/>
        <v>4.1692</v>
      </c>
      <c r="R7" s="63">
        <f t="shared" si="7"/>
        <v>1.0748023074035594E-2</v>
      </c>
      <c r="S7" s="60">
        <v>0.153</v>
      </c>
      <c r="T7" s="60">
        <v>0.14199999999999999</v>
      </c>
      <c r="U7" s="63">
        <f t="shared" si="8"/>
        <v>0.12239999999999999</v>
      </c>
      <c r="V7" s="63">
        <f t="shared" si="9"/>
        <v>0.11359999999999999</v>
      </c>
      <c r="W7" s="63">
        <f t="shared" si="10"/>
        <v>0.11799999999999999</v>
      </c>
      <c r="X7" s="63">
        <f t="shared" si="11"/>
        <v>6.2225396744416198E-3</v>
      </c>
      <c r="Y7" s="60">
        <v>0</v>
      </c>
      <c r="Z7" s="60">
        <v>0</v>
      </c>
      <c r="AA7" s="63">
        <f t="shared" si="12"/>
        <v>0</v>
      </c>
      <c r="AB7" s="63">
        <f t="shared" si="13"/>
        <v>0</v>
      </c>
      <c r="AC7" s="63">
        <f t="shared" si="14"/>
        <v>0</v>
      </c>
      <c r="AD7" s="63">
        <f t="shared" si="15"/>
        <v>0</v>
      </c>
      <c r="AE7" s="60">
        <v>5.5E-2</v>
      </c>
      <c r="AF7" s="60">
        <v>3.1E-2</v>
      </c>
      <c r="AG7" s="63">
        <f t="shared" si="16"/>
        <v>4.3999999999999997E-2</v>
      </c>
      <c r="AH7" s="63">
        <f t="shared" si="17"/>
        <v>2.4799999999999999E-2</v>
      </c>
      <c r="AI7" s="63">
        <f t="shared" si="18"/>
        <v>3.44E-2</v>
      </c>
      <c r="AJ7" s="63">
        <f t="shared" si="19"/>
        <v>1.3576450198781695E-2</v>
      </c>
      <c r="AK7" s="60">
        <v>0.54300000000000004</v>
      </c>
      <c r="AL7" s="60">
        <v>0.56399999999999995</v>
      </c>
      <c r="AM7" s="63">
        <f t="shared" si="20"/>
        <v>0.43440000000000001</v>
      </c>
      <c r="AN7" s="63">
        <f t="shared" si="21"/>
        <v>0.45119999999999993</v>
      </c>
      <c r="AO7" s="63">
        <f t="shared" si="22"/>
        <v>0.44279999999999997</v>
      </c>
      <c r="AP7" s="63">
        <f t="shared" si="23"/>
        <v>1.1879393923933947E-2</v>
      </c>
    </row>
    <row r="8" spans="1:42" ht="12.75">
      <c r="A8" s="56">
        <v>1</v>
      </c>
      <c r="B8" s="24">
        <v>6</v>
      </c>
      <c r="C8" s="9" t="s">
        <v>52</v>
      </c>
      <c r="D8" s="9" t="s">
        <v>57</v>
      </c>
      <c r="E8" s="4">
        <v>400</v>
      </c>
      <c r="F8" s="9">
        <v>1</v>
      </c>
      <c r="G8" s="60">
        <v>3.0000000000000001E-3</v>
      </c>
      <c r="H8" s="60">
        <v>0</v>
      </c>
      <c r="I8" s="63">
        <f t="shared" si="0"/>
        <v>1.1999999999999999E-3</v>
      </c>
      <c r="J8" s="63">
        <f t="shared" si="1"/>
        <v>0</v>
      </c>
      <c r="K8" s="63">
        <f t="shared" si="2"/>
        <v>5.9999999999999995E-4</v>
      </c>
      <c r="L8" s="63">
        <f t="shared" si="3"/>
        <v>8.4852813742385699E-4</v>
      </c>
      <c r="M8" s="60">
        <v>6.0439999999999996</v>
      </c>
      <c r="N8" s="60">
        <v>6.0540000000000003</v>
      </c>
      <c r="O8" s="63">
        <f t="shared" si="4"/>
        <v>2.4175999999999997</v>
      </c>
      <c r="P8" s="63">
        <f t="shared" si="5"/>
        <v>2.4215999999999998</v>
      </c>
      <c r="Q8" s="63">
        <f t="shared" si="6"/>
        <v>2.4196</v>
      </c>
      <c r="R8" s="63">
        <f t="shared" si="7"/>
        <v>2.8284271247461927E-3</v>
      </c>
      <c r="S8" s="60">
        <v>0.189</v>
      </c>
      <c r="T8" s="60">
        <v>0.20699999999999999</v>
      </c>
      <c r="U8" s="63">
        <f t="shared" si="8"/>
        <v>7.5600000000000001E-2</v>
      </c>
      <c r="V8" s="63">
        <f t="shared" si="9"/>
        <v>8.2799999999999999E-2</v>
      </c>
      <c r="W8" s="63">
        <f t="shared" si="10"/>
        <v>7.9199999999999993E-2</v>
      </c>
      <c r="X8" s="63">
        <f t="shared" si="11"/>
        <v>5.0911688245431413E-3</v>
      </c>
      <c r="Y8" s="60">
        <v>2.9000000000000001E-2</v>
      </c>
      <c r="Z8" s="60">
        <v>3.1E-2</v>
      </c>
      <c r="AA8" s="63">
        <f t="shared" si="12"/>
        <v>1.1600000000000001E-2</v>
      </c>
      <c r="AB8" s="63">
        <f t="shared" si="13"/>
        <v>1.24E-2</v>
      </c>
      <c r="AC8" s="63">
        <f t="shared" si="14"/>
        <v>1.2E-2</v>
      </c>
      <c r="AD8" s="63">
        <f t="shared" si="15"/>
        <v>5.6568542494923706E-4</v>
      </c>
      <c r="AE8" s="60">
        <v>0</v>
      </c>
      <c r="AF8" s="60">
        <v>0</v>
      </c>
      <c r="AG8" s="63">
        <f t="shared" si="16"/>
        <v>0</v>
      </c>
      <c r="AH8" s="63">
        <f t="shared" si="17"/>
        <v>0</v>
      </c>
      <c r="AI8" s="63">
        <f t="shared" si="18"/>
        <v>0</v>
      </c>
      <c r="AJ8" s="63">
        <f t="shared" si="19"/>
        <v>0</v>
      </c>
      <c r="AK8" s="60">
        <v>0.14099999999999999</v>
      </c>
      <c r="AL8" s="60">
        <v>0.14099999999999999</v>
      </c>
      <c r="AM8" s="63">
        <f t="shared" si="20"/>
        <v>5.6399999999999992E-2</v>
      </c>
      <c r="AN8" s="63">
        <f t="shared" si="21"/>
        <v>5.6399999999999992E-2</v>
      </c>
      <c r="AO8" s="63">
        <f t="shared" si="22"/>
        <v>5.6399999999999992E-2</v>
      </c>
      <c r="AP8" s="63">
        <f t="shared" si="23"/>
        <v>0</v>
      </c>
    </row>
    <row r="9" spans="1:42" ht="12.75">
      <c r="A9" s="24">
        <v>1</v>
      </c>
      <c r="B9" s="24">
        <v>7</v>
      </c>
      <c r="C9" s="9" t="s">
        <v>54</v>
      </c>
      <c r="D9" s="9" t="s">
        <v>49</v>
      </c>
      <c r="E9" s="4">
        <v>400</v>
      </c>
      <c r="F9" s="9">
        <v>1</v>
      </c>
      <c r="G9" s="60">
        <v>7.4779999999999998</v>
      </c>
      <c r="H9" s="60">
        <v>7.399</v>
      </c>
      <c r="I9" s="63">
        <f t="shared" si="0"/>
        <v>2.9911999999999996</v>
      </c>
      <c r="J9" s="63">
        <f t="shared" si="1"/>
        <v>2.9596</v>
      </c>
      <c r="K9" s="63">
        <f t="shared" si="2"/>
        <v>2.9753999999999996</v>
      </c>
      <c r="L9" s="63">
        <f t="shared" si="3"/>
        <v>2.2344574285494637E-2</v>
      </c>
      <c r="M9" s="60">
        <v>11.613</v>
      </c>
      <c r="N9" s="60">
        <v>11.622</v>
      </c>
      <c r="O9" s="63">
        <f t="shared" si="4"/>
        <v>4.6452</v>
      </c>
      <c r="P9" s="63">
        <f t="shared" si="5"/>
        <v>4.6488000000000005</v>
      </c>
      <c r="Q9" s="63">
        <f t="shared" si="6"/>
        <v>4.6470000000000002</v>
      </c>
      <c r="R9" s="63">
        <f t="shared" si="7"/>
        <v>2.5455844122719189E-3</v>
      </c>
      <c r="S9" s="60">
        <v>0.22500000000000001</v>
      </c>
      <c r="T9" s="60">
        <v>0.221</v>
      </c>
      <c r="U9" s="63">
        <f t="shared" si="8"/>
        <v>0.09</v>
      </c>
      <c r="V9" s="63">
        <f t="shared" si="9"/>
        <v>8.8400000000000006E-2</v>
      </c>
      <c r="W9" s="63">
        <f t="shared" si="10"/>
        <v>8.9200000000000002E-2</v>
      </c>
      <c r="X9" s="63">
        <f t="shared" si="11"/>
        <v>1.1313708498984691E-3</v>
      </c>
      <c r="Y9" s="60">
        <v>0.54900000000000004</v>
      </c>
      <c r="Z9" s="60">
        <v>0.55400000000000005</v>
      </c>
      <c r="AA9" s="63">
        <f t="shared" si="12"/>
        <v>0.21960000000000002</v>
      </c>
      <c r="AB9" s="63">
        <f t="shared" si="13"/>
        <v>0.22160000000000002</v>
      </c>
      <c r="AC9" s="63">
        <f t="shared" si="14"/>
        <v>0.22060000000000002</v>
      </c>
      <c r="AD9" s="63">
        <f t="shared" si="15"/>
        <v>1.4142135623730963E-3</v>
      </c>
      <c r="AE9" s="60">
        <v>2.1349999999999998</v>
      </c>
      <c r="AF9" s="60">
        <v>2.0350000000000001</v>
      </c>
      <c r="AG9" s="63">
        <f t="shared" si="16"/>
        <v>0.85399999999999987</v>
      </c>
      <c r="AH9" s="63">
        <f t="shared" si="17"/>
        <v>0.81399999999999995</v>
      </c>
      <c r="AI9" s="63">
        <f t="shared" si="18"/>
        <v>0.83399999999999985</v>
      </c>
      <c r="AJ9" s="63">
        <f t="shared" si="19"/>
        <v>2.8284271247461849E-2</v>
      </c>
      <c r="AK9" s="60">
        <v>2.3809999999999998</v>
      </c>
      <c r="AL9" s="60">
        <v>2.3759999999999999</v>
      </c>
      <c r="AM9" s="63">
        <f t="shared" si="20"/>
        <v>0.95239999999999991</v>
      </c>
      <c r="AN9" s="63">
        <f t="shared" si="21"/>
        <v>0.95040000000000002</v>
      </c>
      <c r="AO9" s="63">
        <f t="shared" si="22"/>
        <v>0.95140000000000002</v>
      </c>
      <c r="AP9" s="63">
        <f t="shared" si="23"/>
        <v>1.4142135623730178E-3</v>
      </c>
    </row>
    <row r="10" spans="1:42" ht="12.75">
      <c r="A10" s="24">
        <v>1</v>
      </c>
      <c r="B10" s="24">
        <v>8</v>
      </c>
      <c r="C10" s="9" t="s">
        <v>54</v>
      </c>
      <c r="D10" s="9" t="s">
        <v>57</v>
      </c>
      <c r="E10" s="4">
        <v>400</v>
      </c>
      <c r="F10" s="9">
        <v>1</v>
      </c>
      <c r="G10" s="60">
        <v>1.2E-2</v>
      </c>
      <c r="H10" s="60">
        <v>1.0999999999999999E-2</v>
      </c>
      <c r="I10" s="63">
        <f t="shared" si="0"/>
        <v>4.7999999999999996E-3</v>
      </c>
      <c r="J10" s="63">
        <f t="shared" si="1"/>
        <v>4.3999999999999994E-3</v>
      </c>
      <c r="K10" s="63">
        <f t="shared" si="2"/>
        <v>4.5999999999999999E-3</v>
      </c>
      <c r="L10" s="63">
        <f t="shared" si="3"/>
        <v>2.8284271247461918E-4</v>
      </c>
      <c r="M10" s="60">
        <v>5.5049999999999999</v>
      </c>
      <c r="N10" s="60">
        <v>5.4870000000000001</v>
      </c>
      <c r="O10" s="63">
        <f t="shared" si="4"/>
        <v>2.202</v>
      </c>
      <c r="P10" s="63">
        <f t="shared" si="5"/>
        <v>2.1948000000000003</v>
      </c>
      <c r="Q10" s="63">
        <f t="shared" si="6"/>
        <v>2.1984000000000004</v>
      </c>
      <c r="R10" s="63">
        <f t="shared" si="7"/>
        <v>5.0911688245428958E-3</v>
      </c>
      <c r="S10" s="60">
        <v>0.21199999999999999</v>
      </c>
      <c r="T10" s="60">
        <v>0.188</v>
      </c>
      <c r="U10" s="63">
        <f t="shared" si="8"/>
        <v>8.48E-2</v>
      </c>
      <c r="V10" s="63">
        <f t="shared" si="9"/>
        <v>7.5200000000000003E-2</v>
      </c>
      <c r="W10" s="63">
        <f t="shared" si="10"/>
        <v>0.08</v>
      </c>
      <c r="X10" s="63">
        <f t="shared" si="11"/>
        <v>6.7882250993908542E-3</v>
      </c>
      <c r="Y10" s="60">
        <v>2.8000000000000001E-2</v>
      </c>
      <c r="Z10" s="60">
        <v>0.03</v>
      </c>
      <c r="AA10" s="63">
        <f t="shared" si="12"/>
        <v>1.1200000000000002E-2</v>
      </c>
      <c r="AB10" s="63">
        <f t="shared" si="13"/>
        <v>1.2E-2</v>
      </c>
      <c r="AC10" s="63">
        <f t="shared" si="14"/>
        <v>1.1600000000000001E-2</v>
      </c>
      <c r="AD10" s="63">
        <f t="shared" si="15"/>
        <v>5.6568542494923706E-4</v>
      </c>
      <c r="AE10" s="60">
        <v>0</v>
      </c>
      <c r="AF10" s="60">
        <v>0</v>
      </c>
      <c r="AG10" s="63">
        <f t="shared" si="16"/>
        <v>0</v>
      </c>
      <c r="AH10" s="63">
        <f t="shared" si="17"/>
        <v>0</v>
      </c>
      <c r="AI10" s="63">
        <f t="shared" si="18"/>
        <v>0</v>
      </c>
      <c r="AJ10" s="63">
        <f t="shared" si="19"/>
        <v>0</v>
      </c>
      <c r="AK10" s="60">
        <v>0.13300000000000001</v>
      </c>
      <c r="AL10" s="60">
        <v>0.13900000000000001</v>
      </c>
      <c r="AM10" s="63">
        <f t="shared" si="20"/>
        <v>5.3200000000000004E-2</v>
      </c>
      <c r="AN10" s="63">
        <f t="shared" si="21"/>
        <v>5.5600000000000011E-2</v>
      </c>
      <c r="AO10" s="63">
        <f t="shared" si="22"/>
        <v>5.4400000000000004E-2</v>
      </c>
      <c r="AP10" s="63">
        <f t="shared" si="23"/>
        <v>1.6970562748477183E-3</v>
      </c>
    </row>
    <row r="11" spans="1:42" ht="12.75">
      <c r="A11" s="24">
        <v>1</v>
      </c>
      <c r="B11" s="24">
        <v>9</v>
      </c>
      <c r="C11" s="9" t="s">
        <v>55</v>
      </c>
      <c r="D11" s="9" t="s">
        <v>49</v>
      </c>
      <c r="E11" s="4">
        <v>400</v>
      </c>
      <c r="F11" s="9">
        <v>1</v>
      </c>
      <c r="G11" s="60">
        <v>9.0619999999999994</v>
      </c>
      <c r="H11" s="60">
        <v>9.0990000000000002</v>
      </c>
      <c r="I11" s="63">
        <f t="shared" si="0"/>
        <v>3.6247999999999996</v>
      </c>
      <c r="J11" s="63">
        <f t="shared" si="1"/>
        <v>3.6395999999999997</v>
      </c>
      <c r="K11" s="63">
        <f t="shared" si="2"/>
        <v>3.6321999999999997</v>
      </c>
      <c r="L11" s="63">
        <f t="shared" si="3"/>
        <v>1.0465180361561006E-2</v>
      </c>
      <c r="M11" s="60">
        <v>6.3369999999999997</v>
      </c>
      <c r="N11" s="60">
        <v>6.3330000000000002</v>
      </c>
      <c r="O11" s="63">
        <f t="shared" si="4"/>
        <v>2.5347999999999997</v>
      </c>
      <c r="P11" s="63">
        <f t="shared" si="5"/>
        <v>2.5332000000000003</v>
      </c>
      <c r="Q11" s="63">
        <f t="shared" si="6"/>
        <v>2.5339999999999998</v>
      </c>
      <c r="R11" s="63">
        <f t="shared" si="7"/>
        <v>1.1313708498980374E-3</v>
      </c>
      <c r="S11" s="60">
        <v>0.30099999999999999</v>
      </c>
      <c r="T11" s="60">
        <v>0.312</v>
      </c>
      <c r="U11" s="63">
        <f t="shared" si="8"/>
        <v>0.12039999999999999</v>
      </c>
      <c r="V11" s="63">
        <f t="shared" si="9"/>
        <v>0.12479999999999999</v>
      </c>
      <c r="W11" s="63">
        <f t="shared" si="10"/>
        <v>0.12259999999999999</v>
      </c>
      <c r="X11" s="63">
        <f t="shared" si="11"/>
        <v>3.1112698372208099E-3</v>
      </c>
      <c r="Y11" s="60">
        <v>3.4000000000000002E-2</v>
      </c>
      <c r="Z11" s="60">
        <v>3.3000000000000002E-2</v>
      </c>
      <c r="AA11" s="63">
        <f t="shared" si="12"/>
        <v>1.3600000000000001E-2</v>
      </c>
      <c r="AB11" s="63">
        <f t="shared" si="13"/>
        <v>1.3200000000000002E-2</v>
      </c>
      <c r="AC11" s="63">
        <f t="shared" si="14"/>
        <v>1.3400000000000002E-2</v>
      </c>
      <c r="AD11" s="63">
        <f t="shared" si="15"/>
        <v>2.8284271247461853E-4</v>
      </c>
      <c r="AE11" s="60">
        <v>1.0660000000000001</v>
      </c>
      <c r="AF11" s="60">
        <v>1.097</v>
      </c>
      <c r="AG11" s="63">
        <f t="shared" si="16"/>
        <v>0.42640000000000006</v>
      </c>
      <c r="AH11" s="63">
        <f t="shared" si="17"/>
        <v>0.43880000000000002</v>
      </c>
      <c r="AI11" s="63">
        <f t="shared" si="18"/>
        <v>0.43260000000000004</v>
      </c>
      <c r="AJ11" s="63">
        <f t="shared" si="19"/>
        <v>8.7681240867131666E-3</v>
      </c>
      <c r="AK11" s="60">
        <v>2.4169999999999998</v>
      </c>
      <c r="AL11" s="60">
        <v>2.3769999999999998</v>
      </c>
      <c r="AM11" s="63">
        <f t="shared" si="20"/>
        <v>0.96679999999999999</v>
      </c>
      <c r="AN11" s="63">
        <f t="shared" si="21"/>
        <v>0.95079999999999998</v>
      </c>
      <c r="AO11" s="63">
        <f t="shared" si="22"/>
        <v>0.95879999999999999</v>
      </c>
      <c r="AP11" s="63">
        <f t="shared" si="23"/>
        <v>1.1313708498984771E-2</v>
      </c>
    </row>
    <row r="12" spans="1:42" ht="12.75">
      <c r="A12" s="24">
        <v>1</v>
      </c>
      <c r="B12" s="24">
        <v>10</v>
      </c>
      <c r="C12" s="9" t="s">
        <v>55</v>
      </c>
      <c r="D12" s="9" t="s">
        <v>57</v>
      </c>
      <c r="E12" s="4">
        <v>400</v>
      </c>
      <c r="F12" s="9">
        <v>1</v>
      </c>
      <c r="G12" s="60">
        <v>0</v>
      </c>
      <c r="H12" s="60">
        <v>0</v>
      </c>
      <c r="I12" s="63">
        <f t="shared" si="0"/>
        <v>0</v>
      </c>
      <c r="J12" s="63">
        <f t="shared" si="1"/>
        <v>0</v>
      </c>
      <c r="K12" s="63">
        <f t="shared" si="2"/>
        <v>0</v>
      </c>
      <c r="L12" s="63">
        <f t="shared" si="3"/>
        <v>0</v>
      </c>
      <c r="M12" s="60">
        <v>7.2830000000000004</v>
      </c>
      <c r="N12" s="60">
        <v>7.2720000000000002</v>
      </c>
      <c r="O12" s="63">
        <f t="shared" si="4"/>
        <v>2.9132000000000002</v>
      </c>
      <c r="P12" s="63">
        <f t="shared" si="5"/>
        <v>2.9088000000000003</v>
      </c>
      <c r="Q12" s="63">
        <f t="shared" si="6"/>
        <v>2.9110000000000005</v>
      </c>
      <c r="R12" s="63">
        <f t="shared" si="7"/>
        <v>3.1112698372207804E-3</v>
      </c>
      <c r="S12" s="60">
        <v>0.22800000000000001</v>
      </c>
      <c r="T12" s="60">
        <v>0.224</v>
      </c>
      <c r="U12" s="63">
        <f t="shared" si="8"/>
        <v>9.1200000000000003E-2</v>
      </c>
      <c r="V12" s="63">
        <f t="shared" si="9"/>
        <v>8.9600000000000013E-2</v>
      </c>
      <c r="W12" s="63">
        <f t="shared" si="10"/>
        <v>9.0400000000000008E-2</v>
      </c>
      <c r="X12" s="63">
        <f t="shared" si="11"/>
        <v>1.1313708498984691E-3</v>
      </c>
      <c r="Y12" s="60">
        <v>2.5999999999999999E-2</v>
      </c>
      <c r="Z12" s="60">
        <v>2.3E-2</v>
      </c>
      <c r="AA12" s="63">
        <f t="shared" si="12"/>
        <v>1.04E-2</v>
      </c>
      <c r="AB12" s="63">
        <f t="shared" si="13"/>
        <v>9.1999999999999998E-3</v>
      </c>
      <c r="AC12" s="63">
        <f t="shared" si="14"/>
        <v>9.7999999999999997E-3</v>
      </c>
      <c r="AD12" s="63">
        <f t="shared" si="15"/>
        <v>8.4852813742385678E-4</v>
      </c>
      <c r="AE12" s="60">
        <v>0</v>
      </c>
      <c r="AF12" s="60">
        <v>0</v>
      </c>
      <c r="AG12" s="63">
        <f t="shared" si="16"/>
        <v>0</v>
      </c>
      <c r="AH12" s="63">
        <f t="shared" si="17"/>
        <v>0</v>
      </c>
      <c r="AI12" s="63">
        <f t="shared" si="18"/>
        <v>0</v>
      </c>
      <c r="AJ12" s="63">
        <f t="shared" si="19"/>
        <v>0</v>
      </c>
      <c r="AK12" s="60">
        <v>0.11899999999999999</v>
      </c>
      <c r="AL12" s="60">
        <v>0.114</v>
      </c>
      <c r="AM12" s="63">
        <f t="shared" si="20"/>
        <v>4.7599999999999996E-2</v>
      </c>
      <c r="AN12" s="63">
        <f t="shared" si="21"/>
        <v>4.5600000000000002E-2</v>
      </c>
      <c r="AO12" s="63">
        <f t="shared" si="22"/>
        <v>4.6600000000000003E-2</v>
      </c>
      <c r="AP12" s="63">
        <f t="shared" si="23"/>
        <v>1.4142135623730913E-3</v>
      </c>
    </row>
    <row r="13" spans="1:42" ht="12.75">
      <c r="A13" s="24">
        <v>1</v>
      </c>
      <c r="B13" s="24">
        <v>11</v>
      </c>
      <c r="C13" s="9" t="s">
        <v>56</v>
      </c>
      <c r="D13" s="9" t="s">
        <v>49</v>
      </c>
      <c r="E13" s="4">
        <v>400</v>
      </c>
      <c r="F13" s="9">
        <v>1</v>
      </c>
      <c r="G13" s="60">
        <v>11.699</v>
      </c>
      <c r="H13" s="60">
        <v>11.711</v>
      </c>
      <c r="I13" s="63">
        <f t="shared" si="0"/>
        <v>4.6796000000000006</v>
      </c>
      <c r="J13" s="63">
        <f t="shared" si="1"/>
        <v>4.6844000000000001</v>
      </c>
      <c r="K13" s="63">
        <f t="shared" si="2"/>
        <v>4.6820000000000004</v>
      </c>
      <c r="L13" s="63">
        <f t="shared" si="3"/>
        <v>3.3941125496950541E-3</v>
      </c>
      <c r="M13" s="60">
        <v>10.260999999999999</v>
      </c>
      <c r="N13" s="60">
        <v>10.238</v>
      </c>
      <c r="O13" s="63">
        <f t="shared" si="4"/>
        <v>4.1044</v>
      </c>
      <c r="P13" s="63">
        <f t="shared" si="5"/>
        <v>4.0952000000000002</v>
      </c>
      <c r="Q13" s="63">
        <f t="shared" si="6"/>
        <v>4.0998000000000001</v>
      </c>
      <c r="R13" s="63">
        <f t="shared" si="7"/>
        <v>6.505382386916149E-3</v>
      </c>
      <c r="S13" s="60">
        <v>0.34699999999999998</v>
      </c>
      <c r="T13" s="60">
        <v>0.34</v>
      </c>
      <c r="U13" s="63">
        <f t="shared" si="8"/>
        <v>0.13879999999999998</v>
      </c>
      <c r="V13" s="63">
        <f t="shared" si="9"/>
        <v>0.13600000000000001</v>
      </c>
      <c r="W13" s="63">
        <f t="shared" si="10"/>
        <v>0.13739999999999999</v>
      </c>
      <c r="X13" s="63">
        <f t="shared" si="11"/>
        <v>1.979898987322311E-3</v>
      </c>
      <c r="Y13" s="60">
        <v>7.8E-2</v>
      </c>
      <c r="Z13" s="60">
        <v>7.2999999999999995E-2</v>
      </c>
      <c r="AA13" s="63">
        <f t="shared" si="12"/>
        <v>3.1199999999999999E-2</v>
      </c>
      <c r="AB13" s="63">
        <f t="shared" si="13"/>
        <v>2.92E-2</v>
      </c>
      <c r="AC13" s="63">
        <f t="shared" si="14"/>
        <v>3.0199999999999998E-2</v>
      </c>
      <c r="AD13" s="63">
        <f t="shared" si="15"/>
        <v>1.4142135623730939E-3</v>
      </c>
      <c r="AE13" s="60">
        <v>2.2509999999999999</v>
      </c>
      <c r="AF13" s="60">
        <v>2.335</v>
      </c>
      <c r="AG13" s="63">
        <f t="shared" si="16"/>
        <v>0.90039999999999998</v>
      </c>
      <c r="AH13" s="63">
        <f t="shared" si="17"/>
        <v>0.93400000000000005</v>
      </c>
      <c r="AI13" s="63">
        <f t="shared" si="18"/>
        <v>0.91720000000000002</v>
      </c>
      <c r="AJ13" s="63">
        <f t="shared" si="19"/>
        <v>2.375878784786805E-2</v>
      </c>
      <c r="AK13" s="60">
        <v>1.375</v>
      </c>
      <c r="AL13" s="60">
        <v>1.3460000000000001</v>
      </c>
      <c r="AM13" s="63">
        <f t="shared" si="20"/>
        <v>0.55000000000000004</v>
      </c>
      <c r="AN13" s="63">
        <f t="shared" si="21"/>
        <v>0.5384000000000001</v>
      </c>
      <c r="AO13" s="63">
        <f t="shared" si="22"/>
        <v>0.54420000000000002</v>
      </c>
      <c r="AP13" s="63">
        <f t="shared" si="23"/>
        <v>8.2024386617639104E-3</v>
      </c>
    </row>
    <row r="14" spans="1:42" ht="12.75">
      <c r="A14" s="24">
        <v>1</v>
      </c>
      <c r="B14" s="24">
        <v>12</v>
      </c>
      <c r="C14" s="9" t="s">
        <v>56</v>
      </c>
      <c r="D14" s="9" t="s">
        <v>57</v>
      </c>
      <c r="E14" s="4">
        <v>400</v>
      </c>
      <c r="F14" s="9">
        <v>1</v>
      </c>
      <c r="G14" s="60">
        <v>0.01</v>
      </c>
      <c r="H14" s="60">
        <v>8.0000000000000002E-3</v>
      </c>
      <c r="I14" s="63">
        <f t="shared" si="0"/>
        <v>4.0000000000000001E-3</v>
      </c>
      <c r="J14" s="63">
        <f t="shared" si="1"/>
        <v>3.2000000000000002E-3</v>
      </c>
      <c r="K14" s="63">
        <f t="shared" si="2"/>
        <v>3.5999999999999999E-3</v>
      </c>
      <c r="L14" s="63">
        <f t="shared" si="3"/>
        <v>5.6568542494923792E-4</v>
      </c>
      <c r="M14" s="60">
        <v>12.651999999999999</v>
      </c>
      <c r="N14" s="60">
        <v>12.659000000000001</v>
      </c>
      <c r="O14" s="63">
        <f t="shared" si="4"/>
        <v>5.0607999999999995</v>
      </c>
      <c r="P14" s="63">
        <f t="shared" si="5"/>
        <v>5.0636000000000001</v>
      </c>
      <c r="Q14" s="63">
        <f t="shared" si="6"/>
        <v>5.0621999999999998</v>
      </c>
      <c r="R14" s="63">
        <f t="shared" si="7"/>
        <v>1.979898987322743E-3</v>
      </c>
      <c r="S14" s="60">
        <v>0.26700000000000002</v>
      </c>
      <c r="T14" s="60">
        <v>0.24299999999999999</v>
      </c>
      <c r="U14" s="63">
        <f t="shared" si="8"/>
        <v>0.10680000000000001</v>
      </c>
      <c r="V14" s="63">
        <f t="shared" si="9"/>
        <v>9.7200000000000009E-2</v>
      </c>
      <c r="W14" s="63">
        <f t="shared" si="10"/>
        <v>0.10200000000000001</v>
      </c>
      <c r="X14" s="63">
        <f t="shared" si="11"/>
        <v>6.7882250993908542E-3</v>
      </c>
      <c r="Y14" s="60">
        <v>1.4999999999999999E-2</v>
      </c>
      <c r="Z14" s="60">
        <v>1.4E-2</v>
      </c>
      <c r="AA14" s="63">
        <f t="shared" si="12"/>
        <v>6.0000000000000001E-3</v>
      </c>
      <c r="AB14" s="63">
        <f t="shared" si="13"/>
        <v>5.6000000000000008E-3</v>
      </c>
      <c r="AC14" s="63">
        <f t="shared" si="14"/>
        <v>5.8000000000000005E-3</v>
      </c>
      <c r="AD14" s="63">
        <f t="shared" si="15"/>
        <v>2.8284271247461853E-4</v>
      </c>
      <c r="AE14" s="60">
        <v>0</v>
      </c>
      <c r="AF14" s="60">
        <v>0</v>
      </c>
      <c r="AG14" s="63">
        <f t="shared" si="16"/>
        <v>0</v>
      </c>
      <c r="AH14" s="63">
        <f t="shared" si="17"/>
        <v>0</v>
      </c>
      <c r="AI14" s="63">
        <f t="shared" si="18"/>
        <v>0</v>
      </c>
      <c r="AJ14" s="63">
        <f t="shared" si="19"/>
        <v>0</v>
      </c>
      <c r="AK14" s="60">
        <v>9.5000000000000001E-2</v>
      </c>
      <c r="AL14" s="60">
        <v>4.9000000000000002E-2</v>
      </c>
      <c r="AM14" s="63">
        <f t="shared" si="20"/>
        <v>3.7999999999999999E-2</v>
      </c>
      <c r="AN14" s="63">
        <f t="shared" si="21"/>
        <v>1.9600000000000003E-2</v>
      </c>
      <c r="AO14" s="63">
        <f t="shared" si="22"/>
        <v>2.8799999999999999E-2</v>
      </c>
      <c r="AP14" s="63">
        <f t="shared" si="23"/>
        <v>1.301076477383248E-2</v>
      </c>
    </row>
    <row r="15" spans="1:42" ht="12.75">
      <c r="A15" s="24">
        <v>2</v>
      </c>
      <c r="B15" s="24"/>
      <c r="C15" s="24"/>
      <c r="D15" s="24"/>
      <c r="E15" s="4"/>
      <c r="F15" s="24"/>
      <c r="G15" s="60"/>
      <c r="H15" s="60"/>
      <c r="I15" s="63"/>
      <c r="J15" s="63"/>
      <c r="K15" s="63"/>
      <c r="L15" s="63"/>
      <c r="M15" s="60"/>
      <c r="N15" s="60"/>
      <c r="O15" s="63"/>
      <c r="P15" s="63"/>
      <c r="Q15" s="63"/>
      <c r="R15" s="63"/>
      <c r="S15" s="60"/>
      <c r="T15" s="60"/>
      <c r="U15" s="63"/>
      <c r="V15" s="63"/>
      <c r="W15" s="63"/>
      <c r="X15" s="63"/>
      <c r="Y15" s="60"/>
      <c r="Z15" s="60"/>
      <c r="AA15" s="63"/>
      <c r="AB15" s="63"/>
      <c r="AC15" s="63"/>
      <c r="AD15" s="63"/>
      <c r="AE15" s="60"/>
      <c r="AF15" s="60"/>
      <c r="AG15" s="63"/>
      <c r="AH15" s="63"/>
      <c r="AI15" s="63"/>
      <c r="AJ15" s="63"/>
      <c r="AK15" s="60"/>
      <c r="AL15" s="60"/>
      <c r="AM15" s="63"/>
      <c r="AN15" s="63"/>
      <c r="AO15" s="63"/>
      <c r="AP15" s="63"/>
    </row>
    <row r="16" spans="1:42" ht="12.75">
      <c r="A16" s="24">
        <v>2</v>
      </c>
      <c r="B16" s="24"/>
      <c r="C16" s="24"/>
      <c r="D16" s="24"/>
      <c r="E16" s="4"/>
      <c r="F16" s="24"/>
      <c r="G16" s="60"/>
      <c r="H16" s="60"/>
      <c r="I16" s="63"/>
      <c r="J16" s="63"/>
      <c r="K16" s="63"/>
      <c r="L16" s="63"/>
      <c r="M16" s="60"/>
      <c r="N16" s="60"/>
      <c r="O16" s="63"/>
      <c r="P16" s="63"/>
      <c r="Q16" s="63"/>
      <c r="R16" s="63"/>
      <c r="S16" s="60"/>
      <c r="T16" s="60"/>
      <c r="U16" s="63"/>
      <c r="V16" s="63"/>
      <c r="W16" s="63"/>
      <c r="X16" s="63"/>
      <c r="Y16" s="60"/>
      <c r="Z16" s="60"/>
      <c r="AA16" s="63"/>
      <c r="AB16" s="63"/>
      <c r="AC16" s="63"/>
      <c r="AD16" s="63"/>
      <c r="AE16" s="60"/>
      <c r="AF16" s="60"/>
      <c r="AG16" s="63"/>
      <c r="AH16" s="63"/>
      <c r="AI16" s="63"/>
      <c r="AJ16" s="63"/>
      <c r="AK16" s="60"/>
      <c r="AL16" s="60"/>
      <c r="AM16" s="63"/>
      <c r="AN16" s="63"/>
      <c r="AO16" s="63"/>
      <c r="AP16" s="63"/>
    </row>
    <row r="17" spans="1:42" ht="12.75">
      <c r="A17" s="24">
        <v>2</v>
      </c>
      <c r="B17" s="24"/>
      <c r="C17" s="24"/>
      <c r="D17" s="24"/>
      <c r="E17" s="4"/>
      <c r="F17" s="24"/>
      <c r="G17" s="60"/>
      <c r="H17" s="60"/>
      <c r="I17" s="63"/>
      <c r="J17" s="63"/>
      <c r="K17" s="63"/>
      <c r="L17" s="63"/>
      <c r="M17" s="60"/>
      <c r="N17" s="60"/>
      <c r="O17" s="63"/>
      <c r="P17" s="63"/>
      <c r="Q17" s="63"/>
      <c r="R17" s="63"/>
      <c r="S17" s="60"/>
      <c r="T17" s="60"/>
      <c r="U17" s="63"/>
      <c r="V17" s="63"/>
      <c r="W17" s="63"/>
      <c r="X17" s="63"/>
      <c r="Y17" s="60"/>
      <c r="Z17" s="60"/>
      <c r="AA17" s="63"/>
      <c r="AB17" s="63"/>
      <c r="AC17" s="63"/>
      <c r="AD17" s="63"/>
      <c r="AE17" s="60"/>
      <c r="AF17" s="60"/>
      <c r="AG17" s="63"/>
      <c r="AH17" s="63"/>
      <c r="AI17" s="63"/>
      <c r="AJ17" s="63"/>
      <c r="AK17" s="60"/>
      <c r="AL17" s="60"/>
      <c r="AM17" s="63"/>
      <c r="AN17" s="63"/>
      <c r="AO17" s="63"/>
      <c r="AP17" s="63"/>
    </row>
    <row r="18" spans="1:42" ht="12.75">
      <c r="A18" s="24">
        <v>2</v>
      </c>
      <c r="B18" s="24"/>
      <c r="C18" s="24"/>
      <c r="D18" s="24"/>
      <c r="E18" s="4"/>
      <c r="F18" s="24"/>
      <c r="G18" s="60"/>
      <c r="H18" s="60"/>
      <c r="I18" s="63"/>
      <c r="J18" s="63"/>
      <c r="K18" s="63"/>
      <c r="L18" s="63"/>
      <c r="M18" s="60"/>
      <c r="N18" s="60"/>
      <c r="O18" s="63"/>
      <c r="P18" s="63"/>
      <c r="Q18" s="63"/>
      <c r="R18" s="63"/>
      <c r="S18" s="60"/>
      <c r="T18" s="60"/>
      <c r="U18" s="63"/>
      <c r="V18" s="63"/>
      <c r="W18" s="63"/>
      <c r="X18" s="63"/>
      <c r="Y18" s="60"/>
      <c r="Z18" s="60"/>
      <c r="AA18" s="63"/>
      <c r="AB18" s="63"/>
      <c r="AC18" s="63"/>
      <c r="AD18" s="63"/>
      <c r="AE18" s="60"/>
      <c r="AF18" s="60"/>
      <c r="AG18" s="63"/>
      <c r="AH18" s="63"/>
      <c r="AI18" s="63"/>
      <c r="AJ18" s="63"/>
      <c r="AK18" s="60"/>
      <c r="AL18" s="60"/>
      <c r="AM18" s="63"/>
      <c r="AN18" s="63"/>
      <c r="AO18" s="63"/>
      <c r="AP18" s="63"/>
    </row>
    <row r="19" spans="1:42" ht="12.75">
      <c r="A19" s="24">
        <v>3</v>
      </c>
      <c r="B19" s="24">
        <v>13</v>
      </c>
      <c r="C19" s="9" t="s">
        <v>48</v>
      </c>
      <c r="D19" s="9" t="s">
        <v>49</v>
      </c>
      <c r="E19" s="4">
        <v>400</v>
      </c>
      <c r="F19" s="9">
        <v>1</v>
      </c>
      <c r="G19" s="60">
        <v>14.305999999999999</v>
      </c>
      <c r="H19" s="60">
        <v>14.287000000000001</v>
      </c>
      <c r="I19" s="63">
        <f t="shared" ref="I19:I66" si="24">E19*F19*G19/1000</f>
        <v>5.7223999999999995</v>
      </c>
      <c r="J19" s="63">
        <f t="shared" ref="J19:J66" si="25">E19*F19*H19/1000</f>
        <v>5.7148000000000003</v>
      </c>
      <c r="K19" s="63">
        <f t="shared" ref="K19:K66" si="26">AVERAGE(I19:J19)</f>
        <v>5.7186000000000003</v>
      </c>
      <c r="L19" s="63">
        <f t="shared" ref="L19:L66" si="27">STDEV(I19:J19)</f>
        <v>5.3740115370171692E-3</v>
      </c>
      <c r="M19" s="60">
        <v>9.7409999999999997</v>
      </c>
      <c r="N19" s="60">
        <v>9.6940000000000008</v>
      </c>
      <c r="O19" s="63">
        <f t="shared" ref="O19:O66" si="28">E19*F19*M19/1000</f>
        <v>3.8963999999999994</v>
      </c>
      <c r="P19" s="63">
        <f t="shared" ref="P19:P66" si="29">E19*F19*N19/1000</f>
        <v>3.8776000000000002</v>
      </c>
      <c r="Q19" s="63">
        <f t="shared" ref="Q19:Q54" si="30">AVERAGE(O19:P19)</f>
        <v>3.8869999999999996</v>
      </c>
      <c r="R19" s="63">
        <f t="shared" ref="R19:R54" si="31">STDEV(O19:P19)</f>
        <v>1.3293607486306572E-2</v>
      </c>
      <c r="S19" s="60">
        <v>0.36299999999999999</v>
      </c>
      <c r="T19" s="60">
        <v>0.34200000000000003</v>
      </c>
      <c r="U19" s="63">
        <f t="shared" ref="U19:U54" si="32">E19*F19*S19/1000</f>
        <v>0.1452</v>
      </c>
      <c r="V19" s="63">
        <f t="shared" ref="V19:V54" si="33">E19*F19*T19/1000</f>
        <v>0.1368</v>
      </c>
      <c r="W19" s="63">
        <f t="shared" ref="W19:W54" si="34">AVERAGE(U19:V19)</f>
        <v>0.14100000000000001</v>
      </c>
      <c r="X19" s="63">
        <f t="shared" ref="X19:X54" si="35">STDEV(U19:V19)</f>
        <v>5.9396969619669926E-3</v>
      </c>
      <c r="Y19" s="60">
        <v>3.1E-2</v>
      </c>
      <c r="Z19" s="60">
        <v>2.5999999999999999E-2</v>
      </c>
      <c r="AA19" s="63">
        <f t="shared" ref="AA19:AA66" si="36">E19*F19*Y19/1000</f>
        <v>1.24E-2</v>
      </c>
      <c r="AB19" s="63">
        <f t="shared" ref="AB19:AB66" si="37">E19*F19*Z19/1000</f>
        <v>1.04E-2</v>
      </c>
      <c r="AC19" s="63">
        <f t="shared" ref="AC19:AC54" si="38">AVERAGE(AA19:AB19)</f>
        <v>1.14E-2</v>
      </c>
      <c r="AD19" s="63">
        <f t="shared" ref="AD19:AD54" si="39">STDEV(AA19:AB19)</f>
        <v>1.4142135623730952E-3</v>
      </c>
      <c r="AE19" s="60">
        <v>2.5390000000000001</v>
      </c>
      <c r="AF19" s="60">
        <v>2.6070000000000002</v>
      </c>
      <c r="AG19" s="63">
        <f t="shared" ref="AG19:AG66" si="40">E19*F19*AE19/1000</f>
        <v>1.0156000000000001</v>
      </c>
      <c r="AH19" s="63">
        <f t="shared" ref="AH19:AH66" si="41">E19*F19*AF19/1000</f>
        <v>1.0428000000000002</v>
      </c>
      <c r="AI19" s="63">
        <f t="shared" ref="AI19:AI54" si="42">AVERAGE(AG19:AH19)</f>
        <v>1.0292000000000001</v>
      </c>
      <c r="AJ19" s="63">
        <f t="shared" ref="AJ19:AJ54" si="43">STDEV(AG19:AH19)</f>
        <v>1.9233304448274171E-2</v>
      </c>
      <c r="AK19" s="60">
        <v>1.3089999999999999</v>
      </c>
      <c r="AL19" s="60">
        <v>1.276</v>
      </c>
      <c r="AM19" s="63">
        <f t="shared" ref="AM19:AM66" si="44">E19*F19*AK19/1000</f>
        <v>0.52360000000000007</v>
      </c>
      <c r="AN19" s="63">
        <f t="shared" ref="AN19:AN66" si="45">E19*F19*AL19/1000</f>
        <v>0.51040000000000008</v>
      </c>
      <c r="AO19" s="63">
        <f t="shared" ref="AO19:AO54" si="46">AVERAGE(AM19:AN19)</f>
        <v>0.51700000000000013</v>
      </c>
      <c r="AP19" s="63">
        <f t="shared" ref="AP19:AP54" si="47">STDEV(AM19:AN19)</f>
        <v>9.3338095116624192E-3</v>
      </c>
    </row>
    <row r="20" spans="1:42" ht="12.75">
      <c r="A20" s="24">
        <v>3</v>
      </c>
      <c r="B20" s="24">
        <v>14</v>
      </c>
      <c r="C20" s="9" t="s">
        <v>48</v>
      </c>
      <c r="D20" s="9" t="s">
        <v>57</v>
      </c>
      <c r="E20" s="4">
        <v>400</v>
      </c>
      <c r="F20" s="9">
        <v>2</v>
      </c>
      <c r="G20" s="60">
        <v>6.0000000000000001E-3</v>
      </c>
      <c r="H20" s="60">
        <v>4.0000000000000001E-3</v>
      </c>
      <c r="I20" s="63">
        <f t="shared" si="24"/>
        <v>4.7999999999999996E-3</v>
      </c>
      <c r="J20" s="63">
        <f t="shared" si="25"/>
        <v>3.2000000000000002E-3</v>
      </c>
      <c r="K20" s="63">
        <f t="shared" si="26"/>
        <v>4.0000000000000001E-3</v>
      </c>
      <c r="L20" s="63">
        <f t="shared" si="27"/>
        <v>1.1313708498984756E-3</v>
      </c>
      <c r="M20" s="60">
        <v>13.731999999999999</v>
      </c>
      <c r="N20" s="60">
        <v>13.727</v>
      </c>
      <c r="O20" s="63">
        <f t="shared" si="28"/>
        <v>10.985599999999998</v>
      </c>
      <c r="P20" s="63">
        <f t="shared" si="29"/>
        <v>10.9816</v>
      </c>
      <c r="Q20" s="63">
        <f t="shared" si="30"/>
        <v>10.983599999999999</v>
      </c>
      <c r="R20" s="63">
        <f t="shared" si="31"/>
        <v>2.8284271247446227E-3</v>
      </c>
      <c r="S20" s="60">
        <v>0.151</v>
      </c>
      <c r="T20" s="60">
        <v>0.14199999999999999</v>
      </c>
      <c r="U20" s="63">
        <f t="shared" si="32"/>
        <v>0.12079999999999999</v>
      </c>
      <c r="V20" s="63">
        <f t="shared" si="33"/>
        <v>0.11359999999999999</v>
      </c>
      <c r="W20" s="63">
        <f t="shared" si="34"/>
        <v>0.1172</v>
      </c>
      <c r="X20" s="63">
        <f t="shared" si="35"/>
        <v>5.0911688245431413E-3</v>
      </c>
      <c r="Y20" s="60">
        <v>3.7999999999999999E-2</v>
      </c>
      <c r="Z20" s="60">
        <v>4.8000000000000001E-2</v>
      </c>
      <c r="AA20" s="63">
        <f t="shared" si="36"/>
        <v>3.04E-2</v>
      </c>
      <c r="AB20" s="63">
        <f t="shared" si="37"/>
        <v>3.8399999999999997E-2</v>
      </c>
      <c r="AC20" s="63">
        <f t="shared" si="38"/>
        <v>3.44E-2</v>
      </c>
      <c r="AD20" s="63">
        <f t="shared" si="39"/>
        <v>5.6568542494923775E-3</v>
      </c>
      <c r="AE20" s="60">
        <v>0</v>
      </c>
      <c r="AF20" s="60">
        <v>0</v>
      </c>
      <c r="AG20" s="63">
        <f t="shared" si="40"/>
        <v>0</v>
      </c>
      <c r="AH20" s="63">
        <f t="shared" si="41"/>
        <v>0</v>
      </c>
      <c r="AI20" s="63">
        <f t="shared" si="42"/>
        <v>0</v>
      </c>
      <c r="AJ20" s="63">
        <f t="shared" si="43"/>
        <v>0</v>
      </c>
      <c r="AK20" s="60">
        <v>0.26200000000000001</v>
      </c>
      <c r="AL20" s="60">
        <v>0.25</v>
      </c>
      <c r="AM20" s="63">
        <f t="shared" si="44"/>
        <v>0.20960000000000004</v>
      </c>
      <c r="AN20" s="63">
        <f t="shared" si="45"/>
        <v>0.2</v>
      </c>
      <c r="AO20" s="63">
        <f t="shared" si="46"/>
        <v>0.20480000000000004</v>
      </c>
      <c r="AP20" s="63">
        <f t="shared" si="47"/>
        <v>6.7882250993908733E-3</v>
      </c>
    </row>
    <row r="21" spans="1:42" ht="12.75">
      <c r="A21" s="24">
        <v>3</v>
      </c>
      <c r="B21" s="24">
        <v>15</v>
      </c>
      <c r="C21" s="9" t="s">
        <v>51</v>
      </c>
      <c r="D21" s="9" t="s">
        <v>49</v>
      </c>
      <c r="E21" s="4">
        <v>400</v>
      </c>
      <c r="F21" s="9">
        <v>1</v>
      </c>
      <c r="G21" s="60">
        <v>13.242000000000001</v>
      </c>
      <c r="H21" s="60">
        <v>13.275</v>
      </c>
      <c r="I21" s="63">
        <f t="shared" si="24"/>
        <v>5.2968000000000002</v>
      </c>
      <c r="J21" s="63">
        <f t="shared" si="25"/>
        <v>5.31</v>
      </c>
      <c r="K21" s="63">
        <f t="shared" si="26"/>
        <v>5.3033999999999999</v>
      </c>
      <c r="L21" s="63">
        <f t="shared" si="27"/>
        <v>9.3338095116620272E-3</v>
      </c>
      <c r="M21" s="60">
        <v>8.3629999999999995</v>
      </c>
      <c r="N21" s="60">
        <v>8.4</v>
      </c>
      <c r="O21" s="63">
        <f t="shared" si="28"/>
        <v>3.3451999999999997</v>
      </c>
      <c r="P21" s="63">
        <f t="shared" si="29"/>
        <v>3.36</v>
      </c>
      <c r="Q21" s="63">
        <f t="shared" si="30"/>
        <v>3.3525999999999998</v>
      </c>
      <c r="R21" s="63">
        <f t="shared" si="31"/>
        <v>1.0465180361561006E-2</v>
      </c>
      <c r="S21" s="60">
        <v>0.35799999999999998</v>
      </c>
      <c r="T21" s="60">
        <v>0.38400000000000001</v>
      </c>
      <c r="U21" s="63">
        <f t="shared" si="32"/>
        <v>0.14319999999999999</v>
      </c>
      <c r="V21" s="63">
        <f t="shared" si="33"/>
        <v>0.15359999999999999</v>
      </c>
      <c r="W21" s="63">
        <f t="shared" si="34"/>
        <v>0.14839999999999998</v>
      </c>
      <c r="X21" s="63">
        <f t="shared" si="35"/>
        <v>7.3539105243400887E-3</v>
      </c>
      <c r="Y21" s="60">
        <v>6.0999999999999999E-2</v>
      </c>
      <c r="Z21" s="60">
        <v>5.3999999999999999E-2</v>
      </c>
      <c r="AA21" s="63">
        <f t="shared" si="36"/>
        <v>2.4399999999999998E-2</v>
      </c>
      <c r="AB21" s="63">
        <f t="shared" si="37"/>
        <v>2.1600000000000001E-2</v>
      </c>
      <c r="AC21" s="63">
        <f t="shared" si="38"/>
        <v>2.3E-2</v>
      </c>
      <c r="AD21" s="63">
        <f t="shared" si="39"/>
        <v>1.979898987322331E-3</v>
      </c>
      <c r="AE21" s="60">
        <v>3.2450000000000001</v>
      </c>
      <c r="AF21" s="60">
        <v>3.1850000000000001</v>
      </c>
      <c r="AG21" s="63">
        <f t="shared" si="40"/>
        <v>1.298</v>
      </c>
      <c r="AH21" s="63">
        <f t="shared" si="41"/>
        <v>1.274</v>
      </c>
      <c r="AI21" s="63">
        <f t="shared" si="42"/>
        <v>1.286</v>
      </c>
      <c r="AJ21" s="63">
        <f t="shared" si="43"/>
        <v>1.6970562748477157E-2</v>
      </c>
      <c r="AK21" s="60">
        <v>2.91</v>
      </c>
      <c r="AL21" s="60">
        <v>2.9359999999999999</v>
      </c>
      <c r="AM21" s="63">
        <f t="shared" si="44"/>
        <v>1.1639999999999999</v>
      </c>
      <c r="AN21" s="63">
        <f t="shared" si="45"/>
        <v>1.1744000000000001</v>
      </c>
      <c r="AO21" s="63">
        <f t="shared" si="46"/>
        <v>1.1692</v>
      </c>
      <c r="AP21" s="63">
        <f t="shared" si="47"/>
        <v>7.3539105243402266E-3</v>
      </c>
    </row>
    <row r="22" spans="1:42" ht="12.75">
      <c r="A22" s="24">
        <v>3</v>
      </c>
      <c r="B22" s="24">
        <v>16</v>
      </c>
      <c r="C22" s="9" t="s">
        <v>51</v>
      </c>
      <c r="D22" s="9" t="s">
        <v>57</v>
      </c>
      <c r="E22" s="4">
        <v>400</v>
      </c>
      <c r="F22" s="9">
        <v>2</v>
      </c>
      <c r="G22" s="60">
        <v>3.0000000000000001E-3</v>
      </c>
      <c r="H22" s="60">
        <v>4.0000000000000001E-3</v>
      </c>
      <c r="I22" s="63">
        <f t="shared" si="24"/>
        <v>2.3999999999999998E-3</v>
      </c>
      <c r="J22" s="63">
        <f t="shared" si="25"/>
        <v>3.2000000000000002E-3</v>
      </c>
      <c r="K22" s="63">
        <f t="shared" si="26"/>
        <v>2.8E-3</v>
      </c>
      <c r="L22" s="63">
        <f t="shared" si="27"/>
        <v>5.6568542494923825E-4</v>
      </c>
      <c r="M22" s="60">
        <v>10.021000000000001</v>
      </c>
      <c r="N22" s="60">
        <v>10.037000000000001</v>
      </c>
      <c r="O22" s="63">
        <f t="shared" si="28"/>
        <v>8.0168000000000017</v>
      </c>
      <c r="P22" s="63">
        <f t="shared" si="29"/>
        <v>8.0296000000000003</v>
      </c>
      <c r="Q22" s="63">
        <f t="shared" si="30"/>
        <v>8.023200000000001</v>
      </c>
      <c r="R22" s="63">
        <f t="shared" si="31"/>
        <v>9.050966799186811E-3</v>
      </c>
      <c r="S22" s="60">
        <v>0.20899999999999999</v>
      </c>
      <c r="T22" s="60">
        <v>0.24199999999999999</v>
      </c>
      <c r="U22" s="63">
        <f t="shared" si="32"/>
        <v>0.16719999999999999</v>
      </c>
      <c r="V22" s="63">
        <f t="shared" si="33"/>
        <v>0.19359999999999999</v>
      </c>
      <c r="W22" s="63">
        <f t="shared" si="34"/>
        <v>0.1804</v>
      </c>
      <c r="X22" s="63">
        <f t="shared" si="35"/>
        <v>1.8667619023324859E-2</v>
      </c>
      <c r="Y22" s="60">
        <v>0.10199999999999999</v>
      </c>
      <c r="Z22" s="60">
        <v>0.11</v>
      </c>
      <c r="AA22" s="63">
        <f t="shared" si="36"/>
        <v>8.1599999999999992E-2</v>
      </c>
      <c r="AB22" s="63">
        <f t="shared" si="37"/>
        <v>8.7999999999999995E-2</v>
      </c>
      <c r="AC22" s="63">
        <f t="shared" si="38"/>
        <v>8.4799999999999986E-2</v>
      </c>
      <c r="AD22" s="63">
        <f t="shared" si="39"/>
        <v>4.5254833995939069E-3</v>
      </c>
      <c r="AE22" s="60">
        <v>0</v>
      </c>
      <c r="AF22" s="60">
        <v>0</v>
      </c>
      <c r="AG22" s="63">
        <f t="shared" si="40"/>
        <v>0</v>
      </c>
      <c r="AH22" s="63">
        <f t="shared" si="41"/>
        <v>0</v>
      </c>
      <c r="AI22" s="63">
        <f t="shared" si="42"/>
        <v>0</v>
      </c>
      <c r="AJ22" s="63">
        <f t="shared" si="43"/>
        <v>0</v>
      </c>
      <c r="AK22" s="60">
        <v>0.41399999999999998</v>
      </c>
      <c r="AL22" s="60">
        <v>0.40500000000000003</v>
      </c>
      <c r="AM22" s="63">
        <f t="shared" si="44"/>
        <v>0.33119999999999999</v>
      </c>
      <c r="AN22" s="63">
        <f t="shared" si="45"/>
        <v>0.32400000000000001</v>
      </c>
      <c r="AO22" s="63">
        <f t="shared" si="46"/>
        <v>0.3276</v>
      </c>
      <c r="AP22" s="63">
        <f t="shared" si="47"/>
        <v>5.0911688245431309E-3</v>
      </c>
    </row>
    <row r="23" spans="1:42" ht="12.75">
      <c r="A23" s="24">
        <v>3</v>
      </c>
      <c r="B23" s="24">
        <v>17</v>
      </c>
      <c r="C23" s="9" t="s">
        <v>52</v>
      </c>
      <c r="D23" s="9" t="s">
        <v>53</v>
      </c>
      <c r="E23" s="4">
        <v>400</v>
      </c>
      <c r="F23" s="9">
        <v>2</v>
      </c>
      <c r="G23" s="60">
        <v>7.2640000000000002</v>
      </c>
      <c r="H23" s="60">
        <v>7.1360000000000001</v>
      </c>
      <c r="I23" s="63">
        <f t="shared" si="24"/>
        <v>5.8111999999999995</v>
      </c>
      <c r="J23" s="63">
        <f t="shared" si="25"/>
        <v>5.7088000000000001</v>
      </c>
      <c r="K23" s="63">
        <f t="shared" si="26"/>
        <v>5.76</v>
      </c>
      <c r="L23" s="63">
        <f t="shared" si="27"/>
        <v>7.2407734393502024E-2</v>
      </c>
      <c r="M23" s="60">
        <v>4.4550000000000001</v>
      </c>
      <c r="N23" s="60">
        <v>4.4690000000000003</v>
      </c>
      <c r="O23" s="63">
        <f t="shared" si="28"/>
        <v>3.5640000000000001</v>
      </c>
      <c r="P23" s="63">
        <f t="shared" si="29"/>
        <v>3.5752000000000002</v>
      </c>
      <c r="Q23" s="63">
        <f t="shared" si="30"/>
        <v>3.5696000000000003</v>
      </c>
      <c r="R23" s="63">
        <f t="shared" si="31"/>
        <v>7.9195959492894021E-3</v>
      </c>
      <c r="S23" s="60">
        <v>0.223</v>
      </c>
      <c r="T23" s="60">
        <v>0.22500000000000001</v>
      </c>
      <c r="U23" s="63">
        <f t="shared" si="32"/>
        <v>0.1784</v>
      </c>
      <c r="V23" s="63">
        <f t="shared" si="33"/>
        <v>0.18</v>
      </c>
      <c r="W23" s="63">
        <f t="shared" si="34"/>
        <v>0.1792</v>
      </c>
      <c r="X23" s="63">
        <f t="shared" si="35"/>
        <v>1.1313708498984691E-3</v>
      </c>
      <c r="Y23" s="60">
        <v>2.3E-2</v>
      </c>
      <c r="Z23" s="60">
        <v>1.7999999999999999E-2</v>
      </c>
      <c r="AA23" s="63">
        <f t="shared" si="36"/>
        <v>1.84E-2</v>
      </c>
      <c r="AB23" s="63">
        <f t="shared" si="37"/>
        <v>1.4399999999999998E-2</v>
      </c>
      <c r="AC23" s="63">
        <f t="shared" si="38"/>
        <v>1.6399999999999998E-2</v>
      </c>
      <c r="AD23" s="63">
        <f t="shared" si="39"/>
        <v>2.8284271247461914E-3</v>
      </c>
      <c r="AE23" s="60">
        <v>1.5660000000000001</v>
      </c>
      <c r="AF23" s="60">
        <v>1.5209999999999999</v>
      </c>
      <c r="AG23" s="63">
        <f t="shared" si="40"/>
        <v>1.2527999999999999</v>
      </c>
      <c r="AH23" s="63">
        <f t="shared" si="41"/>
        <v>1.2167999999999999</v>
      </c>
      <c r="AI23" s="63">
        <f t="shared" si="42"/>
        <v>1.2347999999999999</v>
      </c>
      <c r="AJ23" s="63">
        <f t="shared" si="43"/>
        <v>2.5455844122715732E-2</v>
      </c>
      <c r="AK23" s="60">
        <v>0.64200000000000002</v>
      </c>
      <c r="AL23" s="60">
        <v>0.69199999999999995</v>
      </c>
      <c r="AM23" s="63">
        <f t="shared" si="44"/>
        <v>0.51360000000000006</v>
      </c>
      <c r="AN23" s="63">
        <f t="shared" si="45"/>
        <v>0.55359999999999987</v>
      </c>
      <c r="AO23" s="63">
        <f t="shared" si="46"/>
        <v>0.53359999999999996</v>
      </c>
      <c r="AP23" s="63">
        <f t="shared" si="47"/>
        <v>2.828427124746177E-2</v>
      </c>
    </row>
    <row r="24" spans="1:42" ht="12.75">
      <c r="A24" s="24">
        <v>3</v>
      </c>
      <c r="B24" s="24">
        <v>18</v>
      </c>
      <c r="C24" s="9" t="s">
        <v>52</v>
      </c>
      <c r="D24" s="9" t="s">
        <v>57</v>
      </c>
      <c r="E24" s="4">
        <v>400</v>
      </c>
      <c r="F24" s="9">
        <v>2</v>
      </c>
      <c r="G24" s="60">
        <v>0</v>
      </c>
      <c r="H24" s="60">
        <v>0</v>
      </c>
      <c r="I24" s="63">
        <f t="shared" si="24"/>
        <v>0</v>
      </c>
      <c r="J24" s="63">
        <f t="shared" si="25"/>
        <v>0</v>
      </c>
      <c r="K24" s="63">
        <f t="shared" si="26"/>
        <v>0</v>
      </c>
      <c r="L24" s="63">
        <f t="shared" si="27"/>
        <v>0</v>
      </c>
      <c r="M24" s="60">
        <v>5.4880000000000004</v>
      </c>
      <c r="N24" s="60">
        <v>5.4889999999999999</v>
      </c>
      <c r="O24" s="63">
        <f t="shared" si="28"/>
        <v>4.3904000000000005</v>
      </c>
      <c r="P24" s="63">
        <f t="shared" si="29"/>
        <v>4.3911999999999995</v>
      </c>
      <c r="Q24" s="63">
        <f t="shared" si="30"/>
        <v>4.3908000000000005</v>
      </c>
      <c r="R24" s="63">
        <f t="shared" si="31"/>
        <v>5.6568542494854761E-4</v>
      </c>
      <c r="S24" s="60">
        <v>0.184</v>
      </c>
      <c r="T24" s="60">
        <v>0.19400000000000001</v>
      </c>
      <c r="U24" s="63">
        <f t="shared" si="32"/>
        <v>0.1472</v>
      </c>
      <c r="V24" s="63">
        <f t="shared" si="33"/>
        <v>0.1552</v>
      </c>
      <c r="W24" s="63">
        <f t="shared" si="34"/>
        <v>0.1512</v>
      </c>
      <c r="X24" s="63">
        <f t="shared" si="35"/>
        <v>5.6568542494923853E-3</v>
      </c>
      <c r="Y24" s="60">
        <v>3.2000000000000001E-2</v>
      </c>
      <c r="Z24" s="60">
        <v>3.3000000000000002E-2</v>
      </c>
      <c r="AA24" s="63">
        <f t="shared" si="36"/>
        <v>2.5600000000000001E-2</v>
      </c>
      <c r="AB24" s="63">
        <f t="shared" si="37"/>
        <v>2.6400000000000003E-2</v>
      </c>
      <c r="AC24" s="63">
        <f t="shared" si="38"/>
        <v>2.6000000000000002E-2</v>
      </c>
      <c r="AD24" s="63">
        <f t="shared" si="39"/>
        <v>5.6568542494923955E-4</v>
      </c>
      <c r="AE24" s="60">
        <v>0</v>
      </c>
      <c r="AF24" s="60">
        <v>0</v>
      </c>
      <c r="AG24" s="63">
        <f t="shared" si="40"/>
        <v>0</v>
      </c>
      <c r="AH24" s="63">
        <f t="shared" si="41"/>
        <v>0</v>
      </c>
      <c r="AI24" s="63">
        <f t="shared" si="42"/>
        <v>0</v>
      </c>
      <c r="AJ24" s="63">
        <f t="shared" si="43"/>
        <v>0</v>
      </c>
      <c r="AK24" s="60">
        <v>0.20200000000000001</v>
      </c>
      <c r="AL24" s="60">
        <v>0.19900000000000001</v>
      </c>
      <c r="AM24" s="63">
        <f t="shared" si="44"/>
        <v>0.16160000000000002</v>
      </c>
      <c r="AN24" s="63">
        <f t="shared" si="45"/>
        <v>0.15920000000000001</v>
      </c>
      <c r="AO24" s="63">
        <f t="shared" si="46"/>
        <v>0.16040000000000001</v>
      </c>
      <c r="AP24" s="63">
        <f t="shared" si="47"/>
        <v>1.6970562748477233E-3</v>
      </c>
    </row>
    <row r="25" spans="1:42" ht="12.75">
      <c r="A25" s="24">
        <v>3</v>
      </c>
      <c r="B25" s="24">
        <v>19</v>
      </c>
      <c r="C25" s="9" t="s">
        <v>54</v>
      </c>
      <c r="D25" s="9" t="s">
        <v>49</v>
      </c>
      <c r="E25" s="4">
        <v>400</v>
      </c>
      <c r="F25" s="9">
        <v>1</v>
      </c>
      <c r="G25" s="60">
        <v>12.1</v>
      </c>
      <c r="H25" s="60">
        <v>12.074999999999999</v>
      </c>
      <c r="I25" s="63">
        <f t="shared" si="24"/>
        <v>4.84</v>
      </c>
      <c r="J25" s="63">
        <f t="shared" si="25"/>
        <v>4.83</v>
      </c>
      <c r="K25" s="63">
        <f t="shared" si="26"/>
        <v>4.835</v>
      </c>
      <c r="L25" s="63">
        <f t="shared" si="27"/>
        <v>7.0710678118653244E-3</v>
      </c>
      <c r="M25" s="60">
        <v>8.9160000000000004</v>
      </c>
      <c r="N25" s="60">
        <v>8.9280000000000008</v>
      </c>
      <c r="O25" s="63">
        <f t="shared" si="28"/>
        <v>3.5664000000000002</v>
      </c>
      <c r="P25" s="63">
        <f t="shared" si="29"/>
        <v>3.5712000000000002</v>
      </c>
      <c r="Q25" s="63">
        <f t="shared" si="30"/>
        <v>3.5688000000000004</v>
      </c>
      <c r="R25" s="63">
        <f t="shared" si="31"/>
        <v>3.3941125496953686E-3</v>
      </c>
      <c r="S25" s="60">
        <v>0.317</v>
      </c>
      <c r="T25" s="60">
        <v>0.3</v>
      </c>
      <c r="U25" s="63">
        <f t="shared" si="32"/>
        <v>0.1268</v>
      </c>
      <c r="V25" s="63">
        <f t="shared" si="33"/>
        <v>0.12</v>
      </c>
      <c r="W25" s="63">
        <f t="shared" si="34"/>
        <v>0.1234</v>
      </c>
      <c r="X25" s="63">
        <f t="shared" si="35"/>
        <v>4.8083261120685237E-3</v>
      </c>
      <c r="Y25" s="60">
        <v>3.1E-2</v>
      </c>
      <c r="Z25" s="60">
        <v>4.4999999999999998E-2</v>
      </c>
      <c r="AA25" s="63">
        <f t="shared" si="36"/>
        <v>1.24E-2</v>
      </c>
      <c r="AB25" s="63">
        <f t="shared" si="37"/>
        <v>1.7999999999999999E-2</v>
      </c>
      <c r="AC25" s="63">
        <f t="shared" si="38"/>
        <v>1.5199999999999998E-2</v>
      </c>
      <c r="AD25" s="63">
        <f t="shared" si="39"/>
        <v>3.9597979746446681E-3</v>
      </c>
      <c r="AE25" s="60">
        <v>2.9550000000000001</v>
      </c>
      <c r="AF25" s="60">
        <v>2.89</v>
      </c>
      <c r="AG25" s="63">
        <f t="shared" si="40"/>
        <v>1.1819999999999999</v>
      </c>
      <c r="AH25" s="63">
        <f t="shared" si="41"/>
        <v>1.1559999999999999</v>
      </c>
      <c r="AI25" s="63">
        <f t="shared" si="42"/>
        <v>1.169</v>
      </c>
      <c r="AJ25" s="63">
        <f t="shared" si="43"/>
        <v>1.8384776310850254E-2</v>
      </c>
      <c r="AK25" s="60">
        <v>1.798</v>
      </c>
      <c r="AL25" s="60">
        <v>1.774</v>
      </c>
      <c r="AM25" s="63">
        <f t="shared" si="44"/>
        <v>0.71920000000000006</v>
      </c>
      <c r="AN25" s="63">
        <f t="shared" si="45"/>
        <v>0.70960000000000001</v>
      </c>
      <c r="AO25" s="63">
        <f t="shared" si="46"/>
        <v>0.71440000000000003</v>
      </c>
      <c r="AP25" s="63">
        <f t="shared" si="47"/>
        <v>6.7882250993908932E-3</v>
      </c>
    </row>
    <row r="26" spans="1:42" ht="12.75">
      <c r="A26" s="24">
        <v>3</v>
      </c>
      <c r="B26" s="24">
        <v>20</v>
      </c>
      <c r="C26" s="9" t="s">
        <v>54</v>
      </c>
      <c r="D26" s="9" t="s">
        <v>57</v>
      </c>
      <c r="E26" s="4">
        <v>400</v>
      </c>
      <c r="F26" s="9">
        <v>2</v>
      </c>
      <c r="G26" s="60">
        <v>0.24</v>
      </c>
      <c r="H26" s="60">
        <v>0.22600000000000001</v>
      </c>
      <c r="I26" s="63">
        <f t="shared" si="24"/>
        <v>0.192</v>
      </c>
      <c r="J26" s="63">
        <f t="shared" si="25"/>
        <v>0.18080000000000002</v>
      </c>
      <c r="K26" s="63">
        <f t="shared" si="26"/>
        <v>0.18640000000000001</v>
      </c>
      <c r="L26" s="63">
        <f t="shared" si="27"/>
        <v>7.919595949289324E-3</v>
      </c>
      <c r="M26" s="60">
        <v>10.193</v>
      </c>
      <c r="N26" s="60">
        <v>10.186999999999999</v>
      </c>
      <c r="O26" s="63">
        <f t="shared" si="28"/>
        <v>8.154399999999999</v>
      </c>
      <c r="P26" s="63">
        <f t="shared" si="29"/>
        <v>8.1495999999999995</v>
      </c>
      <c r="Q26" s="63">
        <f t="shared" si="30"/>
        <v>8.1519999999999992</v>
      </c>
      <c r="R26" s="63">
        <f t="shared" si="31"/>
        <v>3.3941125496950541E-3</v>
      </c>
      <c r="S26" s="60">
        <v>0.127</v>
      </c>
      <c r="T26" s="60">
        <v>0.128</v>
      </c>
      <c r="U26" s="63">
        <f t="shared" si="32"/>
        <v>0.1016</v>
      </c>
      <c r="V26" s="63">
        <f t="shared" si="33"/>
        <v>0.1024</v>
      </c>
      <c r="W26" s="63">
        <f t="shared" si="34"/>
        <v>0.10200000000000001</v>
      </c>
      <c r="X26" s="63">
        <f t="shared" si="35"/>
        <v>5.6568542494924443E-4</v>
      </c>
      <c r="Y26" s="60">
        <v>0.128</v>
      </c>
      <c r="Z26" s="60">
        <v>0.126</v>
      </c>
      <c r="AA26" s="63">
        <f t="shared" si="36"/>
        <v>0.1024</v>
      </c>
      <c r="AB26" s="63">
        <f t="shared" si="37"/>
        <v>0.1008</v>
      </c>
      <c r="AC26" s="63">
        <f t="shared" si="38"/>
        <v>0.1016</v>
      </c>
      <c r="AD26" s="63">
        <f t="shared" si="39"/>
        <v>1.1313708498984791E-3</v>
      </c>
      <c r="AE26" s="60">
        <v>0</v>
      </c>
      <c r="AF26" s="60">
        <v>0</v>
      </c>
      <c r="AG26" s="63">
        <f t="shared" si="40"/>
        <v>0</v>
      </c>
      <c r="AH26" s="63">
        <f t="shared" si="41"/>
        <v>0</v>
      </c>
      <c r="AI26" s="63">
        <f t="shared" si="42"/>
        <v>0</v>
      </c>
      <c r="AJ26" s="63">
        <f t="shared" si="43"/>
        <v>0</v>
      </c>
      <c r="AK26" s="60">
        <v>0.874</v>
      </c>
      <c r="AL26" s="60">
        <v>0.93</v>
      </c>
      <c r="AM26" s="63">
        <f t="shared" si="44"/>
        <v>0.69920000000000004</v>
      </c>
      <c r="AN26" s="63">
        <f t="shared" si="45"/>
        <v>0.74399999999999999</v>
      </c>
      <c r="AO26" s="63">
        <f t="shared" si="46"/>
        <v>0.72160000000000002</v>
      </c>
      <c r="AP26" s="63">
        <f t="shared" si="47"/>
        <v>3.1678383797157296E-2</v>
      </c>
    </row>
    <row r="27" spans="1:42" ht="12.75">
      <c r="A27" s="24">
        <v>3</v>
      </c>
      <c r="B27" s="24">
        <v>21</v>
      </c>
      <c r="C27" s="9" t="s">
        <v>55</v>
      </c>
      <c r="D27" s="9" t="s">
        <v>49</v>
      </c>
      <c r="E27" s="4">
        <v>400</v>
      </c>
      <c r="F27" s="9">
        <v>1</v>
      </c>
      <c r="G27" s="60">
        <v>6.2480000000000002</v>
      </c>
      <c r="H27" s="60">
        <v>6.2050000000000001</v>
      </c>
      <c r="I27" s="63">
        <f t="shared" si="24"/>
        <v>2.4992000000000001</v>
      </c>
      <c r="J27" s="63">
        <f t="shared" si="25"/>
        <v>2.4820000000000002</v>
      </c>
      <c r="K27" s="63">
        <f t="shared" si="26"/>
        <v>2.4906000000000001</v>
      </c>
      <c r="L27" s="63">
        <f t="shared" si="27"/>
        <v>1.2162236636408533E-2</v>
      </c>
      <c r="M27" s="60">
        <v>4.641</v>
      </c>
      <c r="N27" s="60">
        <v>4.6379999999999999</v>
      </c>
      <c r="O27" s="63">
        <f t="shared" si="28"/>
        <v>1.8564000000000001</v>
      </c>
      <c r="P27" s="63">
        <f t="shared" si="29"/>
        <v>1.8552</v>
      </c>
      <c r="Q27" s="63">
        <f t="shared" si="30"/>
        <v>1.8557999999999999</v>
      </c>
      <c r="R27" s="63">
        <f t="shared" si="31"/>
        <v>8.4852813742392064E-4</v>
      </c>
      <c r="S27" s="60">
        <v>0.23799999999999999</v>
      </c>
      <c r="T27" s="60">
        <v>0.23499999999999999</v>
      </c>
      <c r="U27" s="63">
        <f t="shared" si="32"/>
        <v>9.5199999999999993E-2</v>
      </c>
      <c r="V27" s="63">
        <f t="shared" si="33"/>
        <v>9.4E-2</v>
      </c>
      <c r="W27" s="63">
        <f t="shared" si="34"/>
        <v>9.459999999999999E-2</v>
      </c>
      <c r="X27" s="63">
        <f t="shared" si="35"/>
        <v>8.485281374238519E-4</v>
      </c>
      <c r="Y27" s="60">
        <v>2.9000000000000001E-2</v>
      </c>
      <c r="Z27" s="60">
        <v>0.03</v>
      </c>
      <c r="AA27" s="63">
        <f t="shared" si="36"/>
        <v>1.1600000000000001E-2</v>
      </c>
      <c r="AB27" s="63">
        <f t="shared" si="37"/>
        <v>1.2E-2</v>
      </c>
      <c r="AC27" s="63">
        <f t="shared" si="38"/>
        <v>1.1800000000000001E-2</v>
      </c>
      <c r="AD27" s="63">
        <f t="shared" si="39"/>
        <v>2.8284271247461853E-4</v>
      </c>
      <c r="AE27" s="60">
        <v>1.22</v>
      </c>
      <c r="AF27" s="60">
        <v>1.2010000000000001</v>
      </c>
      <c r="AG27" s="63">
        <f t="shared" si="40"/>
        <v>0.48799999999999999</v>
      </c>
      <c r="AH27" s="63">
        <f t="shared" si="41"/>
        <v>0.48040000000000005</v>
      </c>
      <c r="AI27" s="63">
        <f t="shared" si="42"/>
        <v>0.48420000000000002</v>
      </c>
      <c r="AJ27" s="63">
        <f t="shared" si="43"/>
        <v>5.3740115370177191E-3</v>
      </c>
      <c r="AK27" s="60">
        <v>1.611</v>
      </c>
      <c r="AL27" s="60">
        <v>1.601</v>
      </c>
      <c r="AM27" s="63">
        <f t="shared" si="44"/>
        <v>0.64439999999999997</v>
      </c>
      <c r="AN27" s="63">
        <f t="shared" si="45"/>
        <v>0.64039999999999997</v>
      </c>
      <c r="AO27" s="63">
        <f t="shared" si="46"/>
        <v>0.64239999999999997</v>
      </c>
      <c r="AP27" s="63">
        <f t="shared" si="47"/>
        <v>2.8284271247461927E-3</v>
      </c>
    </row>
    <row r="28" spans="1:42" ht="12.75">
      <c r="A28" s="24">
        <v>3</v>
      </c>
      <c r="B28" s="24">
        <v>22</v>
      </c>
      <c r="C28" s="9" t="s">
        <v>55</v>
      </c>
      <c r="D28" s="9" t="s">
        <v>57</v>
      </c>
      <c r="E28" s="4">
        <v>400</v>
      </c>
      <c r="F28" s="9">
        <v>1</v>
      </c>
      <c r="G28" s="60">
        <v>3.0000000000000001E-3</v>
      </c>
      <c r="H28" s="60">
        <v>3.0000000000000001E-3</v>
      </c>
      <c r="I28" s="63">
        <f t="shared" si="24"/>
        <v>1.1999999999999999E-3</v>
      </c>
      <c r="J28" s="63">
        <f t="shared" si="25"/>
        <v>1.1999999999999999E-3</v>
      </c>
      <c r="K28" s="63">
        <f t="shared" si="26"/>
        <v>1.1999999999999999E-3</v>
      </c>
      <c r="L28" s="63">
        <f t="shared" si="27"/>
        <v>0</v>
      </c>
      <c r="M28" s="60">
        <v>5.7690000000000001</v>
      </c>
      <c r="N28" s="60">
        <v>5.7549999999999999</v>
      </c>
      <c r="O28" s="63">
        <f t="shared" si="28"/>
        <v>2.3075999999999999</v>
      </c>
      <c r="P28" s="63">
        <f t="shared" si="29"/>
        <v>2.302</v>
      </c>
      <c r="Q28" s="63">
        <f t="shared" si="30"/>
        <v>2.3048000000000002</v>
      </c>
      <c r="R28" s="63">
        <f t="shared" si="31"/>
        <v>3.959797974644544E-3</v>
      </c>
      <c r="S28" s="60">
        <v>0.20599999999999999</v>
      </c>
      <c r="T28" s="60">
        <v>0.20499999999999999</v>
      </c>
      <c r="U28" s="63">
        <f t="shared" si="32"/>
        <v>8.2399999999999987E-2</v>
      </c>
      <c r="V28" s="63">
        <f t="shared" si="33"/>
        <v>8.2000000000000003E-2</v>
      </c>
      <c r="W28" s="63">
        <f t="shared" si="34"/>
        <v>8.2199999999999995E-2</v>
      </c>
      <c r="X28" s="63">
        <f t="shared" si="35"/>
        <v>2.8284271247460747E-4</v>
      </c>
      <c r="Y28" s="60">
        <v>0.13300000000000001</v>
      </c>
      <c r="Z28" s="60">
        <v>0.14299999999999999</v>
      </c>
      <c r="AA28" s="63">
        <f t="shared" si="36"/>
        <v>5.3200000000000004E-2</v>
      </c>
      <c r="AB28" s="63">
        <f t="shared" si="37"/>
        <v>5.7199999999999994E-2</v>
      </c>
      <c r="AC28" s="63">
        <f t="shared" si="38"/>
        <v>5.5199999999999999E-2</v>
      </c>
      <c r="AD28" s="63">
        <f t="shared" si="39"/>
        <v>2.8284271247461827E-3</v>
      </c>
      <c r="AE28" s="60">
        <v>0</v>
      </c>
      <c r="AF28" s="60">
        <v>0</v>
      </c>
      <c r="AG28" s="63">
        <f t="shared" si="40"/>
        <v>0</v>
      </c>
      <c r="AH28" s="63">
        <f t="shared" si="41"/>
        <v>0</v>
      </c>
      <c r="AI28" s="63">
        <f t="shared" si="42"/>
        <v>0</v>
      </c>
      <c r="AJ28" s="63">
        <f t="shared" si="43"/>
        <v>0</v>
      </c>
      <c r="AK28" s="60">
        <v>0.72299999999999998</v>
      </c>
      <c r="AL28" s="60">
        <v>0.78200000000000003</v>
      </c>
      <c r="AM28" s="63">
        <f t="shared" si="44"/>
        <v>0.28920000000000001</v>
      </c>
      <c r="AN28" s="63">
        <f t="shared" si="45"/>
        <v>0.31280000000000002</v>
      </c>
      <c r="AO28" s="63">
        <f t="shared" si="46"/>
        <v>0.30100000000000005</v>
      </c>
      <c r="AP28" s="63">
        <f t="shared" si="47"/>
        <v>1.6687720036002527E-2</v>
      </c>
    </row>
    <row r="29" spans="1:42" ht="12.75">
      <c r="A29" s="24">
        <v>3</v>
      </c>
      <c r="B29" s="24">
        <v>23</v>
      </c>
      <c r="C29" s="9" t="s">
        <v>56</v>
      </c>
      <c r="D29" s="9" t="s">
        <v>49</v>
      </c>
      <c r="E29" s="4">
        <v>400</v>
      </c>
      <c r="F29" s="9">
        <v>1</v>
      </c>
      <c r="G29" s="60">
        <v>15.803000000000001</v>
      </c>
      <c r="H29" s="60">
        <v>15.779</v>
      </c>
      <c r="I29" s="63">
        <f t="shared" si="24"/>
        <v>6.321200000000001</v>
      </c>
      <c r="J29" s="63">
        <f t="shared" si="25"/>
        <v>6.3116000000000003</v>
      </c>
      <c r="K29" s="63">
        <f t="shared" si="26"/>
        <v>6.3164000000000007</v>
      </c>
      <c r="L29" s="63">
        <f t="shared" si="27"/>
        <v>6.7882250993913651E-3</v>
      </c>
      <c r="M29" s="60">
        <v>8.9749999999999996</v>
      </c>
      <c r="N29" s="60">
        <v>8.9429999999999996</v>
      </c>
      <c r="O29" s="63">
        <f t="shared" si="28"/>
        <v>3.59</v>
      </c>
      <c r="P29" s="63">
        <f t="shared" si="29"/>
        <v>3.5771999999999999</v>
      </c>
      <c r="Q29" s="63">
        <f t="shared" si="30"/>
        <v>3.5835999999999997</v>
      </c>
      <c r="R29" s="63">
        <f t="shared" si="31"/>
        <v>9.050966799187753E-3</v>
      </c>
      <c r="S29" s="60">
        <v>0.40600000000000003</v>
      </c>
      <c r="T29" s="60">
        <v>0.40400000000000003</v>
      </c>
      <c r="U29" s="63">
        <f t="shared" si="32"/>
        <v>0.16240000000000002</v>
      </c>
      <c r="V29" s="63">
        <f t="shared" si="33"/>
        <v>0.16160000000000002</v>
      </c>
      <c r="W29" s="63">
        <f t="shared" si="34"/>
        <v>0.16200000000000003</v>
      </c>
      <c r="X29" s="63">
        <f t="shared" si="35"/>
        <v>5.6568542494923456E-4</v>
      </c>
      <c r="Y29" s="60">
        <v>0.03</v>
      </c>
      <c r="Z29" s="60">
        <v>3.2000000000000001E-2</v>
      </c>
      <c r="AA29" s="63">
        <f t="shared" si="36"/>
        <v>1.2E-2</v>
      </c>
      <c r="AB29" s="63">
        <f t="shared" si="37"/>
        <v>1.2800000000000001E-2</v>
      </c>
      <c r="AC29" s="63">
        <f t="shared" si="38"/>
        <v>1.2400000000000001E-2</v>
      </c>
      <c r="AD29" s="63">
        <f t="shared" si="39"/>
        <v>5.6568542494923836E-4</v>
      </c>
      <c r="AE29" s="60">
        <v>3.411</v>
      </c>
      <c r="AF29" s="60">
        <v>3.3620000000000001</v>
      </c>
      <c r="AG29" s="63">
        <f t="shared" si="40"/>
        <v>1.3644000000000001</v>
      </c>
      <c r="AH29" s="63">
        <f t="shared" si="41"/>
        <v>1.3448</v>
      </c>
      <c r="AI29" s="63">
        <f t="shared" si="42"/>
        <v>1.3546</v>
      </c>
      <c r="AJ29" s="63">
        <f t="shared" si="43"/>
        <v>1.3859292911256375E-2</v>
      </c>
      <c r="AK29" s="60">
        <v>2.3719999999999999</v>
      </c>
      <c r="AL29" s="60">
        <v>2.3380000000000001</v>
      </c>
      <c r="AM29" s="63">
        <f t="shared" si="44"/>
        <v>0.94879999999999998</v>
      </c>
      <c r="AN29" s="63">
        <f t="shared" si="45"/>
        <v>0.93520000000000003</v>
      </c>
      <c r="AO29" s="63">
        <f t="shared" si="46"/>
        <v>0.94199999999999995</v>
      </c>
      <c r="AP29" s="63">
        <f t="shared" si="47"/>
        <v>9.6166522241370074E-3</v>
      </c>
    </row>
    <row r="30" spans="1:42" ht="12.75">
      <c r="A30" s="24">
        <v>3</v>
      </c>
      <c r="B30" s="24">
        <v>24</v>
      </c>
      <c r="C30" s="9" t="s">
        <v>56</v>
      </c>
      <c r="D30" s="9" t="s">
        <v>57</v>
      </c>
      <c r="E30" s="4">
        <v>400</v>
      </c>
      <c r="F30" s="9">
        <v>2</v>
      </c>
      <c r="G30" s="60">
        <v>5.0000000000000001E-3</v>
      </c>
      <c r="H30" s="60">
        <v>7.0000000000000001E-3</v>
      </c>
      <c r="I30" s="63">
        <f t="shared" si="24"/>
        <v>4.0000000000000001E-3</v>
      </c>
      <c r="J30" s="63">
        <f t="shared" si="25"/>
        <v>5.6000000000000008E-3</v>
      </c>
      <c r="K30" s="63">
        <f t="shared" si="26"/>
        <v>4.8000000000000004E-3</v>
      </c>
      <c r="L30" s="63">
        <f t="shared" si="27"/>
        <v>1.1313708498984765E-3</v>
      </c>
      <c r="M30" s="60">
        <v>14.801</v>
      </c>
      <c r="N30" s="60">
        <v>14.811</v>
      </c>
      <c r="O30" s="63">
        <f t="shared" si="28"/>
        <v>11.8408</v>
      </c>
      <c r="P30" s="63">
        <f t="shared" si="29"/>
        <v>11.848799999999999</v>
      </c>
      <c r="Q30" s="63">
        <f t="shared" si="30"/>
        <v>11.844799999999999</v>
      </c>
      <c r="R30" s="63">
        <f t="shared" si="31"/>
        <v>5.6568542494917573E-3</v>
      </c>
      <c r="S30" s="60">
        <v>0.251</v>
      </c>
      <c r="T30" s="60">
        <v>0.28499999999999998</v>
      </c>
      <c r="U30" s="63">
        <f t="shared" si="32"/>
        <v>0.20080000000000001</v>
      </c>
      <c r="V30" s="63">
        <f t="shared" si="33"/>
        <v>0.22799999999999998</v>
      </c>
      <c r="W30" s="63">
        <f t="shared" si="34"/>
        <v>0.21439999999999998</v>
      </c>
      <c r="X30" s="63">
        <f t="shared" si="35"/>
        <v>1.9233304448274074E-2</v>
      </c>
      <c r="Y30" s="60">
        <v>6.5000000000000002E-2</v>
      </c>
      <c r="Z30" s="60">
        <v>6.0999999999999999E-2</v>
      </c>
      <c r="AA30" s="63">
        <f t="shared" si="36"/>
        <v>5.1999999999999998E-2</v>
      </c>
      <c r="AB30" s="63">
        <f t="shared" si="37"/>
        <v>4.8799999999999996E-2</v>
      </c>
      <c r="AC30" s="63">
        <f t="shared" si="38"/>
        <v>5.04E-2</v>
      </c>
      <c r="AD30" s="63">
        <f t="shared" si="39"/>
        <v>2.2627416997969534E-3</v>
      </c>
      <c r="AE30" s="60">
        <v>0</v>
      </c>
      <c r="AF30" s="60">
        <v>0</v>
      </c>
      <c r="AG30" s="63">
        <f t="shared" si="40"/>
        <v>0</v>
      </c>
      <c r="AH30" s="63">
        <f t="shared" si="41"/>
        <v>0</v>
      </c>
      <c r="AI30" s="63">
        <f t="shared" si="42"/>
        <v>0</v>
      </c>
      <c r="AJ30" s="63">
        <f t="shared" si="43"/>
        <v>0</v>
      </c>
      <c r="AK30" s="60">
        <v>0.36399999999999999</v>
      </c>
      <c r="AL30" s="60">
        <v>0.35099999999999998</v>
      </c>
      <c r="AM30" s="63">
        <f t="shared" si="44"/>
        <v>0.29120000000000001</v>
      </c>
      <c r="AN30" s="63">
        <f t="shared" si="45"/>
        <v>0.28079999999999994</v>
      </c>
      <c r="AO30" s="63">
        <f t="shared" si="46"/>
        <v>0.28599999999999998</v>
      </c>
      <c r="AP30" s="63">
        <f t="shared" si="47"/>
        <v>7.3539105243401477E-3</v>
      </c>
    </row>
    <row r="31" spans="1:42" ht="12.75">
      <c r="A31" s="72">
        <v>4</v>
      </c>
      <c r="B31" s="24">
        <v>25</v>
      </c>
      <c r="C31" s="9" t="s">
        <v>48</v>
      </c>
      <c r="D31" s="9" t="s">
        <v>49</v>
      </c>
      <c r="E31" s="4">
        <v>400</v>
      </c>
      <c r="F31" s="9">
        <v>1</v>
      </c>
      <c r="G31" s="60">
        <v>6.8860000000000001</v>
      </c>
      <c r="H31" s="60">
        <v>6.8070000000000004</v>
      </c>
      <c r="I31" s="63">
        <f t="shared" si="24"/>
        <v>2.7544</v>
      </c>
      <c r="J31" s="63">
        <f t="shared" si="25"/>
        <v>2.7228000000000003</v>
      </c>
      <c r="K31" s="63">
        <f t="shared" si="26"/>
        <v>2.7385999999999999</v>
      </c>
      <c r="L31" s="63">
        <f t="shared" si="27"/>
        <v>2.2344574285494637E-2</v>
      </c>
      <c r="M31" s="60">
        <v>10.91</v>
      </c>
      <c r="N31" s="60">
        <v>10.867000000000001</v>
      </c>
      <c r="O31" s="63">
        <f t="shared" si="28"/>
        <v>4.3639999999999999</v>
      </c>
      <c r="P31" s="63">
        <f t="shared" si="29"/>
        <v>4.3468</v>
      </c>
      <c r="Q31" s="63">
        <f t="shared" si="30"/>
        <v>4.3553999999999995</v>
      </c>
      <c r="R31" s="63">
        <f t="shared" si="31"/>
        <v>1.2162236636408533E-2</v>
      </c>
      <c r="S31" s="60">
        <v>0.20799999999999999</v>
      </c>
      <c r="T31" s="60">
        <v>0.20599999999999999</v>
      </c>
      <c r="U31" s="63">
        <f t="shared" si="32"/>
        <v>8.3199999999999996E-2</v>
      </c>
      <c r="V31" s="63">
        <f t="shared" si="33"/>
        <v>8.2399999999999987E-2</v>
      </c>
      <c r="W31" s="63">
        <f t="shared" si="34"/>
        <v>8.2799999999999985E-2</v>
      </c>
      <c r="X31" s="63">
        <f t="shared" si="35"/>
        <v>5.6568542494924443E-4</v>
      </c>
      <c r="Y31" s="60">
        <v>0.26900000000000002</v>
      </c>
      <c r="Z31" s="60">
        <v>0.29899999999999999</v>
      </c>
      <c r="AA31" s="63">
        <f t="shared" si="36"/>
        <v>0.10760000000000002</v>
      </c>
      <c r="AB31" s="63">
        <f t="shared" si="37"/>
        <v>0.1196</v>
      </c>
      <c r="AC31" s="63">
        <f t="shared" si="38"/>
        <v>0.11360000000000001</v>
      </c>
      <c r="AD31" s="63">
        <f t="shared" si="39"/>
        <v>8.4852813742385576E-3</v>
      </c>
      <c r="AE31" s="60">
        <v>1.8180000000000001</v>
      </c>
      <c r="AF31" s="60">
        <v>1.7829999999999999</v>
      </c>
      <c r="AG31" s="63">
        <f t="shared" si="40"/>
        <v>0.72720000000000007</v>
      </c>
      <c r="AH31" s="63">
        <f t="shared" si="41"/>
        <v>0.71319999999999995</v>
      </c>
      <c r="AI31" s="63">
        <f t="shared" si="42"/>
        <v>0.72019999999999995</v>
      </c>
      <c r="AJ31" s="63">
        <f t="shared" si="43"/>
        <v>9.8994949366117534E-3</v>
      </c>
      <c r="AK31" s="60">
        <v>0.995</v>
      </c>
      <c r="AL31" s="60">
        <v>0.98799999999999999</v>
      </c>
      <c r="AM31" s="63">
        <f t="shared" si="44"/>
        <v>0.39800000000000002</v>
      </c>
      <c r="AN31" s="63">
        <f t="shared" si="45"/>
        <v>0.3952</v>
      </c>
      <c r="AO31" s="63">
        <f t="shared" si="46"/>
        <v>0.39660000000000001</v>
      </c>
      <c r="AP31" s="63">
        <f t="shared" si="47"/>
        <v>1.9798989873223505E-3</v>
      </c>
    </row>
    <row r="32" spans="1:42" ht="12.75">
      <c r="A32" s="72">
        <v>4</v>
      </c>
      <c r="B32" s="24">
        <v>26</v>
      </c>
      <c r="C32" s="9" t="s">
        <v>48</v>
      </c>
      <c r="D32" s="9" t="s">
        <v>57</v>
      </c>
      <c r="E32" s="4">
        <v>400</v>
      </c>
      <c r="F32" s="9">
        <v>2</v>
      </c>
      <c r="G32" s="60">
        <v>0.78400000000000003</v>
      </c>
      <c r="H32" s="60">
        <v>0.68899999999999995</v>
      </c>
      <c r="I32" s="63">
        <f t="shared" si="24"/>
        <v>0.62720000000000009</v>
      </c>
      <c r="J32" s="63">
        <f t="shared" si="25"/>
        <v>0.55119999999999991</v>
      </c>
      <c r="K32" s="63">
        <f t="shared" si="26"/>
        <v>0.58919999999999995</v>
      </c>
      <c r="L32" s="63">
        <f t="shared" si="27"/>
        <v>5.3740115370177741E-2</v>
      </c>
      <c r="M32" s="60">
        <v>6.798</v>
      </c>
      <c r="N32" s="60">
        <v>6.79</v>
      </c>
      <c r="O32" s="63">
        <f t="shared" si="28"/>
        <v>5.4383999999999997</v>
      </c>
      <c r="P32" s="63">
        <f t="shared" si="29"/>
        <v>5.4320000000000004</v>
      </c>
      <c r="Q32" s="63">
        <f t="shared" si="30"/>
        <v>5.4352</v>
      </c>
      <c r="R32" s="63">
        <f t="shared" si="31"/>
        <v>4.5254833995934055E-3</v>
      </c>
      <c r="S32" s="60">
        <v>7.1999999999999995E-2</v>
      </c>
      <c r="T32" s="60">
        <v>7.0000000000000007E-2</v>
      </c>
      <c r="U32" s="63">
        <f t="shared" si="32"/>
        <v>5.7599999999999991E-2</v>
      </c>
      <c r="V32" s="63">
        <f t="shared" si="33"/>
        <v>5.6000000000000008E-2</v>
      </c>
      <c r="W32" s="63">
        <f t="shared" si="34"/>
        <v>5.6800000000000003E-2</v>
      </c>
      <c r="X32" s="63">
        <f t="shared" si="35"/>
        <v>1.1313708498984644E-3</v>
      </c>
      <c r="Y32" s="60">
        <v>0</v>
      </c>
      <c r="Z32" s="60">
        <v>0</v>
      </c>
      <c r="AA32" s="63">
        <f t="shared" si="36"/>
        <v>0</v>
      </c>
      <c r="AB32" s="63">
        <f t="shared" si="37"/>
        <v>0</v>
      </c>
      <c r="AC32" s="63">
        <f t="shared" si="38"/>
        <v>0</v>
      </c>
      <c r="AD32" s="63">
        <f t="shared" si="39"/>
        <v>0</v>
      </c>
      <c r="AE32" s="60">
        <v>0</v>
      </c>
      <c r="AF32" s="60">
        <v>0</v>
      </c>
      <c r="AG32" s="63">
        <f t="shared" si="40"/>
        <v>0</v>
      </c>
      <c r="AH32" s="63">
        <f t="shared" si="41"/>
        <v>0</v>
      </c>
      <c r="AI32" s="63">
        <f t="shared" si="42"/>
        <v>0</v>
      </c>
      <c r="AJ32" s="63">
        <f t="shared" si="43"/>
        <v>0</v>
      </c>
      <c r="AK32" s="60">
        <v>4.3999999999999997E-2</v>
      </c>
      <c r="AL32" s="60">
        <v>3.1E-2</v>
      </c>
      <c r="AM32" s="63">
        <f t="shared" si="44"/>
        <v>3.5199999999999995E-2</v>
      </c>
      <c r="AN32" s="63">
        <f t="shared" si="45"/>
        <v>2.4799999999999999E-2</v>
      </c>
      <c r="AO32" s="63">
        <f t="shared" si="46"/>
        <v>0.03</v>
      </c>
      <c r="AP32" s="63">
        <f t="shared" si="47"/>
        <v>7.3539105243400774E-3</v>
      </c>
    </row>
    <row r="33" spans="1:42" ht="12.75">
      <c r="A33" s="72">
        <v>4</v>
      </c>
      <c r="B33" s="24">
        <v>27</v>
      </c>
      <c r="C33" s="9" t="s">
        <v>51</v>
      </c>
      <c r="D33" s="9" t="s">
        <v>49</v>
      </c>
      <c r="E33" s="4">
        <v>400</v>
      </c>
      <c r="F33" s="9">
        <v>1</v>
      </c>
      <c r="G33" s="60">
        <v>8.9619999999999997</v>
      </c>
      <c r="H33" s="60">
        <v>9.0090000000000003</v>
      </c>
      <c r="I33" s="63">
        <f t="shared" si="24"/>
        <v>3.5847999999999995</v>
      </c>
      <c r="J33" s="63">
        <f t="shared" si="25"/>
        <v>3.6036000000000006</v>
      </c>
      <c r="K33" s="63">
        <f t="shared" si="26"/>
        <v>3.5941999999999998</v>
      </c>
      <c r="L33" s="63">
        <f t="shared" si="27"/>
        <v>1.3293607486307828E-2</v>
      </c>
      <c r="M33" s="60">
        <v>10.416</v>
      </c>
      <c r="N33" s="60">
        <v>10.472</v>
      </c>
      <c r="O33" s="63">
        <f t="shared" si="28"/>
        <v>4.1664000000000003</v>
      </c>
      <c r="P33" s="63">
        <f t="shared" si="29"/>
        <v>4.1888000000000005</v>
      </c>
      <c r="Q33" s="63">
        <f t="shared" si="30"/>
        <v>4.1776</v>
      </c>
      <c r="R33" s="63">
        <f t="shared" si="31"/>
        <v>1.5839191898578804E-2</v>
      </c>
      <c r="S33" s="60">
        <v>0.27500000000000002</v>
      </c>
      <c r="T33" s="60">
        <v>0.25</v>
      </c>
      <c r="U33" s="63">
        <f t="shared" si="32"/>
        <v>0.11000000000000001</v>
      </c>
      <c r="V33" s="63">
        <f t="shared" si="33"/>
        <v>0.1</v>
      </c>
      <c r="W33" s="63">
        <f t="shared" si="34"/>
        <v>0.10500000000000001</v>
      </c>
      <c r="X33" s="63">
        <f t="shared" si="35"/>
        <v>7.0710678118654814E-3</v>
      </c>
      <c r="Y33" s="60">
        <v>0</v>
      </c>
      <c r="Z33" s="60">
        <v>0</v>
      </c>
      <c r="AA33" s="63">
        <f t="shared" si="36"/>
        <v>0</v>
      </c>
      <c r="AB33" s="63">
        <f t="shared" si="37"/>
        <v>0</v>
      </c>
      <c r="AC33" s="63">
        <f t="shared" si="38"/>
        <v>0</v>
      </c>
      <c r="AD33" s="63">
        <f t="shared" si="39"/>
        <v>0</v>
      </c>
      <c r="AE33" s="60">
        <v>1.2330000000000001</v>
      </c>
      <c r="AF33" s="60">
        <v>1.36</v>
      </c>
      <c r="AG33" s="63">
        <f t="shared" si="40"/>
        <v>0.49320000000000003</v>
      </c>
      <c r="AH33" s="63">
        <f t="shared" si="41"/>
        <v>0.54400000000000004</v>
      </c>
      <c r="AI33" s="63">
        <f t="shared" si="42"/>
        <v>0.51860000000000006</v>
      </c>
      <c r="AJ33" s="63">
        <f t="shared" si="43"/>
        <v>3.5921024484276622E-2</v>
      </c>
      <c r="AK33" s="60">
        <v>0.92</v>
      </c>
      <c r="AL33" s="60">
        <v>0.94399999999999995</v>
      </c>
      <c r="AM33" s="63">
        <f t="shared" si="44"/>
        <v>0.36799999999999999</v>
      </c>
      <c r="AN33" s="63">
        <f t="shared" si="45"/>
        <v>0.37759999999999999</v>
      </c>
      <c r="AO33" s="63">
        <f t="shared" si="46"/>
        <v>0.37280000000000002</v>
      </c>
      <c r="AP33" s="63">
        <f t="shared" si="47"/>
        <v>6.7882250993908551E-3</v>
      </c>
    </row>
    <row r="34" spans="1:42" ht="12.75">
      <c r="A34" s="72">
        <v>4</v>
      </c>
      <c r="B34" s="24">
        <v>28</v>
      </c>
      <c r="C34" s="9" t="s">
        <v>51</v>
      </c>
      <c r="D34" s="9" t="s">
        <v>57</v>
      </c>
      <c r="E34" s="4">
        <v>400</v>
      </c>
      <c r="F34" s="9">
        <v>1</v>
      </c>
      <c r="G34" s="60">
        <v>1.3340000000000001</v>
      </c>
      <c r="H34" s="60">
        <v>1.331</v>
      </c>
      <c r="I34" s="63">
        <f t="shared" si="24"/>
        <v>0.53360000000000007</v>
      </c>
      <c r="J34" s="63">
        <f t="shared" si="25"/>
        <v>0.53239999999999998</v>
      </c>
      <c r="K34" s="63">
        <f t="shared" si="26"/>
        <v>0.53300000000000003</v>
      </c>
      <c r="L34" s="63">
        <f t="shared" si="27"/>
        <v>8.4852813742392064E-4</v>
      </c>
      <c r="M34" s="60">
        <v>11.302</v>
      </c>
      <c r="N34" s="60">
        <v>11.278</v>
      </c>
      <c r="O34" s="63">
        <f t="shared" si="28"/>
        <v>4.5208000000000004</v>
      </c>
      <c r="P34" s="63">
        <f t="shared" si="29"/>
        <v>4.5111999999999997</v>
      </c>
      <c r="Q34" s="63">
        <f t="shared" si="30"/>
        <v>4.516</v>
      </c>
      <c r="R34" s="63">
        <f t="shared" si="31"/>
        <v>6.7882250993913651E-3</v>
      </c>
      <c r="S34" s="60">
        <v>0.104</v>
      </c>
      <c r="T34" s="60">
        <v>0.10199999999999999</v>
      </c>
      <c r="U34" s="63">
        <f t="shared" si="32"/>
        <v>4.1599999999999998E-2</v>
      </c>
      <c r="V34" s="63">
        <f t="shared" si="33"/>
        <v>4.0799999999999996E-2</v>
      </c>
      <c r="W34" s="63">
        <f t="shared" si="34"/>
        <v>4.1200000000000001E-2</v>
      </c>
      <c r="X34" s="63">
        <f t="shared" si="35"/>
        <v>5.6568542494923955E-4</v>
      </c>
      <c r="Y34" s="60">
        <v>0</v>
      </c>
      <c r="Z34" s="60">
        <v>0</v>
      </c>
      <c r="AA34" s="63">
        <f t="shared" si="36"/>
        <v>0</v>
      </c>
      <c r="AB34" s="63">
        <f t="shared" si="37"/>
        <v>0</v>
      </c>
      <c r="AC34" s="63">
        <f t="shared" si="38"/>
        <v>0</v>
      </c>
      <c r="AD34" s="63">
        <f t="shared" si="39"/>
        <v>0</v>
      </c>
      <c r="AE34" s="60">
        <v>0</v>
      </c>
      <c r="AF34" s="60">
        <v>0</v>
      </c>
      <c r="AG34" s="63">
        <f t="shared" si="40"/>
        <v>0</v>
      </c>
      <c r="AH34" s="63">
        <f t="shared" si="41"/>
        <v>0</v>
      </c>
      <c r="AI34" s="63">
        <f t="shared" si="42"/>
        <v>0</v>
      </c>
      <c r="AJ34" s="63">
        <f t="shared" si="43"/>
        <v>0</v>
      </c>
      <c r="AK34" s="60">
        <v>4.2000000000000003E-2</v>
      </c>
      <c r="AL34" s="60">
        <v>2.8000000000000001E-2</v>
      </c>
      <c r="AM34" s="63">
        <f t="shared" si="44"/>
        <v>1.6800000000000002E-2</v>
      </c>
      <c r="AN34" s="63">
        <f t="shared" si="45"/>
        <v>1.1200000000000002E-2</v>
      </c>
      <c r="AO34" s="63">
        <f t="shared" si="46"/>
        <v>1.4000000000000002E-2</v>
      </c>
      <c r="AP34" s="63">
        <f t="shared" si="47"/>
        <v>3.9597979746446681E-3</v>
      </c>
    </row>
    <row r="35" spans="1:42" ht="12.75">
      <c r="A35" s="72">
        <v>4</v>
      </c>
      <c r="B35" s="24">
        <v>29</v>
      </c>
      <c r="C35" s="9" t="s">
        <v>52</v>
      </c>
      <c r="D35" s="9" t="s">
        <v>53</v>
      </c>
      <c r="E35" s="4">
        <v>400</v>
      </c>
      <c r="F35" s="9">
        <v>2</v>
      </c>
      <c r="G35" s="60">
        <v>3.94</v>
      </c>
      <c r="H35" s="60">
        <v>3.8620000000000001</v>
      </c>
      <c r="I35" s="63">
        <f t="shared" si="24"/>
        <v>3.1520000000000001</v>
      </c>
      <c r="J35" s="63">
        <f t="shared" si="25"/>
        <v>3.0895999999999999</v>
      </c>
      <c r="K35" s="63">
        <f t="shared" si="26"/>
        <v>3.1208</v>
      </c>
      <c r="L35" s="63">
        <f t="shared" si="27"/>
        <v>4.412346314604073E-2</v>
      </c>
      <c r="M35" s="60">
        <v>4.2290000000000001</v>
      </c>
      <c r="N35" s="60">
        <v>4.2050000000000001</v>
      </c>
      <c r="O35" s="63">
        <f t="shared" si="28"/>
        <v>3.3832000000000004</v>
      </c>
      <c r="P35" s="63">
        <f t="shared" si="29"/>
        <v>3.3639999999999999</v>
      </c>
      <c r="Q35" s="63">
        <f t="shared" si="30"/>
        <v>3.3736000000000002</v>
      </c>
      <c r="R35" s="63">
        <f t="shared" si="31"/>
        <v>1.3576450198782102E-2</v>
      </c>
      <c r="S35" s="60">
        <v>0.13600000000000001</v>
      </c>
      <c r="T35" s="60">
        <v>0.13100000000000001</v>
      </c>
      <c r="U35" s="63">
        <f t="shared" si="32"/>
        <v>0.10880000000000001</v>
      </c>
      <c r="V35" s="63">
        <f t="shared" si="33"/>
        <v>0.10480000000000002</v>
      </c>
      <c r="W35" s="63">
        <f t="shared" si="34"/>
        <v>0.10680000000000001</v>
      </c>
      <c r="X35" s="63">
        <f t="shared" si="35"/>
        <v>2.8284271247461827E-3</v>
      </c>
      <c r="Y35" s="60">
        <v>6.9000000000000006E-2</v>
      </c>
      <c r="Z35" s="60">
        <v>6.7000000000000004E-2</v>
      </c>
      <c r="AA35" s="63">
        <f t="shared" si="36"/>
        <v>5.5200000000000006E-2</v>
      </c>
      <c r="AB35" s="63">
        <f t="shared" si="37"/>
        <v>5.3600000000000002E-2</v>
      </c>
      <c r="AC35" s="63">
        <f t="shared" si="38"/>
        <v>5.4400000000000004E-2</v>
      </c>
      <c r="AD35" s="63">
        <f t="shared" si="39"/>
        <v>1.1313708498984791E-3</v>
      </c>
      <c r="AE35" s="60">
        <v>1.464</v>
      </c>
      <c r="AF35" s="60">
        <v>1.474</v>
      </c>
      <c r="AG35" s="63">
        <f t="shared" si="40"/>
        <v>1.1712</v>
      </c>
      <c r="AH35" s="63">
        <f t="shared" si="41"/>
        <v>1.1792</v>
      </c>
      <c r="AI35" s="63">
        <f t="shared" si="42"/>
        <v>1.1752</v>
      </c>
      <c r="AJ35" s="63">
        <f t="shared" si="43"/>
        <v>5.6568542494923853E-3</v>
      </c>
      <c r="AK35" s="60">
        <v>0.65</v>
      </c>
      <c r="AL35" s="60">
        <v>0.628</v>
      </c>
      <c r="AM35" s="63">
        <f t="shared" si="44"/>
        <v>0.52</v>
      </c>
      <c r="AN35" s="63">
        <f t="shared" si="45"/>
        <v>0.50239999999999996</v>
      </c>
      <c r="AO35" s="63">
        <f t="shared" si="46"/>
        <v>0.51119999999999999</v>
      </c>
      <c r="AP35" s="63">
        <f t="shared" si="47"/>
        <v>1.2445079348883279E-2</v>
      </c>
    </row>
    <row r="36" spans="1:42" ht="12.75">
      <c r="A36" s="72">
        <v>4</v>
      </c>
      <c r="B36" s="24">
        <v>30</v>
      </c>
      <c r="C36" s="9" t="s">
        <v>52</v>
      </c>
      <c r="D36" s="9" t="s">
        <v>57</v>
      </c>
      <c r="E36" s="4">
        <v>400</v>
      </c>
      <c r="F36" s="9">
        <v>2</v>
      </c>
      <c r="G36" s="60">
        <v>7.0000000000000001E-3</v>
      </c>
      <c r="H36" s="60">
        <v>4.0000000000000001E-3</v>
      </c>
      <c r="I36" s="63">
        <f t="shared" si="24"/>
        <v>5.6000000000000008E-3</v>
      </c>
      <c r="J36" s="63">
        <f t="shared" si="25"/>
        <v>3.2000000000000002E-3</v>
      </c>
      <c r="K36" s="63">
        <f t="shared" si="26"/>
        <v>4.4000000000000003E-3</v>
      </c>
      <c r="L36" s="63">
        <f t="shared" si="27"/>
        <v>1.6970562748477144E-3</v>
      </c>
      <c r="M36" s="60">
        <v>6.5090000000000003</v>
      </c>
      <c r="N36" s="60">
        <v>6.5030000000000001</v>
      </c>
      <c r="O36" s="63">
        <f t="shared" si="28"/>
        <v>5.2072000000000012</v>
      </c>
      <c r="P36" s="63">
        <f t="shared" si="29"/>
        <v>5.2023999999999999</v>
      </c>
      <c r="Q36" s="63">
        <f t="shared" si="30"/>
        <v>5.2048000000000005</v>
      </c>
      <c r="R36" s="63">
        <f t="shared" si="31"/>
        <v>3.3941125496963101E-3</v>
      </c>
      <c r="S36" s="60">
        <v>9.9000000000000005E-2</v>
      </c>
      <c r="T36" s="60">
        <v>9.6000000000000002E-2</v>
      </c>
      <c r="U36" s="63">
        <f t="shared" si="32"/>
        <v>7.9200000000000007E-2</v>
      </c>
      <c r="V36" s="63">
        <f t="shared" si="33"/>
        <v>7.6799999999999993E-2</v>
      </c>
      <c r="W36" s="63">
        <f t="shared" si="34"/>
        <v>7.8E-2</v>
      </c>
      <c r="X36" s="63">
        <f t="shared" si="35"/>
        <v>1.6970562748477233E-3</v>
      </c>
      <c r="Y36" s="60">
        <v>0</v>
      </c>
      <c r="Z36" s="60">
        <v>0</v>
      </c>
      <c r="AA36" s="63">
        <f t="shared" si="36"/>
        <v>0</v>
      </c>
      <c r="AB36" s="63">
        <f t="shared" si="37"/>
        <v>0</v>
      </c>
      <c r="AC36" s="63">
        <f t="shared" si="38"/>
        <v>0</v>
      </c>
      <c r="AD36" s="63">
        <f t="shared" si="39"/>
        <v>0</v>
      </c>
      <c r="AE36" s="60">
        <v>0</v>
      </c>
      <c r="AF36" s="60">
        <v>0</v>
      </c>
      <c r="AG36" s="63">
        <f t="shared" si="40"/>
        <v>0</v>
      </c>
      <c r="AH36" s="63">
        <f t="shared" si="41"/>
        <v>0</v>
      </c>
      <c r="AI36" s="63">
        <f t="shared" si="42"/>
        <v>0</v>
      </c>
      <c r="AJ36" s="63">
        <f t="shared" si="43"/>
        <v>0</v>
      </c>
      <c r="AK36" s="60">
        <v>0.106</v>
      </c>
      <c r="AL36" s="60">
        <v>7.6999999999999999E-2</v>
      </c>
      <c r="AM36" s="63">
        <f t="shared" si="44"/>
        <v>8.48E-2</v>
      </c>
      <c r="AN36" s="63">
        <f t="shared" si="45"/>
        <v>6.1600000000000002E-2</v>
      </c>
      <c r="AO36" s="63">
        <f t="shared" si="46"/>
        <v>7.3200000000000001E-2</v>
      </c>
      <c r="AP36" s="63">
        <f t="shared" si="47"/>
        <v>1.6404877323527887E-2</v>
      </c>
    </row>
    <row r="37" spans="1:42" ht="12.75">
      <c r="A37" s="72">
        <v>4</v>
      </c>
      <c r="B37" s="24">
        <v>31</v>
      </c>
      <c r="C37" s="9" t="s">
        <v>54</v>
      </c>
      <c r="D37" s="9" t="s">
        <v>49</v>
      </c>
      <c r="E37" s="4">
        <v>400</v>
      </c>
      <c r="F37" s="9">
        <v>1</v>
      </c>
      <c r="G37" s="60">
        <v>5.9420000000000002</v>
      </c>
      <c r="H37" s="60">
        <v>5.9169999999999998</v>
      </c>
      <c r="I37" s="63">
        <f t="shared" si="24"/>
        <v>2.3768000000000002</v>
      </c>
      <c r="J37" s="63">
        <f t="shared" si="25"/>
        <v>2.3667999999999996</v>
      </c>
      <c r="K37" s="63">
        <f t="shared" si="26"/>
        <v>2.3717999999999999</v>
      </c>
      <c r="L37" s="63">
        <f t="shared" si="27"/>
        <v>7.0710678118659524E-3</v>
      </c>
      <c r="M37" s="60">
        <v>8.968</v>
      </c>
      <c r="N37" s="60">
        <v>9.0009999999999994</v>
      </c>
      <c r="O37" s="63">
        <f t="shared" si="28"/>
        <v>3.5871999999999997</v>
      </c>
      <c r="P37" s="63">
        <f t="shared" si="29"/>
        <v>3.6003999999999996</v>
      </c>
      <c r="Q37" s="63">
        <f t="shared" si="30"/>
        <v>3.5937999999999999</v>
      </c>
      <c r="R37" s="63">
        <f t="shared" si="31"/>
        <v>9.3338095116623412E-3</v>
      </c>
      <c r="S37" s="60">
        <v>0.19700000000000001</v>
      </c>
      <c r="T37" s="60">
        <v>0.20200000000000001</v>
      </c>
      <c r="U37" s="63">
        <f t="shared" si="32"/>
        <v>7.8799999999999995E-2</v>
      </c>
      <c r="V37" s="63">
        <f t="shared" si="33"/>
        <v>8.0800000000000011E-2</v>
      </c>
      <c r="W37" s="63">
        <f t="shared" si="34"/>
        <v>7.980000000000001E-2</v>
      </c>
      <c r="X37" s="63">
        <f t="shared" si="35"/>
        <v>1.4142135623731063E-3</v>
      </c>
      <c r="Y37" s="60">
        <v>9.0999999999999998E-2</v>
      </c>
      <c r="Z37" s="60">
        <v>9.5000000000000001E-2</v>
      </c>
      <c r="AA37" s="63">
        <f t="shared" si="36"/>
        <v>3.6400000000000002E-2</v>
      </c>
      <c r="AB37" s="63">
        <f t="shared" si="37"/>
        <v>3.7999999999999999E-2</v>
      </c>
      <c r="AC37" s="63">
        <f t="shared" si="38"/>
        <v>3.7199999999999997E-2</v>
      </c>
      <c r="AD37" s="63">
        <f t="shared" si="39"/>
        <v>1.1313708498984741E-3</v>
      </c>
      <c r="AE37" s="60">
        <v>1.6439999999999999</v>
      </c>
      <c r="AF37" s="60">
        <v>1.663</v>
      </c>
      <c r="AG37" s="63">
        <f t="shared" si="40"/>
        <v>0.65759999999999996</v>
      </c>
      <c r="AH37" s="63">
        <f t="shared" si="41"/>
        <v>0.66520000000000001</v>
      </c>
      <c r="AI37" s="63">
        <f t="shared" si="42"/>
        <v>0.66139999999999999</v>
      </c>
      <c r="AJ37" s="63">
        <f t="shared" si="43"/>
        <v>5.3740115370177971E-3</v>
      </c>
      <c r="AK37" s="60">
        <v>0.97</v>
      </c>
      <c r="AL37" s="60">
        <v>1.0149999999999999</v>
      </c>
      <c r="AM37" s="63">
        <f t="shared" si="44"/>
        <v>0.38800000000000001</v>
      </c>
      <c r="AN37" s="63">
        <f t="shared" si="45"/>
        <v>0.40599999999999992</v>
      </c>
      <c r="AO37" s="63">
        <f t="shared" si="46"/>
        <v>0.39699999999999996</v>
      </c>
      <c r="AP37" s="63">
        <f t="shared" si="47"/>
        <v>1.2727922061357788E-2</v>
      </c>
    </row>
    <row r="38" spans="1:42" ht="12.75">
      <c r="A38" s="72">
        <v>4</v>
      </c>
      <c r="B38" s="24">
        <v>32</v>
      </c>
      <c r="C38" s="9" t="s">
        <v>54</v>
      </c>
      <c r="D38" s="9" t="s">
        <v>57</v>
      </c>
      <c r="E38" s="4">
        <v>400</v>
      </c>
      <c r="F38" s="9">
        <v>1</v>
      </c>
      <c r="G38" s="60">
        <v>0.92200000000000004</v>
      </c>
      <c r="H38" s="60">
        <v>0.83799999999999997</v>
      </c>
      <c r="I38" s="63">
        <f t="shared" si="24"/>
        <v>0.36880000000000002</v>
      </c>
      <c r="J38" s="63">
        <f t="shared" si="25"/>
        <v>0.3352</v>
      </c>
      <c r="K38" s="63">
        <f t="shared" si="26"/>
        <v>0.35199999999999998</v>
      </c>
      <c r="L38" s="63">
        <f t="shared" si="27"/>
        <v>2.3758787847868012E-2</v>
      </c>
      <c r="M38" s="60">
        <v>8.7200000000000006</v>
      </c>
      <c r="N38" s="60">
        <v>8.6859999999999999</v>
      </c>
      <c r="O38" s="63">
        <f t="shared" si="28"/>
        <v>3.4880000000000004</v>
      </c>
      <c r="P38" s="63">
        <f t="shared" si="29"/>
        <v>3.4744000000000002</v>
      </c>
      <c r="Q38" s="63">
        <f t="shared" si="30"/>
        <v>3.4812000000000003</v>
      </c>
      <c r="R38" s="63">
        <f t="shared" si="31"/>
        <v>9.6166522241372433E-3</v>
      </c>
      <c r="S38" s="60">
        <v>8.7999999999999995E-2</v>
      </c>
      <c r="T38" s="60">
        <v>8.5999999999999993E-2</v>
      </c>
      <c r="U38" s="63">
        <f t="shared" si="32"/>
        <v>3.5199999999999995E-2</v>
      </c>
      <c r="V38" s="63">
        <f t="shared" si="33"/>
        <v>3.44E-2</v>
      </c>
      <c r="W38" s="63">
        <f t="shared" si="34"/>
        <v>3.4799999999999998E-2</v>
      </c>
      <c r="X38" s="63">
        <f t="shared" si="35"/>
        <v>5.6568542494923456E-4</v>
      </c>
      <c r="Y38" s="60">
        <v>0</v>
      </c>
      <c r="Z38" s="60">
        <v>0</v>
      </c>
      <c r="AA38" s="63">
        <f t="shared" si="36"/>
        <v>0</v>
      </c>
      <c r="AB38" s="63">
        <f t="shared" si="37"/>
        <v>0</v>
      </c>
      <c r="AC38" s="63">
        <f t="shared" si="38"/>
        <v>0</v>
      </c>
      <c r="AD38" s="63">
        <f t="shared" si="39"/>
        <v>0</v>
      </c>
      <c r="AE38" s="60">
        <v>0</v>
      </c>
      <c r="AF38" s="60">
        <v>0</v>
      </c>
      <c r="AG38" s="63">
        <f t="shared" si="40"/>
        <v>0</v>
      </c>
      <c r="AH38" s="63">
        <f t="shared" si="41"/>
        <v>0</v>
      </c>
      <c r="AI38" s="63">
        <f t="shared" si="42"/>
        <v>0</v>
      </c>
      <c r="AJ38" s="63">
        <f t="shared" si="43"/>
        <v>0</v>
      </c>
      <c r="AK38" s="60">
        <v>1.7000000000000001E-2</v>
      </c>
      <c r="AL38" s="60">
        <v>2.1000000000000001E-2</v>
      </c>
      <c r="AM38" s="63">
        <f t="shared" si="44"/>
        <v>6.8000000000000005E-3</v>
      </c>
      <c r="AN38" s="63">
        <f t="shared" si="45"/>
        <v>8.4000000000000012E-3</v>
      </c>
      <c r="AO38" s="63">
        <f t="shared" si="46"/>
        <v>7.6000000000000009E-3</v>
      </c>
      <c r="AP38" s="63">
        <f t="shared" si="47"/>
        <v>1.1313708498984765E-3</v>
      </c>
    </row>
    <row r="39" spans="1:42" ht="12.75">
      <c r="A39" s="72">
        <v>4</v>
      </c>
      <c r="B39" s="24">
        <v>33</v>
      </c>
      <c r="C39" s="9" t="s">
        <v>55</v>
      </c>
      <c r="D39" s="9" t="s">
        <v>49</v>
      </c>
      <c r="E39" s="4">
        <v>400</v>
      </c>
      <c r="F39" s="9">
        <v>1</v>
      </c>
      <c r="G39" s="60">
        <v>6.468</v>
      </c>
      <c r="H39" s="60">
        <v>6.4560000000000004</v>
      </c>
      <c r="I39" s="63">
        <f t="shared" si="24"/>
        <v>2.5871999999999997</v>
      </c>
      <c r="J39" s="63">
        <f t="shared" si="25"/>
        <v>2.5824000000000003</v>
      </c>
      <c r="K39" s="63">
        <f t="shared" si="26"/>
        <v>2.5848</v>
      </c>
      <c r="L39" s="63">
        <f t="shared" si="27"/>
        <v>3.3941125496950541E-3</v>
      </c>
      <c r="M39" s="60">
        <v>4.5739999999999998</v>
      </c>
      <c r="N39" s="60">
        <v>4.5780000000000003</v>
      </c>
      <c r="O39" s="63">
        <f t="shared" si="28"/>
        <v>1.8295999999999999</v>
      </c>
      <c r="P39" s="63">
        <f t="shared" si="29"/>
        <v>1.8311999999999999</v>
      </c>
      <c r="Q39" s="63">
        <f t="shared" si="30"/>
        <v>1.8304</v>
      </c>
      <c r="R39" s="63">
        <f t="shared" si="31"/>
        <v>1.1313708498985084E-3</v>
      </c>
      <c r="S39" s="60">
        <v>0.18</v>
      </c>
      <c r="T39" s="60">
        <v>0.223</v>
      </c>
      <c r="U39" s="63">
        <f t="shared" si="32"/>
        <v>7.1999999999999995E-2</v>
      </c>
      <c r="V39" s="63">
        <f t="shared" si="33"/>
        <v>8.9200000000000002E-2</v>
      </c>
      <c r="W39" s="63">
        <f t="shared" si="34"/>
        <v>8.0600000000000005E-2</v>
      </c>
      <c r="X39" s="63">
        <f t="shared" si="35"/>
        <v>1.2162236636408589E-2</v>
      </c>
      <c r="Y39" s="60">
        <v>0</v>
      </c>
      <c r="Z39" s="60">
        <v>0</v>
      </c>
      <c r="AA39" s="63">
        <f t="shared" si="36"/>
        <v>0</v>
      </c>
      <c r="AB39" s="63">
        <f t="shared" si="37"/>
        <v>0</v>
      </c>
      <c r="AC39" s="63">
        <f t="shared" si="38"/>
        <v>0</v>
      </c>
      <c r="AD39" s="63">
        <f t="shared" si="39"/>
        <v>0</v>
      </c>
      <c r="AE39" s="60">
        <v>1.385</v>
      </c>
      <c r="AF39" s="60">
        <v>1.4019999999999999</v>
      </c>
      <c r="AG39" s="63">
        <f t="shared" si="40"/>
        <v>0.55400000000000005</v>
      </c>
      <c r="AH39" s="63">
        <f t="shared" si="41"/>
        <v>0.56079999999999997</v>
      </c>
      <c r="AI39" s="63">
        <f t="shared" si="42"/>
        <v>0.55740000000000001</v>
      </c>
      <c r="AJ39" s="63">
        <f t="shared" si="43"/>
        <v>4.8083261120684647E-3</v>
      </c>
      <c r="AK39" s="60">
        <v>0.88700000000000001</v>
      </c>
      <c r="AL39" s="60">
        <v>0.90400000000000003</v>
      </c>
      <c r="AM39" s="63">
        <f t="shared" si="44"/>
        <v>0.3548</v>
      </c>
      <c r="AN39" s="63">
        <f t="shared" si="45"/>
        <v>0.36160000000000003</v>
      </c>
      <c r="AO39" s="63">
        <f t="shared" si="46"/>
        <v>0.35820000000000002</v>
      </c>
      <c r="AP39" s="63">
        <f t="shared" si="47"/>
        <v>4.8083261120685427E-3</v>
      </c>
    </row>
    <row r="40" spans="1:42" ht="12.75">
      <c r="A40" s="72">
        <v>4</v>
      </c>
      <c r="B40" s="24">
        <v>34</v>
      </c>
      <c r="C40" s="9" t="s">
        <v>55</v>
      </c>
      <c r="D40" s="9" t="s">
        <v>57</v>
      </c>
      <c r="E40" s="4">
        <v>400</v>
      </c>
      <c r="F40" s="9">
        <v>1</v>
      </c>
      <c r="G40" s="60">
        <v>0.317</v>
      </c>
      <c r="H40" s="60">
        <v>0.33900000000000002</v>
      </c>
      <c r="I40" s="63">
        <f t="shared" si="24"/>
        <v>0.1268</v>
      </c>
      <c r="J40" s="63">
        <f t="shared" si="25"/>
        <v>0.13560000000000003</v>
      </c>
      <c r="K40" s="63">
        <f t="shared" si="26"/>
        <v>0.13120000000000001</v>
      </c>
      <c r="L40" s="63">
        <f t="shared" si="27"/>
        <v>6.2225396744416397E-3</v>
      </c>
      <c r="M40" s="60">
        <v>6.3460000000000001</v>
      </c>
      <c r="N40" s="60">
        <v>6.3719999999999999</v>
      </c>
      <c r="O40" s="63">
        <f t="shared" si="28"/>
        <v>2.5384000000000002</v>
      </c>
      <c r="P40" s="63">
        <f t="shared" si="29"/>
        <v>2.5488000000000004</v>
      </c>
      <c r="Q40" s="63">
        <f t="shared" si="30"/>
        <v>2.5436000000000005</v>
      </c>
      <c r="R40" s="63">
        <f t="shared" si="31"/>
        <v>7.3539105243402266E-3</v>
      </c>
      <c r="S40" s="60">
        <v>8.8999999999999996E-2</v>
      </c>
      <c r="T40" s="60">
        <v>9.0999999999999998E-2</v>
      </c>
      <c r="U40" s="63">
        <f t="shared" si="32"/>
        <v>3.56E-2</v>
      </c>
      <c r="V40" s="63">
        <f t="shared" si="33"/>
        <v>3.6400000000000002E-2</v>
      </c>
      <c r="W40" s="63">
        <f t="shared" si="34"/>
        <v>3.6000000000000004E-2</v>
      </c>
      <c r="X40" s="63">
        <f t="shared" si="35"/>
        <v>5.6568542494923955E-4</v>
      </c>
      <c r="Y40" s="60">
        <v>0</v>
      </c>
      <c r="Z40" s="60">
        <v>0</v>
      </c>
      <c r="AA40" s="63">
        <f t="shared" si="36"/>
        <v>0</v>
      </c>
      <c r="AB40" s="63">
        <f t="shared" si="37"/>
        <v>0</v>
      </c>
      <c r="AC40" s="63">
        <f t="shared" si="38"/>
        <v>0</v>
      </c>
      <c r="AD40" s="63">
        <f t="shared" si="39"/>
        <v>0</v>
      </c>
      <c r="AE40" s="60">
        <v>0</v>
      </c>
      <c r="AF40" s="60">
        <v>0</v>
      </c>
      <c r="AG40" s="63">
        <f t="shared" si="40"/>
        <v>0</v>
      </c>
      <c r="AH40" s="63">
        <f t="shared" si="41"/>
        <v>0</v>
      </c>
      <c r="AI40" s="63">
        <f t="shared" si="42"/>
        <v>0</v>
      </c>
      <c r="AJ40" s="63">
        <f t="shared" si="43"/>
        <v>0</v>
      </c>
      <c r="AK40" s="60">
        <v>7.5999999999999998E-2</v>
      </c>
      <c r="AL40" s="60">
        <v>7.2999999999999995E-2</v>
      </c>
      <c r="AM40" s="63">
        <f t="shared" si="44"/>
        <v>3.04E-2</v>
      </c>
      <c r="AN40" s="63">
        <f t="shared" si="45"/>
        <v>2.92E-2</v>
      </c>
      <c r="AO40" s="63">
        <f t="shared" si="46"/>
        <v>2.98E-2</v>
      </c>
      <c r="AP40" s="63">
        <f t="shared" si="47"/>
        <v>8.4852813742385678E-4</v>
      </c>
    </row>
    <row r="41" spans="1:42" ht="12.75">
      <c r="A41" s="72">
        <v>4</v>
      </c>
      <c r="B41" s="24">
        <v>35</v>
      </c>
      <c r="C41" s="9" t="s">
        <v>56</v>
      </c>
      <c r="D41" s="9" t="s">
        <v>49</v>
      </c>
      <c r="E41" s="4">
        <v>400</v>
      </c>
      <c r="F41" s="9">
        <v>1</v>
      </c>
      <c r="G41" s="60">
        <v>10.567</v>
      </c>
      <c r="H41" s="60">
        <v>10.571</v>
      </c>
      <c r="I41" s="63">
        <f t="shared" si="24"/>
        <v>4.2267999999999999</v>
      </c>
      <c r="J41" s="63">
        <f t="shared" si="25"/>
        <v>4.2283999999999997</v>
      </c>
      <c r="K41" s="63">
        <f t="shared" si="26"/>
        <v>4.2275999999999998</v>
      </c>
      <c r="L41" s="63">
        <f t="shared" si="27"/>
        <v>1.1313708498983514E-3</v>
      </c>
      <c r="M41" s="60">
        <v>9.0310000000000006</v>
      </c>
      <c r="N41" s="60">
        <v>9.0150000000000006</v>
      </c>
      <c r="O41" s="63">
        <f t="shared" si="28"/>
        <v>3.6124000000000001</v>
      </c>
      <c r="P41" s="63">
        <f t="shared" si="29"/>
        <v>3.6059999999999999</v>
      </c>
      <c r="Q41" s="63">
        <f t="shared" si="30"/>
        <v>3.6092</v>
      </c>
      <c r="R41" s="63">
        <f t="shared" si="31"/>
        <v>4.5254833995940335E-3</v>
      </c>
      <c r="S41" s="60">
        <v>0.33500000000000002</v>
      </c>
      <c r="T41" s="60">
        <v>0.33100000000000002</v>
      </c>
      <c r="U41" s="63">
        <f t="shared" si="32"/>
        <v>0.13400000000000001</v>
      </c>
      <c r="V41" s="63">
        <f t="shared" si="33"/>
        <v>0.13240000000000002</v>
      </c>
      <c r="W41" s="63">
        <f t="shared" si="34"/>
        <v>0.13320000000000001</v>
      </c>
      <c r="X41" s="63">
        <f t="shared" si="35"/>
        <v>1.1313708498984691E-3</v>
      </c>
      <c r="Y41" s="60">
        <v>0</v>
      </c>
      <c r="Z41" s="60">
        <v>0</v>
      </c>
      <c r="AA41" s="63">
        <f t="shared" si="36"/>
        <v>0</v>
      </c>
      <c r="AB41" s="63">
        <f t="shared" si="37"/>
        <v>0</v>
      </c>
      <c r="AC41" s="63">
        <f t="shared" si="38"/>
        <v>0</v>
      </c>
      <c r="AD41" s="63">
        <f t="shared" si="39"/>
        <v>0</v>
      </c>
      <c r="AE41" s="60">
        <v>2.1509999999999998</v>
      </c>
      <c r="AF41" s="60">
        <v>2.0169999999999999</v>
      </c>
      <c r="AG41" s="63">
        <f t="shared" si="40"/>
        <v>0.86039999999999983</v>
      </c>
      <c r="AH41" s="63">
        <f t="shared" si="41"/>
        <v>0.80679999999999996</v>
      </c>
      <c r="AI41" s="63">
        <f t="shared" si="42"/>
        <v>0.8335999999999999</v>
      </c>
      <c r="AJ41" s="63">
        <f t="shared" si="43"/>
        <v>3.7900923471598853E-2</v>
      </c>
      <c r="AK41" s="60">
        <v>1.04</v>
      </c>
      <c r="AL41" s="60">
        <v>1.0089999999999999</v>
      </c>
      <c r="AM41" s="63">
        <f t="shared" si="44"/>
        <v>0.41599999999999998</v>
      </c>
      <c r="AN41" s="63">
        <f t="shared" si="45"/>
        <v>0.40359999999999996</v>
      </c>
      <c r="AO41" s="63">
        <f t="shared" si="46"/>
        <v>0.40979999999999994</v>
      </c>
      <c r="AP41" s="63">
        <f t="shared" si="47"/>
        <v>8.7681240867132047E-3</v>
      </c>
    </row>
    <row r="42" spans="1:42" ht="12.75">
      <c r="A42" s="72">
        <v>4</v>
      </c>
      <c r="B42" s="24">
        <v>36</v>
      </c>
      <c r="C42" s="9" t="s">
        <v>56</v>
      </c>
      <c r="D42" s="9" t="s">
        <v>57</v>
      </c>
      <c r="E42" s="4">
        <v>400</v>
      </c>
      <c r="F42" s="9">
        <v>1</v>
      </c>
      <c r="G42" s="60">
        <v>1.2999999999999999E-2</v>
      </c>
      <c r="H42" s="60">
        <v>8.9999999999999993E-3</v>
      </c>
      <c r="I42" s="63">
        <f t="shared" si="24"/>
        <v>5.1999999999999998E-3</v>
      </c>
      <c r="J42" s="63">
        <f t="shared" si="25"/>
        <v>3.5999999999999995E-3</v>
      </c>
      <c r="K42" s="63">
        <f t="shared" si="26"/>
        <v>4.3999999999999994E-3</v>
      </c>
      <c r="L42" s="63">
        <f t="shared" si="27"/>
        <v>1.1313708498984763E-3</v>
      </c>
      <c r="M42" s="60">
        <v>13.435</v>
      </c>
      <c r="N42" s="60">
        <v>13.494</v>
      </c>
      <c r="O42" s="63">
        <f t="shared" si="28"/>
        <v>5.3739999999999997</v>
      </c>
      <c r="P42" s="63">
        <f t="shared" si="29"/>
        <v>5.3976000000000006</v>
      </c>
      <c r="Q42" s="63">
        <f t="shared" si="30"/>
        <v>5.3857999999999997</v>
      </c>
      <c r="R42" s="63">
        <f t="shared" si="31"/>
        <v>1.6687720036003197E-2</v>
      </c>
      <c r="S42" s="60">
        <v>0.123</v>
      </c>
      <c r="T42" s="60">
        <v>0.12</v>
      </c>
      <c r="U42" s="63">
        <f t="shared" si="32"/>
        <v>4.9200000000000001E-2</v>
      </c>
      <c r="V42" s="63">
        <f t="shared" si="33"/>
        <v>4.8000000000000001E-2</v>
      </c>
      <c r="W42" s="63">
        <f t="shared" si="34"/>
        <v>4.8600000000000004E-2</v>
      </c>
      <c r="X42" s="63">
        <f t="shared" si="35"/>
        <v>8.4852813742385689E-4</v>
      </c>
      <c r="Y42" s="60">
        <v>0</v>
      </c>
      <c r="Z42" s="60">
        <v>0</v>
      </c>
      <c r="AA42" s="63">
        <f t="shared" si="36"/>
        <v>0</v>
      </c>
      <c r="AB42" s="63">
        <f t="shared" si="37"/>
        <v>0</v>
      </c>
      <c r="AC42" s="63">
        <f t="shared" si="38"/>
        <v>0</v>
      </c>
      <c r="AD42" s="63">
        <f t="shared" si="39"/>
        <v>0</v>
      </c>
      <c r="AE42" s="60">
        <v>0</v>
      </c>
      <c r="AF42" s="60">
        <v>0</v>
      </c>
      <c r="AG42" s="63">
        <f t="shared" si="40"/>
        <v>0</v>
      </c>
      <c r="AH42" s="63">
        <f t="shared" si="41"/>
        <v>0</v>
      </c>
      <c r="AI42" s="63">
        <f t="shared" si="42"/>
        <v>0</v>
      </c>
      <c r="AJ42" s="63">
        <f t="shared" si="43"/>
        <v>0</v>
      </c>
      <c r="AK42" s="60">
        <v>2.5000000000000001E-2</v>
      </c>
      <c r="AL42" s="60">
        <v>0.02</v>
      </c>
      <c r="AM42" s="63">
        <f t="shared" si="44"/>
        <v>0.01</v>
      </c>
      <c r="AN42" s="63">
        <f t="shared" si="45"/>
        <v>8.0000000000000002E-3</v>
      </c>
      <c r="AO42" s="63">
        <f t="shared" si="46"/>
        <v>9.0000000000000011E-3</v>
      </c>
      <c r="AP42" s="63">
        <f t="shared" si="47"/>
        <v>1.4142135623730952E-3</v>
      </c>
    </row>
    <row r="43" spans="1:42" ht="12.75">
      <c r="A43" s="72">
        <v>5</v>
      </c>
      <c r="B43" s="24">
        <v>37</v>
      </c>
      <c r="C43" s="9" t="s">
        <v>48</v>
      </c>
      <c r="D43" s="9" t="s">
        <v>49</v>
      </c>
      <c r="E43" s="4">
        <v>400</v>
      </c>
      <c r="F43" s="9">
        <v>1</v>
      </c>
      <c r="G43" s="60">
        <v>11.592000000000001</v>
      </c>
      <c r="H43" s="60">
        <v>11.52</v>
      </c>
      <c r="I43" s="63">
        <f t="shared" si="24"/>
        <v>4.6368</v>
      </c>
      <c r="J43" s="63">
        <f t="shared" si="25"/>
        <v>4.6079999999999997</v>
      </c>
      <c r="K43" s="63">
        <f t="shared" si="26"/>
        <v>4.6223999999999998</v>
      </c>
      <c r="L43" s="63">
        <f t="shared" si="27"/>
        <v>2.0364675298172839E-2</v>
      </c>
      <c r="M43" s="60">
        <v>11.398</v>
      </c>
      <c r="N43" s="60">
        <v>11.388</v>
      </c>
      <c r="O43" s="63">
        <f t="shared" si="28"/>
        <v>4.5591999999999997</v>
      </c>
      <c r="P43" s="63">
        <f t="shared" si="29"/>
        <v>4.5552000000000001</v>
      </c>
      <c r="Q43" s="63">
        <f t="shared" si="30"/>
        <v>4.5571999999999999</v>
      </c>
      <c r="R43" s="63">
        <f t="shared" si="31"/>
        <v>2.8284271247458787E-3</v>
      </c>
      <c r="S43" s="60">
        <v>0.29699999999999999</v>
      </c>
      <c r="T43" s="60">
        <v>0.32100000000000001</v>
      </c>
      <c r="U43" s="63">
        <f t="shared" si="32"/>
        <v>0.1188</v>
      </c>
      <c r="V43" s="63">
        <f t="shared" si="33"/>
        <v>0.12840000000000001</v>
      </c>
      <c r="W43" s="63">
        <f t="shared" si="34"/>
        <v>0.12360000000000002</v>
      </c>
      <c r="X43" s="63">
        <f t="shared" si="35"/>
        <v>6.7882250993908638E-3</v>
      </c>
      <c r="Y43" s="60">
        <v>0</v>
      </c>
      <c r="Z43" s="60">
        <v>0</v>
      </c>
      <c r="AA43" s="63">
        <f t="shared" si="36"/>
        <v>0</v>
      </c>
      <c r="AB43" s="63">
        <f t="shared" si="37"/>
        <v>0</v>
      </c>
      <c r="AC43" s="63">
        <f t="shared" si="38"/>
        <v>0</v>
      </c>
      <c r="AD43" s="63">
        <f t="shared" si="39"/>
        <v>0</v>
      </c>
      <c r="AE43" s="60">
        <v>2.3340000000000001</v>
      </c>
      <c r="AF43" s="60">
        <v>2.27</v>
      </c>
      <c r="AG43" s="63">
        <f t="shared" si="40"/>
        <v>0.93359999999999999</v>
      </c>
      <c r="AH43" s="63">
        <f t="shared" si="41"/>
        <v>0.90800000000000003</v>
      </c>
      <c r="AI43" s="63">
        <f t="shared" si="42"/>
        <v>0.92080000000000006</v>
      </c>
      <c r="AJ43" s="63">
        <f t="shared" si="43"/>
        <v>1.8101933598375586E-2</v>
      </c>
      <c r="AK43" s="60">
        <v>1.0289999999999999</v>
      </c>
      <c r="AL43" s="60">
        <v>1.036</v>
      </c>
      <c r="AM43" s="63">
        <f t="shared" si="44"/>
        <v>0.41159999999999997</v>
      </c>
      <c r="AN43" s="63">
        <f t="shared" si="45"/>
        <v>0.41440000000000005</v>
      </c>
      <c r="AO43" s="63">
        <f t="shared" si="46"/>
        <v>0.41300000000000003</v>
      </c>
      <c r="AP43" s="63">
        <f t="shared" si="47"/>
        <v>1.97989898732239E-3</v>
      </c>
    </row>
    <row r="44" spans="1:42" ht="12.75">
      <c r="A44" s="72">
        <v>5</v>
      </c>
      <c r="B44" s="24">
        <v>38</v>
      </c>
      <c r="C44" s="9" t="s">
        <v>48</v>
      </c>
      <c r="D44" s="9" t="s">
        <v>57</v>
      </c>
      <c r="E44" s="4">
        <v>400</v>
      </c>
      <c r="F44" s="9">
        <v>2</v>
      </c>
      <c r="G44" s="60">
        <v>0.41799999999999998</v>
      </c>
      <c r="H44" s="60">
        <v>0.3</v>
      </c>
      <c r="I44" s="63">
        <f t="shared" si="24"/>
        <v>0.33439999999999998</v>
      </c>
      <c r="J44" s="63">
        <f t="shared" si="25"/>
        <v>0.24</v>
      </c>
      <c r="K44" s="63">
        <f t="shared" si="26"/>
        <v>0.28720000000000001</v>
      </c>
      <c r="L44" s="63">
        <f t="shared" si="27"/>
        <v>6.6750880144009803E-2</v>
      </c>
      <c r="M44" s="60">
        <v>6.899</v>
      </c>
      <c r="N44" s="60">
        <v>6.9039999999999999</v>
      </c>
      <c r="O44" s="63">
        <f t="shared" si="28"/>
        <v>5.5191999999999997</v>
      </c>
      <c r="P44" s="63">
        <f t="shared" si="29"/>
        <v>5.5232000000000001</v>
      </c>
      <c r="Q44" s="63">
        <f t="shared" si="30"/>
        <v>5.5212000000000003</v>
      </c>
      <c r="R44" s="63">
        <f t="shared" si="31"/>
        <v>2.8284271247465066E-3</v>
      </c>
      <c r="S44" s="60">
        <v>9.2999999999999999E-2</v>
      </c>
      <c r="T44" s="60">
        <v>0.09</v>
      </c>
      <c r="U44" s="63">
        <f t="shared" si="32"/>
        <v>7.4400000000000008E-2</v>
      </c>
      <c r="V44" s="63">
        <f t="shared" si="33"/>
        <v>7.1999999999999995E-2</v>
      </c>
      <c r="W44" s="63">
        <f t="shared" si="34"/>
        <v>7.3200000000000001E-2</v>
      </c>
      <c r="X44" s="63">
        <f t="shared" si="35"/>
        <v>1.6970562748477233E-3</v>
      </c>
      <c r="Y44" s="60">
        <v>1.2999999999999999E-2</v>
      </c>
      <c r="Z44" s="60">
        <v>1.2E-2</v>
      </c>
      <c r="AA44" s="63">
        <f t="shared" si="36"/>
        <v>1.04E-2</v>
      </c>
      <c r="AB44" s="63">
        <f t="shared" si="37"/>
        <v>9.5999999999999992E-3</v>
      </c>
      <c r="AC44" s="63">
        <f t="shared" si="38"/>
        <v>9.9999999999999985E-3</v>
      </c>
      <c r="AD44" s="63">
        <f t="shared" si="39"/>
        <v>5.6568542494923836E-4</v>
      </c>
      <c r="AE44" s="60">
        <v>0</v>
      </c>
      <c r="AF44" s="60">
        <v>0</v>
      </c>
      <c r="AG44" s="63">
        <f t="shared" si="40"/>
        <v>0</v>
      </c>
      <c r="AH44" s="63">
        <f t="shared" si="41"/>
        <v>0</v>
      </c>
      <c r="AI44" s="63">
        <f t="shared" si="42"/>
        <v>0</v>
      </c>
      <c r="AJ44" s="63">
        <f t="shared" si="43"/>
        <v>0</v>
      </c>
      <c r="AK44" s="60">
        <v>0.14299999999999999</v>
      </c>
      <c r="AL44" s="60">
        <v>0.13900000000000001</v>
      </c>
      <c r="AM44" s="63">
        <f t="shared" si="44"/>
        <v>0.11439999999999999</v>
      </c>
      <c r="AN44" s="63">
        <f t="shared" si="45"/>
        <v>0.11120000000000002</v>
      </c>
      <c r="AO44" s="63">
        <f t="shared" si="46"/>
        <v>0.11280000000000001</v>
      </c>
      <c r="AP44" s="63">
        <f t="shared" si="47"/>
        <v>2.2627416997969287E-3</v>
      </c>
    </row>
    <row r="45" spans="1:42" ht="12.75">
      <c r="A45" s="72">
        <v>5</v>
      </c>
      <c r="B45" s="24">
        <v>39</v>
      </c>
      <c r="C45" s="9" t="s">
        <v>51</v>
      </c>
      <c r="D45" s="9" t="s">
        <v>49</v>
      </c>
      <c r="E45" s="4">
        <v>400</v>
      </c>
      <c r="F45" s="9">
        <v>1</v>
      </c>
      <c r="G45" s="60">
        <v>12.831</v>
      </c>
      <c r="H45" s="60">
        <v>12.874000000000001</v>
      </c>
      <c r="I45" s="63">
        <f t="shared" si="24"/>
        <v>5.1323999999999996</v>
      </c>
      <c r="J45" s="63">
        <f t="shared" si="25"/>
        <v>5.1496000000000004</v>
      </c>
      <c r="K45" s="63">
        <f t="shared" si="26"/>
        <v>5.141</v>
      </c>
      <c r="L45" s="63">
        <f t="shared" si="27"/>
        <v>1.2162236636409163E-2</v>
      </c>
      <c r="M45" s="60">
        <v>9.7959999999999994</v>
      </c>
      <c r="N45" s="60">
        <v>9.8330000000000002</v>
      </c>
      <c r="O45" s="63">
        <f t="shared" si="28"/>
        <v>3.9183999999999997</v>
      </c>
      <c r="P45" s="63">
        <f t="shared" si="29"/>
        <v>3.9332000000000003</v>
      </c>
      <c r="Q45" s="63">
        <f t="shared" si="30"/>
        <v>3.9257999999999997</v>
      </c>
      <c r="R45" s="63">
        <f t="shared" si="31"/>
        <v>1.046518036156132E-2</v>
      </c>
      <c r="S45" s="60">
        <v>0.307</v>
      </c>
      <c r="T45" s="60">
        <v>0.33200000000000002</v>
      </c>
      <c r="U45" s="63">
        <f t="shared" si="32"/>
        <v>0.12279999999999999</v>
      </c>
      <c r="V45" s="63">
        <f t="shared" si="33"/>
        <v>0.1328</v>
      </c>
      <c r="W45" s="63">
        <f t="shared" si="34"/>
        <v>0.1278</v>
      </c>
      <c r="X45" s="63">
        <f t="shared" si="35"/>
        <v>7.0710678118654814E-3</v>
      </c>
      <c r="Y45" s="60">
        <v>0</v>
      </c>
      <c r="Z45" s="60">
        <v>0</v>
      </c>
      <c r="AA45" s="63">
        <f t="shared" si="36"/>
        <v>0</v>
      </c>
      <c r="AB45" s="63">
        <f t="shared" si="37"/>
        <v>0</v>
      </c>
      <c r="AC45" s="63">
        <f t="shared" si="38"/>
        <v>0</v>
      </c>
      <c r="AD45" s="63">
        <f t="shared" si="39"/>
        <v>0</v>
      </c>
      <c r="AE45" s="60">
        <v>3.1139999999999999</v>
      </c>
      <c r="AF45" s="60">
        <v>3.048</v>
      </c>
      <c r="AG45" s="63">
        <f t="shared" si="40"/>
        <v>1.2455999999999998</v>
      </c>
      <c r="AH45" s="63">
        <f t="shared" si="41"/>
        <v>1.2192000000000001</v>
      </c>
      <c r="AI45" s="63">
        <f t="shared" si="42"/>
        <v>1.2323999999999999</v>
      </c>
      <c r="AJ45" s="63">
        <f t="shared" si="43"/>
        <v>1.8667619023324682E-2</v>
      </c>
      <c r="AK45" s="60">
        <v>1.181</v>
      </c>
      <c r="AL45" s="60">
        <v>1.216</v>
      </c>
      <c r="AM45" s="63">
        <f t="shared" si="44"/>
        <v>0.47240000000000004</v>
      </c>
      <c r="AN45" s="63">
        <f t="shared" si="45"/>
        <v>0.4864</v>
      </c>
      <c r="AO45" s="63">
        <f t="shared" si="46"/>
        <v>0.47940000000000005</v>
      </c>
      <c r="AP45" s="63">
        <f t="shared" si="47"/>
        <v>9.8994949366116355E-3</v>
      </c>
    </row>
    <row r="46" spans="1:42" ht="12.75">
      <c r="A46" s="72">
        <v>5</v>
      </c>
      <c r="B46" s="24">
        <v>40</v>
      </c>
      <c r="C46" s="9" t="s">
        <v>51</v>
      </c>
      <c r="D46" s="9" t="s">
        <v>57</v>
      </c>
      <c r="E46" s="4">
        <v>400</v>
      </c>
      <c r="F46" s="9">
        <v>2</v>
      </c>
      <c r="G46" s="60">
        <v>0.627</v>
      </c>
      <c r="H46" s="60">
        <v>0.61699999999999999</v>
      </c>
      <c r="I46" s="63">
        <f t="shared" si="24"/>
        <v>0.50160000000000005</v>
      </c>
      <c r="J46" s="63">
        <f t="shared" si="25"/>
        <v>0.49360000000000004</v>
      </c>
      <c r="K46" s="63">
        <f t="shared" si="26"/>
        <v>0.49760000000000004</v>
      </c>
      <c r="L46" s="63">
        <f t="shared" si="27"/>
        <v>5.6568542494923853E-3</v>
      </c>
      <c r="M46" s="60">
        <v>5.4870000000000001</v>
      </c>
      <c r="N46" s="60">
        <v>5.4660000000000002</v>
      </c>
      <c r="O46" s="63">
        <f t="shared" si="28"/>
        <v>4.3896000000000006</v>
      </c>
      <c r="P46" s="63">
        <f t="shared" si="29"/>
        <v>4.3727999999999998</v>
      </c>
      <c r="Q46" s="63">
        <f t="shared" si="30"/>
        <v>4.3811999999999998</v>
      </c>
      <c r="R46" s="63">
        <f t="shared" si="31"/>
        <v>1.1879393923934573E-2</v>
      </c>
      <c r="S46" s="60">
        <v>8.3000000000000004E-2</v>
      </c>
      <c r="T46" s="60">
        <v>8.4000000000000005E-2</v>
      </c>
      <c r="U46" s="63">
        <f t="shared" si="32"/>
        <v>6.6400000000000001E-2</v>
      </c>
      <c r="V46" s="63">
        <f t="shared" si="33"/>
        <v>6.720000000000001E-2</v>
      </c>
      <c r="W46" s="63">
        <f t="shared" si="34"/>
        <v>6.6799999999999998E-2</v>
      </c>
      <c r="X46" s="63">
        <f t="shared" si="35"/>
        <v>5.6568542494924443E-4</v>
      </c>
      <c r="Y46" s="60">
        <v>0</v>
      </c>
      <c r="Z46" s="60">
        <v>0</v>
      </c>
      <c r="AA46" s="63">
        <f t="shared" si="36"/>
        <v>0</v>
      </c>
      <c r="AB46" s="63">
        <f t="shared" si="37"/>
        <v>0</v>
      </c>
      <c r="AC46" s="63">
        <f t="shared" si="38"/>
        <v>0</v>
      </c>
      <c r="AD46" s="63">
        <f t="shared" si="39"/>
        <v>0</v>
      </c>
      <c r="AE46" s="60">
        <v>0</v>
      </c>
      <c r="AF46" s="60">
        <v>0</v>
      </c>
      <c r="AG46" s="63">
        <f t="shared" si="40"/>
        <v>0</v>
      </c>
      <c r="AH46" s="63">
        <f t="shared" si="41"/>
        <v>0</v>
      </c>
      <c r="AI46" s="63">
        <f t="shared" si="42"/>
        <v>0</v>
      </c>
      <c r="AJ46" s="63">
        <f t="shared" si="43"/>
        <v>0</v>
      </c>
      <c r="AK46" s="60">
        <v>0</v>
      </c>
      <c r="AL46" s="60">
        <v>0</v>
      </c>
      <c r="AM46" s="63">
        <f t="shared" si="44"/>
        <v>0</v>
      </c>
      <c r="AN46" s="63">
        <f t="shared" si="45"/>
        <v>0</v>
      </c>
      <c r="AO46" s="63">
        <f t="shared" si="46"/>
        <v>0</v>
      </c>
      <c r="AP46" s="63">
        <f t="shared" si="47"/>
        <v>0</v>
      </c>
    </row>
    <row r="47" spans="1:42" ht="12.75">
      <c r="A47" s="72">
        <v>5</v>
      </c>
      <c r="B47" s="24">
        <v>41</v>
      </c>
      <c r="C47" s="9" t="s">
        <v>52</v>
      </c>
      <c r="D47" s="9" t="s">
        <v>53</v>
      </c>
      <c r="E47" s="4">
        <v>400</v>
      </c>
      <c r="F47" s="9">
        <v>2</v>
      </c>
      <c r="G47" s="60">
        <v>6.5919999999999996</v>
      </c>
      <c r="H47" s="60">
        <v>6.4720000000000004</v>
      </c>
      <c r="I47" s="63">
        <f t="shared" si="24"/>
        <v>5.2735999999999992</v>
      </c>
      <c r="J47" s="63">
        <f t="shared" si="25"/>
        <v>5.1776</v>
      </c>
      <c r="K47" s="63">
        <f t="shared" si="26"/>
        <v>5.2256</v>
      </c>
      <c r="L47" s="63">
        <f t="shared" si="27"/>
        <v>6.7882250993907989E-2</v>
      </c>
      <c r="M47" s="60">
        <v>4.6289999999999996</v>
      </c>
      <c r="N47" s="60">
        <v>4.5999999999999996</v>
      </c>
      <c r="O47" s="63">
        <f t="shared" si="28"/>
        <v>3.7031999999999998</v>
      </c>
      <c r="P47" s="63">
        <f t="shared" si="29"/>
        <v>3.6799999999999997</v>
      </c>
      <c r="Q47" s="63">
        <f t="shared" si="30"/>
        <v>3.6915999999999998</v>
      </c>
      <c r="R47" s="63">
        <f t="shared" si="31"/>
        <v>1.640487732352798E-2</v>
      </c>
      <c r="S47" s="60">
        <v>0.20699999999999999</v>
      </c>
      <c r="T47" s="60">
        <v>0.20499999999999999</v>
      </c>
      <c r="U47" s="63">
        <f t="shared" si="32"/>
        <v>0.1656</v>
      </c>
      <c r="V47" s="63">
        <f t="shared" si="33"/>
        <v>0.16400000000000001</v>
      </c>
      <c r="W47" s="63">
        <f t="shared" si="34"/>
        <v>0.1648</v>
      </c>
      <c r="X47" s="63">
        <f t="shared" si="35"/>
        <v>1.1313708498984691E-3</v>
      </c>
      <c r="Y47" s="60">
        <v>0</v>
      </c>
      <c r="Z47" s="60">
        <v>0</v>
      </c>
      <c r="AA47" s="63">
        <f t="shared" si="36"/>
        <v>0</v>
      </c>
      <c r="AB47" s="63">
        <f t="shared" si="37"/>
        <v>0</v>
      </c>
      <c r="AC47" s="63">
        <f t="shared" si="38"/>
        <v>0</v>
      </c>
      <c r="AD47" s="63">
        <f t="shared" si="39"/>
        <v>0</v>
      </c>
      <c r="AE47" s="60">
        <v>1.61</v>
      </c>
      <c r="AF47" s="60">
        <v>1.619</v>
      </c>
      <c r="AG47" s="63">
        <f t="shared" si="40"/>
        <v>1.288</v>
      </c>
      <c r="AH47" s="63">
        <f t="shared" si="41"/>
        <v>1.2952000000000001</v>
      </c>
      <c r="AI47" s="63">
        <f t="shared" si="42"/>
        <v>1.2916000000000001</v>
      </c>
      <c r="AJ47" s="63">
        <f t="shared" si="43"/>
        <v>5.0911688245432098E-3</v>
      </c>
      <c r="AK47" s="60">
        <v>0.68600000000000005</v>
      </c>
      <c r="AL47" s="60">
        <v>0.68400000000000005</v>
      </c>
      <c r="AM47" s="63">
        <f t="shared" si="44"/>
        <v>0.54880000000000007</v>
      </c>
      <c r="AN47" s="63">
        <f t="shared" si="45"/>
        <v>0.54720000000000002</v>
      </c>
      <c r="AO47" s="63">
        <f t="shared" si="46"/>
        <v>0.54800000000000004</v>
      </c>
      <c r="AP47" s="63">
        <f t="shared" si="47"/>
        <v>1.1313708498985084E-3</v>
      </c>
    </row>
    <row r="48" spans="1:42" ht="12.75">
      <c r="A48" s="72">
        <v>5</v>
      </c>
      <c r="B48" s="24">
        <v>42</v>
      </c>
      <c r="C48" s="9" t="s">
        <v>52</v>
      </c>
      <c r="D48" s="9" t="s">
        <v>57</v>
      </c>
      <c r="E48" s="4">
        <v>400</v>
      </c>
      <c r="F48" s="9">
        <v>2</v>
      </c>
      <c r="G48" s="60">
        <v>3.0000000000000001E-3</v>
      </c>
      <c r="H48" s="60">
        <v>2E-3</v>
      </c>
      <c r="I48" s="63">
        <f t="shared" si="24"/>
        <v>2.3999999999999998E-3</v>
      </c>
      <c r="J48" s="63">
        <f t="shared" si="25"/>
        <v>1.6000000000000001E-3</v>
      </c>
      <c r="K48" s="63">
        <f t="shared" si="26"/>
        <v>2E-3</v>
      </c>
      <c r="L48" s="63">
        <f t="shared" si="27"/>
        <v>5.6568542494923782E-4</v>
      </c>
      <c r="M48" s="60">
        <v>5.8579999999999997</v>
      </c>
      <c r="N48" s="60">
        <v>5.86</v>
      </c>
      <c r="O48" s="63">
        <f t="shared" si="28"/>
        <v>4.6863999999999999</v>
      </c>
      <c r="P48" s="63">
        <f t="shared" si="29"/>
        <v>4.6879999999999997</v>
      </c>
      <c r="Q48" s="63">
        <f t="shared" si="30"/>
        <v>4.6871999999999998</v>
      </c>
      <c r="R48" s="63">
        <f t="shared" si="31"/>
        <v>1.1313708498983514E-3</v>
      </c>
      <c r="S48" s="60">
        <v>0.10199999999999999</v>
      </c>
      <c r="T48" s="60">
        <v>0.10100000000000001</v>
      </c>
      <c r="U48" s="63">
        <f t="shared" si="32"/>
        <v>8.1599999999999992E-2</v>
      </c>
      <c r="V48" s="63">
        <f t="shared" si="33"/>
        <v>8.0800000000000011E-2</v>
      </c>
      <c r="W48" s="63">
        <f t="shared" si="34"/>
        <v>8.1199999999999994E-2</v>
      </c>
      <c r="X48" s="63">
        <f t="shared" si="35"/>
        <v>5.656854249492248E-4</v>
      </c>
      <c r="Y48" s="60">
        <v>0</v>
      </c>
      <c r="Z48" s="60">
        <v>0</v>
      </c>
      <c r="AA48" s="63">
        <f t="shared" si="36"/>
        <v>0</v>
      </c>
      <c r="AB48" s="63">
        <f t="shared" si="37"/>
        <v>0</v>
      </c>
      <c r="AC48" s="63">
        <f t="shared" si="38"/>
        <v>0</v>
      </c>
      <c r="AD48" s="63">
        <f t="shared" si="39"/>
        <v>0</v>
      </c>
      <c r="AE48" s="60">
        <v>0</v>
      </c>
      <c r="AF48" s="60">
        <v>0</v>
      </c>
      <c r="AG48" s="63">
        <f t="shared" si="40"/>
        <v>0</v>
      </c>
      <c r="AH48" s="63">
        <f t="shared" si="41"/>
        <v>0</v>
      </c>
      <c r="AI48" s="63">
        <f t="shared" si="42"/>
        <v>0</v>
      </c>
      <c r="AJ48" s="63">
        <f t="shared" si="43"/>
        <v>0</v>
      </c>
      <c r="AK48" s="60">
        <v>2.3E-2</v>
      </c>
      <c r="AL48" s="60">
        <v>2.1000000000000001E-2</v>
      </c>
      <c r="AM48" s="63">
        <f t="shared" si="44"/>
        <v>1.84E-2</v>
      </c>
      <c r="AN48" s="63">
        <f t="shared" si="45"/>
        <v>1.6800000000000002E-2</v>
      </c>
      <c r="AO48" s="63">
        <f t="shared" si="46"/>
        <v>1.7600000000000001E-2</v>
      </c>
      <c r="AP48" s="63">
        <f t="shared" si="47"/>
        <v>1.1313708498984741E-3</v>
      </c>
    </row>
    <row r="49" spans="1:42" ht="12.75">
      <c r="A49" s="72">
        <v>5</v>
      </c>
      <c r="B49" s="24">
        <v>43</v>
      </c>
      <c r="C49" s="9" t="s">
        <v>54</v>
      </c>
      <c r="D49" s="9" t="s">
        <v>49</v>
      </c>
      <c r="E49" s="4">
        <v>400</v>
      </c>
      <c r="F49" s="9">
        <v>1</v>
      </c>
      <c r="G49" s="60">
        <v>11.135</v>
      </c>
      <c r="H49" s="60">
        <v>11.154</v>
      </c>
      <c r="I49" s="63">
        <f t="shared" si="24"/>
        <v>4.4539999999999997</v>
      </c>
      <c r="J49" s="63">
        <f t="shared" si="25"/>
        <v>4.4616000000000007</v>
      </c>
      <c r="K49" s="63">
        <f t="shared" si="26"/>
        <v>4.4578000000000007</v>
      </c>
      <c r="L49" s="63">
        <f t="shared" si="27"/>
        <v>5.3740115370184251E-3</v>
      </c>
      <c r="M49" s="60">
        <v>10.036</v>
      </c>
      <c r="N49" s="60">
        <v>10.082000000000001</v>
      </c>
      <c r="O49" s="63">
        <f t="shared" si="28"/>
        <v>4.0143999999999993</v>
      </c>
      <c r="P49" s="63">
        <f t="shared" si="29"/>
        <v>4.0327999999999999</v>
      </c>
      <c r="Q49" s="63">
        <f t="shared" si="30"/>
        <v>4.0236000000000001</v>
      </c>
      <c r="R49" s="63">
        <f t="shared" si="31"/>
        <v>1.3010764773832926E-2</v>
      </c>
      <c r="S49" s="60">
        <v>0.26900000000000002</v>
      </c>
      <c r="T49" s="60">
        <v>0.32900000000000001</v>
      </c>
      <c r="U49" s="63">
        <f t="shared" si="32"/>
        <v>0.10760000000000002</v>
      </c>
      <c r="V49" s="63">
        <f t="shared" si="33"/>
        <v>0.13159999999999999</v>
      </c>
      <c r="W49" s="63">
        <f t="shared" si="34"/>
        <v>0.11960000000000001</v>
      </c>
      <c r="X49" s="63">
        <f t="shared" si="35"/>
        <v>1.6970562748477126E-2</v>
      </c>
      <c r="Y49" s="60">
        <v>0</v>
      </c>
      <c r="Z49" s="60">
        <v>0</v>
      </c>
      <c r="AA49" s="63">
        <f t="shared" si="36"/>
        <v>0</v>
      </c>
      <c r="AB49" s="63">
        <f t="shared" si="37"/>
        <v>0</v>
      </c>
      <c r="AC49" s="63">
        <f t="shared" si="38"/>
        <v>0</v>
      </c>
      <c r="AD49" s="63">
        <f t="shared" si="39"/>
        <v>0</v>
      </c>
      <c r="AE49" s="60">
        <v>2.0710000000000002</v>
      </c>
      <c r="AF49" s="60">
        <v>2.0129999999999999</v>
      </c>
      <c r="AG49" s="63">
        <f t="shared" si="40"/>
        <v>0.82840000000000014</v>
      </c>
      <c r="AH49" s="63">
        <f t="shared" si="41"/>
        <v>0.80519999999999992</v>
      </c>
      <c r="AI49" s="63">
        <f t="shared" si="42"/>
        <v>0.81679999999999997</v>
      </c>
      <c r="AJ49" s="63">
        <f t="shared" si="43"/>
        <v>1.6404877323528057E-2</v>
      </c>
      <c r="AK49" s="60">
        <v>1.2410000000000001</v>
      </c>
      <c r="AL49" s="60">
        <v>1.2809999999999999</v>
      </c>
      <c r="AM49" s="63">
        <f t="shared" si="44"/>
        <v>0.49640000000000001</v>
      </c>
      <c r="AN49" s="63">
        <f t="shared" si="45"/>
        <v>0.51239999999999997</v>
      </c>
      <c r="AO49" s="63">
        <f t="shared" si="46"/>
        <v>0.50439999999999996</v>
      </c>
      <c r="AP49" s="63">
        <f t="shared" si="47"/>
        <v>1.1313708498984731E-2</v>
      </c>
    </row>
    <row r="50" spans="1:42" ht="12.75">
      <c r="A50" s="72">
        <v>5</v>
      </c>
      <c r="B50" s="24">
        <v>44</v>
      </c>
      <c r="C50" s="9" t="s">
        <v>54</v>
      </c>
      <c r="D50" s="9" t="s">
        <v>57</v>
      </c>
      <c r="E50" s="4">
        <v>400</v>
      </c>
      <c r="F50" s="9">
        <v>2</v>
      </c>
      <c r="G50" s="60">
        <v>0.54100000000000004</v>
      </c>
      <c r="H50" s="60">
        <v>0.44400000000000001</v>
      </c>
      <c r="I50" s="63">
        <f t="shared" si="24"/>
        <v>0.43280000000000002</v>
      </c>
      <c r="J50" s="63">
        <f t="shared" si="25"/>
        <v>0.35520000000000002</v>
      </c>
      <c r="K50" s="63">
        <f t="shared" si="26"/>
        <v>0.39400000000000002</v>
      </c>
      <c r="L50" s="63">
        <f t="shared" si="27"/>
        <v>5.4871486220076086E-2</v>
      </c>
      <c r="M50" s="60">
        <v>5.3049999999999997</v>
      </c>
      <c r="N50" s="60">
        <v>5.2839999999999998</v>
      </c>
      <c r="O50" s="63">
        <f t="shared" si="28"/>
        <v>4.2439999999999998</v>
      </c>
      <c r="P50" s="63">
        <f t="shared" si="29"/>
        <v>4.2271999999999998</v>
      </c>
      <c r="Q50" s="63">
        <f t="shared" si="30"/>
        <v>4.2355999999999998</v>
      </c>
      <c r="R50" s="63">
        <f t="shared" si="31"/>
        <v>1.1879393923933947E-2</v>
      </c>
      <c r="S50" s="60">
        <v>0.08</v>
      </c>
      <c r="T50" s="60">
        <v>7.6999999999999999E-2</v>
      </c>
      <c r="U50" s="63">
        <f t="shared" si="32"/>
        <v>6.4000000000000001E-2</v>
      </c>
      <c r="V50" s="63">
        <f t="shared" si="33"/>
        <v>6.1600000000000002E-2</v>
      </c>
      <c r="W50" s="63">
        <f t="shared" si="34"/>
        <v>6.2799999999999995E-2</v>
      </c>
      <c r="X50" s="63">
        <f t="shared" si="35"/>
        <v>1.6970562748477138E-3</v>
      </c>
      <c r="Y50" s="60">
        <v>8.9999999999999993E-3</v>
      </c>
      <c r="Z50" s="60">
        <v>7.0000000000000001E-3</v>
      </c>
      <c r="AA50" s="63">
        <f t="shared" si="36"/>
        <v>7.1999999999999989E-3</v>
      </c>
      <c r="AB50" s="63">
        <f t="shared" si="37"/>
        <v>5.6000000000000008E-3</v>
      </c>
      <c r="AC50" s="63">
        <f t="shared" si="38"/>
        <v>6.3999999999999994E-3</v>
      </c>
      <c r="AD50" s="63">
        <f t="shared" si="39"/>
        <v>1.1313708498984748E-3</v>
      </c>
      <c r="AE50" s="60">
        <v>0</v>
      </c>
      <c r="AF50" s="60">
        <v>0</v>
      </c>
      <c r="AG50" s="63">
        <f t="shared" si="40"/>
        <v>0</v>
      </c>
      <c r="AH50" s="63">
        <f t="shared" si="41"/>
        <v>0</v>
      </c>
      <c r="AI50" s="63">
        <f t="shared" si="42"/>
        <v>0</v>
      </c>
      <c r="AJ50" s="63">
        <f t="shared" si="43"/>
        <v>0</v>
      </c>
      <c r="AK50" s="60">
        <v>0.13800000000000001</v>
      </c>
      <c r="AL50" s="60">
        <v>0.126</v>
      </c>
      <c r="AM50" s="63">
        <f t="shared" si="44"/>
        <v>0.11040000000000001</v>
      </c>
      <c r="AN50" s="63">
        <f t="shared" si="45"/>
        <v>0.1008</v>
      </c>
      <c r="AO50" s="63">
        <f t="shared" si="46"/>
        <v>0.1056</v>
      </c>
      <c r="AP50" s="63">
        <f t="shared" si="47"/>
        <v>6.7882250993908638E-3</v>
      </c>
    </row>
    <row r="51" spans="1:42" ht="12.75">
      <c r="A51" s="72">
        <v>5</v>
      </c>
      <c r="B51" s="24">
        <v>45</v>
      </c>
      <c r="C51" s="9" t="s">
        <v>55</v>
      </c>
      <c r="D51" s="9" t="s">
        <v>49</v>
      </c>
      <c r="E51" s="4">
        <v>400</v>
      </c>
      <c r="F51" s="9">
        <v>1</v>
      </c>
      <c r="G51" s="60">
        <v>8.4190000000000005</v>
      </c>
      <c r="H51" s="60">
        <v>8.2520000000000007</v>
      </c>
      <c r="I51" s="63">
        <f t="shared" si="24"/>
        <v>3.3676000000000004</v>
      </c>
      <c r="J51" s="63">
        <f t="shared" si="25"/>
        <v>3.3008000000000002</v>
      </c>
      <c r="K51" s="63">
        <f t="shared" si="26"/>
        <v>3.3342000000000001</v>
      </c>
      <c r="L51" s="63">
        <f t="shared" si="27"/>
        <v>4.7234732983261508E-2</v>
      </c>
      <c r="M51" s="60">
        <v>4.9169999999999998</v>
      </c>
      <c r="N51" s="60">
        <v>4.9169999999999998</v>
      </c>
      <c r="O51" s="63">
        <f t="shared" si="28"/>
        <v>1.9667999999999999</v>
      </c>
      <c r="P51" s="63">
        <f t="shared" si="29"/>
        <v>1.9667999999999999</v>
      </c>
      <c r="Q51" s="63">
        <f t="shared" si="30"/>
        <v>1.9667999999999999</v>
      </c>
      <c r="R51" s="63">
        <f t="shared" si="31"/>
        <v>0</v>
      </c>
      <c r="S51" s="60">
        <v>0.28199999999999997</v>
      </c>
      <c r="T51" s="60">
        <v>0.27500000000000002</v>
      </c>
      <c r="U51" s="63">
        <f t="shared" si="32"/>
        <v>0.11279999999999998</v>
      </c>
      <c r="V51" s="63">
        <f t="shared" si="33"/>
        <v>0.11000000000000001</v>
      </c>
      <c r="W51" s="63">
        <f t="shared" si="34"/>
        <v>0.1114</v>
      </c>
      <c r="X51" s="63">
        <f t="shared" si="35"/>
        <v>1.979898987322311E-3</v>
      </c>
      <c r="Y51" s="60">
        <v>0</v>
      </c>
      <c r="Z51" s="60">
        <v>0</v>
      </c>
      <c r="AA51" s="63">
        <f t="shared" si="36"/>
        <v>0</v>
      </c>
      <c r="AB51" s="63">
        <f t="shared" si="37"/>
        <v>0</v>
      </c>
      <c r="AC51" s="63">
        <f t="shared" si="38"/>
        <v>0</v>
      </c>
      <c r="AD51" s="63">
        <f t="shared" si="39"/>
        <v>0</v>
      </c>
      <c r="AE51" s="60">
        <v>1.2330000000000001</v>
      </c>
      <c r="AF51" s="60">
        <v>1.2030000000000001</v>
      </c>
      <c r="AG51" s="63">
        <f t="shared" si="40"/>
        <v>0.49320000000000003</v>
      </c>
      <c r="AH51" s="63">
        <f t="shared" si="41"/>
        <v>0.48120000000000007</v>
      </c>
      <c r="AI51" s="63">
        <f t="shared" si="42"/>
        <v>0.48720000000000008</v>
      </c>
      <c r="AJ51" s="63">
        <f t="shared" si="43"/>
        <v>8.4852813742385385E-3</v>
      </c>
      <c r="AK51" s="60">
        <v>1.407</v>
      </c>
      <c r="AL51" s="60">
        <v>1.3879999999999999</v>
      </c>
      <c r="AM51" s="63">
        <f t="shared" si="44"/>
        <v>0.56279999999999997</v>
      </c>
      <c r="AN51" s="63">
        <f t="shared" si="45"/>
        <v>0.55519999999999992</v>
      </c>
      <c r="AO51" s="63">
        <f t="shared" si="46"/>
        <v>0.55899999999999994</v>
      </c>
      <c r="AP51" s="63">
        <f t="shared" si="47"/>
        <v>5.3740115370177971E-3</v>
      </c>
    </row>
    <row r="52" spans="1:42" ht="12.75">
      <c r="A52" s="72">
        <v>5</v>
      </c>
      <c r="B52" s="24">
        <v>46</v>
      </c>
      <c r="C52" s="9" t="s">
        <v>55</v>
      </c>
      <c r="D52" s="9" t="s">
        <v>57</v>
      </c>
      <c r="E52" s="4">
        <v>400</v>
      </c>
      <c r="F52" s="9">
        <v>2</v>
      </c>
      <c r="G52" s="60">
        <v>4.0000000000000001E-3</v>
      </c>
      <c r="H52" s="60">
        <v>3.0000000000000001E-3</v>
      </c>
      <c r="I52" s="63">
        <f t="shared" si="24"/>
        <v>3.2000000000000002E-3</v>
      </c>
      <c r="J52" s="63">
        <f t="shared" si="25"/>
        <v>2.3999999999999998E-3</v>
      </c>
      <c r="K52" s="63">
        <f t="shared" si="26"/>
        <v>2.8E-3</v>
      </c>
      <c r="L52" s="63">
        <f t="shared" si="27"/>
        <v>5.6568542494923825E-4</v>
      </c>
      <c r="M52" s="60">
        <v>3.2480000000000002</v>
      </c>
      <c r="N52" s="60">
        <v>3.2570000000000001</v>
      </c>
      <c r="O52" s="63">
        <f t="shared" si="28"/>
        <v>2.5984000000000003</v>
      </c>
      <c r="P52" s="63">
        <f t="shared" si="29"/>
        <v>2.6055999999999999</v>
      </c>
      <c r="Q52" s="63">
        <f t="shared" si="30"/>
        <v>2.6020000000000003</v>
      </c>
      <c r="R52" s="63">
        <f t="shared" si="31"/>
        <v>5.0911688245428958E-3</v>
      </c>
      <c r="S52" s="60">
        <v>7.2999999999999995E-2</v>
      </c>
      <c r="T52" s="60">
        <v>0.19500000000000001</v>
      </c>
      <c r="U52" s="63">
        <f t="shared" si="32"/>
        <v>5.8400000000000001E-2</v>
      </c>
      <c r="V52" s="63">
        <f t="shared" si="33"/>
        <v>0.156</v>
      </c>
      <c r="W52" s="63">
        <f t="shared" si="34"/>
        <v>0.1072</v>
      </c>
      <c r="X52" s="63">
        <f t="shared" si="35"/>
        <v>6.9013621843807021E-2</v>
      </c>
      <c r="Y52" s="60">
        <v>0</v>
      </c>
      <c r="Z52" s="60">
        <v>0</v>
      </c>
      <c r="AA52" s="63">
        <f t="shared" si="36"/>
        <v>0</v>
      </c>
      <c r="AB52" s="63">
        <f t="shared" si="37"/>
        <v>0</v>
      </c>
      <c r="AC52" s="63">
        <f t="shared" si="38"/>
        <v>0</v>
      </c>
      <c r="AD52" s="63">
        <f t="shared" si="39"/>
        <v>0</v>
      </c>
      <c r="AE52" s="60">
        <v>0</v>
      </c>
      <c r="AF52" s="60">
        <v>0</v>
      </c>
      <c r="AG52" s="63">
        <f t="shared" si="40"/>
        <v>0</v>
      </c>
      <c r="AH52" s="63">
        <f t="shared" si="41"/>
        <v>0</v>
      </c>
      <c r="AI52" s="63">
        <f t="shared" si="42"/>
        <v>0</v>
      </c>
      <c r="AJ52" s="63">
        <f t="shared" si="43"/>
        <v>0</v>
      </c>
      <c r="AK52" s="60">
        <v>0.02</v>
      </c>
      <c r="AL52" s="60">
        <v>2.9000000000000001E-2</v>
      </c>
      <c r="AM52" s="63">
        <f t="shared" si="44"/>
        <v>1.6E-2</v>
      </c>
      <c r="AN52" s="63">
        <f t="shared" si="45"/>
        <v>2.3200000000000002E-2</v>
      </c>
      <c r="AO52" s="63">
        <f t="shared" si="46"/>
        <v>1.9599999999999999E-2</v>
      </c>
      <c r="AP52" s="63">
        <f t="shared" si="47"/>
        <v>5.0911688245431552E-3</v>
      </c>
    </row>
    <row r="53" spans="1:42" ht="12.75">
      <c r="A53" s="72">
        <v>5</v>
      </c>
      <c r="B53" s="24">
        <v>47</v>
      </c>
      <c r="C53" s="9" t="s">
        <v>56</v>
      </c>
      <c r="D53" s="9" t="s">
        <v>49</v>
      </c>
      <c r="E53" s="4">
        <v>400</v>
      </c>
      <c r="F53" s="9">
        <v>1</v>
      </c>
      <c r="G53" s="60">
        <v>12.725</v>
      </c>
      <c r="H53" s="60">
        <v>12.686</v>
      </c>
      <c r="I53" s="63">
        <f t="shared" si="24"/>
        <v>5.09</v>
      </c>
      <c r="J53" s="63">
        <f t="shared" si="25"/>
        <v>5.0743999999999998</v>
      </c>
      <c r="K53" s="63">
        <f t="shared" si="26"/>
        <v>5.0822000000000003</v>
      </c>
      <c r="L53" s="63">
        <f t="shared" si="27"/>
        <v>1.1030865786510182E-2</v>
      </c>
      <c r="M53" s="60">
        <v>8.5879999999999992</v>
      </c>
      <c r="N53" s="60">
        <v>8.5670000000000002</v>
      </c>
      <c r="O53" s="63">
        <f t="shared" si="28"/>
        <v>3.4352</v>
      </c>
      <c r="P53" s="63">
        <f t="shared" si="29"/>
        <v>3.4268000000000001</v>
      </c>
      <c r="Q53" s="63">
        <f t="shared" si="30"/>
        <v>3.431</v>
      </c>
      <c r="R53" s="63">
        <f t="shared" si="31"/>
        <v>5.9396969619669735E-3</v>
      </c>
      <c r="S53" s="60">
        <v>0.63200000000000001</v>
      </c>
      <c r="T53" s="60">
        <v>0.34899999999999998</v>
      </c>
      <c r="U53" s="63">
        <f t="shared" si="32"/>
        <v>0.25280000000000002</v>
      </c>
      <c r="V53" s="63">
        <f t="shared" si="33"/>
        <v>0.1396</v>
      </c>
      <c r="W53" s="63">
        <f t="shared" si="34"/>
        <v>0.19620000000000001</v>
      </c>
      <c r="X53" s="63">
        <f t="shared" si="35"/>
        <v>8.0044487630317199E-2</v>
      </c>
      <c r="Y53" s="60">
        <v>0</v>
      </c>
      <c r="Z53" s="60">
        <v>0</v>
      </c>
      <c r="AA53" s="63">
        <f t="shared" si="36"/>
        <v>0</v>
      </c>
      <c r="AB53" s="63">
        <f t="shared" si="37"/>
        <v>0</v>
      </c>
      <c r="AC53" s="63">
        <f t="shared" si="38"/>
        <v>0</v>
      </c>
      <c r="AD53" s="63">
        <f t="shared" si="39"/>
        <v>0</v>
      </c>
      <c r="AE53" s="60">
        <v>2.129</v>
      </c>
      <c r="AF53" s="60">
        <v>2.0449999999999999</v>
      </c>
      <c r="AG53" s="63">
        <f t="shared" si="40"/>
        <v>0.85160000000000002</v>
      </c>
      <c r="AH53" s="63">
        <f t="shared" si="41"/>
        <v>0.81799999999999995</v>
      </c>
      <c r="AI53" s="63">
        <f t="shared" si="42"/>
        <v>0.83479999999999999</v>
      </c>
      <c r="AJ53" s="63">
        <f t="shared" si="43"/>
        <v>2.375878784786805E-2</v>
      </c>
      <c r="AK53" s="60">
        <v>1.07</v>
      </c>
      <c r="AL53" s="60">
        <v>1.0629999999999999</v>
      </c>
      <c r="AM53" s="63">
        <f t="shared" si="44"/>
        <v>0.42799999999999999</v>
      </c>
      <c r="AN53" s="63">
        <f t="shared" si="45"/>
        <v>0.42519999999999997</v>
      </c>
      <c r="AO53" s="63">
        <f t="shared" si="46"/>
        <v>0.42659999999999998</v>
      </c>
      <c r="AP53" s="63">
        <f t="shared" si="47"/>
        <v>1.9798989873223505E-3</v>
      </c>
    </row>
    <row r="54" spans="1:42" ht="12.75">
      <c r="A54" s="72">
        <v>5</v>
      </c>
      <c r="B54" s="24">
        <v>48</v>
      </c>
      <c r="C54" s="9" t="s">
        <v>56</v>
      </c>
      <c r="D54" s="9" t="s">
        <v>57</v>
      </c>
      <c r="E54" s="4">
        <v>400</v>
      </c>
      <c r="F54" s="9">
        <v>2</v>
      </c>
      <c r="G54" s="60">
        <v>0</v>
      </c>
      <c r="H54" s="60">
        <v>0</v>
      </c>
      <c r="I54" s="63">
        <f t="shared" si="24"/>
        <v>0</v>
      </c>
      <c r="J54" s="63">
        <f t="shared" si="25"/>
        <v>0</v>
      </c>
      <c r="K54" s="63">
        <f t="shared" si="26"/>
        <v>0</v>
      </c>
      <c r="L54" s="63">
        <f t="shared" si="27"/>
        <v>0</v>
      </c>
      <c r="M54" s="60">
        <v>7.0279999999999996</v>
      </c>
      <c r="N54" s="60">
        <v>7.0780000000000003</v>
      </c>
      <c r="O54" s="63">
        <f t="shared" si="28"/>
        <v>5.6223999999999998</v>
      </c>
      <c r="P54" s="63">
        <f t="shared" si="29"/>
        <v>5.6624000000000008</v>
      </c>
      <c r="Q54" s="63">
        <f t="shared" si="30"/>
        <v>5.6424000000000003</v>
      </c>
      <c r="R54" s="63">
        <f t="shared" si="31"/>
        <v>2.8284271247462554E-2</v>
      </c>
      <c r="S54" s="60">
        <v>8.6999999999999994E-2</v>
      </c>
      <c r="T54" s="60">
        <v>0.09</v>
      </c>
      <c r="U54" s="63">
        <f t="shared" si="32"/>
        <v>6.9599999999999995E-2</v>
      </c>
      <c r="V54" s="63">
        <f t="shared" si="33"/>
        <v>7.1999999999999995E-2</v>
      </c>
      <c r="W54" s="63">
        <f t="shared" si="34"/>
        <v>7.0800000000000002E-2</v>
      </c>
      <c r="X54" s="63">
        <f t="shared" si="35"/>
        <v>1.6970562748477138E-3</v>
      </c>
      <c r="Y54" s="60">
        <v>0</v>
      </c>
      <c r="Z54" s="60">
        <v>0</v>
      </c>
      <c r="AA54" s="63">
        <f t="shared" si="36"/>
        <v>0</v>
      </c>
      <c r="AB54" s="63">
        <f t="shared" si="37"/>
        <v>0</v>
      </c>
      <c r="AC54" s="63">
        <f t="shared" si="38"/>
        <v>0</v>
      </c>
      <c r="AD54" s="63">
        <f t="shared" si="39"/>
        <v>0</v>
      </c>
      <c r="AE54" s="60">
        <v>0</v>
      </c>
      <c r="AF54" s="60">
        <v>0</v>
      </c>
      <c r="AG54" s="63">
        <f t="shared" si="40"/>
        <v>0</v>
      </c>
      <c r="AH54" s="63">
        <f t="shared" si="41"/>
        <v>0</v>
      </c>
      <c r="AI54" s="63">
        <f t="shared" si="42"/>
        <v>0</v>
      </c>
      <c r="AJ54" s="63">
        <f t="shared" si="43"/>
        <v>0</v>
      </c>
      <c r="AK54" s="60">
        <v>2.1000000000000001E-2</v>
      </c>
      <c r="AL54" s="60">
        <v>1.9E-2</v>
      </c>
      <c r="AM54" s="63">
        <f t="shared" si="44"/>
        <v>1.6800000000000002E-2</v>
      </c>
      <c r="AN54" s="63">
        <f t="shared" si="45"/>
        <v>1.52E-2</v>
      </c>
      <c r="AO54" s="63">
        <f t="shared" si="46"/>
        <v>1.6E-2</v>
      </c>
      <c r="AP54" s="63">
        <f t="shared" si="47"/>
        <v>1.1313708498984778E-3</v>
      </c>
    </row>
    <row r="55" spans="1:42" ht="15.75" customHeight="1">
      <c r="A55" s="24">
        <v>5</v>
      </c>
      <c r="B55" s="24">
        <v>49</v>
      </c>
      <c r="C55" s="24" t="s">
        <v>48</v>
      </c>
      <c r="D55" s="24" t="s">
        <v>49</v>
      </c>
      <c r="E55" s="4">
        <v>400</v>
      </c>
      <c r="F55" s="85">
        <v>1</v>
      </c>
      <c r="G55" s="70">
        <v>8.9239999999999995</v>
      </c>
      <c r="H55" s="70">
        <v>8.7970000000000006</v>
      </c>
      <c r="I55" s="63">
        <f t="shared" si="24"/>
        <v>3.5695999999999999</v>
      </c>
      <c r="J55" s="63">
        <f t="shared" si="25"/>
        <v>3.5188000000000001</v>
      </c>
      <c r="K55" s="63">
        <f t="shared" si="26"/>
        <v>3.5442</v>
      </c>
      <c r="L55" s="63">
        <f t="shared" si="27"/>
        <v>3.5921024484276427E-2</v>
      </c>
      <c r="M55" s="70">
        <v>11.422000000000001</v>
      </c>
      <c r="N55" s="70">
        <v>11.403</v>
      </c>
      <c r="O55" s="63">
        <f t="shared" si="28"/>
        <v>4.5688000000000004</v>
      </c>
      <c r="P55" s="63">
        <f t="shared" si="29"/>
        <v>4.5611999999999995</v>
      </c>
      <c r="Q55" s="63">
        <f t="shared" ref="Q55:Q66" si="48">AVERAGE(O55:P55)</f>
        <v>4.5649999999999995</v>
      </c>
      <c r="R55" s="63">
        <f t="shared" ref="R55:R66" si="49">STDEV(O55:P55)</f>
        <v>5.3740115370184251E-3</v>
      </c>
      <c r="S55" s="70">
        <v>0.95599999999999996</v>
      </c>
      <c r="T55" s="70">
        <v>0.94899999999999995</v>
      </c>
      <c r="U55" s="63">
        <f t="shared" ref="U55:U66" si="50">E55*F55*S55/1000</f>
        <v>0.38239999999999996</v>
      </c>
      <c r="V55" s="63">
        <f t="shared" ref="V55:V66" si="51">E55*F55*T55/1000</f>
        <v>0.37959999999999999</v>
      </c>
      <c r="W55" s="63">
        <f t="shared" ref="W55:W66" si="52">AVERAGE(U55:V55)</f>
        <v>0.38100000000000001</v>
      </c>
      <c r="X55" s="63">
        <f t="shared" ref="X55:X66" si="53">STDEV(U55:V55)</f>
        <v>1.979898987322311E-3</v>
      </c>
      <c r="Y55" s="70">
        <v>0.877</v>
      </c>
      <c r="Z55" s="70"/>
      <c r="AA55" s="63">
        <f t="shared" si="36"/>
        <v>0.3508</v>
      </c>
      <c r="AB55" s="63">
        <f t="shared" si="37"/>
        <v>0</v>
      </c>
      <c r="AC55" s="63">
        <f t="shared" ref="AC55:AC66" si="54">AVERAGE(AA55:AB55)</f>
        <v>0.1754</v>
      </c>
      <c r="AD55" s="63">
        <f t="shared" ref="AD55:AD66" si="55">STDEV(AA55:AB55)</f>
        <v>0.24805305884024087</v>
      </c>
      <c r="AE55" s="70">
        <v>2.7959999999999998</v>
      </c>
      <c r="AF55" s="70">
        <v>3.1539999999999999</v>
      </c>
      <c r="AG55" s="63">
        <f t="shared" si="40"/>
        <v>1.1183999999999998</v>
      </c>
      <c r="AH55" s="63">
        <f t="shared" si="41"/>
        <v>1.2615999999999998</v>
      </c>
      <c r="AI55" s="63">
        <f t="shared" ref="AI55:AI66" si="56">AVERAGE(AG55:AH55)</f>
        <v>1.19</v>
      </c>
      <c r="AJ55" s="63">
        <f t="shared" ref="AJ55:AJ66" si="57">STDEV(AG55:AH55)</f>
        <v>0.1012576910659136</v>
      </c>
      <c r="AK55" s="70"/>
      <c r="AL55" s="70"/>
      <c r="AM55" s="63">
        <f t="shared" si="44"/>
        <v>0</v>
      </c>
      <c r="AN55" s="63">
        <f t="shared" si="45"/>
        <v>0</v>
      </c>
      <c r="AO55" s="63">
        <f t="shared" ref="AO55:AO66" si="58">AVERAGE(AM55:AN55)</f>
        <v>0</v>
      </c>
      <c r="AP55" s="63">
        <f t="shared" ref="AP55:AP66" si="59">STDEV(AM55:AN55)</f>
        <v>0</v>
      </c>
    </row>
    <row r="56" spans="1:42" ht="15.75" customHeight="1">
      <c r="A56" s="24">
        <v>5</v>
      </c>
      <c r="B56" s="24">
        <v>50</v>
      </c>
      <c r="C56" s="24" t="s">
        <v>48</v>
      </c>
      <c r="D56" s="24" t="s">
        <v>57</v>
      </c>
      <c r="E56" s="4">
        <v>400</v>
      </c>
      <c r="F56" s="85">
        <v>2</v>
      </c>
      <c r="G56" s="70">
        <v>0.65800000000000003</v>
      </c>
      <c r="H56" s="70">
        <v>0.55400000000000005</v>
      </c>
      <c r="I56" s="63">
        <f t="shared" si="24"/>
        <v>0.52639999999999998</v>
      </c>
      <c r="J56" s="63">
        <f t="shared" si="25"/>
        <v>0.44320000000000004</v>
      </c>
      <c r="K56" s="63">
        <f t="shared" si="26"/>
        <v>0.48480000000000001</v>
      </c>
      <c r="L56" s="63">
        <f t="shared" si="27"/>
        <v>5.8831284194720709E-2</v>
      </c>
      <c r="M56" s="70">
        <v>4.8710000000000004</v>
      </c>
      <c r="N56" s="70">
        <v>4.8140000000000001</v>
      </c>
      <c r="O56" s="63">
        <f t="shared" si="28"/>
        <v>3.8968000000000003</v>
      </c>
      <c r="P56" s="63">
        <f t="shared" si="29"/>
        <v>3.8512</v>
      </c>
      <c r="Q56" s="63">
        <f t="shared" si="48"/>
        <v>3.8740000000000001</v>
      </c>
      <c r="R56" s="63">
        <f t="shared" si="49"/>
        <v>3.2244069222106785E-2</v>
      </c>
      <c r="S56" s="70">
        <v>0.69799999999999995</v>
      </c>
      <c r="T56" s="70">
        <v>0.65300000000000002</v>
      </c>
      <c r="U56" s="63">
        <f t="shared" si="50"/>
        <v>0.55840000000000001</v>
      </c>
      <c r="V56" s="63">
        <f t="shared" si="51"/>
        <v>0.52239999999999998</v>
      </c>
      <c r="W56" s="63">
        <f t="shared" si="52"/>
        <v>0.54039999999999999</v>
      </c>
      <c r="X56" s="63">
        <f t="shared" si="53"/>
        <v>2.5455844122715732E-2</v>
      </c>
      <c r="Y56" s="70">
        <v>0.92700000000000005</v>
      </c>
      <c r="Z56" s="70">
        <v>0.93100000000000005</v>
      </c>
      <c r="AA56" s="63">
        <f t="shared" si="36"/>
        <v>0.74160000000000004</v>
      </c>
      <c r="AB56" s="63">
        <f t="shared" si="37"/>
        <v>0.74480000000000002</v>
      </c>
      <c r="AC56" s="63">
        <f t="shared" si="54"/>
        <v>0.74320000000000008</v>
      </c>
      <c r="AD56" s="63">
        <f t="shared" si="55"/>
        <v>2.2627416997969383E-3</v>
      </c>
      <c r="AE56" s="70">
        <v>0.72899999999999998</v>
      </c>
      <c r="AF56" s="70"/>
      <c r="AG56" s="63">
        <f t="shared" si="40"/>
        <v>0.58319999999999994</v>
      </c>
      <c r="AH56" s="63">
        <f t="shared" si="41"/>
        <v>0</v>
      </c>
      <c r="AI56" s="63">
        <f t="shared" si="56"/>
        <v>0.29159999999999997</v>
      </c>
      <c r="AJ56" s="63">
        <f t="shared" si="57"/>
        <v>0.41238467478799445</v>
      </c>
      <c r="AK56" s="70"/>
      <c r="AL56" s="70"/>
      <c r="AM56" s="63">
        <f t="shared" si="44"/>
        <v>0</v>
      </c>
      <c r="AN56" s="63">
        <f t="shared" si="45"/>
        <v>0</v>
      </c>
      <c r="AO56" s="63">
        <f t="shared" si="58"/>
        <v>0</v>
      </c>
      <c r="AP56" s="63">
        <f t="shared" si="59"/>
        <v>0</v>
      </c>
    </row>
    <row r="57" spans="1:42" ht="15.75" customHeight="1">
      <c r="A57" s="24">
        <v>5</v>
      </c>
      <c r="B57" s="24">
        <v>51</v>
      </c>
      <c r="C57" s="24" t="s">
        <v>51</v>
      </c>
      <c r="D57" s="24" t="s">
        <v>49</v>
      </c>
      <c r="E57" s="4">
        <v>400</v>
      </c>
      <c r="F57" s="85">
        <v>1</v>
      </c>
      <c r="G57" s="70">
        <v>8.7710000000000008</v>
      </c>
      <c r="H57" s="70">
        <v>8.5679999999999996</v>
      </c>
      <c r="I57" s="63">
        <f t="shared" si="24"/>
        <v>3.5084000000000004</v>
      </c>
      <c r="J57" s="63">
        <f t="shared" si="25"/>
        <v>3.4272</v>
      </c>
      <c r="K57" s="63">
        <f t="shared" si="26"/>
        <v>3.4678000000000004</v>
      </c>
      <c r="L57" s="63">
        <f t="shared" si="27"/>
        <v>5.7417070632347932E-2</v>
      </c>
      <c r="M57" s="70">
        <v>8.6129999999999995</v>
      </c>
      <c r="N57" s="70">
        <v>8.6859999999999999</v>
      </c>
      <c r="O57" s="63">
        <f t="shared" si="28"/>
        <v>3.4451999999999998</v>
      </c>
      <c r="P57" s="63">
        <f t="shared" si="29"/>
        <v>3.4744000000000002</v>
      </c>
      <c r="Q57" s="63">
        <f t="shared" si="48"/>
        <v>3.4598</v>
      </c>
      <c r="R57" s="63">
        <f t="shared" si="49"/>
        <v>2.0647518010647424E-2</v>
      </c>
      <c r="S57" s="70">
        <v>0.92700000000000005</v>
      </c>
      <c r="T57" s="70">
        <v>0.93799999999999994</v>
      </c>
      <c r="U57" s="63">
        <f t="shared" si="50"/>
        <v>0.37080000000000002</v>
      </c>
      <c r="V57" s="63">
        <f t="shared" si="51"/>
        <v>0.37519999999999998</v>
      </c>
      <c r="W57" s="63">
        <f t="shared" si="52"/>
        <v>0.373</v>
      </c>
      <c r="X57" s="63">
        <f t="shared" si="53"/>
        <v>3.1112698372207804E-3</v>
      </c>
      <c r="Y57" s="70">
        <v>0.90600000000000003</v>
      </c>
      <c r="Z57" s="70">
        <v>0.90600000000000003</v>
      </c>
      <c r="AA57" s="63">
        <f t="shared" si="36"/>
        <v>0.36240000000000006</v>
      </c>
      <c r="AB57" s="63">
        <f t="shared" si="37"/>
        <v>0.36240000000000006</v>
      </c>
      <c r="AC57" s="63">
        <f t="shared" si="54"/>
        <v>0.36240000000000006</v>
      </c>
      <c r="AD57" s="63">
        <f t="shared" si="55"/>
        <v>0</v>
      </c>
      <c r="AE57" s="70">
        <v>3.339</v>
      </c>
      <c r="AF57" s="70">
        <v>3.694</v>
      </c>
      <c r="AG57" s="63">
        <f t="shared" si="40"/>
        <v>1.3355999999999999</v>
      </c>
      <c r="AH57" s="63">
        <f t="shared" si="41"/>
        <v>1.4775999999999998</v>
      </c>
      <c r="AI57" s="63">
        <f t="shared" si="56"/>
        <v>1.4065999999999999</v>
      </c>
      <c r="AJ57" s="63">
        <f t="shared" si="57"/>
        <v>0.10040916292848968</v>
      </c>
      <c r="AK57" s="70">
        <v>0.57199999999999995</v>
      </c>
      <c r="AL57" s="70">
        <v>0.57199999999999995</v>
      </c>
      <c r="AM57" s="63">
        <f t="shared" si="44"/>
        <v>0.22879999999999998</v>
      </c>
      <c r="AN57" s="63">
        <f t="shared" si="45"/>
        <v>0.22879999999999998</v>
      </c>
      <c r="AO57" s="63">
        <f t="shared" si="58"/>
        <v>0.22879999999999998</v>
      </c>
      <c r="AP57" s="63">
        <f t="shared" si="59"/>
        <v>0</v>
      </c>
    </row>
    <row r="58" spans="1:42" ht="15.75" customHeight="1">
      <c r="A58" s="24">
        <v>5</v>
      </c>
      <c r="B58" s="24">
        <v>52</v>
      </c>
      <c r="C58" s="24" t="s">
        <v>51</v>
      </c>
      <c r="D58" s="24" t="s">
        <v>57</v>
      </c>
      <c r="E58" s="4">
        <v>400</v>
      </c>
      <c r="F58" s="85">
        <v>2</v>
      </c>
      <c r="G58" s="70">
        <v>0.7</v>
      </c>
      <c r="H58" s="70"/>
      <c r="I58" s="63">
        <f t="shared" si="24"/>
        <v>0.56000000000000005</v>
      </c>
      <c r="J58" s="63">
        <f t="shared" si="25"/>
        <v>0</v>
      </c>
      <c r="K58" s="63">
        <f t="shared" si="26"/>
        <v>0.28000000000000003</v>
      </c>
      <c r="L58" s="63">
        <f t="shared" si="27"/>
        <v>0.39597979746446665</v>
      </c>
      <c r="M58" s="70">
        <v>4.7210000000000001</v>
      </c>
      <c r="N58" s="70">
        <v>4.6870000000000003</v>
      </c>
      <c r="O58" s="63">
        <f t="shared" si="28"/>
        <v>3.7768000000000002</v>
      </c>
      <c r="P58" s="63">
        <f t="shared" si="29"/>
        <v>3.7496000000000005</v>
      </c>
      <c r="Q58" s="63">
        <f t="shared" si="48"/>
        <v>3.7632000000000003</v>
      </c>
      <c r="R58" s="63">
        <f t="shared" si="49"/>
        <v>1.9233304448273859E-2</v>
      </c>
      <c r="S58" s="70">
        <v>0.501</v>
      </c>
      <c r="T58" s="70">
        <v>0.48499999999999999</v>
      </c>
      <c r="U58" s="63">
        <f t="shared" si="50"/>
        <v>0.40079999999999999</v>
      </c>
      <c r="V58" s="63">
        <f t="shared" si="51"/>
        <v>0.38800000000000001</v>
      </c>
      <c r="W58" s="63">
        <f t="shared" si="52"/>
        <v>0.39439999999999997</v>
      </c>
      <c r="X58" s="63">
        <f t="shared" si="53"/>
        <v>9.0509667991877929E-3</v>
      </c>
      <c r="Y58" s="70">
        <v>0.89</v>
      </c>
      <c r="Z58" s="70">
        <v>0.89300000000000002</v>
      </c>
      <c r="AA58" s="63">
        <f t="shared" si="36"/>
        <v>0.71199999999999997</v>
      </c>
      <c r="AB58" s="63">
        <f t="shared" si="37"/>
        <v>0.71439999999999992</v>
      </c>
      <c r="AC58" s="63">
        <f t="shared" si="54"/>
        <v>0.71319999999999995</v>
      </c>
      <c r="AD58" s="63">
        <f t="shared" si="55"/>
        <v>1.6970562748476843E-3</v>
      </c>
      <c r="AE58" s="70"/>
      <c r="AF58" s="70"/>
      <c r="AG58" s="63">
        <f t="shared" si="40"/>
        <v>0</v>
      </c>
      <c r="AH58" s="63">
        <f t="shared" si="41"/>
        <v>0</v>
      </c>
      <c r="AI58" s="63">
        <f t="shared" si="56"/>
        <v>0</v>
      </c>
      <c r="AJ58" s="63">
        <f t="shared" si="57"/>
        <v>0</v>
      </c>
      <c r="AK58" s="70">
        <v>0.94399999999999995</v>
      </c>
      <c r="AL58" s="70">
        <v>0.92800000000000005</v>
      </c>
      <c r="AM58" s="63">
        <f t="shared" si="44"/>
        <v>0.75519999999999998</v>
      </c>
      <c r="AN58" s="63">
        <f t="shared" si="45"/>
        <v>0.74240000000000006</v>
      </c>
      <c r="AO58" s="63">
        <f t="shared" si="58"/>
        <v>0.74880000000000002</v>
      </c>
      <c r="AP58" s="63">
        <f t="shared" si="59"/>
        <v>9.050966799187753E-3</v>
      </c>
    </row>
    <row r="59" spans="1:42" ht="15.75" customHeight="1">
      <c r="A59" s="24">
        <v>5</v>
      </c>
      <c r="B59" s="24">
        <v>53</v>
      </c>
      <c r="C59" s="24" t="s">
        <v>52</v>
      </c>
      <c r="D59" s="24" t="s">
        <v>53</v>
      </c>
      <c r="E59" s="4">
        <v>400</v>
      </c>
      <c r="F59" s="85">
        <v>2</v>
      </c>
      <c r="G59" s="70">
        <v>1.3240000000000001</v>
      </c>
      <c r="H59" s="70">
        <v>0.999</v>
      </c>
      <c r="I59" s="63">
        <f t="shared" si="24"/>
        <v>1.0592000000000001</v>
      </c>
      <c r="J59" s="63">
        <f t="shared" si="25"/>
        <v>0.79920000000000002</v>
      </c>
      <c r="K59" s="63">
        <f t="shared" si="26"/>
        <v>0.92920000000000003</v>
      </c>
      <c r="L59" s="63">
        <f t="shared" si="27"/>
        <v>0.18384776310850309</v>
      </c>
      <c r="M59" s="70">
        <v>4.0190000000000001</v>
      </c>
      <c r="N59" s="70">
        <v>4.0289999999999999</v>
      </c>
      <c r="O59" s="63">
        <f t="shared" si="28"/>
        <v>3.2152000000000003</v>
      </c>
      <c r="P59" s="63">
        <f t="shared" si="29"/>
        <v>3.2231999999999998</v>
      </c>
      <c r="Q59" s="63">
        <f t="shared" si="48"/>
        <v>3.2191999999999998</v>
      </c>
      <c r="R59" s="63">
        <f t="shared" si="49"/>
        <v>5.6568542494920713E-3</v>
      </c>
      <c r="S59" s="70">
        <v>0.69899999999999995</v>
      </c>
      <c r="T59" s="70">
        <v>0.71099999999999997</v>
      </c>
      <c r="U59" s="63">
        <f t="shared" si="50"/>
        <v>0.55919999999999992</v>
      </c>
      <c r="V59" s="63">
        <f t="shared" si="51"/>
        <v>0.56879999999999997</v>
      </c>
      <c r="W59" s="63">
        <f t="shared" si="52"/>
        <v>0.56399999999999995</v>
      </c>
      <c r="X59" s="63">
        <f t="shared" si="53"/>
        <v>6.7882250993908932E-3</v>
      </c>
      <c r="Y59" s="70"/>
      <c r="Z59" s="70"/>
      <c r="AA59" s="63">
        <f t="shared" si="36"/>
        <v>0</v>
      </c>
      <c r="AB59" s="63">
        <f t="shared" si="37"/>
        <v>0</v>
      </c>
      <c r="AC59" s="63">
        <f t="shared" si="54"/>
        <v>0</v>
      </c>
      <c r="AD59" s="63">
        <f t="shared" si="55"/>
        <v>0</v>
      </c>
      <c r="AE59" s="70">
        <v>1.32</v>
      </c>
      <c r="AF59" s="70">
        <v>1.492</v>
      </c>
      <c r="AG59" s="63">
        <f t="shared" si="40"/>
        <v>1.056</v>
      </c>
      <c r="AH59" s="63">
        <f t="shared" si="41"/>
        <v>1.1936</v>
      </c>
      <c r="AI59" s="63">
        <f t="shared" si="56"/>
        <v>1.1248</v>
      </c>
      <c r="AJ59" s="63">
        <f t="shared" si="57"/>
        <v>9.7297893091268892E-2</v>
      </c>
      <c r="AK59" s="70"/>
      <c r="AL59" s="70"/>
      <c r="AM59" s="63">
        <f t="shared" si="44"/>
        <v>0</v>
      </c>
      <c r="AN59" s="63">
        <f t="shared" si="45"/>
        <v>0</v>
      </c>
      <c r="AO59" s="63">
        <f t="shared" si="58"/>
        <v>0</v>
      </c>
      <c r="AP59" s="63">
        <f t="shared" si="59"/>
        <v>0</v>
      </c>
    </row>
    <row r="60" spans="1:42" ht="15.75" customHeight="1">
      <c r="A60" s="24">
        <v>5</v>
      </c>
      <c r="B60" s="24">
        <v>54</v>
      </c>
      <c r="C60" s="24" t="s">
        <v>52</v>
      </c>
      <c r="D60" s="24" t="s">
        <v>57</v>
      </c>
      <c r="E60" s="4">
        <v>400</v>
      </c>
      <c r="F60" s="85">
        <v>2</v>
      </c>
      <c r="G60" s="70">
        <v>0.55200000000000005</v>
      </c>
      <c r="H60" s="70">
        <v>0.54900000000000004</v>
      </c>
      <c r="I60" s="63">
        <f t="shared" si="24"/>
        <v>0.44160000000000005</v>
      </c>
      <c r="J60" s="63">
        <f t="shared" si="25"/>
        <v>0.43920000000000003</v>
      </c>
      <c r="K60" s="63">
        <f t="shared" si="26"/>
        <v>0.44040000000000001</v>
      </c>
      <c r="L60" s="63">
        <f t="shared" si="27"/>
        <v>1.6970562748477233E-3</v>
      </c>
      <c r="M60" s="70">
        <v>5.524</v>
      </c>
      <c r="N60" s="70">
        <v>5.5279999999999996</v>
      </c>
      <c r="O60" s="63">
        <f t="shared" si="28"/>
        <v>4.4192</v>
      </c>
      <c r="P60" s="63">
        <f t="shared" si="29"/>
        <v>4.4223999999999997</v>
      </c>
      <c r="Q60" s="63">
        <f t="shared" si="48"/>
        <v>4.4207999999999998</v>
      </c>
      <c r="R60" s="63">
        <f t="shared" si="49"/>
        <v>2.2627416997967028E-3</v>
      </c>
      <c r="S60" s="70">
        <v>0.73699999999999999</v>
      </c>
      <c r="T60" s="70">
        <v>0.73299999999999998</v>
      </c>
      <c r="U60" s="63">
        <f t="shared" si="50"/>
        <v>0.58960000000000001</v>
      </c>
      <c r="V60" s="63">
        <f t="shared" si="51"/>
        <v>0.58640000000000003</v>
      </c>
      <c r="W60" s="63">
        <f t="shared" si="52"/>
        <v>0.58800000000000008</v>
      </c>
      <c r="X60" s="63">
        <f t="shared" si="53"/>
        <v>2.2627416997969383E-3</v>
      </c>
      <c r="Y60" s="70">
        <v>0.89300000000000002</v>
      </c>
      <c r="Z60" s="70">
        <v>0.88900000000000001</v>
      </c>
      <c r="AA60" s="63">
        <f t="shared" si="36"/>
        <v>0.71439999999999992</v>
      </c>
      <c r="AB60" s="63">
        <f t="shared" si="37"/>
        <v>0.71120000000000005</v>
      </c>
      <c r="AC60" s="63">
        <f t="shared" si="54"/>
        <v>0.71279999999999999</v>
      </c>
      <c r="AD60" s="63">
        <f t="shared" si="55"/>
        <v>2.2627416997968598E-3</v>
      </c>
      <c r="AE60" s="70">
        <v>0.84899999999999998</v>
      </c>
      <c r="AF60" s="70">
        <v>0.76100000000000001</v>
      </c>
      <c r="AG60" s="63">
        <f t="shared" si="40"/>
        <v>0.67919999999999991</v>
      </c>
      <c r="AH60" s="63">
        <f t="shared" si="41"/>
        <v>0.60880000000000001</v>
      </c>
      <c r="AI60" s="63">
        <f t="shared" si="56"/>
        <v>0.64399999999999991</v>
      </c>
      <c r="AJ60" s="63">
        <f t="shared" si="57"/>
        <v>4.9780317395532882E-2</v>
      </c>
      <c r="AK60" s="70">
        <v>1.0289999999999999</v>
      </c>
      <c r="AL60" s="70">
        <v>1.042</v>
      </c>
      <c r="AM60" s="63">
        <f t="shared" si="44"/>
        <v>0.82319999999999993</v>
      </c>
      <c r="AN60" s="63">
        <f t="shared" si="45"/>
        <v>0.83360000000000001</v>
      </c>
      <c r="AO60" s="63">
        <f t="shared" si="58"/>
        <v>0.82840000000000003</v>
      </c>
      <c r="AP60" s="63">
        <f t="shared" si="59"/>
        <v>7.3539105243401477E-3</v>
      </c>
    </row>
    <row r="61" spans="1:42" ht="15.75" customHeight="1">
      <c r="A61" s="24">
        <v>5</v>
      </c>
      <c r="B61" s="24">
        <v>55</v>
      </c>
      <c r="C61" s="24" t="s">
        <v>54</v>
      </c>
      <c r="D61" s="24" t="s">
        <v>49</v>
      </c>
      <c r="E61" s="4">
        <v>400</v>
      </c>
      <c r="F61" s="85">
        <v>1</v>
      </c>
      <c r="G61" s="70">
        <v>7.6520000000000001</v>
      </c>
      <c r="H61" s="70">
        <v>7.5250000000000004</v>
      </c>
      <c r="I61" s="63">
        <f t="shared" si="24"/>
        <v>3.0608</v>
      </c>
      <c r="J61" s="63">
        <f t="shared" si="25"/>
        <v>3.01</v>
      </c>
      <c r="K61" s="63">
        <f t="shared" si="26"/>
        <v>3.0354000000000001</v>
      </c>
      <c r="L61" s="63">
        <f t="shared" si="27"/>
        <v>3.592102448427674E-2</v>
      </c>
      <c r="M61" s="70">
        <v>8.766</v>
      </c>
      <c r="N61" s="70">
        <v>8.7929999999999993</v>
      </c>
      <c r="O61" s="63">
        <f t="shared" si="28"/>
        <v>3.5064000000000002</v>
      </c>
      <c r="P61" s="63">
        <f t="shared" si="29"/>
        <v>3.5171999999999999</v>
      </c>
      <c r="Q61" s="63">
        <f t="shared" si="48"/>
        <v>3.5118</v>
      </c>
      <c r="R61" s="63">
        <f t="shared" si="49"/>
        <v>7.6367532368144999E-3</v>
      </c>
      <c r="S61" s="70">
        <v>0.91900000000000004</v>
      </c>
      <c r="T61" s="70">
        <v>0.93500000000000005</v>
      </c>
      <c r="U61" s="63">
        <f t="shared" si="50"/>
        <v>0.36760000000000004</v>
      </c>
      <c r="V61" s="63">
        <f t="shared" si="51"/>
        <v>0.374</v>
      </c>
      <c r="W61" s="63">
        <f t="shared" si="52"/>
        <v>0.37080000000000002</v>
      </c>
      <c r="X61" s="63">
        <f t="shared" si="53"/>
        <v>4.5254833995938765E-3</v>
      </c>
      <c r="Y61" s="70">
        <v>0.877</v>
      </c>
      <c r="Z61" s="70"/>
      <c r="AA61" s="63">
        <f t="shared" si="36"/>
        <v>0.3508</v>
      </c>
      <c r="AB61" s="63">
        <f t="shared" si="37"/>
        <v>0</v>
      </c>
      <c r="AC61" s="63">
        <f t="shared" si="54"/>
        <v>0.1754</v>
      </c>
      <c r="AD61" s="63">
        <f t="shared" si="55"/>
        <v>0.24805305884024087</v>
      </c>
      <c r="AE61" s="70">
        <v>2.3839999999999999</v>
      </c>
      <c r="AF61" s="70">
        <v>2.6429999999999998</v>
      </c>
      <c r="AG61" s="63">
        <f t="shared" si="40"/>
        <v>0.95359999999999989</v>
      </c>
      <c r="AH61" s="63">
        <f t="shared" si="41"/>
        <v>1.0571999999999999</v>
      </c>
      <c r="AI61" s="63">
        <f t="shared" si="56"/>
        <v>1.0053999999999998</v>
      </c>
      <c r="AJ61" s="63">
        <f t="shared" si="57"/>
        <v>7.3256262530926347E-2</v>
      </c>
      <c r="AK61" s="70"/>
      <c r="AL61" s="70"/>
      <c r="AM61" s="63">
        <f t="shared" si="44"/>
        <v>0</v>
      </c>
      <c r="AN61" s="63">
        <f t="shared" si="45"/>
        <v>0</v>
      </c>
      <c r="AO61" s="63">
        <f t="shared" si="58"/>
        <v>0</v>
      </c>
      <c r="AP61" s="63">
        <f t="shared" si="59"/>
        <v>0</v>
      </c>
    </row>
    <row r="62" spans="1:42" ht="15.75" customHeight="1">
      <c r="A62" s="24">
        <v>5</v>
      </c>
      <c r="B62" s="24">
        <v>56</v>
      </c>
      <c r="C62" s="24" t="s">
        <v>54</v>
      </c>
      <c r="D62" s="24" t="s">
        <v>57</v>
      </c>
      <c r="E62" s="4">
        <v>400</v>
      </c>
      <c r="F62" s="85">
        <v>2</v>
      </c>
      <c r="G62" s="70">
        <v>0.63</v>
      </c>
      <c r="H62" s="70">
        <v>0.55100000000000005</v>
      </c>
      <c r="I62" s="63">
        <f t="shared" si="24"/>
        <v>0.504</v>
      </c>
      <c r="J62" s="63">
        <f t="shared" si="25"/>
        <v>0.44080000000000003</v>
      </c>
      <c r="K62" s="63">
        <f t="shared" si="26"/>
        <v>0.47240000000000004</v>
      </c>
      <c r="L62" s="63">
        <f t="shared" si="27"/>
        <v>4.4689148570989788E-2</v>
      </c>
      <c r="M62" s="70">
        <v>5.2869999999999999</v>
      </c>
      <c r="N62" s="70">
        <v>5.2649999999999997</v>
      </c>
      <c r="O62" s="63">
        <f t="shared" si="28"/>
        <v>4.2296000000000005</v>
      </c>
      <c r="P62" s="63">
        <f t="shared" si="29"/>
        <v>4.2119999999999997</v>
      </c>
      <c r="Q62" s="63">
        <f t="shared" si="48"/>
        <v>4.2208000000000006</v>
      </c>
      <c r="R62" s="63">
        <f t="shared" si="49"/>
        <v>1.244507934888375E-2</v>
      </c>
      <c r="S62" s="70">
        <v>0.751</v>
      </c>
      <c r="T62" s="70">
        <v>0.71699999999999997</v>
      </c>
      <c r="U62" s="63">
        <f t="shared" si="50"/>
        <v>0.6008</v>
      </c>
      <c r="V62" s="63">
        <f t="shared" si="51"/>
        <v>0.5736</v>
      </c>
      <c r="W62" s="63">
        <f t="shared" si="52"/>
        <v>0.58719999999999994</v>
      </c>
      <c r="X62" s="63">
        <f t="shared" si="53"/>
        <v>1.9233304448274095E-2</v>
      </c>
      <c r="Y62" s="70">
        <v>0.91900000000000004</v>
      </c>
      <c r="Z62" s="70">
        <v>0.91900000000000004</v>
      </c>
      <c r="AA62" s="63">
        <f t="shared" si="36"/>
        <v>0.73520000000000008</v>
      </c>
      <c r="AB62" s="63">
        <f t="shared" si="37"/>
        <v>0.73520000000000008</v>
      </c>
      <c r="AC62" s="63">
        <f t="shared" si="54"/>
        <v>0.73520000000000008</v>
      </c>
      <c r="AD62" s="63">
        <f t="shared" si="55"/>
        <v>0</v>
      </c>
      <c r="AE62" s="70">
        <v>0.64700000000000002</v>
      </c>
      <c r="AF62" s="70"/>
      <c r="AG62" s="63">
        <f t="shared" si="40"/>
        <v>0.51760000000000006</v>
      </c>
      <c r="AH62" s="63">
        <f t="shared" si="41"/>
        <v>0</v>
      </c>
      <c r="AI62" s="63">
        <f t="shared" si="56"/>
        <v>0.25880000000000003</v>
      </c>
      <c r="AJ62" s="63">
        <f t="shared" si="57"/>
        <v>0.36599846994215701</v>
      </c>
      <c r="AK62" s="70"/>
      <c r="AL62" s="70"/>
      <c r="AM62" s="63">
        <f t="shared" si="44"/>
        <v>0</v>
      </c>
      <c r="AN62" s="63">
        <f t="shared" si="45"/>
        <v>0</v>
      </c>
      <c r="AO62" s="63">
        <f t="shared" si="58"/>
        <v>0</v>
      </c>
      <c r="AP62" s="63">
        <f t="shared" si="59"/>
        <v>0</v>
      </c>
    </row>
    <row r="63" spans="1:42" ht="15.75" customHeight="1">
      <c r="A63" s="24">
        <v>5</v>
      </c>
      <c r="B63" s="24">
        <v>57</v>
      </c>
      <c r="C63" s="24" t="s">
        <v>55</v>
      </c>
      <c r="D63" s="24" t="s">
        <v>49</v>
      </c>
      <c r="E63" s="4">
        <v>400</v>
      </c>
      <c r="F63" s="85">
        <v>1</v>
      </c>
      <c r="G63" s="70">
        <v>4.7969999999999997</v>
      </c>
      <c r="H63" s="70">
        <v>4.7050000000000001</v>
      </c>
      <c r="I63" s="63">
        <f t="shared" si="24"/>
        <v>1.9188000000000001</v>
      </c>
      <c r="J63" s="63">
        <f t="shared" si="25"/>
        <v>1.8819999999999999</v>
      </c>
      <c r="K63" s="63">
        <f t="shared" si="26"/>
        <v>1.9003999999999999</v>
      </c>
      <c r="L63" s="63">
        <f t="shared" si="27"/>
        <v>2.6021529547665068E-2</v>
      </c>
      <c r="M63" s="70">
        <v>5.3150000000000004</v>
      </c>
      <c r="N63" s="70">
        <v>5.3620000000000001</v>
      </c>
      <c r="O63" s="63">
        <f t="shared" si="28"/>
        <v>2.1259999999999999</v>
      </c>
      <c r="P63" s="63">
        <f t="shared" si="29"/>
        <v>2.1448</v>
      </c>
      <c r="Q63" s="63">
        <f t="shared" si="48"/>
        <v>2.1353999999999997</v>
      </c>
      <c r="R63" s="63">
        <f t="shared" si="49"/>
        <v>1.32936074863072E-2</v>
      </c>
      <c r="S63" s="70">
        <v>0.71</v>
      </c>
      <c r="T63" s="70">
        <v>0.77100000000000002</v>
      </c>
      <c r="U63" s="63">
        <f t="shared" si="50"/>
        <v>0.28399999999999997</v>
      </c>
      <c r="V63" s="63">
        <f t="shared" si="51"/>
        <v>0.30840000000000001</v>
      </c>
      <c r="W63" s="63">
        <f t="shared" si="52"/>
        <v>0.29620000000000002</v>
      </c>
      <c r="X63" s="63">
        <f t="shared" si="53"/>
        <v>1.7253405460951783E-2</v>
      </c>
      <c r="Y63" s="70"/>
      <c r="Z63" s="70"/>
      <c r="AA63" s="63">
        <f t="shared" si="36"/>
        <v>0</v>
      </c>
      <c r="AB63" s="63">
        <f t="shared" si="37"/>
        <v>0</v>
      </c>
      <c r="AC63" s="63">
        <f t="shared" si="54"/>
        <v>0</v>
      </c>
      <c r="AD63" s="63">
        <f t="shared" si="55"/>
        <v>0</v>
      </c>
      <c r="AE63" s="70">
        <v>1.722</v>
      </c>
      <c r="AF63" s="70">
        <v>1.85</v>
      </c>
      <c r="AG63" s="63">
        <f t="shared" si="40"/>
        <v>0.68879999999999997</v>
      </c>
      <c r="AH63" s="63">
        <f t="shared" si="41"/>
        <v>0.74</v>
      </c>
      <c r="AI63" s="63">
        <f t="shared" si="56"/>
        <v>0.71439999999999992</v>
      </c>
      <c r="AJ63" s="63">
        <f t="shared" si="57"/>
        <v>3.6203867196751255E-2</v>
      </c>
      <c r="AK63" s="70">
        <v>1.1279999999999999</v>
      </c>
      <c r="AL63" s="70">
        <v>1.139</v>
      </c>
      <c r="AM63" s="63">
        <f t="shared" si="44"/>
        <v>0.45119999999999993</v>
      </c>
      <c r="AN63" s="63">
        <f t="shared" si="45"/>
        <v>0.4556</v>
      </c>
      <c r="AO63" s="63">
        <f t="shared" si="58"/>
        <v>0.45339999999999997</v>
      </c>
      <c r="AP63" s="63">
        <f t="shared" si="59"/>
        <v>3.1112698372208589E-3</v>
      </c>
    </row>
    <row r="64" spans="1:42" ht="15.75" customHeight="1">
      <c r="A64" s="24">
        <v>5</v>
      </c>
      <c r="B64" s="24">
        <v>58</v>
      </c>
      <c r="C64" s="24" t="s">
        <v>55</v>
      </c>
      <c r="D64" s="24" t="s">
        <v>57</v>
      </c>
      <c r="E64" s="4">
        <v>400</v>
      </c>
      <c r="F64" s="85">
        <v>2</v>
      </c>
      <c r="G64" s="70"/>
      <c r="H64" s="70">
        <v>0.55500000000000005</v>
      </c>
      <c r="I64" s="63">
        <f t="shared" si="24"/>
        <v>0</v>
      </c>
      <c r="J64" s="63">
        <f t="shared" si="25"/>
        <v>0.44400000000000006</v>
      </c>
      <c r="K64" s="63">
        <f t="shared" si="26"/>
        <v>0.22200000000000003</v>
      </c>
      <c r="L64" s="63">
        <f t="shared" si="27"/>
        <v>0.31395541084682715</v>
      </c>
      <c r="M64" s="70">
        <v>3.11</v>
      </c>
      <c r="N64" s="70">
        <v>3.0720000000000001</v>
      </c>
      <c r="O64" s="63">
        <f t="shared" si="28"/>
        <v>2.488</v>
      </c>
      <c r="P64" s="63">
        <f t="shared" si="29"/>
        <v>2.4575999999999998</v>
      </c>
      <c r="Q64" s="63">
        <f t="shared" si="48"/>
        <v>2.4727999999999999</v>
      </c>
      <c r="R64" s="63">
        <f t="shared" si="49"/>
        <v>2.1496046148071189E-2</v>
      </c>
      <c r="S64" s="70">
        <v>0.63100000000000001</v>
      </c>
      <c r="T64" s="70">
        <v>0.59499999999999997</v>
      </c>
      <c r="U64" s="63">
        <f t="shared" si="50"/>
        <v>0.50480000000000003</v>
      </c>
      <c r="V64" s="63">
        <f t="shared" si="51"/>
        <v>0.47599999999999998</v>
      </c>
      <c r="W64" s="63">
        <f t="shared" si="52"/>
        <v>0.4904</v>
      </c>
      <c r="X64" s="63">
        <f t="shared" si="53"/>
        <v>2.0364675298172603E-2</v>
      </c>
      <c r="Y64" s="70">
        <v>0.91500000000000004</v>
      </c>
      <c r="Z64" s="70">
        <v>0.91500000000000004</v>
      </c>
      <c r="AA64" s="63">
        <f t="shared" si="36"/>
        <v>0.73199999999999998</v>
      </c>
      <c r="AB64" s="63">
        <f t="shared" si="37"/>
        <v>0.73199999999999998</v>
      </c>
      <c r="AC64" s="63">
        <f t="shared" si="54"/>
        <v>0.73199999999999998</v>
      </c>
      <c r="AD64" s="63">
        <f t="shared" si="55"/>
        <v>0</v>
      </c>
      <c r="AE64" s="70"/>
      <c r="AF64" s="70"/>
      <c r="AG64" s="63">
        <f t="shared" si="40"/>
        <v>0</v>
      </c>
      <c r="AH64" s="63">
        <f t="shared" si="41"/>
        <v>0</v>
      </c>
      <c r="AI64" s="63">
        <f t="shared" si="56"/>
        <v>0</v>
      </c>
      <c r="AJ64" s="63">
        <f t="shared" si="57"/>
        <v>0</v>
      </c>
      <c r="AK64" s="70">
        <v>1.1319999999999999</v>
      </c>
      <c r="AL64" s="70">
        <v>1.129</v>
      </c>
      <c r="AM64" s="63">
        <f t="shared" si="44"/>
        <v>0.90559999999999996</v>
      </c>
      <c r="AN64" s="63">
        <f t="shared" si="45"/>
        <v>0.9032</v>
      </c>
      <c r="AO64" s="63">
        <f t="shared" si="58"/>
        <v>0.90439999999999998</v>
      </c>
      <c r="AP64" s="63">
        <f t="shared" si="59"/>
        <v>1.6970562748476843E-3</v>
      </c>
    </row>
    <row r="65" spans="1:42" ht="15.75" customHeight="1">
      <c r="A65" s="24">
        <v>5</v>
      </c>
      <c r="B65" s="24">
        <v>59</v>
      </c>
      <c r="C65" s="24" t="s">
        <v>56</v>
      </c>
      <c r="D65" s="24" t="s">
        <v>49</v>
      </c>
      <c r="E65" s="4">
        <v>400</v>
      </c>
      <c r="F65" s="85">
        <v>1</v>
      </c>
      <c r="G65" s="70">
        <v>10.541</v>
      </c>
      <c r="H65" s="70">
        <v>10.582000000000001</v>
      </c>
      <c r="I65" s="63">
        <f t="shared" si="24"/>
        <v>4.2164000000000001</v>
      </c>
      <c r="J65" s="63">
        <f t="shared" si="25"/>
        <v>4.2328000000000001</v>
      </c>
      <c r="K65" s="63">
        <f t="shared" si="26"/>
        <v>4.2246000000000006</v>
      </c>
      <c r="L65" s="63">
        <f t="shared" si="27"/>
        <v>1.1596551211459359E-2</v>
      </c>
      <c r="M65" s="70">
        <v>9.984</v>
      </c>
      <c r="N65" s="70">
        <v>10.006</v>
      </c>
      <c r="O65" s="63">
        <f t="shared" si="28"/>
        <v>3.9935999999999998</v>
      </c>
      <c r="P65" s="63">
        <f t="shared" si="29"/>
        <v>4.0023999999999997</v>
      </c>
      <c r="Q65" s="63">
        <f t="shared" si="48"/>
        <v>3.9979999999999998</v>
      </c>
      <c r="R65" s="63">
        <f t="shared" si="49"/>
        <v>6.2225396744415608E-3</v>
      </c>
      <c r="S65" s="70">
        <v>1.0269999999999999</v>
      </c>
      <c r="T65" s="70">
        <v>1.0640000000000001</v>
      </c>
      <c r="U65" s="63">
        <f t="shared" si="50"/>
        <v>0.41079999999999994</v>
      </c>
      <c r="V65" s="63">
        <f t="shared" si="51"/>
        <v>0.42560000000000003</v>
      </c>
      <c r="W65" s="63">
        <f t="shared" si="52"/>
        <v>0.41820000000000002</v>
      </c>
      <c r="X65" s="63">
        <f t="shared" si="53"/>
        <v>1.0465180361560968E-2</v>
      </c>
      <c r="Y65" s="70">
        <v>0.92300000000000004</v>
      </c>
      <c r="Z65" s="70">
        <v>0.92300000000000004</v>
      </c>
      <c r="AA65" s="63">
        <f t="shared" si="36"/>
        <v>0.36920000000000003</v>
      </c>
      <c r="AB65" s="63">
        <f t="shared" si="37"/>
        <v>0.36920000000000003</v>
      </c>
      <c r="AC65" s="63">
        <f t="shared" si="54"/>
        <v>0.36920000000000003</v>
      </c>
      <c r="AD65" s="63">
        <f t="shared" si="55"/>
        <v>0</v>
      </c>
      <c r="AE65" s="70">
        <v>4.157</v>
      </c>
      <c r="AF65" s="70">
        <v>4.5590000000000002</v>
      </c>
      <c r="AG65" s="63">
        <f t="shared" si="40"/>
        <v>1.6628000000000001</v>
      </c>
      <c r="AH65" s="63">
        <f t="shared" si="41"/>
        <v>1.8236000000000001</v>
      </c>
      <c r="AI65" s="63">
        <f t="shared" si="56"/>
        <v>1.7432000000000001</v>
      </c>
      <c r="AJ65" s="63">
        <f t="shared" si="57"/>
        <v>0.11370277041479689</v>
      </c>
      <c r="AK65" s="70">
        <v>3.327</v>
      </c>
      <c r="AL65" s="70">
        <v>3.3719999999999999</v>
      </c>
      <c r="AM65" s="63">
        <f t="shared" si="44"/>
        <v>1.3308</v>
      </c>
      <c r="AN65" s="63">
        <f t="shared" si="45"/>
        <v>1.3488</v>
      </c>
      <c r="AO65" s="63">
        <f t="shared" si="58"/>
        <v>1.3397999999999999</v>
      </c>
      <c r="AP65" s="63">
        <f t="shared" si="59"/>
        <v>1.2727922061357868E-2</v>
      </c>
    </row>
    <row r="66" spans="1:42" ht="15.75" customHeight="1">
      <c r="A66" s="24">
        <v>5</v>
      </c>
      <c r="B66" s="24">
        <v>60</v>
      </c>
      <c r="C66" s="24" t="s">
        <v>56</v>
      </c>
      <c r="D66" s="24" t="s">
        <v>57</v>
      </c>
      <c r="E66" s="4">
        <v>400</v>
      </c>
      <c r="F66" s="85">
        <v>2</v>
      </c>
      <c r="G66" s="70">
        <v>0.71</v>
      </c>
      <c r="H66" s="70">
        <v>0.55400000000000005</v>
      </c>
      <c r="I66" s="63">
        <f t="shared" si="24"/>
        <v>0.56799999999999995</v>
      </c>
      <c r="J66" s="63">
        <f t="shared" si="25"/>
        <v>0.44320000000000004</v>
      </c>
      <c r="K66" s="63">
        <f t="shared" si="26"/>
        <v>0.50560000000000005</v>
      </c>
      <c r="L66" s="63">
        <f t="shared" si="27"/>
        <v>8.8246926292080766E-2</v>
      </c>
      <c r="M66" s="70">
        <v>6.9420000000000002</v>
      </c>
      <c r="N66" s="70">
        <v>6.8789999999999996</v>
      </c>
      <c r="O66" s="63">
        <f t="shared" si="28"/>
        <v>5.5536000000000003</v>
      </c>
      <c r="P66" s="63">
        <f t="shared" si="29"/>
        <v>5.5031999999999996</v>
      </c>
      <c r="Q66" s="63">
        <f t="shared" si="48"/>
        <v>5.5283999999999995</v>
      </c>
      <c r="R66" s="63">
        <f t="shared" si="49"/>
        <v>3.5638181771802467E-2</v>
      </c>
      <c r="S66" s="70">
        <v>0.73199999999999998</v>
      </c>
      <c r="T66" s="70">
        <v>0.66</v>
      </c>
      <c r="U66" s="63">
        <f t="shared" si="50"/>
        <v>0.58560000000000001</v>
      </c>
      <c r="V66" s="63">
        <f t="shared" si="51"/>
        <v>0.52800000000000002</v>
      </c>
      <c r="W66" s="63">
        <f t="shared" si="52"/>
        <v>0.55679999999999996</v>
      </c>
      <c r="X66" s="63">
        <f t="shared" si="53"/>
        <v>4.072935059634513E-2</v>
      </c>
      <c r="Y66" s="70"/>
      <c r="Z66" s="70"/>
      <c r="AA66" s="63">
        <f t="shared" si="36"/>
        <v>0</v>
      </c>
      <c r="AB66" s="63">
        <f t="shared" si="37"/>
        <v>0</v>
      </c>
      <c r="AC66" s="63">
        <f t="shared" si="54"/>
        <v>0</v>
      </c>
      <c r="AD66" s="63">
        <f t="shared" si="55"/>
        <v>0</v>
      </c>
      <c r="AE66" s="70">
        <v>0.83199999999999996</v>
      </c>
      <c r="AF66" s="70"/>
      <c r="AG66" s="63">
        <f t="shared" si="40"/>
        <v>0.66559999999999997</v>
      </c>
      <c r="AH66" s="63">
        <f t="shared" si="41"/>
        <v>0</v>
      </c>
      <c r="AI66" s="63">
        <f t="shared" si="56"/>
        <v>0.33279999999999998</v>
      </c>
      <c r="AJ66" s="63">
        <f t="shared" si="57"/>
        <v>0.47065027355776601</v>
      </c>
      <c r="AK66" s="70"/>
      <c r="AL66" s="70">
        <v>0.83</v>
      </c>
      <c r="AM66" s="63">
        <f t="shared" si="44"/>
        <v>0</v>
      </c>
      <c r="AN66" s="63">
        <f t="shared" si="45"/>
        <v>0.66400000000000003</v>
      </c>
      <c r="AO66" s="63">
        <f t="shared" si="58"/>
        <v>0.33200000000000002</v>
      </c>
      <c r="AP66" s="63">
        <f t="shared" si="59"/>
        <v>0.46951890270786761</v>
      </c>
    </row>
  </sheetData>
  <sortState ref="A5:AP64">
    <sortCondition ref="A5:A64"/>
    <sortCondition ref="C5:C64"/>
  </sortState>
  <mergeCells count="22">
    <mergeCell ref="AG2:AH2"/>
    <mergeCell ref="AK2:AL2"/>
    <mergeCell ref="AM2:AN2"/>
    <mergeCell ref="M2:N2"/>
    <mergeCell ref="O2:P2"/>
    <mergeCell ref="S2:T2"/>
    <mergeCell ref="U2:V2"/>
    <mergeCell ref="Y2:Z2"/>
    <mergeCell ref="AA2:AB2"/>
    <mergeCell ref="AE2:AF2"/>
    <mergeCell ref="G2:H2"/>
    <mergeCell ref="I2:J2"/>
    <mergeCell ref="A1:A2"/>
    <mergeCell ref="B1:B2"/>
    <mergeCell ref="E1:E2"/>
    <mergeCell ref="F1:F2"/>
    <mergeCell ref="G1:L1"/>
    <mergeCell ref="M1:R1"/>
    <mergeCell ref="S1:X1"/>
    <mergeCell ref="Y1:AD1"/>
    <mergeCell ref="AE1:AJ1"/>
    <mergeCell ref="AK1:AP1"/>
  </mergeCells>
  <phoneticPr fontId="1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66"/>
  <sheetViews>
    <sheetView tabSelected="1" zoomScale="115" zoomScaleNormal="115" workbookViewId="0">
      <selection activeCell="I12" sqref="I12"/>
    </sheetView>
  </sheetViews>
  <sheetFormatPr defaultColWidth="14.42578125" defaultRowHeight="15.75" customHeight="1"/>
  <cols>
    <col min="1" max="1" width="6.28515625" customWidth="1"/>
    <col min="2" max="2" width="8.5703125" customWidth="1"/>
    <col min="3" max="3" width="6.5703125" customWidth="1"/>
    <col min="4" max="4" width="7" customWidth="1"/>
    <col min="5" max="5" width="5.5703125" customWidth="1"/>
    <col min="6" max="6" width="4.5703125" customWidth="1"/>
    <col min="7" max="36" width="8.7109375" customWidth="1"/>
  </cols>
  <sheetData>
    <row r="1" spans="1:36" ht="12.75">
      <c r="A1" s="129" t="s">
        <v>36</v>
      </c>
      <c r="B1" s="129" t="s">
        <v>37</v>
      </c>
      <c r="C1" s="23"/>
      <c r="D1" s="23"/>
      <c r="E1" s="139" t="s">
        <v>60</v>
      </c>
      <c r="F1" s="139" t="s">
        <v>61</v>
      </c>
      <c r="G1" s="146" t="s">
        <v>129</v>
      </c>
      <c r="H1" s="122"/>
      <c r="I1" s="122"/>
      <c r="J1" s="122"/>
      <c r="K1" s="122"/>
      <c r="L1" s="123"/>
      <c r="M1" s="142" t="s">
        <v>130</v>
      </c>
      <c r="N1" s="122"/>
      <c r="O1" s="122"/>
      <c r="P1" s="122"/>
      <c r="Q1" s="122"/>
      <c r="R1" s="123"/>
      <c r="S1" s="143" t="s">
        <v>131</v>
      </c>
      <c r="T1" s="122"/>
      <c r="U1" s="122"/>
      <c r="V1" s="122"/>
      <c r="W1" s="122"/>
      <c r="X1" s="123"/>
      <c r="Y1" s="145" t="s">
        <v>133</v>
      </c>
      <c r="Z1" s="122"/>
      <c r="AA1" s="122"/>
      <c r="AB1" s="122"/>
      <c r="AC1" s="122"/>
      <c r="AD1" s="123"/>
      <c r="AE1" s="144" t="s">
        <v>132</v>
      </c>
      <c r="AF1" s="122"/>
      <c r="AG1" s="122"/>
      <c r="AH1" s="122"/>
      <c r="AI1" s="122"/>
      <c r="AJ1" s="123"/>
    </row>
    <row r="2" spans="1:36" ht="12.75">
      <c r="A2" s="130"/>
      <c r="B2" s="130"/>
      <c r="C2" s="23" t="s">
        <v>38</v>
      </c>
      <c r="D2" s="23" t="s">
        <v>39</v>
      </c>
      <c r="E2" s="130"/>
      <c r="F2" s="130"/>
      <c r="G2" s="133" t="s">
        <v>62</v>
      </c>
      <c r="H2" s="123"/>
      <c r="I2" s="133" t="s">
        <v>63</v>
      </c>
      <c r="J2" s="123"/>
      <c r="K2" s="23" t="s">
        <v>64</v>
      </c>
      <c r="L2" s="23" t="s">
        <v>65</v>
      </c>
      <c r="M2" s="133" t="s">
        <v>62</v>
      </c>
      <c r="N2" s="123"/>
      <c r="O2" s="133" t="s">
        <v>63</v>
      </c>
      <c r="P2" s="123"/>
      <c r="Q2" s="23" t="s">
        <v>64</v>
      </c>
      <c r="R2" s="23" t="s">
        <v>65</v>
      </c>
      <c r="S2" s="133" t="s">
        <v>62</v>
      </c>
      <c r="T2" s="123"/>
      <c r="U2" s="133" t="s">
        <v>63</v>
      </c>
      <c r="V2" s="123"/>
      <c r="W2" s="23" t="s">
        <v>64</v>
      </c>
      <c r="X2" s="23" t="s">
        <v>65</v>
      </c>
      <c r="Y2" s="133" t="s">
        <v>62</v>
      </c>
      <c r="Z2" s="123"/>
      <c r="AA2" s="133" t="s">
        <v>63</v>
      </c>
      <c r="AB2" s="123"/>
      <c r="AC2" s="23" t="s">
        <v>64</v>
      </c>
      <c r="AD2" s="23" t="s">
        <v>65</v>
      </c>
      <c r="AE2" s="133" t="s">
        <v>62</v>
      </c>
      <c r="AF2" s="123"/>
      <c r="AG2" s="133" t="s">
        <v>63</v>
      </c>
      <c r="AH2" s="123"/>
      <c r="AI2" s="23" t="s">
        <v>64</v>
      </c>
      <c r="AJ2" s="23" t="s">
        <v>65</v>
      </c>
    </row>
    <row r="3" spans="1:36" ht="12.75">
      <c r="A3" s="24">
        <v>1</v>
      </c>
      <c r="B3" s="8">
        <v>1</v>
      </c>
      <c r="C3" s="9" t="s">
        <v>48</v>
      </c>
      <c r="D3" s="9" t="s">
        <v>49</v>
      </c>
      <c r="E3" s="4">
        <v>400</v>
      </c>
      <c r="F3" s="9">
        <v>1</v>
      </c>
      <c r="G3" s="64">
        <v>6.7380000000000004</v>
      </c>
      <c r="H3" s="64">
        <v>6.7190000000000003</v>
      </c>
      <c r="I3" s="63">
        <f t="shared" ref="I3:I14" si="0">E3*F3*G3/1000</f>
        <v>2.6952000000000003</v>
      </c>
      <c r="J3" s="63">
        <f t="shared" ref="J3:J14" si="1">E3*F3*H3/1000</f>
        <v>2.6875999999999998</v>
      </c>
      <c r="K3" s="63">
        <f t="shared" ref="K3:K14" si="2">AVERAGE(I3:J3)</f>
        <v>2.6913999999999998</v>
      </c>
      <c r="L3" s="63">
        <f t="shared" ref="L3:L14" si="3">STDEV(I3:J3)</f>
        <v>5.3740115370181111E-3</v>
      </c>
      <c r="M3" s="64">
        <v>0.79800000000000004</v>
      </c>
      <c r="N3" s="64">
        <v>0.79500000000000004</v>
      </c>
      <c r="O3" s="63">
        <f t="shared" ref="O3:O14" si="4">M3*E3*F3/1000</f>
        <v>0.31920000000000004</v>
      </c>
      <c r="P3" s="63">
        <f t="shared" ref="P3:P14" si="5">N3*E3*F3/1000</f>
        <v>0.318</v>
      </c>
      <c r="Q3" s="63">
        <f t="shared" ref="Q3:Q14" si="6">AVERAGE(O3:P3)</f>
        <v>0.31859999999999999</v>
      </c>
      <c r="R3" s="63">
        <f t="shared" ref="R3:R14" si="7">STDEV(O3:P3)</f>
        <v>8.4852813742388139E-4</v>
      </c>
      <c r="S3" s="64">
        <v>4.8920000000000003</v>
      </c>
      <c r="T3" s="64">
        <v>4.875</v>
      </c>
      <c r="U3" s="63">
        <f t="shared" ref="U3:U14" si="8">E3*F3*S3/1000</f>
        <v>1.9568000000000001</v>
      </c>
      <c r="V3" s="63">
        <f t="shared" ref="V3:V14" si="9">E3*F3*T3/1000</f>
        <v>1.95</v>
      </c>
      <c r="W3" s="63">
        <f t="shared" ref="W3:W14" si="10">AVERAGE(U3:V3)</f>
        <v>1.9534</v>
      </c>
      <c r="X3" s="63">
        <f t="shared" ref="X3:X14" si="11">STDEV(U3:V3)</f>
        <v>4.8083261120686217E-3</v>
      </c>
      <c r="Y3" s="64">
        <v>1.131</v>
      </c>
      <c r="Z3" s="64">
        <v>0.5</v>
      </c>
      <c r="AA3" s="63">
        <f t="shared" ref="AA3:AA14" si="12">E3*F3*Y3/1000</f>
        <v>0.45239999999999997</v>
      </c>
      <c r="AB3" s="63">
        <f t="shared" ref="AB3:AB14" si="13">E3*F3*Z3/1000</f>
        <v>0.2</v>
      </c>
      <c r="AC3" s="63">
        <f t="shared" ref="AC3:AC14" si="14">AVERAGE(AA3:AB3)</f>
        <v>0.32619999999999999</v>
      </c>
      <c r="AD3" s="63">
        <f t="shared" ref="AD3:AD14" si="15">STDEV(AA3:AB3)</f>
        <v>0.1784737515714846</v>
      </c>
      <c r="AE3" s="64">
        <v>3.6970000000000001</v>
      </c>
      <c r="AF3" s="64">
        <v>3.3029999999999999</v>
      </c>
      <c r="AG3" s="63">
        <f t="shared" ref="AG3:AG14" si="16">E3*F3*AE3/1000</f>
        <v>1.4787999999999999</v>
      </c>
      <c r="AH3" s="63">
        <f t="shared" ref="AH3:AH14" si="17">E3*F3*AF3/1000</f>
        <v>1.3212000000000002</v>
      </c>
      <c r="AI3" s="63">
        <f t="shared" ref="AI3:AI14" si="18">AVERAGE(AG3:AH3)</f>
        <v>1.4</v>
      </c>
      <c r="AJ3" s="63">
        <f t="shared" ref="AJ3:AJ14" si="19">STDEV(AG3:AH3)</f>
        <v>0.11144002871499971</v>
      </c>
    </row>
    <row r="4" spans="1:36" ht="12.75">
      <c r="A4" s="24">
        <v>1</v>
      </c>
      <c r="B4" s="8">
        <v>2</v>
      </c>
      <c r="C4" s="9" t="s">
        <v>48</v>
      </c>
      <c r="D4" s="9" t="s">
        <v>57</v>
      </c>
      <c r="E4" s="4">
        <v>400</v>
      </c>
      <c r="F4" s="9">
        <v>1</v>
      </c>
      <c r="G4" s="64">
        <v>5.3390000000000004</v>
      </c>
      <c r="H4" s="64">
        <v>4.9059999999999997</v>
      </c>
      <c r="I4" s="63">
        <f t="shared" si="0"/>
        <v>2.1356000000000002</v>
      </c>
      <c r="J4" s="63">
        <f t="shared" si="1"/>
        <v>1.9623999999999999</v>
      </c>
      <c r="K4" s="63">
        <f t="shared" si="2"/>
        <v>2.0489999999999999</v>
      </c>
      <c r="L4" s="63">
        <f t="shared" si="3"/>
        <v>0.12247089450151021</v>
      </c>
      <c r="M4" s="64">
        <v>7.8959999999999999</v>
      </c>
      <c r="N4" s="64">
        <v>6.9470000000000001</v>
      </c>
      <c r="O4" s="63">
        <f t="shared" si="4"/>
        <v>3.1583999999999999</v>
      </c>
      <c r="P4" s="63">
        <f t="shared" si="5"/>
        <v>2.7788000000000004</v>
      </c>
      <c r="Q4" s="63">
        <f t="shared" si="6"/>
        <v>2.9686000000000003</v>
      </c>
      <c r="R4" s="63">
        <f t="shared" si="7"/>
        <v>0.26841773413841308</v>
      </c>
      <c r="S4" s="64">
        <v>4.1840000000000002</v>
      </c>
      <c r="T4" s="64">
        <v>3.746</v>
      </c>
      <c r="U4" s="63">
        <f t="shared" si="8"/>
        <v>1.6736000000000002</v>
      </c>
      <c r="V4" s="63">
        <f t="shared" si="9"/>
        <v>1.4984000000000002</v>
      </c>
      <c r="W4" s="63">
        <f t="shared" si="10"/>
        <v>1.5860000000000003</v>
      </c>
      <c r="X4" s="63">
        <f t="shared" si="11"/>
        <v>0.12388510806388314</v>
      </c>
      <c r="Y4" s="64">
        <v>1.8779999999999999</v>
      </c>
      <c r="Z4" s="64">
        <v>2.1240000000000001</v>
      </c>
      <c r="AA4" s="63">
        <f t="shared" si="12"/>
        <v>0.75119999999999998</v>
      </c>
      <c r="AB4" s="63">
        <f t="shared" si="13"/>
        <v>0.84960000000000002</v>
      </c>
      <c r="AC4" s="63">
        <f t="shared" si="14"/>
        <v>0.8004</v>
      </c>
      <c r="AD4" s="63">
        <f t="shared" si="15"/>
        <v>6.9579307268756302E-2</v>
      </c>
      <c r="AE4" s="64">
        <v>1.716</v>
      </c>
      <c r="AF4" s="64">
        <v>2.161</v>
      </c>
      <c r="AG4" s="63">
        <f t="shared" si="16"/>
        <v>0.68640000000000001</v>
      </c>
      <c r="AH4" s="63">
        <f t="shared" si="17"/>
        <v>0.86439999999999995</v>
      </c>
      <c r="AI4" s="63">
        <f t="shared" si="18"/>
        <v>0.77539999999999998</v>
      </c>
      <c r="AJ4" s="63">
        <f t="shared" si="19"/>
        <v>0.1258650070512051</v>
      </c>
    </row>
    <row r="5" spans="1:36" ht="12.75">
      <c r="A5" s="24">
        <v>1</v>
      </c>
      <c r="B5" s="8">
        <v>3</v>
      </c>
      <c r="C5" s="9" t="s">
        <v>51</v>
      </c>
      <c r="D5" s="9" t="s">
        <v>49</v>
      </c>
      <c r="E5" s="4">
        <v>400</v>
      </c>
      <c r="F5" s="9">
        <v>1</v>
      </c>
      <c r="G5" s="64">
        <v>6.3029999999999999</v>
      </c>
      <c r="H5" s="64">
        <v>6.32</v>
      </c>
      <c r="I5" s="63">
        <f t="shared" si="0"/>
        <v>2.5211999999999999</v>
      </c>
      <c r="J5" s="63">
        <f t="shared" si="1"/>
        <v>2.528</v>
      </c>
      <c r="K5" s="63">
        <f t="shared" si="2"/>
        <v>2.5246</v>
      </c>
      <c r="L5" s="63">
        <f t="shared" si="3"/>
        <v>4.8083261120686217E-3</v>
      </c>
      <c r="M5" s="64">
        <v>1.3140000000000001</v>
      </c>
      <c r="N5" s="64">
        <v>1.33</v>
      </c>
      <c r="O5" s="63">
        <f t="shared" si="4"/>
        <v>0.52560000000000007</v>
      </c>
      <c r="P5" s="63">
        <f t="shared" si="5"/>
        <v>0.53200000000000003</v>
      </c>
      <c r="Q5" s="63">
        <f t="shared" si="6"/>
        <v>0.52880000000000005</v>
      </c>
      <c r="R5" s="63">
        <f t="shared" si="7"/>
        <v>4.5254833995938765E-3</v>
      </c>
      <c r="S5" s="64">
        <v>4.6840000000000002</v>
      </c>
      <c r="T5" s="64">
        <v>4.7229999999999999</v>
      </c>
      <c r="U5" s="63">
        <f t="shared" si="8"/>
        <v>1.8736000000000002</v>
      </c>
      <c r="V5" s="63">
        <f t="shared" si="9"/>
        <v>1.8892</v>
      </c>
      <c r="W5" s="63">
        <f t="shared" si="10"/>
        <v>1.8814000000000002</v>
      </c>
      <c r="X5" s="63">
        <f t="shared" si="11"/>
        <v>1.1030865786510025E-2</v>
      </c>
      <c r="Y5" s="64">
        <v>0.47699999999999998</v>
      </c>
      <c r="Z5" s="64">
        <v>0.46700000000000003</v>
      </c>
      <c r="AA5" s="63">
        <f t="shared" si="12"/>
        <v>0.19079999999999997</v>
      </c>
      <c r="AB5" s="63">
        <f t="shared" si="13"/>
        <v>0.18680000000000002</v>
      </c>
      <c r="AC5" s="63">
        <f t="shared" si="14"/>
        <v>0.1888</v>
      </c>
      <c r="AD5" s="63">
        <f t="shared" si="15"/>
        <v>2.8284271247461536E-3</v>
      </c>
      <c r="AE5" s="64">
        <v>5.2409999999999997</v>
      </c>
      <c r="AF5" s="64">
        <v>5.3970000000000002</v>
      </c>
      <c r="AG5" s="63">
        <f t="shared" si="16"/>
        <v>2.0963999999999996</v>
      </c>
      <c r="AH5" s="63">
        <f t="shared" si="17"/>
        <v>2.1588000000000003</v>
      </c>
      <c r="AI5" s="63">
        <f t="shared" si="18"/>
        <v>2.1276000000000002</v>
      </c>
      <c r="AJ5" s="63">
        <f t="shared" si="19"/>
        <v>4.4123463146041042E-2</v>
      </c>
    </row>
    <row r="6" spans="1:36" ht="12.75">
      <c r="A6" s="24">
        <v>1</v>
      </c>
      <c r="B6" s="8">
        <v>4</v>
      </c>
      <c r="C6" s="9" t="s">
        <v>51</v>
      </c>
      <c r="D6" s="9" t="s">
        <v>57</v>
      </c>
      <c r="E6" s="4">
        <v>400</v>
      </c>
      <c r="F6" s="9">
        <v>1</v>
      </c>
      <c r="G6" s="64">
        <v>4.181</v>
      </c>
      <c r="H6" s="64">
        <v>4.218</v>
      </c>
      <c r="I6" s="63">
        <f t="shared" si="0"/>
        <v>1.6724000000000001</v>
      </c>
      <c r="J6" s="63">
        <f t="shared" si="1"/>
        <v>1.6872</v>
      </c>
      <c r="K6" s="63">
        <f t="shared" si="2"/>
        <v>1.6798000000000002</v>
      </c>
      <c r="L6" s="63">
        <f t="shared" si="3"/>
        <v>1.046518036156085E-2</v>
      </c>
      <c r="M6" s="64">
        <v>7.7430000000000003</v>
      </c>
      <c r="N6" s="64">
        <v>7.9240000000000004</v>
      </c>
      <c r="O6" s="63">
        <f t="shared" si="4"/>
        <v>3.0972000000000004</v>
      </c>
      <c r="P6" s="63">
        <f t="shared" si="5"/>
        <v>3.1696000000000004</v>
      </c>
      <c r="Q6" s="63">
        <f t="shared" si="6"/>
        <v>3.1334000000000004</v>
      </c>
      <c r="R6" s="63">
        <f t="shared" si="7"/>
        <v>5.1194530957906055E-2</v>
      </c>
      <c r="S6" s="64">
        <v>3.31</v>
      </c>
      <c r="T6" s="64">
        <v>3.4</v>
      </c>
      <c r="U6" s="63">
        <f t="shared" si="8"/>
        <v>1.3240000000000001</v>
      </c>
      <c r="V6" s="63">
        <f t="shared" si="9"/>
        <v>1.36</v>
      </c>
      <c r="W6" s="63">
        <f t="shared" si="10"/>
        <v>1.3420000000000001</v>
      </c>
      <c r="X6" s="63">
        <f t="shared" si="11"/>
        <v>2.5455844122715732E-2</v>
      </c>
      <c r="Y6" s="64">
        <v>2.089</v>
      </c>
      <c r="Z6" s="64">
        <v>1.9410000000000001</v>
      </c>
      <c r="AA6" s="63">
        <f t="shared" si="12"/>
        <v>0.83560000000000001</v>
      </c>
      <c r="AB6" s="63">
        <f t="shared" si="13"/>
        <v>0.77639999999999998</v>
      </c>
      <c r="AC6" s="63">
        <f t="shared" si="14"/>
        <v>0.80600000000000005</v>
      </c>
      <c r="AD6" s="63">
        <f t="shared" si="15"/>
        <v>4.1860721446243636E-2</v>
      </c>
      <c r="AE6" s="64">
        <v>2.0350000000000001</v>
      </c>
      <c r="AF6" s="64">
        <v>1.8859999999999999</v>
      </c>
      <c r="AG6" s="63">
        <f t="shared" si="16"/>
        <v>0.81399999999999995</v>
      </c>
      <c r="AH6" s="63">
        <f t="shared" si="17"/>
        <v>0.75439999999999996</v>
      </c>
      <c r="AI6" s="63">
        <f t="shared" si="18"/>
        <v>0.78420000000000001</v>
      </c>
      <c r="AJ6" s="63">
        <f t="shared" si="19"/>
        <v>4.2143564158718227E-2</v>
      </c>
    </row>
    <row r="7" spans="1:36" ht="12.75">
      <c r="A7" s="24">
        <v>1</v>
      </c>
      <c r="B7" s="8">
        <v>5</v>
      </c>
      <c r="C7" s="9" t="s">
        <v>52</v>
      </c>
      <c r="D7" s="9" t="s">
        <v>53</v>
      </c>
      <c r="E7" s="4">
        <v>400</v>
      </c>
      <c r="F7" s="9">
        <v>2</v>
      </c>
      <c r="G7" s="64">
        <v>3.5350000000000001</v>
      </c>
      <c r="H7" s="64">
        <v>3.5270000000000001</v>
      </c>
      <c r="I7" s="63">
        <f t="shared" si="0"/>
        <v>2.8279999999999998</v>
      </c>
      <c r="J7" s="63">
        <f t="shared" si="1"/>
        <v>2.8216000000000001</v>
      </c>
      <c r="K7" s="63">
        <f t="shared" si="2"/>
        <v>2.8247999999999998</v>
      </c>
      <c r="L7" s="63">
        <f t="shared" si="3"/>
        <v>4.5254833995937195E-3</v>
      </c>
      <c r="M7" s="64">
        <v>0.51200000000000001</v>
      </c>
      <c r="N7" s="64">
        <v>0.497</v>
      </c>
      <c r="O7" s="63">
        <f t="shared" si="4"/>
        <v>0.40960000000000002</v>
      </c>
      <c r="P7" s="63">
        <f t="shared" si="5"/>
        <v>0.39760000000000001</v>
      </c>
      <c r="Q7" s="63">
        <f t="shared" si="6"/>
        <v>0.40360000000000001</v>
      </c>
      <c r="R7" s="63">
        <f t="shared" si="7"/>
        <v>8.4852813742385784E-3</v>
      </c>
      <c r="S7" s="64">
        <v>3.052</v>
      </c>
      <c r="T7" s="64">
        <v>2.8</v>
      </c>
      <c r="U7" s="63">
        <f t="shared" si="8"/>
        <v>2.4415999999999998</v>
      </c>
      <c r="V7" s="63">
        <f t="shared" si="9"/>
        <v>2.2400000000000002</v>
      </c>
      <c r="W7" s="63">
        <f t="shared" si="10"/>
        <v>2.3407999999999998</v>
      </c>
      <c r="X7" s="63">
        <f t="shared" si="11"/>
        <v>0.14255272708720768</v>
      </c>
      <c r="Y7" s="64">
        <v>0.38600000000000001</v>
      </c>
      <c r="Z7" s="64">
        <v>0.48399999999999999</v>
      </c>
      <c r="AA7" s="63">
        <f t="shared" si="12"/>
        <v>0.30880000000000002</v>
      </c>
      <c r="AB7" s="63">
        <f t="shared" si="13"/>
        <v>0.38719999999999999</v>
      </c>
      <c r="AC7" s="63">
        <f t="shared" si="14"/>
        <v>0.34799999999999998</v>
      </c>
      <c r="AD7" s="63">
        <f t="shared" si="15"/>
        <v>5.5437171645025679E-2</v>
      </c>
      <c r="AE7" s="64">
        <v>3.12</v>
      </c>
      <c r="AF7" s="64">
        <v>3.944</v>
      </c>
      <c r="AG7" s="63">
        <f t="shared" si="16"/>
        <v>2.496</v>
      </c>
      <c r="AH7" s="63">
        <f t="shared" si="17"/>
        <v>3.1551999999999998</v>
      </c>
      <c r="AI7" s="63">
        <f t="shared" si="18"/>
        <v>2.8255999999999997</v>
      </c>
      <c r="AJ7" s="63">
        <f t="shared" si="19"/>
        <v>0.46612479015817326</v>
      </c>
    </row>
    <row r="8" spans="1:36" ht="12.75">
      <c r="A8" s="56">
        <v>1</v>
      </c>
      <c r="B8" s="24">
        <v>6</v>
      </c>
      <c r="C8" s="9" t="s">
        <v>52</v>
      </c>
      <c r="D8" s="9" t="s">
        <v>57</v>
      </c>
      <c r="E8" s="4">
        <v>400</v>
      </c>
      <c r="F8" s="9">
        <v>1</v>
      </c>
      <c r="G8" s="64">
        <v>5.1509999999999998</v>
      </c>
      <c r="H8" s="64">
        <v>4.665</v>
      </c>
      <c r="I8" s="63">
        <f t="shared" si="0"/>
        <v>2.0604</v>
      </c>
      <c r="J8" s="63">
        <f t="shared" si="1"/>
        <v>1.8660000000000001</v>
      </c>
      <c r="K8" s="63">
        <f t="shared" si="2"/>
        <v>1.9632000000000001</v>
      </c>
      <c r="L8" s="63">
        <f t="shared" si="3"/>
        <v>0.13746155826266476</v>
      </c>
      <c r="M8" s="64">
        <v>14.170999999999999</v>
      </c>
      <c r="N8" s="64">
        <v>13.268000000000001</v>
      </c>
      <c r="O8" s="63">
        <f t="shared" si="4"/>
        <v>5.6683999999999992</v>
      </c>
      <c r="P8" s="63">
        <f t="shared" si="5"/>
        <v>5.3072000000000008</v>
      </c>
      <c r="Q8" s="63">
        <f t="shared" si="6"/>
        <v>5.4878</v>
      </c>
      <c r="R8" s="63">
        <f t="shared" si="7"/>
        <v>0.25540696936457985</v>
      </c>
      <c r="S8" s="64">
        <v>5.1040000000000001</v>
      </c>
      <c r="T8" s="64">
        <v>4.6420000000000003</v>
      </c>
      <c r="U8" s="63">
        <f t="shared" si="8"/>
        <v>2.0416000000000003</v>
      </c>
      <c r="V8" s="63">
        <f t="shared" si="9"/>
        <v>1.8568000000000002</v>
      </c>
      <c r="W8" s="63">
        <f t="shared" si="10"/>
        <v>1.9492000000000003</v>
      </c>
      <c r="X8" s="63">
        <f t="shared" si="11"/>
        <v>0.13067333316327404</v>
      </c>
      <c r="Y8" s="64">
        <v>0.77500000000000002</v>
      </c>
      <c r="Z8" s="64">
        <v>0.745</v>
      </c>
      <c r="AA8" s="63">
        <f t="shared" si="12"/>
        <v>0.31</v>
      </c>
      <c r="AB8" s="63">
        <f t="shared" si="13"/>
        <v>0.29799999999999999</v>
      </c>
      <c r="AC8" s="63">
        <f t="shared" si="14"/>
        <v>0.30399999999999999</v>
      </c>
      <c r="AD8" s="63">
        <f t="shared" si="15"/>
        <v>8.4852813742385784E-3</v>
      </c>
      <c r="AE8" s="64">
        <v>1.1379999999999999</v>
      </c>
      <c r="AF8" s="64">
        <v>1.1279999999999999</v>
      </c>
      <c r="AG8" s="63">
        <f t="shared" si="16"/>
        <v>0.45519999999999994</v>
      </c>
      <c r="AH8" s="63">
        <f t="shared" si="17"/>
        <v>0.45119999999999993</v>
      </c>
      <c r="AI8" s="63">
        <f t="shared" si="18"/>
        <v>0.45319999999999994</v>
      </c>
      <c r="AJ8" s="63">
        <f t="shared" si="19"/>
        <v>2.8284271247461927E-3</v>
      </c>
    </row>
    <row r="9" spans="1:36" ht="12.75">
      <c r="A9" s="24">
        <v>1</v>
      </c>
      <c r="B9" s="24">
        <v>7</v>
      </c>
      <c r="C9" s="9" t="s">
        <v>54</v>
      </c>
      <c r="D9" s="9" t="s">
        <v>49</v>
      </c>
      <c r="E9" s="4">
        <v>400</v>
      </c>
      <c r="F9" s="9">
        <v>1</v>
      </c>
      <c r="G9" s="64">
        <v>7.0389999999999997</v>
      </c>
      <c r="H9" s="64">
        <v>7.0590000000000002</v>
      </c>
      <c r="I9" s="63">
        <f t="shared" si="0"/>
        <v>2.8155999999999999</v>
      </c>
      <c r="J9" s="63">
        <f t="shared" si="1"/>
        <v>2.8235999999999999</v>
      </c>
      <c r="K9" s="63">
        <f t="shared" si="2"/>
        <v>2.8195999999999999</v>
      </c>
      <c r="L9" s="63">
        <f t="shared" si="3"/>
        <v>5.6568542494923853E-3</v>
      </c>
      <c r="M9" s="64">
        <v>0.73399999999999999</v>
      </c>
      <c r="N9" s="64">
        <v>0.74</v>
      </c>
      <c r="O9" s="63">
        <f t="shared" si="4"/>
        <v>0.29360000000000003</v>
      </c>
      <c r="P9" s="63">
        <f t="shared" si="5"/>
        <v>0.29599999999999999</v>
      </c>
      <c r="Q9" s="63">
        <f t="shared" si="6"/>
        <v>0.29480000000000001</v>
      </c>
      <c r="R9" s="63">
        <f t="shared" si="7"/>
        <v>1.6970562748476843E-3</v>
      </c>
      <c r="S9" s="64">
        <v>5.0670000000000002</v>
      </c>
      <c r="T9" s="64">
        <v>5.0330000000000004</v>
      </c>
      <c r="U9" s="63">
        <f t="shared" si="8"/>
        <v>2.0268000000000002</v>
      </c>
      <c r="V9" s="63">
        <f t="shared" si="9"/>
        <v>2.0131999999999999</v>
      </c>
      <c r="W9" s="63">
        <f t="shared" si="10"/>
        <v>2.02</v>
      </c>
      <c r="X9" s="63">
        <f t="shared" si="11"/>
        <v>9.6166522241372433E-3</v>
      </c>
      <c r="Y9" s="64">
        <v>0.54300000000000004</v>
      </c>
      <c r="Z9" s="64">
        <v>0.59499999999999997</v>
      </c>
      <c r="AA9" s="63">
        <f t="shared" si="12"/>
        <v>0.2172</v>
      </c>
      <c r="AB9" s="63">
        <f t="shared" si="13"/>
        <v>0.23799999999999999</v>
      </c>
      <c r="AC9" s="63">
        <f t="shared" si="14"/>
        <v>0.2276</v>
      </c>
      <c r="AD9" s="63">
        <f t="shared" si="15"/>
        <v>1.4707821048680177E-2</v>
      </c>
      <c r="AE9" s="64">
        <v>3.2949999999999999</v>
      </c>
      <c r="AF9" s="64">
        <v>3.1309999999999998</v>
      </c>
      <c r="AG9" s="63">
        <f t="shared" si="16"/>
        <v>1.3180000000000001</v>
      </c>
      <c r="AH9" s="63">
        <f t="shared" si="17"/>
        <v>1.2524</v>
      </c>
      <c r="AI9" s="63">
        <f t="shared" si="18"/>
        <v>1.2852000000000001</v>
      </c>
      <c r="AJ9" s="63">
        <f t="shared" si="19"/>
        <v>4.6386204845837588E-2</v>
      </c>
    </row>
    <row r="10" spans="1:36" ht="12.75">
      <c r="A10" s="24">
        <v>1</v>
      </c>
      <c r="B10" s="24">
        <v>8</v>
      </c>
      <c r="C10" s="9" t="s">
        <v>54</v>
      </c>
      <c r="D10" s="9" t="s">
        <v>57</v>
      </c>
      <c r="E10" s="4">
        <v>400</v>
      </c>
      <c r="F10" s="9">
        <v>1</v>
      </c>
      <c r="G10" s="64">
        <v>4.6239999999999997</v>
      </c>
      <c r="H10" s="64">
        <v>4.4020000000000001</v>
      </c>
      <c r="I10" s="63">
        <f t="shared" si="0"/>
        <v>1.8495999999999999</v>
      </c>
      <c r="J10" s="63">
        <f t="shared" si="1"/>
        <v>1.7607999999999999</v>
      </c>
      <c r="K10" s="63">
        <f t="shared" si="2"/>
        <v>1.8051999999999999</v>
      </c>
      <c r="L10" s="63">
        <f t="shared" si="3"/>
        <v>6.2791082169365409E-2</v>
      </c>
      <c r="M10" s="64">
        <v>6.0890000000000004</v>
      </c>
      <c r="N10" s="64">
        <v>5.6589999999999998</v>
      </c>
      <c r="O10" s="63">
        <f t="shared" si="4"/>
        <v>2.4356000000000004</v>
      </c>
      <c r="P10" s="63">
        <f t="shared" si="5"/>
        <v>2.2635999999999998</v>
      </c>
      <c r="Q10" s="63">
        <f t="shared" si="6"/>
        <v>2.3496000000000001</v>
      </c>
      <c r="R10" s="63">
        <f t="shared" si="7"/>
        <v>0.12162236636408659</v>
      </c>
      <c r="S10" s="64">
        <v>3.407</v>
      </c>
      <c r="T10" s="64">
        <v>3.298</v>
      </c>
      <c r="U10" s="63">
        <f t="shared" si="8"/>
        <v>1.3628</v>
      </c>
      <c r="V10" s="63">
        <f t="shared" si="9"/>
        <v>1.3192000000000002</v>
      </c>
      <c r="W10" s="63">
        <f t="shared" si="10"/>
        <v>1.3410000000000002</v>
      </c>
      <c r="X10" s="63">
        <f t="shared" si="11"/>
        <v>3.0829855659733375E-2</v>
      </c>
      <c r="Y10" s="64">
        <v>2.0649999999999999</v>
      </c>
      <c r="Z10" s="64">
        <v>2.3029999999999999</v>
      </c>
      <c r="AA10" s="63">
        <f t="shared" si="12"/>
        <v>0.82599999999999996</v>
      </c>
      <c r="AB10" s="63">
        <f t="shared" si="13"/>
        <v>0.92119999999999991</v>
      </c>
      <c r="AC10" s="63">
        <f t="shared" si="14"/>
        <v>0.87359999999999993</v>
      </c>
      <c r="AD10" s="63">
        <f t="shared" si="15"/>
        <v>6.7316565568959291E-2</v>
      </c>
      <c r="AE10" s="64">
        <v>2.2789999999999999</v>
      </c>
      <c r="AF10" s="64">
        <v>2.7909999999999999</v>
      </c>
      <c r="AG10" s="63">
        <f t="shared" si="16"/>
        <v>0.91159999999999985</v>
      </c>
      <c r="AH10" s="63">
        <f t="shared" si="17"/>
        <v>1.1163999999999998</v>
      </c>
      <c r="AI10" s="63">
        <f t="shared" si="18"/>
        <v>1.0139999999999998</v>
      </c>
      <c r="AJ10" s="63">
        <f t="shared" si="19"/>
        <v>0.14481546878700577</v>
      </c>
    </row>
    <row r="11" spans="1:36" ht="12.75">
      <c r="A11" s="24">
        <v>1</v>
      </c>
      <c r="B11" s="24">
        <v>9</v>
      </c>
      <c r="C11" s="9" t="s">
        <v>55</v>
      </c>
      <c r="D11" s="9" t="s">
        <v>49</v>
      </c>
      <c r="E11" s="4">
        <v>400</v>
      </c>
      <c r="F11" s="9">
        <v>1</v>
      </c>
      <c r="G11" s="64">
        <v>4.3639999999999999</v>
      </c>
      <c r="H11" s="64">
        <v>4.3099999999999996</v>
      </c>
      <c r="I11" s="63">
        <f t="shared" si="0"/>
        <v>1.7455999999999998</v>
      </c>
      <c r="J11" s="63">
        <f t="shared" si="1"/>
        <v>1.7239999999999998</v>
      </c>
      <c r="K11" s="63">
        <f t="shared" si="2"/>
        <v>1.7347999999999999</v>
      </c>
      <c r="L11" s="63">
        <f t="shared" si="3"/>
        <v>1.5273506473629472E-2</v>
      </c>
      <c r="M11" s="64">
        <v>1.288</v>
      </c>
      <c r="N11" s="64">
        <v>1.3109999999999999</v>
      </c>
      <c r="O11" s="63">
        <f t="shared" si="4"/>
        <v>0.51519999999999999</v>
      </c>
      <c r="P11" s="63">
        <f t="shared" si="5"/>
        <v>0.52439999999999998</v>
      </c>
      <c r="Q11" s="63">
        <f t="shared" si="6"/>
        <v>0.51980000000000004</v>
      </c>
      <c r="R11" s="63">
        <f t="shared" si="7"/>
        <v>6.505382386916227E-3</v>
      </c>
      <c r="S11" s="64">
        <v>3.2639999999999998</v>
      </c>
      <c r="T11" s="64">
        <v>3.1269999999999998</v>
      </c>
      <c r="U11" s="63">
        <f t="shared" si="8"/>
        <v>1.3055999999999999</v>
      </c>
      <c r="V11" s="63">
        <f t="shared" si="9"/>
        <v>1.2507999999999999</v>
      </c>
      <c r="W11" s="63">
        <f t="shared" si="10"/>
        <v>1.2782</v>
      </c>
      <c r="X11" s="63">
        <f t="shared" si="11"/>
        <v>3.8749451609022774E-2</v>
      </c>
      <c r="Y11" s="64">
        <v>0.377</v>
      </c>
      <c r="Z11" s="64">
        <v>0.34200000000000003</v>
      </c>
      <c r="AA11" s="63">
        <f t="shared" si="12"/>
        <v>0.15080000000000002</v>
      </c>
      <c r="AB11" s="63">
        <f t="shared" si="13"/>
        <v>0.1368</v>
      </c>
      <c r="AC11" s="63">
        <f t="shared" si="14"/>
        <v>0.14380000000000001</v>
      </c>
      <c r="AD11" s="63">
        <f t="shared" si="15"/>
        <v>9.8994949366116736E-3</v>
      </c>
      <c r="AE11" s="64">
        <v>3.7519999999999998</v>
      </c>
      <c r="AF11" s="64">
        <v>3.3660000000000001</v>
      </c>
      <c r="AG11" s="63">
        <f t="shared" si="16"/>
        <v>1.5007999999999999</v>
      </c>
      <c r="AH11" s="63">
        <f t="shared" si="17"/>
        <v>1.3464</v>
      </c>
      <c r="AI11" s="63">
        <f t="shared" si="18"/>
        <v>1.4236</v>
      </c>
      <c r="AJ11" s="63">
        <f t="shared" si="19"/>
        <v>0.10917728701520284</v>
      </c>
    </row>
    <row r="12" spans="1:36" ht="12.75">
      <c r="A12" s="24">
        <v>1</v>
      </c>
      <c r="B12" s="24">
        <v>10</v>
      </c>
      <c r="C12" s="9" t="s">
        <v>55</v>
      </c>
      <c r="D12" s="9" t="s">
        <v>57</v>
      </c>
      <c r="E12" s="4">
        <v>400</v>
      </c>
      <c r="F12" s="9">
        <v>1</v>
      </c>
      <c r="G12" s="64">
        <v>9.0559999999999992</v>
      </c>
      <c r="H12" s="64">
        <v>9.2539999999999996</v>
      </c>
      <c r="I12" s="63">
        <f t="shared" si="0"/>
        <v>3.6223999999999998</v>
      </c>
      <c r="J12" s="63">
        <f t="shared" si="1"/>
        <v>3.7016</v>
      </c>
      <c r="K12" s="63">
        <f t="shared" si="2"/>
        <v>3.6619999999999999</v>
      </c>
      <c r="L12" s="63">
        <f t="shared" si="3"/>
        <v>5.6002857069974675E-2</v>
      </c>
      <c r="M12" s="64">
        <v>11.930999999999999</v>
      </c>
      <c r="N12" s="64">
        <v>11.891999999999999</v>
      </c>
      <c r="O12" s="63">
        <f t="shared" si="4"/>
        <v>4.7723999999999993</v>
      </c>
      <c r="P12" s="63">
        <f t="shared" si="5"/>
        <v>4.7568000000000001</v>
      </c>
      <c r="Q12" s="63">
        <f t="shared" si="6"/>
        <v>4.7645999999999997</v>
      </c>
      <c r="R12" s="63">
        <f t="shared" si="7"/>
        <v>1.1030865786509554E-2</v>
      </c>
      <c r="S12" s="64">
        <v>5.1289999999999996</v>
      </c>
      <c r="T12" s="64">
        <v>5.2169999999999996</v>
      </c>
      <c r="U12" s="63">
        <f t="shared" si="8"/>
        <v>2.0516000000000001</v>
      </c>
      <c r="V12" s="63">
        <f t="shared" si="9"/>
        <v>2.0867999999999998</v>
      </c>
      <c r="W12" s="63">
        <f t="shared" si="10"/>
        <v>2.0691999999999999</v>
      </c>
      <c r="X12" s="63">
        <f t="shared" si="11"/>
        <v>2.4890158697766243E-2</v>
      </c>
      <c r="Y12" s="64">
        <v>1.044</v>
      </c>
      <c r="Z12" s="64">
        <v>1.157</v>
      </c>
      <c r="AA12" s="63">
        <f t="shared" si="12"/>
        <v>0.41760000000000003</v>
      </c>
      <c r="AB12" s="63">
        <f t="shared" si="13"/>
        <v>0.46279999999999999</v>
      </c>
      <c r="AC12" s="63">
        <f t="shared" si="14"/>
        <v>0.44020000000000004</v>
      </c>
      <c r="AD12" s="63">
        <f t="shared" si="15"/>
        <v>3.1961226509631922E-2</v>
      </c>
      <c r="AE12" s="64">
        <v>1.5680000000000001</v>
      </c>
      <c r="AF12" s="64">
        <v>1.7290000000000001</v>
      </c>
      <c r="AG12" s="63">
        <f t="shared" si="16"/>
        <v>0.62720000000000009</v>
      </c>
      <c r="AH12" s="63">
        <f t="shared" si="17"/>
        <v>0.69159999999999999</v>
      </c>
      <c r="AI12" s="63">
        <f t="shared" si="18"/>
        <v>0.65939999999999999</v>
      </c>
      <c r="AJ12" s="63">
        <f t="shared" si="19"/>
        <v>4.5537676708413591E-2</v>
      </c>
    </row>
    <row r="13" spans="1:36" ht="12.75">
      <c r="A13" s="24">
        <v>1</v>
      </c>
      <c r="B13" s="24">
        <v>11</v>
      </c>
      <c r="C13" s="9" t="s">
        <v>56</v>
      </c>
      <c r="D13" s="9" t="s">
        <v>49</v>
      </c>
      <c r="E13" s="4">
        <v>400</v>
      </c>
      <c r="F13" s="9">
        <v>1</v>
      </c>
      <c r="G13" s="64">
        <v>7.4379999999999997</v>
      </c>
      <c r="H13" s="64">
        <v>7.4219999999999997</v>
      </c>
      <c r="I13" s="63">
        <f t="shared" si="0"/>
        <v>2.9751999999999996</v>
      </c>
      <c r="J13" s="63">
        <f t="shared" si="1"/>
        <v>2.9687999999999999</v>
      </c>
      <c r="K13" s="63">
        <f t="shared" si="2"/>
        <v>2.9719999999999995</v>
      </c>
      <c r="L13" s="63">
        <f t="shared" si="3"/>
        <v>4.5254833995937195E-3</v>
      </c>
      <c r="M13" s="64">
        <v>1.3069999999999999</v>
      </c>
      <c r="N13" s="64">
        <v>1.2969999999999999</v>
      </c>
      <c r="O13" s="63">
        <f t="shared" si="4"/>
        <v>0.52279999999999993</v>
      </c>
      <c r="P13" s="63">
        <f t="shared" si="5"/>
        <v>0.51879999999999993</v>
      </c>
      <c r="Q13" s="63">
        <f t="shared" si="6"/>
        <v>0.52079999999999993</v>
      </c>
      <c r="R13" s="63">
        <f t="shared" si="7"/>
        <v>2.8284271247461927E-3</v>
      </c>
      <c r="S13" s="64">
        <v>5.3289999999999997</v>
      </c>
      <c r="T13" s="64">
        <v>5.33</v>
      </c>
      <c r="U13" s="63">
        <f t="shared" si="8"/>
        <v>2.1315999999999997</v>
      </c>
      <c r="V13" s="63">
        <f t="shared" si="9"/>
        <v>2.1320000000000001</v>
      </c>
      <c r="W13" s="63">
        <f t="shared" si="10"/>
        <v>2.1318000000000001</v>
      </c>
      <c r="X13" s="63">
        <f t="shared" si="11"/>
        <v>2.8284271247490188E-4</v>
      </c>
      <c r="Y13" s="64">
        <v>0.54800000000000004</v>
      </c>
      <c r="Z13" s="64">
        <v>0.53100000000000003</v>
      </c>
      <c r="AA13" s="63">
        <f t="shared" si="12"/>
        <v>0.21920000000000001</v>
      </c>
      <c r="AB13" s="63">
        <f t="shared" si="13"/>
        <v>0.21240000000000001</v>
      </c>
      <c r="AC13" s="63">
        <f t="shared" si="14"/>
        <v>0.21579999999999999</v>
      </c>
      <c r="AD13" s="63">
        <f t="shared" si="15"/>
        <v>4.8083261120685237E-3</v>
      </c>
      <c r="AE13" s="64">
        <v>4.1959999999999997</v>
      </c>
      <c r="AF13" s="64">
        <v>4.0549999999999997</v>
      </c>
      <c r="AG13" s="63">
        <f t="shared" si="16"/>
        <v>1.6783999999999999</v>
      </c>
      <c r="AH13" s="63">
        <f t="shared" si="17"/>
        <v>1.6220000000000001</v>
      </c>
      <c r="AI13" s="63">
        <f t="shared" si="18"/>
        <v>1.6501999999999999</v>
      </c>
      <c r="AJ13" s="63">
        <f t="shared" si="19"/>
        <v>3.9880822458921127E-2</v>
      </c>
    </row>
    <row r="14" spans="1:36" ht="12.75">
      <c r="A14" s="24">
        <v>1</v>
      </c>
      <c r="B14" s="24">
        <v>12</v>
      </c>
      <c r="C14" s="9" t="s">
        <v>56</v>
      </c>
      <c r="D14" s="9" t="s">
        <v>57</v>
      </c>
      <c r="E14" s="4">
        <v>400</v>
      </c>
      <c r="F14" s="9">
        <v>1</v>
      </c>
      <c r="G14" s="64">
        <v>7.9740000000000002</v>
      </c>
      <c r="H14" s="64">
        <v>9.0399999999999991</v>
      </c>
      <c r="I14" s="63">
        <f t="shared" si="0"/>
        <v>3.1896</v>
      </c>
      <c r="J14" s="63">
        <f t="shared" si="1"/>
        <v>3.6159999999999997</v>
      </c>
      <c r="K14" s="63">
        <f t="shared" si="2"/>
        <v>3.4028</v>
      </c>
      <c r="L14" s="63">
        <f t="shared" si="3"/>
        <v>0.3015103314979436</v>
      </c>
      <c r="M14" s="64">
        <v>15.083</v>
      </c>
      <c r="N14" s="64">
        <v>17.710999999999999</v>
      </c>
      <c r="O14" s="63">
        <f t="shared" si="4"/>
        <v>6.0331999999999999</v>
      </c>
      <c r="P14" s="63">
        <f t="shared" si="5"/>
        <v>7.0843999999999996</v>
      </c>
      <c r="Q14" s="63">
        <f t="shared" si="6"/>
        <v>6.5587999999999997</v>
      </c>
      <c r="R14" s="63">
        <f t="shared" si="7"/>
        <v>0.74331064838329852</v>
      </c>
      <c r="S14" s="64">
        <v>6.7830000000000004</v>
      </c>
      <c r="T14" s="64">
        <v>7.9089999999999998</v>
      </c>
      <c r="U14" s="63">
        <f t="shared" si="8"/>
        <v>2.7132000000000001</v>
      </c>
      <c r="V14" s="63">
        <f t="shared" si="9"/>
        <v>3.1635999999999997</v>
      </c>
      <c r="W14" s="63">
        <f t="shared" si="10"/>
        <v>2.9383999999999997</v>
      </c>
      <c r="X14" s="63">
        <f t="shared" si="11"/>
        <v>0.31848089424642079</v>
      </c>
      <c r="Y14" s="64">
        <v>2.1880000000000002</v>
      </c>
      <c r="Z14" s="64">
        <v>1.276</v>
      </c>
      <c r="AA14" s="63">
        <f t="shared" si="12"/>
        <v>0.87520000000000009</v>
      </c>
      <c r="AB14" s="63">
        <f t="shared" si="13"/>
        <v>0.51040000000000008</v>
      </c>
      <c r="AC14" s="63">
        <f t="shared" si="14"/>
        <v>0.69280000000000008</v>
      </c>
      <c r="AD14" s="63">
        <f t="shared" si="15"/>
        <v>0.25795255377685289</v>
      </c>
      <c r="AE14" s="64">
        <v>2.855</v>
      </c>
      <c r="AF14" s="64">
        <v>1.7709999999999999</v>
      </c>
      <c r="AG14" s="63">
        <f t="shared" si="16"/>
        <v>1.1419999999999999</v>
      </c>
      <c r="AH14" s="63">
        <f t="shared" si="17"/>
        <v>0.70840000000000003</v>
      </c>
      <c r="AI14" s="63">
        <f t="shared" si="18"/>
        <v>0.92520000000000002</v>
      </c>
      <c r="AJ14" s="63">
        <f t="shared" si="19"/>
        <v>0.30660150032248656</v>
      </c>
    </row>
    <row r="15" spans="1:36" ht="12.75">
      <c r="A15" s="24">
        <v>2</v>
      </c>
      <c r="B15" s="24"/>
      <c r="C15" s="24"/>
      <c r="D15" s="24"/>
      <c r="E15" s="4"/>
      <c r="F15" s="24"/>
      <c r="G15" s="64"/>
      <c r="H15" s="64"/>
      <c r="I15" s="63"/>
      <c r="J15" s="63"/>
      <c r="K15" s="63"/>
      <c r="L15" s="63"/>
      <c r="M15" s="64"/>
      <c r="N15" s="64"/>
      <c r="O15" s="63"/>
      <c r="P15" s="63"/>
      <c r="Q15" s="63"/>
      <c r="R15" s="63"/>
      <c r="S15" s="64"/>
      <c r="T15" s="64"/>
      <c r="U15" s="63"/>
      <c r="V15" s="63"/>
      <c r="W15" s="63"/>
      <c r="X15" s="63"/>
      <c r="Y15" s="64"/>
      <c r="Z15" s="64"/>
      <c r="AA15" s="63"/>
      <c r="AB15" s="63"/>
      <c r="AC15" s="63"/>
      <c r="AD15" s="63"/>
      <c r="AE15" s="64"/>
      <c r="AF15" s="64"/>
      <c r="AG15" s="63"/>
      <c r="AH15" s="63"/>
      <c r="AI15" s="63"/>
      <c r="AJ15" s="63"/>
    </row>
    <row r="16" spans="1:36" ht="12.75">
      <c r="A16" s="24">
        <v>2</v>
      </c>
      <c r="B16" s="24"/>
      <c r="C16" s="24"/>
      <c r="D16" s="24"/>
      <c r="E16" s="4"/>
      <c r="F16" s="24"/>
      <c r="G16" s="64"/>
      <c r="H16" s="64"/>
      <c r="I16" s="63"/>
      <c r="J16" s="63"/>
      <c r="K16" s="63"/>
      <c r="L16" s="63"/>
      <c r="M16" s="64"/>
      <c r="N16" s="64"/>
      <c r="O16" s="63"/>
      <c r="P16" s="63"/>
      <c r="Q16" s="63"/>
      <c r="R16" s="63"/>
      <c r="S16" s="64"/>
      <c r="T16" s="64"/>
      <c r="U16" s="63"/>
      <c r="V16" s="63"/>
      <c r="W16" s="63"/>
      <c r="X16" s="63"/>
      <c r="Y16" s="64"/>
      <c r="Z16" s="64"/>
      <c r="AA16" s="63"/>
      <c r="AB16" s="63"/>
      <c r="AC16" s="63"/>
      <c r="AD16" s="63"/>
      <c r="AE16" s="64"/>
      <c r="AF16" s="64"/>
      <c r="AG16" s="63"/>
      <c r="AH16" s="63"/>
      <c r="AI16" s="63"/>
      <c r="AJ16" s="63"/>
    </row>
    <row r="17" spans="1:36" ht="12.75">
      <c r="A17" s="24">
        <v>2</v>
      </c>
      <c r="B17" s="24"/>
      <c r="C17" s="24"/>
      <c r="D17" s="24"/>
      <c r="E17" s="4"/>
      <c r="F17" s="24"/>
      <c r="G17" s="64"/>
      <c r="H17" s="64"/>
      <c r="I17" s="63"/>
      <c r="J17" s="63"/>
      <c r="K17" s="63"/>
      <c r="L17" s="63"/>
      <c r="M17" s="64"/>
      <c r="N17" s="64"/>
      <c r="O17" s="63"/>
      <c r="P17" s="63"/>
      <c r="Q17" s="63"/>
      <c r="R17" s="63"/>
      <c r="S17" s="64"/>
      <c r="T17" s="64"/>
      <c r="U17" s="63"/>
      <c r="V17" s="63"/>
      <c r="W17" s="63"/>
      <c r="X17" s="63"/>
      <c r="Y17" s="64"/>
      <c r="Z17" s="64"/>
      <c r="AA17" s="63"/>
      <c r="AB17" s="63"/>
      <c r="AC17" s="63"/>
      <c r="AD17" s="63"/>
      <c r="AE17" s="64"/>
      <c r="AF17" s="64"/>
      <c r="AG17" s="63"/>
      <c r="AH17" s="63"/>
      <c r="AI17" s="63"/>
      <c r="AJ17" s="63"/>
    </row>
    <row r="18" spans="1:36" ht="12.75">
      <c r="A18" s="24">
        <v>2</v>
      </c>
      <c r="B18" s="24"/>
      <c r="C18" s="24"/>
      <c r="D18" s="24"/>
      <c r="E18" s="4"/>
      <c r="F18" s="24"/>
      <c r="G18" s="64"/>
      <c r="H18" s="64"/>
      <c r="I18" s="63"/>
      <c r="J18" s="63"/>
      <c r="K18" s="63"/>
      <c r="L18" s="63"/>
      <c r="M18" s="64"/>
      <c r="N18" s="64"/>
      <c r="O18" s="63"/>
      <c r="P18" s="63"/>
      <c r="Q18" s="63"/>
      <c r="R18" s="63"/>
      <c r="S18" s="64"/>
      <c r="T18" s="64"/>
      <c r="U18" s="63"/>
      <c r="V18" s="63"/>
      <c r="W18" s="63"/>
      <c r="X18" s="63"/>
      <c r="Y18" s="64"/>
      <c r="Z18" s="64"/>
      <c r="AA18" s="63"/>
      <c r="AB18" s="63"/>
      <c r="AC18" s="63"/>
      <c r="AD18" s="63"/>
      <c r="AE18" s="64"/>
      <c r="AF18" s="64"/>
      <c r="AG18" s="63"/>
      <c r="AH18" s="63"/>
      <c r="AI18" s="63"/>
      <c r="AJ18" s="63"/>
    </row>
    <row r="19" spans="1:36" ht="12.75">
      <c r="A19" s="24">
        <v>3</v>
      </c>
      <c r="B19" s="24">
        <v>13</v>
      </c>
      <c r="C19" s="9" t="s">
        <v>48</v>
      </c>
      <c r="D19" s="9" t="s">
        <v>49</v>
      </c>
      <c r="E19" s="4">
        <v>400</v>
      </c>
      <c r="F19" s="9">
        <v>1</v>
      </c>
      <c r="G19" s="64">
        <v>5.1660000000000004</v>
      </c>
      <c r="H19" s="64">
        <v>5.1870000000000003</v>
      </c>
      <c r="I19" s="63">
        <f t="shared" ref="I19:I54" si="20">E19*F19*G19/1000</f>
        <v>2.0664000000000002</v>
      </c>
      <c r="J19" s="63">
        <f t="shared" ref="J19:J54" si="21">E19*F19*H19/1000</f>
        <v>2.0748000000000002</v>
      </c>
      <c r="K19" s="63">
        <f t="shared" ref="K19:K54" si="22">AVERAGE(I19:J19)</f>
        <v>2.0706000000000002</v>
      </c>
      <c r="L19" s="63">
        <f t="shared" ref="L19:L54" si="23">STDEV(I19:J19)</f>
        <v>5.9396969619669735E-3</v>
      </c>
      <c r="M19" s="64">
        <v>1.2270000000000001</v>
      </c>
      <c r="N19" s="64">
        <v>1.242</v>
      </c>
      <c r="O19" s="63">
        <f t="shared" ref="O19:O54" si="24">M19*E19*F19/1000</f>
        <v>0.49080000000000001</v>
      </c>
      <c r="P19" s="63">
        <f t="shared" ref="P19:P54" si="25">N19*E19*F19/1000</f>
        <v>0.49680000000000002</v>
      </c>
      <c r="Q19" s="63">
        <f t="shared" ref="Q19:Q54" si="26">AVERAGE(O19:P19)</f>
        <v>0.49380000000000002</v>
      </c>
      <c r="R19" s="63">
        <f t="shared" ref="R19:R54" si="27">STDEV(O19:P19)</f>
        <v>4.2426406871192892E-3</v>
      </c>
      <c r="S19" s="64">
        <v>4.4950000000000001</v>
      </c>
      <c r="T19" s="64">
        <v>4.532</v>
      </c>
      <c r="U19" s="63">
        <f t="shared" ref="U19:U54" si="28">E19*F19*S19/1000</f>
        <v>1.798</v>
      </c>
      <c r="V19" s="63">
        <f t="shared" ref="V19:V54" si="29">E19*F19*T19/1000</f>
        <v>1.8128</v>
      </c>
      <c r="W19" s="63">
        <f t="shared" ref="W19:W54" si="30">AVERAGE(U19:V19)</f>
        <v>1.8054000000000001</v>
      </c>
      <c r="X19" s="63">
        <f t="shared" ref="X19:X54" si="31">STDEV(U19:V19)</f>
        <v>1.046518036156085E-2</v>
      </c>
      <c r="Y19" s="64">
        <v>0.38</v>
      </c>
      <c r="Z19" s="64">
        <v>0.377</v>
      </c>
      <c r="AA19" s="63">
        <f t="shared" ref="AA19:AA54" si="32">E19*F19*Y19/1000</f>
        <v>0.152</v>
      </c>
      <c r="AB19" s="63">
        <f t="shared" ref="AB19:AB54" si="33">E19*F19*Z19/1000</f>
        <v>0.15080000000000002</v>
      </c>
      <c r="AC19" s="63">
        <f t="shared" ref="AC19:AC54" si="34">AVERAGE(AA19:AB19)</f>
        <v>0.15140000000000001</v>
      </c>
      <c r="AD19" s="63">
        <f t="shared" ref="AD19:AD54" si="35">STDEV(AA19:AB19)</f>
        <v>8.4852813742384214E-4</v>
      </c>
      <c r="AE19" s="64">
        <v>4.4420000000000002</v>
      </c>
      <c r="AF19" s="64">
        <v>4.2240000000000002</v>
      </c>
      <c r="AG19" s="63">
        <f t="shared" ref="AG19:AG66" si="36">E19*F19*AE19/1000</f>
        <v>1.7768000000000002</v>
      </c>
      <c r="AH19" s="63">
        <f t="shared" ref="AH19:AH66" si="37">E19*F19*AF19/1000</f>
        <v>1.6896000000000002</v>
      </c>
      <c r="AI19" s="63">
        <f t="shared" ref="AI19:AI66" si="38">AVERAGE(AG19:AH19)</f>
        <v>1.7332000000000001</v>
      </c>
      <c r="AJ19" s="63">
        <f t="shared" ref="AJ19:AJ66" si="39">STDEV(AG19:AH19)</f>
        <v>6.1659711319466903E-2</v>
      </c>
    </row>
    <row r="20" spans="1:36" ht="12.75">
      <c r="A20" s="24">
        <v>3</v>
      </c>
      <c r="B20" s="24">
        <v>14</v>
      </c>
      <c r="C20" s="9" t="s">
        <v>48</v>
      </c>
      <c r="D20" s="9" t="s">
        <v>57</v>
      </c>
      <c r="E20" s="4">
        <v>400</v>
      </c>
      <c r="F20" s="9">
        <v>1</v>
      </c>
      <c r="G20" s="64">
        <v>9.2119999999999997</v>
      </c>
      <c r="H20" s="64">
        <v>11.214</v>
      </c>
      <c r="I20" s="63">
        <f t="shared" si="20"/>
        <v>3.6847999999999996</v>
      </c>
      <c r="J20" s="63">
        <f t="shared" si="21"/>
        <v>4.4856000000000007</v>
      </c>
      <c r="K20" s="63">
        <f t="shared" si="22"/>
        <v>4.0852000000000004</v>
      </c>
      <c r="L20" s="63">
        <f t="shared" si="23"/>
        <v>0.56625111037418807</v>
      </c>
      <c r="M20" s="64">
        <v>11.861000000000001</v>
      </c>
      <c r="N20" s="64">
        <v>15.127000000000001</v>
      </c>
      <c r="O20" s="63">
        <f t="shared" si="24"/>
        <v>4.7444000000000006</v>
      </c>
      <c r="P20" s="63">
        <f t="shared" si="25"/>
        <v>6.0508000000000006</v>
      </c>
      <c r="Q20" s="63">
        <f t="shared" si="26"/>
        <v>5.3976000000000006</v>
      </c>
      <c r="R20" s="63">
        <f t="shared" si="27"/>
        <v>0.92376429894210565</v>
      </c>
      <c r="S20" s="64">
        <v>10.042999999999999</v>
      </c>
      <c r="T20" s="64">
        <v>11.018000000000001</v>
      </c>
      <c r="U20" s="63">
        <f t="shared" si="28"/>
        <v>4.0171999999999999</v>
      </c>
      <c r="V20" s="63">
        <f t="shared" si="29"/>
        <v>4.4072000000000005</v>
      </c>
      <c r="W20" s="63">
        <f t="shared" si="30"/>
        <v>4.2122000000000002</v>
      </c>
      <c r="X20" s="63">
        <f t="shared" si="31"/>
        <v>0.27577164466275395</v>
      </c>
      <c r="Y20" s="64">
        <v>0.21099999999999999</v>
      </c>
      <c r="Z20" s="64">
        <v>0.189</v>
      </c>
      <c r="AA20" s="63">
        <f t="shared" si="32"/>
        <v>8.4399999999999989E-2</v>
      </c>
      <c r="AB20" s="63">
        <f t="shared" si="33"/>
        <v>7.5600000000000001E-2</v>
      </c>
      <c r="AC20" s="63">
        <f t="shared" si="34"/>
        <v>7.9999999999999988E-2</v>
      </c>
      <c r="AD20" s="63">
        <f t="shared" si="35"/>
        <v>6.2225396744416102E-3</v>
      </c>
      <c r="AE20" s="64">
        <v>2.1509999999999998</v>
      </c>
      <c r="AF20" s="64">
        <v>0.92300000000000004</v>
      </c>
      <c r="AG20" s="63">
        <f t="shared" si="36"/>
        <v>0.86039999999999983</v>
      </c>
      <c r="AH20" s="63">
        <f t="shared" si="37"/>
        <v>0.36920000000000003</v>
      </c>
      <c r="AI20" s="63">
        <f t="shared" si="38"/>
        <v>0.6147999999999999</v>
      </c>
      <c r="AJ20" s="63">
        <f t="shared" si="39"/>
        <v>0.34733085091883209</v>
      </c>
    </row>
    <row r="21" spans="1:36" ht="12.75">
      <c r="A21" s="24">
        <v>3</v>
      </c>
      <c r="B21" s="24">
        <v>15</v>
      </c>
      <c r="C21" s="9" t="s">
        <v>51</v>
      </c>
      <c r="D21" s="9" t="s">
        <v>49</v>
      </c>
      <c r="E21" s="4">
        <v>400</v>
      </c>
      <c r="F21" s="9">
        <v>1</v>
      </c>
      <c r="G21" s="64">
        <v>4.4809999999999999</v>
      </c>
      <c r="H21" s="64">
        <v>4.8570000000000002</v>
      </c>
      <c r="I21" s="63">
        <f t="shared" si="20"/>
        <v>1.7923999999999998</v>
      </c>
      <c r="J21" s="63">
        <f t="shared" si="21"/>
        <v>1.9428000000000001</v>
      </c>
      <c r="K21" s="63">
        <f t="shared" si="22"/>
        <v>1.8675999999999999</v>
      </c>
      <c r="L21" s="63">
        <f t="shared" si="23"/>
        <v>0.10634885989045696</v>
      </c>
      <c r="M21" s="64">
        <v>1.5229999999999999</v>
      </c>
      <c r="N21" s="64">
        <v>1.5129999999999999</v>
      </c>
      <c r="O21" s="63">
        <f t="shared" si="24"/>
        <v>0.60919999999999996</v>
      </c>
      <c r="P21" s="63">
        <f t="shared" si="25"/>
        <v>0.60519999999999996</v>
      </c>
      <c r="Q21" s="63">
        <f t="shared" si="26"/>
        <v>0.60719999999999996</v>
      </c>
      <c r="R21" s="63">
        <f t="shared" si="27"/>
        <v>2.8284271247461927E-3</v>
      </c>
      <c r="S21" s="64">
        <v>4.6040000000000001</v>
      </c>
      <c r="T21" s="64">
        <v>4.6189999999999998</v>
      </c>
      <c r="U21" s="63">
        <f t="shared" si="28"/>
        <v>1.8416000000000001</v>
      </c>
      <c r="V21" s="63">
        <f t="shared" si="29"/>
        <v>1.8475999999999999</v>
      </c>
      <c r="W21" s="63">
        <f t="shared" si="30"/>
        <v>1.8446</v>
      </c>
      <c r="X21" s="63">
        <f t="shared" si="31"/>
        <v>4.2426406871191322E-3</v>
      </c>
      <c r="Y21" s="64">
        <v>0.38200000000000001</v>
      </c>
      <c r="Z21" s="64">
        <v>0.39200000000000002</v>
      </c>
      <c r="AA21" s="63">
        <f t="shared" si="32"/>
        <v>0.15280000000000002</v>
      </c>
      <c r="AB21" s="63">
        <f t="shared" si="33"/>
        <v>0.15680000000000002</v>
      </c>
      <c r="AC21" s="63">
        <f t="shared" si="34"/>
        <v>0.15480000000000002</v>
      </c>
      <c r="AD21" s="63">
        <f t="shared" si="35"/>
        <v>2.8284271247461927E-3</v>
      </c>
      <c r="AE21" s="64">
        <v>5.7320000000000002</v>
      </c>
      <c r="AF21" s="64">
        <v>6.06</v>
      </c>
      <c r="AG21" s="63">
        <f t="shared" si="36"/>
        <v>2.2928000000000002</v>
      </c>
      <c r="AH21" s="63">
        <f t="shared" si="37"/>
        <v>2.4239999999999999</v>
      </c>
      <c r="AI21" s="63">
        <f t="shared" si="38"/>
        <v>2.3584000000000001</v>
      </c>
      <c r="AJ21" s="63">
        <f t="shared" si="39"/>
        <v>9.277240969167487E-2</v>
      </c>
    </row>
    <row r="22" spans="1:36" ht="12.75">
      <c r="A22" s="24">
        <v>3</v>
      </c>
      <c r="B22" s="24">
        <v>16</v>
      </c>
      <c r="C22" s="9" t="s">
        <v>51</v>
      </c>
      <c r="D22" s="9" t="s">
        <v>57</v>
      </c>
      <c r="E22" s="4">
        <v>400</v>
      </c>
      <c r="F22" s="9">
        <v>1</v>
      </c>
      <c r="G22" s="64">
        <v>8.1419999999999995</v>
      </c>
      <c r="H22" s="64">
        <v>7.8109999999999999</v>
      </c>
      <c r="I22" s="63">
        <f t="shared" si="20"/>
        <v>3.2567999999999997</v>
      </c>
      <c r="J22" s="63">
        <f t="shared" si="21"/>
        <v>3.1244000000000001</v>
      </c>
      <c r="K22" s="63">
        <f t="shared" si="22"/>
        <v>3.1905999999999999</v>
      </c>
      <c r="L22" s="63">
        <f t="shared" si="23"/>
        <v>9.3620937829098624E-2</v>
      </c>
      <c r="M22" s="64">
        <v>16.001000000000001</v>
      </c>
      <c r="N22" s="64">
        <v>16.274999999999999</v>
      </c>
      <c r="O22" s="63">
        <f t="shared" si="24"/>
        <v>6.4004000000000003</v>
      </c>
      <c r="P22" s="63">
        <f t="shared" si="25"/>
        <v>6.5099999999999989</v>
      </c>
      <c r="Q22" s="63">
        <f t="shared" si="26"/>
        <v>6.4551999999999996</v>
      </c>
      <c r="R22" s="63">
        <f t="shared" si="27"/>
        <v>7.7498903218044604E-2</v>
      </c>
      <c r="S22" s="64">
        <v>8.5470000000000006</v>
      </c>
      <c r="T22" s="64">
        <v>8.2409999999999997</v>
      </c>
      <c r="U22" s="63">
        <f t="shared" si="28"/>
        <v>3.4188000000000001</v>
      </c>
      <c r="V22" s="63">
        <f t="shared" si="29"/>
        <v>3.2963999999999998</v>
      </c>
      <c r="W22" s="63">
        <f t="shared" si="30"/>
        <v>3.3575999999999997</v>
      </c>
      <c r="X22" s="63">
        <f t="shared" si="31"/>
        <v>8.6549870017233618E-2</v>
      </c>
      <c r="Y22" s="64">
        <v>0.255</v>
      </c>
      <c r="Z22" s="64">
        <v>0.248</v>
      </c>
      <c r="AA22" s="63">
        <f t="shared" si="32"/>
        <v>0.10199999999999999</v>
      </c>
      <c r="AB22" s="63">
        <f t="shared" si="33"/>
        <v>9.9199999999999997E-2</v>
      </c>
      <c r="AC22" s="63">
        <f t="shared" si="34"/>
        <v>0.10059999999999999</v>
      </c>
      <c r="AD22" s="63">
        <f t="shared" si="35"/>
        <v>1.979898987322331E-3</v>
      </c>
      <c r="AE22" s="64">
        <v>0.71899999999999997</v>
      </c>
      <c r="AF22" s="64">
        <v>0.63900000000000001</v>
      </c>
      <c r="AG22" s="63">
        <f t="shared" si="36"/>
        <v>0.28759999999999997</v>
      </c>
      <c r="AH22" s="63">
        <f t="shared" si="37"/>
        <v>0.25559999999999999</v>
      </c>
      <c r="AI22" s="63">
        <f t="shared" si="38"/>
        <v>0.27159999999999995</v>
      </c>
      <c r="AJ22" s="63">
        <f t="shared" si="39"/>
        <v>2.2627416997969503E-2</v>
      </c>
    </row>
    <row r="23" spans="1:36" ht="12.75">
      <c r="A23" s="24">
        <v>3</v>
      </c>
      <c r="B23" s="24">
        <v>17</v>
      </c>
      <c r="C23" s="9" t="s">
        <v>52</v>
      </c>
      <c r="D23" s="9" t="s">
        <v>53</v>
      </c>
      <c r="E23" s="4">
        <v>400</v>
      </c>
      <c r="F23" s="9">
        <v>2</v>
      </c>
      <c r="G23" s="64">
        <v>2.8570000000000002</v>
      </c>
      <c r="H23" s="64">
        <v>2.86</v>
      </c>
      <c r="I23" s="63">
        <f t="shared" si="20"/>
        <v>2.2856000000000005</v>
      </c>
      <c r="J23" s="63">
        <f t="shared" si="21"/>
        <v>2.2879999999999998</v>
      </c>
      <c r="K23" s="63">
        <f t="shared" si="22"/>
        <v>2.2868000000000004</v>
      </c>
      <c r="L23" s="63">
        <f t="shared" si="23"/>
        <v>1.6970562748472131E-3</v>
      </c>
      <c r="M23" s="64">
        <v>0.79600000000000004</v>
      </c>
      <c r="N23" s="64">
        <v>0.78900000000000003</v>
      </c>
      <c r="O23" s="63">
        <f t="shared" si="24"/>
        <v>0.63680000000000003</v>
      </c>
      <c r="P23" s="63">
        <f t="shared" si="25"/>
        <v>0.63120000000000009</v>
      </c>
      <c r="Q23" s="63">
        <f t="shared" si="26"/>
        <v>0.63400000000000012</v>
      </c>
      <c r="R23" s="63">
        <f t="shared" si="27"/>
        <v>3.9597979746446221E-3</v>
      </c>
      <c r="S23" s="64">
        <v>2.6760000000000002</v>
      </c>
      <c r="T23" s="64">
        <v>2.5249999999999999</v>
      </c>
      <c r="U23" s="63">
        <f t="shared" si="28"/>
        <v>2.1408</v>
      </c>
      <c r="V23" s="63">
        <f t="shared" si="29"/>
        <v>2.02</v>
      </c>
      <c r="W23" s="63">
        <f t="shared" si="30"/>
        <v>2.0804</v>
      </c>
      <c r="X23" s="63">
        <f t="shared" si="31"/>
        <v>8.5418499167334946E-2</v>
      </c>
      <c r="Y23" s="64">
        <v>0.29899999999999999</v>
      </c>
      <c r="Z23" s="64">
        <v>0.33600000000000002</v>
      </c>
      <c r="AA23" s="63">
        <f t="shared" si="32"/>
        <v>0.2392</v>
      </c>
      <c r="AB23" s="63">
        <f t="shared" si="33"/>
        <v>0.26880000000000004</v>
      </c>
      <c r="AC23" s="63">
        <f t="shared" si="34"/>
        <v>0.254</v>
      </c>
      <c r="AD23" s="63">
        <f t="shared" si="35"/>
        <v>2.0930360723121839E-2</v>
      </c>
      <c r="AE23" s="64">
        <v>4.5460000000000003</v>
      </c>
      <c r="AF23" s="64">
        <v>5.8049999999999997</v>
      </c>
      <c r="AG23" s="63">
        <f t="shared" si="36"/>
        <v>3.6368</v>
      </c>
      <c r="AH23" s="63">
        <f t="shared" si="37"/>
        <v>4.6440000000000001</v>
      </c>
      <c r="AI23" s="63">
        <f t="shared" si="38"/>
        <v>4.1403999999999996</v>
      </c>
      <c r="AJ23" s="63">
        <f t="shared" si="39"/>
        <v>0.71219795001109298</v>
      </c>
    </row>
    <row r="24" spans="1:36" ht="12.75">
      <c r="A24" s="24">
        <v>3</v>
      </c>
      <c r="B24" s="24">
        <v>18</v>
      </c>
      <c r="C24" s="9" t="s">
        <v>52</v>
      </c>
      <c r="D24" s="9" t="s">
        <v>57</v>
      </c>
      <c r="E24" s="4">
        <v>400</v>
      </c>
      <c r="F24" s="9">
        <v>2</v>
      </c>
      <c r="G24" s="64">
        <v>4.3129999999999997</v>
      </c>
      <c r="H24" s="64">
        <v>3.8029999999999999</v>
      </c>
      <c r="I24" s="63">
        <f t="shared" si="20"/>
        <v>3.4503999999999997</v>
      </c>
      <c r="J24" s="63">
        <f t="shared" si="21"/>
        <v>3.0424000000000002</v>
      </c>
      <c r="K24" s="63">
        <f t="shared" si="22"/>
        <v>3.2464</v>
      </c>
      <c r="L24" s="63">
        <f t="shared" si="23"/>
        <v>0.28849956672411103</v>
      </c>
      <c r="M24" s="64">
        <v>13.488</v>
      </c>
      <c r="N24" s="64">
        <v>12.763</v>
      </c>
      <c r="O24" s="63">
        <f t="shared" si="24"/>
        <v>10.7904</v>
      </c>
      <c r="P24" s="63">
        <f t="shared" si="25"/>
        <v>10.2104</v>
      </c>
      <c r="Q24" s="63">
        <f t="shared" si="26"/>
        <v>10.500399999999999</v>
      </c>
      <c r="R24" s="63">
        <f t="shared" si="27"/>
        <v>0.41012193308819761</v>
      </c>
      <c r="S24" s="64">
        <v>5.1550000000000002</v>
      </c>
      <c r="T24" s="64">
        <v>1.5289999999999999</v>
      </c>
      <c r="U24" s="63">
        <f t="shared" si="28"/>
        <v>4.1239999999999997</v>
      </c>
      <c r="V24" s="63">
        <f t="shared" si="29"/>
        <v>1.2231999999999998</v>
      </c>
      <c r="W24" s="63">
        <f t="shared" si="30"/>
        <v>2.6735999999999995</v>
      </c>
      <c r="X24" s="63">
        <f t="shared" si="31"/>
        <v>2.0511753508659378</v>
      </c>
      <c r="Y24" s="64">
        <v>1.9770000000000001</v>
      </c>
      <c r="Z24" s="64">
        <v>1.0489999999999999</v>
      </c>
      <c r="AA24" s="63">
        <f t="shared" si="32"/>
        <v>1.5816000000000001</v>
      </c>
      <c r="AB24" s="63">
        <f t="shared" si="33"/>
        <v>0.83919999999999995</v>
      </c>
      <c r="AC24" s="63">
        <f t="shared" si="34"/>
        <v>1.2103999999999999</v>
      </c>
      <c r="AD24" s="63">
        <f t="shared" si="35"/>
        <v>0.5249560743528936</v>
      </c>
      <c r="AE24" s="64">
        <v>1.06</v>
      </c>
      <c r="AF24" s="64">
        <v>1.0489999999999999</v>
      </c>
      <c r="AG24" s="63">
        <f t="shared" si="36"/>
        <v>0.84799999999999998</v>
      </c>
      <c r="AH24" s="63">
        <f t="shared" si="37"/>
        <v>0.83919999999999995</v>
      </c>
      <c r="AI24" s="63">
        <f t="shared" si="38"/>
        <v>0.84359999999999991</v>
      </c>
      <c r="AJ24" s="63">
        <f t="shared" si="39"/>
        <v>6.2225396744416397E-3</v>
      </c>
    </row>
    <row r="25" spans="1:36" ht="12.75">
      <c r="A25" s="24">
        <v>3</v>
      </c>
      <c r="B25" s="24">
        <v>19</v>
      </c>
      <c r="C25" s="9" t="s">
        <v>54</v>
      </c>
      <c r="D25" s="9" t="s">
        <v>49</v>
      </c>
      <c r="E25" s="4">
        <v>400</v>
      </c>
      <c r="F25" s="9">
        <v>1</v>
      </c>
      <c r="G25" s="64">
        <v>5.907</v>
      </c>
      <c r="H25" s="64">
        <v>5.9050000000000002</v>
      </c>
      <c r="I25" s="63">
        <f t="shared" si="20"/>
        <v>2.3628</v>
      </c>
      <c r="J25" s="63">
        <f t="shared" si="21"/>
        <v>2.3620000000000001</v>
      </c>
      <c r="K25" s="63">
        <f t="shared" si="22"/>
        <v>2.3624000000000001</v>
      </c>
      <c r="L25" s="63">
        <f t="shared" si="23"/>
        <v>5.6568542494917569E-4</v>
      </c>
      <c r="M25" s="64">
        <v>1.538</v>
      </c>
      <c r="N25" s="64">
        <v>1.534</v>
      </c>
      <c r="O25" s="63">
        <f t="shared" si="24"/>
        <v>0.61520000000000008</v>
      </c>
      <c r="P25" s="63">
        <f t="shared" si="25"/>
        <v>0.61360000000000003</v>
      </c>
      <c r="Q25" s="63">
        <f t="shared" si="26"/>
        <v>0.61440000000000006</v>
      </c>
      <c r="R25" s="63">
        <f t="shared" si="27"/>
        <v>1.1313708498985084E-3</v>
      </c>
      <c r="S25" s="64">
        <v>5.4870000000000001</v>
      </c>
      <c r="T25" s="64">
        <v>5.4450000000000003</v>
      </c>
      <c r="U25" s="63">
        <f t="shared" si="28"/>
        <v>2.1948000000000003</v>
      </c>
      <c r="V25" s="63">
        <f t="shared" si="29"/>
        <v>2.1779999999999999</v>
      </c>
      <c r="W25" s="63">
        <f t="shared" si="30"/>
        <v>2.1863999999999999</v>
      </c>
      <c r="X25" s="63">
        <f t="shared" si="31"/>
        <v>1.1879393923934261E-2</v>
      </c>
      <c r="Y25" s="64">
        <v>0.49099999999999999</v>
      </c>
      <c r="Z25" s="64">
        <v>0.502</v>
      </c>
      <c r="AA25" s="63">
        <f t="shared" si="32"/>
        <v>0.19640000000000002</v>
      </c>
      <c r="AB25" s="63">
        <f t="shared" si="33"/>
        <v>0.20080000000000001</v>
      </c>
      <c r="AC25" s="63">
        <f t="shared" si="34"/>
        <v>0.1986</v>
      </c>
      <c r="AD25" s="63">
        <f t="shared" si="35"/>
        <v>3.1112698372208003E-3</v>
      </c>
      <c r="AE25" s="64">
        <v>5.1040000000000001</v>
      </c>
      <c r="AF25" s="64">
        <v>5.1340000000000003</v>
      </c>
      <c r="AG25" s="63">
        <f t="shared" si="36"/>
        <v>2.0416000000000003</v>
      </c>
      <c r="AH25" s="63">
        <f t="shared" si="37"/>
        <v>2.0536000000000003</v>
      </c>
      <c r="AI25" s="63">
        <f t="shared" si="38"/>
        <v>2.0476000000000001</v>
      </c>
      <c r="AJ25" s="63">
        <f t="shared" si="39"/>
        <v>8.4852813742385784E-3</v>
      </c>
    </row>
    <row r="26" spans="1:36" ht="12.75">
      <c r="A26" s="24">
        <v>3</v>
      </c>
      <c r="B26" s="24">
        <v>20</v>
      </c>
      <c r="C26" s="9" t="s">
        <v>54</v>
      </c>
      <c r="D26" s="9" t="s">
        <v>57</v>
      </c>
      <c r="E26" s="4">
        <v>400</v>
      </c>
      <c r="F26" s="9">
        <v>1</v>
      </c>
      <c r="G26" s="64">
        <v>9.0679999999999996</v>
      </c>
      <c r="H26" s="64">
        <v>9.077</v>
      </c>
      <c r="I26" s="63">
        <f t="shared" si="20"/>
        <v>3.6271999999999998</v>
      </c>
      <c r="J26" s="63">
        <f t="shared" si="21"/>
        <v>3.6308000000000002</v>
      </c>
      <c r="K26" s="63">
        <f t="shared" si="22"/>
        <v>3.629</v>
      </c>
      <c r="L26" s="63">
        <f t="shared" si="23"/>
        <v>2.5455844122719189E-3</v>
      </c>
      <c r="M26" s="64">
        <v>16.771999999999998</v>
      </c>
      <c r="N26" s="64">
        <v>16.617000000000001</v>
      </c>
      <c r="O26" s="63">
        <f t="shared" si="24"/>
        <v>6.7087999999999992</v>
      </c>
      <c r="P26" s="63">
        <f t="shared" si="25"/>
        <v>6.6467999999999998</v>
      </c>
      <c r="Q26" s="63">
        <f t="shared" si="26"/>
        <v>6.6777999999999995</v>
      </c>
      <c r="R26" s="63">
        <f t="shared" si="27"/>
        <v>4.3840620433565514E-2</v>
      </c>
      <c r="S26" s="64">
        <v>9.327</v>
      </c>
      <c r="T26" s="64">
        <v>9.43</v>
      </c>
      <c r="U26" s="63">
        <f t="shared" si="28"/>
        <v>3.7308000000000003</v>
      </c>
      <c r="V26" s="63">
        <f t="shared" si="29"/>
        <v>3.7719999999999998</v>
      </c>
      <c r="W26" s="63">
        <f t="shared" si="30"/>
        <v>3.7514000000000003</v>
      </c>
      <c r="X26" s="63">
        <f t="shared" si="31"/>
        <v>2.9132799384885374E-2</v>
      </c>
      <c r="Y26" s="64">
        <v>0.628</v>
      </c>
      <c r="Z26" s="64">
        <v>0.81100000000000005</v>
      </c>
      <c r="AA26" s="63">
        <f t="shared" si="32"/>
        <v>0.25119999999999998</v>
      </c>
      <c r="AB26" s="63">
        <f t="shared" si="33"/>
        <v>0.32440000000000002</v>
      </c>
      <c r="AC26" s="63">
        <f t="shared" si="34"/>
        <v>0.2878</v>
      </c>
      <c r="AD26" s="63">
        <f t="shared" si="35"/>
        <v>5.1760216382855349E-2</v>
      </c>
      <c r="AE26" s="64">
        <v>0.73899999999999999</v>
      </c>
      <c r="AF26" s="64">
        <v>0.753</v>
      </c>
      <c r="AG26" s="63">
        <f t="shared" si="36"/>
        <v>0.29560000000000003</v>
      </c>
      <c r="AH26" s="63">
        <f t="shared" si="37"/>
        <v>0.30119999999999997</v>
      </c>
      <c r="AI26" s="63">
        <f t="shared" si="38"/>
        <v>0.2984</v>
      </c>
      <c r="AJ26" s="63">
        <f t="shared" si="39"/>
        <v>3.9597979746446221E-3</v>
      </c>
    </row>
    <row r="27" spans="1:36" ht="12.75">
      <c r="A27" s="24">
        <v>3</v>
      </c>
      <c r="B27" s="24">
        <v>21</v>
      </c>
      <c r="C27" s="9" t="s">
        <v>55</v>
      </c>
      <c r="D27" s="9" t="s">
        <v>49</v>
      </c>
      <c r="E27" s="4">
        <v>400</v>
      </c>
      <c r="F27" s="9">
        <v>1</v>
      </c>
      <c r="G27" s="64">
        <v>3.0310000000000001</v>
      </c>
      <c r="H27" s="64">
        <v>3.032</v>
      </c>
      <c r="I27" s="63">
        <f t="shared" si="20"/>
        <v>1.2124000000000001</v>
      </c>
      <c r="J27" s="63">
        <f t="shared" si="21"/>
        <v>1.2127999999999999</v>
      </c>
      <c r="K27" s="63">
        <f t="shared" si="22"/>
        <v>1.2126000000000001</v>
      </c>
      <c r="L27" s="63">
        <f t="shared" si="23"/>
        <v>2.8284271247443085E-4</v>
      </c>
      <c r="M27" s="64">
        <v>1.4590000000000001</v>
      </c>
      <c r="N27" s="64">
        <v>1.47</v>
      </c>
      <c r="O27" s="63">
        <f t="shared" si="24"/>
        <v>0.58360000000000001</v>
      </c>
      <c r="P27" s="63">
        <f t="shared" si="25"/>
        <v>0.58799999999999997</v>
      </c>
      <c r="Q27" s="63">
        <f t="shared" si="26"/>
        <v>0.58579999999999999</v>
      </c>
      <c r="R27" s="63">
        <f t="shared" si="27"/>
        <v>3.1112698372207804E-3</v>
      </c>
      <c r="S27" s="64">
        <v>2.6589999999999998</v>
      </c>
      <c r="T27" s="64">
        <v>2.7290000000000001</v>
      </c>
      <c r="U27" s="63">
        <f t="shared" si="28"/>
        <v>1.0635999999999999</v>
      </c>
      <c r="V27" s="63">
        <f t="shared" si="29"/>
        <v>1.0916000000000001</v>
      </c>
      <c r="W27" s="63">
        <f t="shared" si="30"/>
        <v>1.0775999999999999</v>
      </c>
      <c r="X27" s="63">
        <f t="shared" si="31"/>
        <v>1.9798989873223507E-2</v>
      </c>
      <c r="Y27" s="64">
        <v>0.34699999999999998</v>
      </c>
      <c r="Z27" s="64">
        <v>0.35299999999999998</v>
      </c>
      <c r="AA27" s="63">
        <f t="shared" si="32"/>
        <v>0.13879999999999998</v>
      </c>
      <c r="AB27" s="63">
        <f t="shared" si="33"/>
        <v>0.14119999999999999</v>
      </c>
      <c r="AC27" s="63">
        <f t="shared" si="34"/>
        <v>0.13999999999999999</v>
      </c>
      <c r="AD27" s="63">
        <f t="shared" si="35"/>
        <v>1.6970562748477233E-3</v>
      </c>
      <c r="AE27" s="64">
        <v>4.7039999999999997</v>
      </c>
      <c r="AF27" s="64">
        <v>4.2060000000000004</v>
      </c>
      <c r="AG27" s="63">
        <f t="shared" si="36"/>
        <v>1.8815999999999999</v>
      </c>
      <c r="AH27" s="63">
        <f t="shared" si="37"/>
        <v>1.6824000000000001</v>
      </c>
      <c r="AI27" s="63">
        <f t="shared" si="38"/>
        <v>1.782</v>
      </c>
      <c r="AJ27" s="63">
        <f t="shared" si="39"/>
        <v>0.14085567081236014</v>
      </c>
    </row>
    <row r="28" spans="1:36" ht="12.75">
      <c r="A28" s="24">
        <v>3</v>
      </c>
      <c r="B28" s="24">
        <v>22</v>
      </c>
      <c r="C28" s="9" t="s">
        <v>55</v>
      </c>
      <c r="D28" s="9" t="s">
        <v>57</v>
      </c>
      <c r="E28" s="4">
        <v>400</v>
      </c>
      <c r="F28" s="9">
        <v>1</v>
      </c>
      <c r="G28" s="64">
        <v>4.8620000000000001</v>
      </c>
      <c r="H28" s="64">
        <v>4.8029999999999999</v>
      </c>
      <c r="I28" s="63">
        <f t="shared" si="20"/>
        <v>1.9447999999999999</v>
      </c>
      <c r="J28" s="63">
        <f t="shared" si="21"/>
        <v>1.9212</v>
      </c>
      <c r="K28" s="63">
        <f t="shared" si="22"/>
        <v>1.9329999999999998</v>
      </c>
      <c r="L28" s="63">
        <f t="shared" si="23"/>
        <v>1.6687720036002412E-2</v>
      </c>
      <c r="M28" s="64">
        <v>12.010999999999999</v>
      </c>
      <c r="N28" s="64">
        <v>11.699</v>
      </c>
      <c r="O28" s="63">
        <f t="shared" si="24"/>
        <v>4.8043999999999993</v>
      </c>
      <c r="P28" s="63">
        <f t="shared" si="25"/>
        <v>4.6796000000000006</v>
      </c>
      <c r="Q28" s="63">
        <f t="shared" si="26"/>
        <v>4.742</v>
      </c>
      <c r="R28" s="63">
        <f t="shared" si="27"/>
        <v>8.8246926292080197E-2</v>
      </c>
      <c r="S28" s="64">
        <v>4.6609999999999996</v>
      </c>
      <c r="T28" s="64">
        <v>4.5819999999999999</v>
      </c>
      <c r="U28" s="63">
        <f t="shared" si="28"/>
        <v>1.8643999999999998</v>
      </c>
      <c r="V28" s="63">
        <f t="shared" si="29"/>
        <v>1.8328</v>
      </c>
      <c r="W28" s="63">
        <f t="shared" si="30"/>
        <v>1.8485999999999998</v>
      </c>
      <c r="X28" s="63">
        <f t="shared" si="31"/>
        <v>2.2344574285494797E-2</v>
      </c>
      <c r="Y28" s="64">
        <v>1.7969999999999999</v>
      </c>
      <c r="Z28" s="64">
        <v>1.996</v>
      </c>
      <c r="AA28" s="63">
        <f t="shared" si="32"/>
        <v>0.71879999999999999</v>
      </c>
      <c r="AB28" s="63">
        <f t="shared" si="33"/>
        <v>0.7984</v>
      </c>
      <c r="AC28" s="63">
        <f t="shared" si="34"/>
        <v>0.75859999999999994</v>
      </c>
      <c r="AD28" s="63">
        <f t="shared" si="35"/>
        <v>5.6285699782449183E-2</v>
      </c>
      <c r="AE28" s="64">
        <v>1.385</v>
      </c>
      <c r="AF28" s="64">
        <v>1.6859999999999999</v>
      </c>
      <c r="AG28" s="63">
        <f t="shared" si="36"/>
        <v>0.55400000000000005</v>
      </c>
      <c r="AH28" s="63">
        <f t="shared" si="37"/>
        <v>0.6744</v>
      </c>
      <c r="AI28" s="63">
        <f t="shared" si="38"/>
        <v>0.61420000000000008</v>
      </c>
      <c r="AJ28" s="63">
        <f t="shared" si="39"/>
        <v>8.5135656454860278E-2</v>
      </c>
    </row>
    <row r="29" spans="1:36" ht="12.75">
      <c r="A29" s="24">
        <v>3</v>
      </c>
      <c r="B29" s="24">
        <v>23</v>
      </c>
      <c r="C29" s="9" t="s">
        <v>56</v>
      </c>
      <c r="D29" s="9" t="s">
        <v>49</v>
      </c>
      <c r="E29" s="4">
        <v>400</v>
      </c>
      <c r="F29" s="9">
        <v>1</v>
      </c>
      <c r="G29" s="64">
        <v>6.0789999999999997</v>
      </c>
      <c r="H29" s="64">
        <v>6.0789999999999997</v>
      </c>
      <c r="I29" s="63">
        <f t="shared" si="20"/>
        <v>2.4316</v>
      </c>
      <c r="J29" s="63">
        <f t="shared" si="21"/>
        <v>2.4316</v>
      </c>
      <c r="K29" s="63">
        <f t="shared" si="22"/>
        <v>2.4316</v>
      </c>
      <c r="L29" s="63">
        <f t="shared" si="23"/>
        <v>0</v>
      </c>
      <c r="M29" s="64">
        <v>1.784</v>
      </c>
      <c r="N29" s="64">
        <v>1.794</v>
      </c>
      <c r="O29" s="63">
        <f t="shared" si="24"/>
        <v>0.71360000000000001</v>
      </c>
      <c r="P29" s="63">
        <f t="shared" si="25"/>
        <v>0.71760000000000002</v>
      </c>
      <c r="Q29" s="63">
        <f t="shared" si="26"/>
        <v>0.71560000000000001</v>
      </c>
      <c r="R29" s="63">
        <f t="shared" si="27"/>
        <v>2.8284271247461927E-3</v>
      </c>
      <c r="S29" s="64">
        <v>5.52</v>
      </c>
      <c r="T29" s="64">
        <v>5.5570000000000004</v>
      </c>
      <c r="U29" s="63">
        <f t="shared" si="28"/>
        <v>2.2080000000000002</v>
      </c>
      <c r="V29" s="63">
        <f t="shared" si="29"/>
        <v>2.2228000000000003</v>
      </c>
      <c r="W29" s="63">
        <f t="shared" si="30"/>
        <v>2.2154000000000003</v>
      </c>
      <c r="X29" s="63">
        <f t="shared" si="31"/>
        <v>1.0465180361561006E-2</v>
      </c>
      <c r="Y29" s="64">
        <v>0.46300000000000002</v>
      </c>
      <c r="Z29" s="64">
        <v>0.45500000000000002</v>
      </c>
      <c r="AA29" s="63">
        <f t="shared" si="32"/>
        <v>0.1852</v>
      </c>
      <c r="AB29" s="63">
        <f t="shared" si="33"/>
        <v>0.182</v>
      </c>
      <c r="AC29" s="63">
        <f t="shared" si="34"/>
        <v>0.18359999999999999</v>
      </c>
      <c r="AD29" s="63">
        <f t="shared" si="35"/>
        <v>2.2627416997969582E-3</v>
      </c>
      <c r="AE29" s="64">
        <v>5.1559999999999997</v>
      </c>
      <c r="AF29" s="64">
        <v>5.09</v>
      </c>
      <c r="AG29" s="63">
        <f t="shared" si="36"/>
        <v>2.0624000000000002</v>
      </c>
      <c r="AH29" s="63">
        <f t="shared" si="37"/>
        <v>2.036</v>
      </c>
      <c r="AI29" s="63">
        <f t="shared" si="38"/>
        <v>2.0491999999999999</v>
      </c>
      <c r="AJ29" s="63">
        <f t="shared" si="39"/>
        <v>1.8667619023324995E-2</v>
      </c>
    </row>
    <row r="30" spans="1:36" ht="12.75">
      <c r="A30" s="24">
        <v>3</v>
      </c>
      <c r="B30" s="24">
        <v>24</v>
      </c>
      <c r="C30" s="9" t="s">
        <v>56</v>
      </c>
      <c r="D30" s="9" t="s">
        <v>57</v>
      </c>
      <c r="E30" s="4">
        <v>400</v>
      </c>
      <c r="F30" s="9">
        <v>1</v>
      </c>
      <c r="G30" s="64">
        <v>11.054</v>
      </c>
      <c r="H30" s="64">
        <v>10.965</v>
      </c>
      <c r="I30" s="63">
        <f t="shared" si="20"/>
        <v>4.4216000000000006</v>
      </c>
      <c r="J30" s="63">
        <f t="shared" si="21"/>
        <v>4.3860000000000001</v>
      </c>
      <c r="K30" s="63">
        <f t="shared" si="22"/>
        <v>4.4038000000000004</v>
      </c>
      <c r="L30" s="63">
        <f t="shared" si="23"/>
        <v>2.5173001410241459E-2</v>
      </c>
      <c r="M30" s="64">
        <v>17.312000000000001</v>
      </c>
      <c r="N30" s="64">
        <v>17.068999999999999</v>
      </c>
      <c r="O30" s="63">
        <f t="shared" si="24"/>
        <v>6.9248000000000003</v>
      </c>
      <c r="P30" s="63">
        <f t="shared" si="25"/>
        <v>6.8275999999999994</v>
      </c>
      <c r="Q30" s="63">
        <f t="shared" si="26"/>
        <v>6.8761999999999999</v>
      </c>
      <c r="R30" s="63">
        <f t="shared" si="27"/>
        <v>6.873077913133302E-2</v>
      </c>
      <c r="S30" s="64">
        <v>10.808</v>
      </c>
      <c r="T30" s="64">
        <v>10.747</v>
      </c>
      <c r="U30" s="63">
        <f t="shared" si="28"/>
        <v>4.3231999999999999</v>
      </c>
      <c r="V30" s="63">
        <f t="shared" si="29"/>
        <v>4.2988</v>
      </c>
      <c r="W30" s="63">
        <f t="shared" si="30"/>
        <v>4.3109999999999999</v>
      </c>
      <c r="X30" s="63">
        <f t="shared" si="31"/>
        <v>1.7253405460951745E-2</v>
      </c>
      <c r="Y30" s="64">
        <v>2.415</v>
      </c>
      <c r="Z30" s="64">
        <v>3.335</v>
      </c>
      <c r="AA30" s="63">
        <f t="shared" si="32"/>
        <v>0.96599999999999997</v>
      </c>
      <c r="AB30" s="63">
        <f t="shared" si="33"/>
        <v>1.3340000000000001</v>
      </c>
      <c r="AC30" s="63">
        <f t="shared" si="34"/>
        <v>1.1499999999999999</v>
      </c>
      <c r="AD30" s="63">
        <f t="shared" si="35"/>
        <v>0.26021529547665073</v>
      </c>
      <c r="AE30" s="64">
        <v>0.97699999999999998</v>
      </c>
      <c r="AF30" s="64">
        <v>1.3779999999999999</v>
      </c>
      <c r="AG30" s="63">
        <f t="shared" si="36"/>
        <v>0.39080000000000004</v>
      </c>
      <c r="AH30" s="63">
        <f t="shared" si="37"/>
        <v>0.55119999999999991</v>
      </c>
      <c r="AI30" s="63">
        <f t="shared" si="38"/>
        <v>0.47099999999999997</v>
      </c>
      <c r="AJ30" s="63">
        <f t="shared" si="39"/>
        <v>0.11341992770232198</v>
      </c>
    </row>
    <row r="31" spans="1:36" ht="12.75">
      <c r="A31" s="72">
        <v>4</v>
      </c>
      <c r="B31" s="24">
        <v>25</v>
      </c>
      <c r="C31" s="9" t="s">
        <v>48</v>
      </c>
      <c r="D31" s="9" t="s">
        <v>49</v>
      </c>
      <c r="E31" s="4">
        <v>400</v>
      </c>
      <c r="F31" s="9">
        <v>1</v>
      </c>
      <c r="G31" s="64">
        <v>6.6909999999999998</v>
      </c>
      <c r="H31" s="64">
        <v>6.6740000000000004</v>
      </c>
      <c r="I31" s="63">
        <f t="shared" si="20"/>
        <v>2.6764000000000001</v>
      </c>
      <c r="J31" s="63">
        <f t="shared" si="21"/>
        <v>2.6696000000000004</v>
      </c>
      <c r="K31" s="63">
        <f t="shared" si="22"/>
        <v>2.673</v>
      </c>
      <c r="L31" s="63">
        <f t="shared" si="23"/>
        <v>4.8083261120683077E-3</v>
      </c>
      <c r="M31" s="64">
        <v>0.83299999999999996</v>
      </c>
      <c r="N31" s="64">
        <v>0.82499999999999996</v>
      </c>
      <c r="O31" s="63">
        <f t="shared" si="24"/>
        <v>0.3332</v>
      </c>
      <c r="P31" s="63">
        <f t="shared" si="25"/>
        <v>0.33</v>
      </c>
      <c r="Q31" s="63">
        <f t="shared" si="26"/>
        <v>0.33160000000000001</v>
      </c>
      <c r="R31" s="63">
        <f t="shared" si="27"/>
        <v>2.2627416997969383E-3</v>
      </c>
      <c r="S31" s="64">
        <v>4.6859999999999999</v>
      </c>
      <c r="T31" s="64">
        <v>4.5650000000000004</v>
      </c>
      <c r="U31" s="63">
        <f t="shared" si="28"/>
        <v>1.8744000000000001</v>
      </c>
      <c r="V31" s="63">
        <f t="shared" si="29"/>
        <v>1.8260000000000003</v>
      </c>
      <c r="W31" s="63">
        <f t="shared" si="30"/>
        <v>1.8502000000000001</v>
      </c>
      <c r="X31" s="63">
        <f t="shared" si="31"/>
        <v>3.4223968209428739E-2</v>
      </c>
      <c r="Y31" s="64">
        <v>0.5</v>
      </c>
      <c r="Z31" s="64">
        <v>0.51800000000000002</v>
      </c>
      <c r="AA31" s="63">
        <f t="shared" si="32"/>
        <v>0.2</v>
      </c>
      <c r="AB31" s="63">
        <f t="shared" si="33"/>
        <v>0.20720000000000002</v>
      </c>
      <c r="AC31" s="63">
        <f t="shared" si="34"/>
        <v>0.2036</v>
      </c>
      <c r="AD31" s="63">
        <f t="shared" si="35"/>
        <v>5.0911688245431509E-3</v>
      </c>
      <c r="AE31" s="64">
        <v>3.8559999999999999</v>
      </c>
      <c r="AF31" s="64">
        <v>3.9049999999999998</v>
      </c>
      <c r="AG31" s="63">
        <f t="shared" si="36"/>
        <v>1.5423999999999998</v>
      </c>
      <c r="AH31" s="63">
        <f t="shared" si="37"/>
        <v>1.5620000000000001</v>
      </c>
      <c r="AI31" s="63">
        <f t="shared" si="38"/>
        <v>1.5522</v>
      </c>
      <c r="AJ31" s="63">
        <f t="shared" si="39"/>
        <v>1.3859292911256531E-2</v>
      </c>
    </row>
    <row r="32" spans="1:36" ht="12.75">
      <c r="A32" s="72">
        <v>4</v>
      </c>
      <c r="B32" s="24">
        <v>26</v>
      </c>
      <c r="C32" s="9" t="s">
        <v>48</v>
      </c>
      <c r="D32" s="9" t="s">
        <v>57</v>
      </c>
      <c r="E32" s="4">
        <v>400</v>
      </c>
      <c r="F32" s="9">
        <v>2</v>
      </c>
      <c r="G32" s="64">
        <v>5.4329999999999998</v>
      </c>
      <c r="H32" s="64">
        <v>4.8769999999999998</v>
      </c>
      <c r="I32" s="63">
        <f t="shared" si="20"/>
        <v>4.3464</v>
      </c>
      <c r="J32" s="63">
        <f t="shared" si="21"/>
        <v>3.9015999999999997</v>
      </c>
      <c r="K32" s="63">
        <f t="shared" si="22"/>
        <v>4.1239999999999997</v>
      </c>
      <c r="L32" s="63">
        <f t="shared" si="23"/>
        <v>0.31452109627177655</v>
      </c>
      <c r="M32" s="64">
        <v>8.4280000000000008</v>
      </c>
      <c r="N32" s="64">
        <v>7.2389999999999999</v>
      </c>
      <c r="O32" s="63">
        <f t="shared" si="24"/>
        <v>6.7424000000000008</v>
      </c>
      <c r="P32" s="63">
        <f t="shared" si="25"/>
        <v>5.7911999999999999</v>
      </c>
      <c r="Q32" s="63">
        <f t="shared" si="26"/>
        <v>6.2667999999999999</v>
      </c>
      <c r="R32" s="63">
        <f t="shared" si="27"/>
        <v>0.67259997026464469</v>
      </c>
      <c r="S32" s="64">
        <v>4.4210000000000003</v>
      </c>
      <c r="T32" s="64">
        <v>3.694</v>
      </c>
      <c r="U32" s="63">
        <f t="shared" si="28"/>
        <v>3.5368000000000004</v>
      </c>
      <c r="V32" s="63">
        <f t="shared" si="29"/>
        <v>2.9551999999999996</v>
      </c>
      <c r="W32" s="63">
        <f t="shared" si="30"/>
        <v>3.246</v>
      </c>
      <c r="X32" s="63">
        <f t="shared" si="31"/>
        <v>0.41125330393809661</v>
      </c>
      <c r="Y32" s="64">
        <v>0.84099999999999997</v>
      </c>
      <c r="Z32" s="64">
        <v>0.92300000000000004</v>
      </c>
      <c r="AA32" s="63">
        <f t="shared" si="32"/>
        <v>0.67279999999999995</v>
      </c>
      <c r="AB32" s="63">
        <f t="shared" si="33"/>
        <v>0.73840000000000006</v>
      </c>
      <c r="AC32" s="63">
        <f t="shared" si="34"/>
        <v>0.7056</v>
      </c>
      <c r="AD32" s="63">
        <f t="shared" si="35"/>
        <v>4.6386204845837595E-2</v>
      </c>
      <c r="AE32" s="64">
        <v>1.524</v>
      </c>
      <c r="AF32" s="64">
        <v>1.9039999999999999</v>
      </c>
      <c r="AG32" s="63">
        <f t="shared" si="36"/>
        <v>1.2192000000000001</v>
      </c>
      <c r="AH32" s="63">
        <f t="shared" si="37"/>
        <v>1.5231999999999999</v>
      </c>
      <c r="AI32" s="63">
        <f t="shared" si="38"/>
        <v>1.3712</v>
      </c>
      <c r="AJ32" s="63">
        <f t="shared" si="39"/>
        <v>0.21496046148070946</v>
      </c>
    </row>
    <row r="33" spans="1:36" ht="12.75">
      <c r="A33" s="72">
        <v>4</v>
      </c>
      <c r="B33" s="24">
        <v>27</v>
      </c>
      <c r="C33" s="9" t="s">
        <v>51</v>
      </c>
      <c r="D33" s="9" t="s">
        <v>49</v>
      </c>
      <c r="E33" s="4">
        <v>400</v>
      </c>
      <c r="F33" s="9">
        <v>1</v>
      </c>
      <c r="G33" s="64">
        <v>5.48</v>
      </c>
      <c r="H33" s="64">
        <v>5.4649999999999999</v>
      </c>
      <c r="I33" s="63">
        <f t="shared" si="20"/>
        <v>2.1920000000000002</v>
      </c>
      <c r="J33" s="63">
        <f t="shared" si="21"/>
        <v>2.1859999999999999</v>
      </c>
      <c r="K33" s="63">
        <f t="shared" si="22"/>
        <v>2.1890000000000001</v>
      </c>
      <c r="L33" s="63">
        <f t="shared" si="23"/>
        <v>4.2426406871194462E-3</v>
      </c>
      <c r="M33" s="64">
        <v>0.99</v>
      </c>
      <c r="N33" s="64">
        <v>0.99299999999999999</v>
      </c>
      <c r="O33" s="63">
        <f t="shared" si="24"/>
        <v>0.39600000000000002</v>
      </c>
      <c r="P33" s="63">
        <f t="shared" si="25"/>
        <v>0.3972</v>
      </c>
      <c r="Q33" s="63">
        <f t="shared" si="26"/>
        <v>0.39660000000000001</v>
      </c>
      <c r="R33" s="63">
        <f t="shared" si="27"/>
        <v>8.4852813742384214E-4</v>
      </c>
      <c r="S33" s="64">
        <v>3.746</v>
      </c>
      <c r="T33" s="64">
        <v>3.738</v>
      </c>
      <c r="U33" s="63">
        <f t="shared" si="28"/>
        <v>1.4984000000000002</v>
      </c>
      <c r="V33" s="63">
        <f t="shared" si="29"/>
        <v>1.4952000000000001</v>
      </c>
      <c r="W33" s="63">
        <f t="shared" si="30"/>
        <v>1.4968000000000001</v>
      </c>
      <c r="X33" s="63">
        <f t="shared" si="31"/>
        <v>2.2627416997970167E-3</v>
      </c>
      <c r="Y33" s="64">
        <v>0.46400000000000002</v>
      </c>
      <c r="Z33" s="64">
        <v>0.45400000000000001</v>
      </c>
      <c r="AA33" s="63">
        <f t="shared" si="32"/>
        <v>0.18560000000000001</v>
      </c>
      <c r="AB33" s="63">
        <f t="shared" si="33"/>
        <v>0.18159999999999998</v>
      </c>
      <c r="AC33" s="63">
        <f t="shared" si="34"/>
        <v>0.18359999999999999</v>
      </c>
      <c r="AD33" s="63">
        <f t="shared" si="35"/>
        <v>2.8284271247462126E-3</v>
      </c>
      <c r="AE33" s="64">
        <v>5.0940000000000003</v>
      </c>
      <c r="AF33" s="64">
        <v>5.1340000000000003</v>
      </c>
      <c r="AG33" s="63">
        <f t="shared" si="36"/>
        <v>2.0376000000000003</v>
      </c>
      <c r="AH33" s="63">
        <f t="shared" si="37"/>
        <v>2.0536000000000003</v>
      </c>
      <c r="AI33" s="63">
        <f t="shared" si="38"/>
        <v>2.0456000000000003</v>
      </c>
      <c r="AJ33" s="63">
        <f t="shared" si="39"/>
        <v>1.1313708498984771E-2</v>
      </c>
    </row>
    <row r="34" spans="1:36" ht="12.75">
      <c r="A34" s="72">
        <v>4</v>
      </c>
      <c r="B34" s="24">
        <v>28</v>
      </c>
      <c r="C34" s="9" t="s">
        <v>51</v>
      </c>
      <c r="D34" s="9" t="s">
        <v>57</v>
      </c>
      <c r="E34" s="4">
        <v>400</v>
      </c>
      <c r="F34" s="9">
        <v>1</v>
      </c>
      <c r="G34" s="64">
        <v>7.2839999999999998</v>
      </c>
      <c r="H34" s="64">
        <v>7.7160000000000002</v>
      </c>
      <c r="I34" s="63">
        <f t="shared" si="20"/>
        <v>2.9135999999999997</v>
      </c>
      <c r="J34" s="63">
        <f t="shared" si="21"/>
        <v>3.0864000000000003</v>
      </c>
      <c r="K34" s="63">
        <f t="shared" si="22"/>
        <v>3</v>
      </c>
      <c r="L34" s="63">
        <f t="shared" si="23"/>
        <v>0.12218805178903577</v>
      </c>
      <c r="M34" s="64">
        <v>12.81</v>
      </c>
      <c r="N34" s="64">
        <v>13.676</v>
      </c>
      <c r="O34" s="63">
        <f t="shared" si="24"/>
        <v>5.1239999999999997</v>
      </c>
      <c r="P34" s="63">
        <f t="shared" si="25"/>
        <v>5.4703999999999997</v>
      </c>
      <c r="Q34" s="63">
        <f t="shared" si="26"/>
        <v>5.2972000000000001</v>
      </c>
      <c r="R34" s="63">
        <f t="shared" si="27"/>
        <v>0.24494178900302011</v>
      </c>
      <c r="S34" s="64">
        <v>5.6829999999999998</v>
      </c>
      <c r="T34" s="64">
        <v>6.4279999999999999</v>
      </c>
      <c r="U34" s="63">
        <f t="shared" si="28"/>
        <v>2.2731999999999997</v>
      </c>
      <c r="V34" s="63">
        <f t="shared" si="29"/>
        <v>2.5711999999999997</v>
      </c>
      <c r="W34" s="63">
        <f t="shared" si="30"/>
        <v>2.4221999999999997</v>
      </c>
      <c r="X34" s="63">
        <f t="shared" si="31"/>
        <v>0.21071782079359119</v>
      </c>
      <c r="Y34" s="64">
        <v>0.96599999999999997</v>
      </c>
      <c r="Z34" s="64">
        <v>1.171</v>
      </c>
      <c r="AA34" s="63">
        <f t="shared" si="32"/>
        <v>0.38639999999999997</v>
      </c>
      <c r="AB34" s="63">
        <f t="shared" si="33"/>
        <v>0.46840000000000004</v>
      </c>
      <c r="AC34" s="63">
        <f t="shared" si="34"/>
        <v>0.4274</v>
      </c>
      <c r="AD34" s="63">
        <f t="shared" si="35"/>
        <v>5.7982756057296948E-2</v>
      </c>
      <c r="AE34" s="64">
        <v>1.4550000000000001</v>
      </c>
      <c r="AF34" s="64">
        <v>1.4910000000000001</v>
      </c>
      <c r="AG34" s="63">
        <f t="shared" si="36"/>
        <v>0.58199999999999996</v>
      </c>
      <c r="AH34" s="63">
        <f t="shared" si="37"/>
        <v>0.59640000000000004</v>
      </c>
      <c r="AI34" s="63">
        <f t="shared" si="38"/>
        <v>0.58919999999999995</v>
      </c>
      <c r="AJ34" s="63">
        <f t="shared" si="39"/>
        <v>1.0182337649086342E-2</v>
      </c>
    </row>
    <row r="35" spans="1:36" ht="12.75">
      <c r="A35" s="72">
        <v>4</v>
      </c>
      <c r="B35" s="24">
        <v>29</v>
      </c>
      <c r="C35" s="9" t="s">
        <v>52</v>
      </c>
      <c r="D35" s="9" t="s">
        <v>53</v>
      </c>
      <c r="E35" s="4">
        <v>400</v>
      </c>
      <c r="F35" s="9">
        <v>2</v>
      </c>
      <c r="G35" s="64">
        <v>3.1789999999999998</v>
      </c>
      <c r="H35" s="64">
        <v>3.1779999999999999</v>
      </c>
      <c r="I35" s="63">
        <f t="shared" si="20"/>
        <v>2.5431999999999997</v>
      </c>
      <c r="J35" s="63">
        <f t="shared" si="21"/>
        <v>2.5424000000000002</v>
      </c>
      <c r="K35" s="63">
        <f t="shared" si="22"/>
        <v>2.5427999999999997</v>
      </c>
      <c r="L35" s="63">
        <f t="shared" si="23"/>
        <v>5.6568542494886171E-4</v>
      </c>
      <c r="M35" s="64">
        <v>0.60899999999999999</v>
      </c>
      <c r="N35" s="64">
        <v>0.61199999999999999</v>
      </c>
      <c r="O35" s="63">
        <f t="shared" si="24"/>
        <v>0.48719999999999997</v>
      </c>
      <c r="P35" s="63">
        <f t="shared" si="25"/>
        <v>0.48959999999999998</v>
      </c>
      <c r="Q35" s="63">
        <f t="shared" si="26"/>
        <v>0.48839999999999995</v>
      </c>
      <c r="R35" s="63">
        <f t="shared" si="27"/>
        <v>1.6970562748477233E-3</v>
      </c>
      <c r="S35" s="64">
        <v>2.5009999999999999</v>
      </c>
      <c r="T35" s="64">
        <v>2.3420000000000001</v>
      </c>
      <c r="U35" s="63">
        <f t="shared" si="28"/>
        <v>2.0007999999999999</v>
      </c>
      <c r="V35" s="63">
        <f t="shared" si="29"/>
        <v>1.8736000000000002</v>
      </c>
      <c r="W35" s="63">
        <f t="shared" si="30"/>
        <v>1.9372</v>
      </c>
      <c r="X35" s="63">
        <f t="shared" si="31"/>
        <v>8.9943982566928676E-2</v>
      </c>
      <c r="Y35" s="64">
        <v>0.42</v>
      </c>
      <c r="Z35" s="64">
        <v>0.46899999999999997</v>
      </c>
      <c r="AA35" s="63">
        <f t="shared" si="32"/>
        <v>0.33600000000000002</v>
      </c>
      <c r="AB35" s="63">
        <f t="shared" si="33"/>
        <v>0.37519999999999998</v>
      </c>
      <c r="AC35" s="63">
        <f t="shared" si="34"/>
        <v>0.35560000000000003</v>
      </c>
      <c r="AD35" s="63">
        <f t="shared" si="35"/>
        <v>2.7718585822512631E-2</v>
      </c>
      <c r="AE35" s="64">
        <v>4.3949999999999996</v>
      </c>
      <c r="AF35" s="64">
        <v>5.9260000000000002</v>
      </c>
      <c r="AG35" s="63">
        <f t="shared" si="36"/>
        <v>3.5159999999999996</v>
      </c>
      <c r="AH35" s="63">
        <f t="shared" si="37"/>
        <v>4.7408000000000001</v>
      </c>
      <c r="AI35" s="63">
        <f t="shared" si="38"/>
        <v>4.1284000000000001</v>
      </c>
      <c r="AJ35" s="63">
        <f t="shared" si="39"/>
        <v>0.86606438559728027</v>
      </c>
    </row>
    <row r="36" spans="1:36" ht="12.75">
      <c r="A36" s="72">
        <v>4</v>
      </c>
      <c r="B36" s="24">
        <v>30</v>
      </c>
      <c r="C36" s="9" t="s">
        <v>52</v>
      </c>
      <c r="D36" s="9" t="s">
        <v>57</v>
      </c>
      <c r="E36" s="4">
        <v>400</v>
      </c>
      <c r="F36" s="9">
        <v>2</v>
      </c>
      <c r="G36" s="64">
        <v>4.5439999999999996</v>
      </c>
      <c r="H36" s="64">
        <v>4.2690000000000001</v>
      </c>
      <c r="I36" s="63">
        <f t="shared" si="20"/>
        <v>3.6351999999999998</v>
      </c>
      <c r="J36" s="63">
        <f t="shared" si="21"/>
        <v>3.4152000000000005</v>
      </c>
      <c r="K36" s="63">
        <f t="shared" si="22"/>
        <v>3.5251999999999999</v>
      </c>
      <c r="L36" s="63">
        <f t="shared" si="23"/>
        <v>0.15556349186103996</v>
      </c>
      <c r="M36" s="64">
        <v>12.449</v>
      </c>
      <c r="N36" s="64">
        <v>12.734</v>
      </c>
      <c r="O36" s="63">
        <f t="shared" si="24"/>
        <v>9.9592000000000009</v>
      </c>
      <c r="P36" s="63">
        <f t="shared" si="25"/>
        <v>10.187200000000001</v>
      </c>
      <c r="Q36" s="63">
        <f t="shared" si="26"/>
        <v>10.0732</v>
      </c>
      <c r="R36" s="63">
        <f t="shared" si="27"/>
        <v>0.16122034611053268</v>
      </c>
      <c r="S36" s="64">
        <v>4.532</v>
      </c>
      <c r="T36" s="64">
        <v>4.2489999999999997</v>
      </c>
      <c r="U36" s="63">
        <f t="shared" si="28"/>
        <v>3.6255999999999999</v>
      </c>
      <c r="V36" s="63">
        <f t="shared" si="29"/>
        <v>3.3992</v>
      </c>
      <c r="W36" s="63">
        <f t="shared" si="30"/>
        <v>3.5124</v>
      </c>
      <c r="X36" s="63">
        <f t="shared" si="31"/>
        <v>0.16008897526063431</v>
      </c>
      <c r="Y36" s="64">
        <v>0.66600000000000004</v>
      </c>
      <c r="Z36" s="64">
        <v>0.52900000000000003</v>
      </c>
      <c r="AA36" s="63">
        <f t="shared" si="32"/>
        <v>0.53280000000000005</v>
      </c>
      <c r="AB36" s="63">
        <f t="shared" si="33"/>
        <v>0.42320000000000002</v>
      </c>
      <c r="AC36" s="63">
        <f t="shared" si="34"/>
        <v>0.47800000000000004</v>
      </c>
      <c r="AD36" s="63">
        <f t="shared" si="35"/>
        <v>7.7498903218045409E-2</v>
      </c>
      <c r="AE36" s="64">
        <v>1.389</v>
      </c>
      <c r="AF36" s="64">
        <v>1.083</v>
      </c>
      <c r="AG36" s="63">
        <f t="shared" si="36"/>
        <v>1.1112</v>
      </c>
      <c r="AH36" s="63">
        <f t="shared" si="37"/>
        <v>0.86639999999999995</v>
      </c>
      <c r="AI36" s="63">
        <f t="shared" si="38"/>
        <v>0.9887999999999999</v>
      </c>
      <c r="AJ36" s="63">
        <f t="shared" si="39"/>
        <v>0.17309974003446721</v>
      </c>
    </row>
    <row r="37" spans="1:36" ht="12.75">
      <c r="A37" s="72">
        <v>4</v>
      </c>
      <c r="B37" s="24">
        <v>31</v>
      </c>
      <c r="C37" s="9" t="s">
        <v>54</v>
      </c>
      <c r="D37" s="9" t="s">
        <v>49</v>
      </c>
      <c r="E37" s="4">
        <v>400</v>
      </c>
      <c r="F37" s="9">
        <v>1</v>
      </c>
      <c r="G37" s="64">
        <v>6.19</v>
      </c>
      <c r="H37" s="64">
        <v>6.2229999999999999</v>
      </c>
      <c r="I37" s="63">
        <f t="shared" si="20"/>
        <v>2.476</v>
      </c>
      <c r="J37" s="63">
        <f t="shared" si="21"/>
        <v>2.4891999999999999</v>
      </c>
      <c r="K37" s="63">
        <f t="shared" si="22"/>
        <v>2.4825999999999997</v>
      </c>
      <c r="L37" s="63">
        <f t="shared" si="23"/>
        <v>9.3338095116623412E-3</v>
      </c>
      <c r="M37" s="64">
        <v>0.748</v>
      </c>
      <c r="N37" s="64">
        <v>0.75800000000000001</v>
      </c>
      <c r="O37" s="63">
        <f t="shared" si="24"/>
        <v>0.29919999999999997</v>
      </c>
      <c r="P37" s="63">
        <f t="shared" si="25"/>
        <v>0.30319999999999997</v>
      </c>
      <c r="Q37" s="63">
        <f t="shared" si="26"/>
        <v>0.30119999999999997</v>
      </c>
      <c r="R37" s="63">
        <f t="shared" si="27"/>
        <v>2.8284271247461927E-3</v>
      </c>
      <c r="S37" s="64">
        <v>4.4160000000000004</v>
      </c>
      <c r="T37" s="64">
        <v>4.3490000000000002</v>
      </c>
      <c r="U37" s="63">
        <f t="shared" si="28"/>
        <v>1.7664000000000002</v>
      </c>
      <c r="V37" s="63">
        <f t="shared" si="29"/>
        <v>1.7396</v>
      </c>
      <c r="W37" s="63">
        <f t="shared" si="30"/>
        <v>1.7530000000000001</v>
      </c>
      <c r="X37" s="63">
        <f t="shared" si="31"/>
        <v>1.8950461735799586E-2</v>
      </c>
      <c r="Y37" s="64">
        <v>0.499</v>
      </c>
      <c r="Z37" s="64">
        <v>0.54300000000000004</v>
      </c>
      <c r="AA37" s="63">
        <f t="shared" si="32"/>
        <v>0.1996</v>
      </c>
      <c r="AB37" s="63">
        <f t="shared" si="33"/>
        <v>0.2172</v>
      </c>
      <c r="AC37" s="63">
        <f t="shared" si="34"/>
        <v>0.2084</v>
      </c>
      <c r="AD37" s="63">
        <f t="shared" si="35"/>
        <v>1.244507934888324E-2</v>
      </c>
      <c r="AE37" s="64">
        <v>2.66</v>
      </c>
      <c r="AF37" s="64">
        <v>2.371</v>
      </c>
      <c r="AG37" s="63">
        <f t="shared" si="36"/>
        <v>1.0640000000000001</v>
      </c>
      <c r="AH37" s="63">
        <f t="shared" si="37"/>
        <v>0.94840000000000002</v>
      </c>
      <c r="AI37" s="63">
        <f t="shared" si="38"/>
        <v>1.0062</v>
      </c>
      <c r="AJ37" s="63">
        <f t="shared" si="39"/>
        <v>8.1741543905164915E-2</v>
      </c>
    </row>
    <row r="38" spans="1:36" ht="12.75">
      <c r="A38" s="72">
        <v>4</v>
      </c>
      <c r="B38" s="24">
        <v>32</v>
      </c>
      <c r="C38" s="9" t="s">
        <v>54</v>
      </c>
      <c r="D38" s="9" t="s">
        <v>57</v>
      </c>
      <c r="E38" s="4">
        <v>400</v>
      </c>
      <c r="F38" s="9">
        <v>1</v>
      </c>
      <c r="G38" s="64">
        <v>9.6170000000000009</v>
      </c>
      <c r="H38" s="64">
        <v>9.4290000000000003</v>
      </c>
      <c r="I38" s="63">
        <f t="shared" si="20"/>
        <v>3.8468</v>
      </c>
      <c r="J38" s="63">
        <f t="shared" si="21"/>
        <v>3.7715999999999998</v>
      </c>
      <c r="K38" s="63">
        <f t="shared" si="22"/>
        <v>3.8091999999999997</v>
      </c>
      <c r="L38" s="63">
        <f t="shared" si="23"/>
        <v>5.3174429945228481E-2</v>
      </c>
      <c r="M38" s="64">
        <v>12.651999999999999</v>
      </c>
      <c r="N38" s="64">
        <v>12.125</v>
      </c>
      <c r="O38" s="63">
        <f t="shared" si="24"/>
        <v>5.0607999999999995</v>
      </c>
      <c r="P38" s="63">
        <f t="shared" si="25"/>
        <v>4.8499999999999996</v>
      </c>
      <c r="Q38" s="63">
        <f t="shared" si="26"/>
        <v>4.9553999999999991</v>
      </c>
      <c r="R38" s="63">
        <f t="shared" si="27"/>
        <v>0.14905810947412412</v>
      </c>
      <c r="S38" s="64">
        <v>7.4509999999999996</v>
      </c>
      <c r="T38" s="64">
        <v>7.4109999999999996</v>
      </c>
      <c r="U38" s="63">
        <f t="shared" si="28"/>
        <v>2.9803999999999995</v>
      </c>
      <c r="V38" s="63">
        <f t="shared" si="29"/>
        <v>2.9643999999999995</v>
      </c>
      <c r="W38" s="63">
        <f t="shared" si="30"/>
        <v>2.9723999999999995</v>
      </c>
      <c r="X38" s="63">
        <f t="shared" si="31"/>
        <v>1.1313708498984771E-2</v>
      </c>
      <c r="Y38" s="64">
        <v>0.85099999999999998</v>
      </c>
      <c r="Z38" s="64">
        <v>0.97799999999999998</v>
      </c>
      <c r="AA38" s="63">
        <f t="shared" si="32"/>
        <v>0.34039999999999998</v>
      </c>
      <c r="AB38" s="63">
        <f t="shared" si="33"/>
        <v>0.39119999999999999</v>
      </c>
      <c r="AC38" s="63">
        <f t="shared" si="34"/>
        <v>0.36580000000000001</v>
      </c>
      <c r="AD38" s="63">
        <f t="shared" si="35"/>
        <v>3.5921024484276622E-2</v>
      </c>
      <c r="AE38" s="64">
        <v>1.79</v>
      </c>
      <c r="AF38" s="64">
        <v>2.0870000000000002</v>
      </c>
      <c r="AG38" s="63">
        <f t="shared" si="36"/>
        <v>0.71599999999999997</v>
      </c>
      <c r="AH38" s="63">
        <f t="shared" si="37"/>
        <v>0.8348000000000001</v>
      </c>
      <c r="AI38" s="63">
        <f t="shared" si="38"/>
        <v>0.77540000000000009</v>
      </c>
      <c r="AJ38" s="63">
        <f t="shared" si="39"/>
        <v>8.4004285604961926E-2</v>
      </c>
    </row>
    <row r="39" spans="1:36" ht="12.75">
      <c r="A39" s="72">
        <v>4</v>
      </c>
      <c r="B39" s="24">
        <v>33</v>
      </c>
      <c r="C39" s="9" t="s">
        <v>55</v>
      </c>
      <c r="D39" s="9" t="s">
        <v>49</v>
      </c>
      <c r="E39" s="4">
        <v>400</v>
      </c>
      <c r="F39" s="9">
        <v>1</v>
      </c>
      <c r="G39" s="64">
        <v>3.105</v>
      </c>
      <c r="H39" s="64">
        <v>3.0790000000000002</v>
      </c>
      <c r="I39" s="63">
        <f t="shared" si="20"/>
        <v>1.242</v>
      </c>
      <c r="J39" s="63">
        <f t="shared" si="21"/>
        <v>1.2316</v>
      </c>
      <c r="K39" s="63">
        <f t="shared" si="22"/>
        <v>1.2368000000000001</v>
      </c>
      <c r="L39" s="63">
        <f t="shared" si="23"/>
        <v>7.3539105243400696E-3</v>
      </c>
      <c r="M39" s="64">
        <v>0.87</v>
      </c>
      <c r="N39" s="64">
        <v>0.86099999999999999</v>
      </c>
      <c r="O39" s="63">
        <f t="shared" si="24"/>
        <v>0.34799999999999998</v>
      </c>
      <c r="P39" s="63">
        <f t="shared" si="25"/>
        <v>0.34439999999999998</v>
      </c>
      <c r="Q39" s="63">
        <f t="shared" si="26"/>
        <v>0.34619999999999995</v>
      </c>
      <c r="R39" s="63">
        <f t="shared" si="27"/>
        <v>2.5455844122715655E-3</v>
      </c>
      <c r="S39" s="64">
        <v>2.34</v>
      </c>
      <c r="T39" s="64">
        <v>2.3279999999999998</v>
      </c>
      <c r="U39" s="63">
        <f t="shared" si="28"/>
        <v>0.93600000000000005</v>
      </c>
      <c r="V39" s="63">
        <f t="shared" si="29"/>
        <v>0.93119999999999992</v>
      </c>
      <c r="W39" s="63">
        <f t="shared" si="30"/>
        <v>0.93359999999999999</v>
      </c>
      <c r="X39" s="63">
        <f t="shared" si="31"/>
        <v>3.3941125496955256E-3</v>
      </c>
      <c r="Y39" s="64">
        <v>0.33900000000000002</v>
      </c>
      <c r="Z39" s="64">
        <v>0.33600000000000002</v>
      </c>
      <c r="AA39" s="63">
        <f t="shared" si="32"/>
        <v>0.13560000000000003</v>
      </c>
      <c r="AB39" s="63">
        <f t="shared" si="33"/>
        <v>0.13440000000000002</v>
      </c>
      <c r="AC39" s="63">
        <f t="shared" si="34"/>
        <v>0.13500000000000001</v>
      </c>
      <c r="AD39" s="63">
        <f t="shared" si="35"/>
        <v>8.4852813742386166E-4</v>
      </c>
      <c r="AE39" s="64">
        <v>6.0839999999999996</v>
      </c>
      <c r="AF39" s="64">
        <v>4.726</v>
      </c>
      <c r="AG39" s="63">
        <f t="shared" si="36"/>
        <v>2.4335999999999998</v>
      </c>
      <c r="AH39" s="63">
        <f t="shared" si="37"/>
        <v>1.8904000000000001</v>
      </c>
      <c r="AI39" s="63">
        <f t="shared" si="38"/>
        <v>2.1619999999999999</v>
      </c>
      <c r="AJ39" s="63">
        <f t="shared" si="39"/>
        <v>0.38410040354053071</v>
      </c>
    </row>
    <row r="40" spans="1:36" ht="12.75">
      <c r="A40" s="72">
        <v>4</v>
      </c>
      <c r="B40" s="24">
        <v>34</v>
      </c>
      <c r="C40" s="9" t="s">
        <v>55</v>
      </c>
      <c r="D40" s="9" t="s">
        <v>57</v>
      </c>
      <c r="E40" s="4">
        <v>400</v>
      </c>
      <c r="F40" s="9">
        <v>1</v>
      </c>
      <c r="G40" s="64">
        <v>4.5990000000000002</v>
      </c>
      <c r="H40" s="64">
        <v>4.3979999999999997</v>
      </c>
      <c r="I40" s="63">
        <f t="shared" si="20"/>
        <v>1.8396000000000001</v>
      </c>
      <c r="J40" s="63">
        <f t="shared" si="21"/>
        <v>1.7591999999999999</v>
      </c>
      <c r="K40" s="63">
        <f t="shared" si="22"/>
        <v>1.7993999999999999</v>
      </c>
      <c r="L40" s="63">
        <f t="shared" si="23"/>
        <v>5.6851385207398596E-2</v>
      </c>
      <c r="M40" s="64">
        <v>10.683999999999999</v>
      </c>
      <c r="N40" s="64">
        <v>9.8800000000000008</v>
      </c>
      <c r="O40" s="63">
        <f t="shared" si="24"/>
        <v>4.2735999999999992</v>
      </c>
      <c r="P40" s="63">
        <f t="shared" si="25"/>
        <v>3.9520000000000004</v>
      </c>
      <c r="Q40" s="63">
        <f t="shared" si="26"/>
        <v>4.1128</v>
      </c>
      <c r="R40" s="63">
        <f t="shared" si="27"/>
        <v>0.22740554082959283</v>
      </c>
      <c r="S40" s="64">
        <v>4.0670000000000002</v>
      </c>
      <c r="T40" s="64">
        <v>3.8170000000000002</v>
      </c>
      <c r="U40" s="63">
        <f t="shared" si="28"/>
        <v>1.6268000000000002</v>
      </c>
      <c r="V40" s="63">
        <f t="shared" si="29"/>
        <v>1.5268000000000002</v>
      </c>
      <c r="W40" s="63">
        <f t="shared" si="30"/>
        <v>1.5768000000000002</v>
      </c>
      <c r="X40" s="63">
        <f t="shared" si="31"/>
        <v>7.0710678118654821E-2</v>
      </c>
      <c r="Y40" s="64">
        <v>0.76</v>
      </c>
      <c r="Z40" s="64">
        <v>0.98399999999999999</v>
      </c>
      <c r="AA40" s="63">
        <f t="shared" si="32"/>
        <v>0.30399999999999999</v>
      </c>
      <c r="AB40" s="63">
        <f t="shared" si="33"/>
        <v>0.39360000000000001</v>
      </c>
      <c r="AC40" s="63">
        <f t="shared" si="34"/>
        <v>0.3488</v>
      </c>
      <c r="AD40" s="63">
        <f t="shared" si="35"/>
        <v>6.3356767594314689E-2</v>
      </c>
      <c r="AE40" s="64">
        <v>1.347</v>
      </c>
      <c r="AF40" s="64">
        <v>1.671</v>
      </c>
      <c r="AG40" s="63">
        <f t="shared" si="36"/>
        <v>0.53879999999999995</v>
      </c>
      <c r="AH40" s="63">
        <f t="shared" si="37"/>
        <v>0.66839999999999999</v>
      </c>
      <c r="AI40" s="63">
        <f t="shared" si="38"/>
        <v>0.60359999999999991</v>
      </c>
      <c r="AJ40" s="63">
        <f t="shared" si="39"/>
        <v>9.1641038841777628E-2</v>
      </c>
    </row>
    <row r="41" spans="1:36" ht="12.75">
      <c r="A41" s="72">
        <v>4</v>
      </c>
      <c r="B41" s="24">
        <v>35</v>
      </c>
      <c r="C41" s="9" t="s">
        <v>56</v>
      </c>
      <c r="D41" s="9" t="s">
        <v>49</v>
      </c>
      <c r="E41" s="4">
        <v>400</v>
      </c>
      <c r="F41" s="9">
        <v>1</v>
      </c>
      <c r="G41" s="64">
        <v>6.1040000000000001</v>
      </c>
      <c r="H41" s="64">
        <v>6.0629999999999997</v>
      </c>
      <c r="I41" s="63">
        <f t="shared" si="20"/>
        <v>2.4415999999999998</v>
      </c>
      <c r="J41" s="63">
        <f t="shared" si="21"/>
        <v>2.4251999999999998</v>
      </c>
      <c r="K41" s="63">
        <f t="shared" si="22"/>
        <v>2.4333999999999998</v>
      </c>
      <c r="L41" s="63">
        <f t="shared" si="23"/>
        <v>1.1596551211459359E-2</v>
      </c>
      <c r="M41" s="64">
        <v>1.0429999999999999</v>
      </c>
      <c r="N41" s="64">
        <v>1.0209999999999999</v>
      </c>
      <c r="O41" s="63">
        <f t="shared" si="24"/>
        <v>0.41720000000000002</v>
      </c>
      <c r="P41" s="63">
        <f t="shared" si="25"/>
        <v>0.40839999999999999</v>
      </c>
      <c r="Q41" s="63">
        <f t="shared" si="26"/>
        <v>0.4128</v>
      </c>
      <c r="R41" s="63">
        <f t="shared" si="27"/>
        <v>6.2225396744416397E-3</v>
      </c>
      <c r="S41" s="64">
        <v>4.1100000000000003</v>
      </c>
      <c r="T41" s="64">
        <v>4.0179999999999998</v>
      </c>
      <c r="U41" s="63">
        <f t="shared" si="28"/>
        <v>1.6440000000000001</v>
      </c>
      <c r="V41" s="63">
        <f t="shared" si="29"/>
        <v>1.6071999999999997</v>
      </c>
      <c r="W41" s="63">
        <f t="shared" si="30"/>
        <v>1.6255999999999999</v>
      </c>
      <c r="X41" s="63">
        <f t="shared" si="31"/>
        <v>2.6021529547665224E-2</v>
      </c>
      <c r="Y41" s="64">
        <v>0.44400000000000001</v>
      </c>
      <c r="Z41" s="64">
        <v>0.44900000000000001</v>
      </c>
      <c r="AA41" s="63">
        <f t="shared" si="32"/>
        <v>0.17760000000000001</v>
      </c>
      <c r="AB41" s="63">
        <f t="shared" si="33"/>
        <v>0.17959999999999998</v>
      </c>
      <c r="AC41" s="63">
        <f t="shared" si="34"/>
        <v>0.17859999999999998</v>
      </c>
      <c r="AD41" s="63">
        <f t="shared" si="35"/>
        <v>1.4142135623730766E-3</v>
      </c>
      <c r="AE41" s="64">
        <v>3.2269999999999999</v>
      </c>
      <c r="AF41" s="64">
        <v>3.2189999999999999</v>
      </c>
      <c r="AG41" s="63">
        <f t="shared" si="36"/>
        <v>1.2907999999999999</v>
      </c>
      <c r="AH41" s="63">
        <f t="shared" si="37"/>
        <v>1.2875999999999999</v>
      </c>
      <c r="AI41" s="63">
        <f t="shared" si="38"/>
        <v>1.2891999999999999</v>
      </c>
      <c r="AJ41" s="63">
        <f t="shared" si="39"/>
        <v>2.2627416997970167E-3</v>
      </c>
    </row>
    <row r="42" spans="1:36" ht="12.75">
      <c r="A42" s="72">
        <v>4</v>
      </c>
      <c r="B42" s="24">
        <v>36</v>
      </c>
      <c r="C42" s="9" t="s">
        <v>56</v>
      </c>
      <c r="D42" s="9" t="s">
        <v>57</v>
      </c>
      <c r="E42" s="4">
        <v>400</v>
      </c>
      <c r="F42" s="9">
        <v>1</v>
      </c>
      <c r="G42" s="64">
        <v>7.4589999999999996</v>
      </c>
      <c r="H42" s="64">
        <v>8.2249999999999996</v>
      </c>
      <c r="I42" s="63">
        <f t="shared" si="20"/>
        <v>2.9836</v>
      </c>
      <c r="J42" s="63">
        <f t="shared" si="21"/>
        <v>3.29</v>
      </c>
      <c r="K42" s="63">
        <f t="shared" si="22"/>
        <v>3.1368</v>
      </c>
      <c r="L42" s="63">
        <f t="shared" si="23"/>
        <v>0.21665751775555817</v>
      </c>
      <c r="M42" s="64">
        <v>13.202999999999999</v>
      </c>
      <c r="N42" s="64">
        <v>14.986000000000001</v>
      </c>
      <c r="O42" s="63">
        <f t="shared" si="24"/>
        <v>5.2812000000000001</v>
      </c>
      <c r="P42" s="63">
        <f t="shared" si="25"/>
        <v>5.9944000000000006</v>
      </c>
      <c r="Q42" s="63">
        <f t="shared" si="26"/>
        <v>5.6378000000000004</v>
      </c>
      <c r="R42" s="63">
        <f t="shared" si="27"/>
        <v>0.50430855634224603</v>
      </c>
      <c r="S42" s="64">
        <v>6.27</v>
      </c>
      <c r="T42" s="64">
        <v>7.1029999999999998</v>
      </c>
      <c r="U42" s="63">
        <f t="shared" si="28"/>
        <v>2.508</v>
      </c>
      <c r="V42" s="63">
        <f t="shared" si="29"/>
        <v>2.8411999999999997</v>
      </c>
      <c r="W42" s="63">
        <f t="shared" si="30"/>
        <v>2.6745999999999999</v>
      </c>
      <c r="X42" s="63">
        <f t="shared" si="31"/>
        <v>0.23560797949135745</v>
      </c>
      <c r="Y42" s="64">
        <v>1.159</v>
      </c>
      <c r="Z42" s="64">
        <v>0.82599999999999996</v>
      </c>
      <c r="AA42" s="63">
        <f t="shared" si="32"/>
        <v>0.46360000000000001</v>
      </c>
      <c r="AB42" s="63">
        <f t="shared" si="33"/>
        <v>0.33039999999999997</v>
      </c>
      <c r="AC42" s="63">
        <f t="shared" si="34"/>
        <v>0.39700000000000002</v>
      </c>
      <c r="AD42" s="63">
        <f t="shared" si="35"/>
        <v>9.4186623254047891E-2</v>
      </c>
      <c r="AE42" s="64">
        <v>2.3730000000000002</v>
      </c>
      <c r="AF42" s="64">
        <v>1.7589999999999999</v>
      </c>
      <c r="AG42" s="63">
        <f t="shared" si="36"/>
        <v>0.94920000000000004</v>
      </c>
      <c r="AH42" s="63">
        <f t="shared" si="37"/>
        <v>0.70359999999999989</v>
      </c>
      <c r="AI42" s="63">
        <f t="shared" si="38"/>
        <v>0.82640000000000002</v>
      </c>
      <c r="AJ42" s="63">
        <f t="shared" si="39"/>
        <v>0.17366542545941582</v>
      </c>
    </row>
    <row r="43" spans="1:36" ht="12.75">
      <c r="A43" s="72">
        <v>5</v>
      </c>
      <c r="B43" s="24">
        <v>37</v>
      </c>
      <c r="C43" s="9" t="s">
        <v>48</v>
      </c>
      <c r="D43" s="9" t="s">
        <v>49</v>
      </c>
      <c r="E43" s="4">
        <v>400</v>
      </c>
      <c r="F43" s="9">
        <v>1</v>
      </c>
      <c r="G43" s="64">
        <v>6.1159999999999997</v>
      </c>
      <c r="H43" s="64">
        <v>6.1130000000000004</v>
      </c>
      <c r="I43" s="63">
        <f t="shared" si="20"/>
        <v>2.4463999999999997</v>
      </c>
      <c r="J43" s="63">
        <f t="shared" si="21"/>
        <v>2.4452000000000003</v>
      </c>
      <c r="K43" s="63">
        <f t="shared" si="22"/>
        <v>2.4458000000000002</v>
      </c>
      <c r="L43" s="63">
        <f t="shared" si="23"/>
        <v>8.4852813742344955E-4</v>
      </c>
      <c r="M43" s="64">
        <v>1.0940000000000001</v>
      </c>
      <c r="N43" s="64">
        <v>1.087</v>
      </c>
      <c r="O43" s="63">
        <f t="shared" si="24"/>
        <v>0.43760000000000004</v>
      </c>
      <c r="P43" s="63">
        <f t="shared" si="25"/>
        <v>0.43480000000000002</v>
      </c>
      <c r="Q43" s="63">
        <f t="shared" si="26"/>
        <v>0.43620000000000003</v>
      </c>
      <c r="R43" s="63">
        <f t="shared" si="27"/>
        <v>1.9798989873223505E-3</v>
      </c>
      <c r="S43" s="64">
        <v>4.3979999999999997</v>
      </c>
      <c r="T43" s="64">
        <v>4.4029999999999996</v>
      </c>
      <c r="U43" s="63">
        <f t="shared" si="28"/>
        <v>1.7591999999999999</v>
      </c>
      <c r="V43" s="63">
        <f t="shared" si="29"/>
        <v>1.7611999999999999</v>
      </c>
      <c r="W43" s="63">
        <f t="shared" si="30"/>
        <v>1.7601999999999998</v>
      </c>
      <c r="X43" s="63">
        <f t="shared" si="31"/>
        <v>1.4142135623730963E-3</v>
      </c>
      <c r="Y43" s="64">
        <v>0.47599999999999998</v>
      </c>
      <c r="Z43" s="64">
        <v>0.47199999999999998</v>
      </c>
      <c r="AA43" s="63">
        <f t="shared" si="32"/>
        <v>0.19039999999999999</v>
      </c>
      <c r="AB43" s="63">
        <f t="shared" si="33"/>
        <v>0.1888</v>
      </c>
      <c r="AC43" s="63">
        <f t="shared" si="34"/>
        <v>0.18959999999999999</v>
      </c>
      <c r="AD43" s="63">
        <f t="shared" si="35"/>
        <v>1.1313708498984691E-3</v>
      </c>
      <c r="AE43" s="64">
        <v>4.5739999999999998</v>
      </c>
      <c r="AF43" s="64">
        <v>4.2969999999999997</v>
      </c>
      <c r="AG43" s="63">
        <f t="shared" si="36"/>
        <v>1.8295999999999999</v>
      </c>
      <c r="AH43" s="63">
        <f t="shared" si="37"/>
        <v>1.7187999999999999</v>
      </c>
      <c r="AI43" s="63">
        <f t="shared" si="38"/>
        <v>1.7742</v>
      </c>
      <c r="AJ43" s="63">
        <f t="shared" si="39"/>
        <v>7.8347431355469468E-2</v>
      </c>
    </row>
    <row r="44" spans="1:36" ht="12.75">
      <c r="A44" s="72">
        <v>5</v>
      </c>
      <c r="B44" s="24">
        <v>38</v>
      </c>
      <c r="C44" s="9" t="s">
        <v>48</v>
      </c>
      <c r="D44" s="9" t="s">
        <v>57</v>
      </c>
      <c r="E44" s="4">
        <v>400</v>
      </c>
      <c r="F44" s="9">
        <v>2</v>
      </c>
      <c r="G44" s="64">
        <v>5.2759999999999998</v>
      </c>
      <c r="H44" s="64">
        <v>5.5529999999999999</v>
      </c>
      <c r="I44" s="63">
        <f t="shared" si="20"/>
        <v>4.2208000000000006</v>
      </c>
      <c r="J44" s="63">
        <f t="shared" si="21"/>
        <v>4.4423999999999992</v>
      </c>
      <c r="K44" s="63">
        <f t="shared" si="22"/>
        <v>4.3315999999999999</v>
      </c>
      <c r="L44" s="63">
        <f t="shared" si="23"/>
        <v>0.15669486271093799</v>
      </c>
      <c r="M44" s="64">
        <v>9.8179999999999996</v>
      </c>
      <c r="N44" s="64">
        <v>9.9719999999999995</v>
      </c>
      <c r="O44" s="63">
        <f t="shared" si="24"/>
        <v>7.8544</v>
      </c>
      <c r="P44" s="63">
        <f t="shared" si="25"/>
        <v>7.9775999999999998</v>
      </c>
      <c r="Q44" s="63">
        <f t="shared" si="26"/>
        <v>7.9160000000000004</v>
      </c>
      <c r="R44" s="63">
        <f t="shared" si="27"/>
        <v>8.7115555442182482E-2</v>
      </c>
      <c r="S44" s="64">
        <v>4.5209999999999999</v>
      </c>
      <c r="T44" s="64">
        <v>4.5339999999999998</v>
      </c>
      <c r="U44" s="63">
        <f t="shared" si="28"/>
        <v>3.6167999999999996</v>
      </c>
      <c r="V44" s="63">
        <f t="shared" si="29"/>
        <v>3.6271999999999998</v>
      </c>
      <c r="W44" s="63">
        <f t="shared" si="30"/>
        <v>3.6219999999999999</v>
      </c>
      <c r="X44" s="63">
        <f t="shared" si="31"/>
        <v>7.3539105243402266E-3</v>
      </c>
      <c r="Y44" s="64">
        <v>0.217</v>
      </c>
      <c r="Z44" s="64">
        <v>0.23</v>
      </c>
      <c r="AA44" s="63">
        <f t="shared" si="32"/>
        <v>0.1736</v>
      </c>
      <c r="AB44" s="63">
        <f t="shared" si="33"/>
        <v>0.184</v>
      </c>
      <c r="AC44" s="63">
        <f t="shared" si="34"/>
        <v>0.17880000000000001</v>
      </c>
      <c r="AD44" s="63">
        <f t="shared" si="35"/>
        <v>7.3539105243400887E-3</v>
      </c>
      <c r="AE44" s="64">
        <v>0.60899999999999999</v>
      </c>
      <c r="AF44" s="64">
        <v>0.64900000000000002</v>
      </c>
      <c r="AG44" s="63">
        <f t="shared" si="36"/>
        <v>0.48719999999999997</v>
      </c>
      <c r="AH44" s="63">
        <f t="shared" si="37"/>
        <v>0.51919999999999999</v>
      </c>
      <c r="AI44" s="63">
        <f t="shared" si="38"/>
        <v>0.50319999999999998</v>
      </c>
      <c r="AJ44" s="63">
        <f t="shared" si="39"/>
        <v>2.2627416997969541E-2</v>
      </c>
    </row>
    <row r="45" spans="1:36" ht="12.75">
      <c r="A45" s="72">
        <v>5</v>
      </c>
      <c r="B45" s="24">
        <v>39</v>
      </c>
      <c r="C45" s="9" t="s">
        <v>51</v>
      </c>
      <c r="D45" s="9" t="s">
        <v>49</v>
      </c>
      <c r="E45" s="4">
        <v>400</v>
      </c>
      <c r="F45" s="9">
        <v>1</v>
      </c>
      <c r="G45" s="64">
        <v>5.8840000000000003</v>
      </c>
      <c r="H45" s="64">
        <v>5.9119999999999999</v>
      </c>
      <c r="I45" s="63">
        <f t="shared" si="20"/>
        <v>2.3536000000000006</v>
      </c>
      <c r="J45" s="63">
        <f t="shared" si="21"/>
        <v>2.3648000000000002</v>
      </c>
      <c r="K45" s="63">
        <f t="shared" si="22"/>
        <v>2.3592000000000004</v>
      </c>
      <c r="L45" s="63">
        <f t="shared" si="23"/>
        <v>7.9195959492890881E-3</v>
      </c>
      <c r="M45" s="64">
        <v>1.2749999999999999</v>
      </c>
      <c r="N45" s="64">
        <v>1.286</v>
      </c>
      <c r="O45" s="63">
        <f t="shared" si="24"/>
        <v>0.5099999999999999</v>
      </c>
      <c r="P45" s="63">
        <f t="shared" si="25"/>
        <v>0.51439999999999997</v>
      </c>
      <c r="Q45" s="63">
        <f t="shared" si="26"/>
        <v>0.51219999999999999</v>
      </c>
      <c r="R45" s="63">
        <f t="shared" si="27"/>
        <v>3.1112698372208589E-3</v>
      </c>
      <c r="S45" s="64">
        <v>4.1390000000000002</v>
      </c>
      <c r="T45" s="64">
        <v>4.17</v>
      </c>
      <c r="U45" s="63">
        <f t="shared" si="28"/>
        <v>1.6556000000000002</v>
      </c>
      <c r="V45" s="63">
        <f t="shared" si="29"/>
        <v>1.6679999999999999</v>
      </c>
      <c r="W45" s="63">
        <f t="shared" si="30"/>
        <v>1.6617999999999999</v>
      </c>
      <c r="X45" s="63">
        <f t="shared" si="31"/>
        <v>8.7681240867130087E-3</v>
      </c>
      <c r="Y45" s="64">
        <v>0.47499999999999998</v>
      </c>
      <c r="Z45" s="64">
        <v>0.47599999999999998</v>
      </c>
      <c r="AA45" s="63">
        <f t="shared" si="32"/>
        <v>0.19</v>
      </c>
      <c r="AB45" s="63">
        <f t="shared" si="33"/>
        <v>0.19039999999999999</v>
      </c>
      <c r="AC45" s="63">
        <f t="shared" si="34"/>
        <v>0.19019999999999998</v>
      </c>
      <c r="AD45" s="63">
        <f t="shared" si="35"/>
        <v>2.8284271247460747E-4</v>
      </c>
      <c r="AE45" s="64">
        <v>5.4379999999999997</v>
      </c>
      <c r="AF45" s="64">
        <v>5.4829999999999997</v>
      </c>
      <c r="AG45" s="63">
        <f t="shared" si="36"/>
        <v>2.1751999999999998</v>
      </c>
      <c r="AH45" s="63">
        <f t="shared" si="37"/>
        <v>2.1932</v>
      </c>
      <c r="AI45" s="63">
        <f t="shared" si="38"/>
        <v>2.1841999999999997</v>
      </c>
      <c r="AJ45" s="63">
        <f t="shared" si="39"/>
        <v>1.2727922061358024E-2</v>
      </c>
    </row>
    <row r="46" spans="1:36" ht="12.75">
      <c r="A46" s="72">
        <v>5</v>
      </c>
      <c r="B46" s="24">
        <v>40</v>
      </c>
      <c r="C46" s="9" t="s">
        <v>51</v>
      </c>
      <c r="D46" s="9" t="s">
        <v>57</v>
      </c>
      <c r="E46" s="4">
        <v>400</v>
      </c>
      <c r="F46" s="9">
        <v>2</v>
      </c>
      <c r="G46" s="64">
        <v>3.3610000000000002</v>
      </c>
      <c r="H46" s="64">
        <v>4.4619999999999997</v>
      </c>
      <c r="I46" s="63">
        <f t="shared" si="20"/>
        <v>2.6888000000000001</v>
      </c>
      <c r="J46" s="63">
        <f t="shared" si="21"/>
        <v>3.5695999999999999</v>
      </c>
      <c r="K46" s="63">
        <f t="shared" si="22"/>
        <v>3.1292</v>
      </c>
      <c r="L46" s="63">
        <f t="shared" si="23"/>
        <v>0.62281965286910868</v>
      </c>
      <c r="M46" s="64">
        <v>7.0919999999999996</v>
      </c>
      <c r="N46" s="64">
        <v>9.9209999999999994</v>
      </c>
      <c r="O46" s="63">
        <f t="shared" si="24"/>
        <v>5.6735999999999995</v>
      </c>
      <c r="P46" s="63">
        <f t="shared" si="25"/>
        <v>7.936799999999999</v>
      </c>
      <c r="Q46" s="63">
        <f t="shared" si="26"/>
        <v>6.8051999999999992</v>
      </c>
      <c r="R46" s="63">
        <f t="shared" si="27"/>
        <v>1.6003240671813928</v>
      </c>
      <c r="S46" s="64">
        <v>2.976</v>
      </c>
      <c r="T46" s="64">
        <v>4.0309999999999997</v>
      </c>
      <c r="U46" s="63">
        <f t="shared" si="28"/>
        <v>2.3808000000000002</v>
      </c>
      <c r="V46" s="63">
        <f t="shared" si="29"/>
        <v>3.2247999999999997</v>
      </c>
      <c r="W46" s="63">
        <f t="shared" si="30"/>
        <v>2.8028</v>
      </c>
      <c r="X46" s="63">
        <f t="shared" si="31"/>
        <v>0.59679812332144633</v>
      </c>
      <c r="Y46" s="64">
        <v>0.245</v>
      </c>
      <c r="Z46" s="64">
        <v>0.25600000000000001</v>
      </c>
      <c r="AA46" s="63">
        <f t="shared" si="32"/>
        <v>0.19600000000000001</v>
      </c>
      <c r="AB46" s="63">
        <f t="shared" si="33"/>
        <v>0.20480000000000001</v>
      </c>
      <c r="AC46" s="63">
        <f t="shared" si="34"/>
        <v>0.20040000000000002</v>
      </c>
      <c r="AD46" s="63">
        <f t="shared" si="35"/>
        <v>6.2225396744416198E-3</v>
      </c>
      <c r="AE46" s="64">
        <v>2.5270000000000001</v>
      </c>
      <c r="AF46" s="64">
        <v>0.57299999999999995</v>
      </c>
      <c r="AG46" s="63">
        <f t="shared" si="36"/>
        <v>2.0216000000000003</v>
      </c>
      <c r="AH46" s="63">
        <f t="shared" si="37"/>
        <v>0.45839999999999997</v>
      </c>
      <c r="AI46" s="63">
        <f t="shared" si="38"/>
        <v>1.2400000000000002</v>
      </c>
      <c r="AJ46" s="63">
        <f t="shared" si="39"/>
        <v>1.1053493203508111</v>
      </c>
    </row>
    <row r="47" spans="1:36" ht="12.75">
      <c r="A47" s="72">
        <v>5</v>
      </c>
      <c r="B47" s="24">
        <v>41</v>
      </c>
      <c r="C47" s="9" t="s">
        <v>52</v>
      </c>
      <c r="D47" s="9" t="s">
        <v>53</v>
      </c>
      <c r="E47" s="4">
        <v>400</v>
      </c>
      <c r="F47" s="9">
        <v>2</v>
      </c>
      <c r="G47" s="64">
        <v>2.9329999999999998</v>
      </c>
      <c r="H47" s="64">
        <v>2.9460000000000002</v>
      </c>
      <c r="I47" s="63">
        <f t="shared" si="20"/>
        <v>2.3463999999999996</v>
      </c>
      <c r="J47" s="63">
        <f t="shared" si="21"/>
        <v>2.3568000000000002</v>
      </c>
      <c r="K47" s="63">
        <f t="shared" si="22"/>
        <v>2.3515999999999999</v>
      </c>
      <c r="L47" s="63">
        <f t="shared" si="23"/>
        <v>7.3539105243405406E-3</v>
      </c>
      <c r="M47" s="64">
        <v>0.81799999999999995</v>
      </c>
      <c r="N47" s="64">
        <v>0.81599999999999995</v>
      </c>
      <c r="O47" s="63">
        <f t="shared" si="24"/>
        <v>0.65439999999999998</v>
      </c>
      <c r="P47" s="63">
        <f t="shared" si="25"/>
        <v>0.65279999999999994</v>
      </c>
      <c r="Q47" s="63">
        <f t="shared" si="26"/>
        <v>0.65359999999999996</v>
      </c>
      <c r="R47" s="63">
        <f t="shared" si="27"/>
        <v>1.1313708498985084E-3</v>
      </c>
      <c r="S47" s="64">
        <v>2.56</v>
      </c>
      <c r="T47" s="64">
        <v>2.524</v>
      </c>
      <c r="U47" s="63">
        <f t="shared" si="28"/>
        <v>2.048</v>
      </c>
      <c r="V47" s="63">
        <f t="shared" si="29"/>
        <v>2.0192000000000001</v>
      </c>
      <c r="W47" s="63">
        <f t="shared" si="30"/>
        <v>2.0335999999999999</v>
      </c>
      <c r="X47" s="63">
        <f t="shared" si="31"/>
        <v>2.0364675298172524E-2</v>
      </c>
      <c r="Y47" s="64">
        <v>0.36399999999999999</v>
      </c>
      <c r="Z47" s="64">
        <v>0.36799999999999999</v>
      </c>
      <c r="AA47" s="63">
        <f t="shared" si="32"/>
        <v>0.29120000000000001</v>
      </c>
      <c r="AB47" s="63">
        <f t="shared" si="33"/>
        <v>0.2944</v>
      </c>
      <c r="AC47" s="63">
        <f t="shared" si="34"/>
        <v>0.2928</v>
      </c>
      <c r="AD47" s="63">
        <f t="shared" si="35"/>
        <v>2.2627416997969383E-3</v>
      </c>
      <c r="AE47" s="64">
        <v>4.335</v>
      </c>
      <c r="AF47" s="64">
        <v>5.3940000000000001</v>
      </c>
      <c r="AG47" s="63">
        <f t="shared" si="36"/>
        <v>3.468</v>
      </c>
      <c r="AH47" s="63">
        <f t="shared" si="37"/>
        <v>4.3151999999999999</v>
      </c>
      <c r="AI47" s="63">
        <f t="shared" si="38"/>
        <v>3.8915999999999999</v>
      </c>
      <c r="AJ47" s="63">
        <f t="shared" si="39"/>
        <v>0.59906086502124356</v>
      </c>
    </row>
    <row r="48" spans="1:36" ht="12.75">
      <c r="A48" s="72">
        <v>5</v>
      </c>
      <c r="B48" s="24">
        <v>42</v>
      </c>
      <c r="C48" s="9" t="s">
        <v>52</v>
      </c>
      <c r="D48" s="9" t="s">
        <v>57</v>
      </c>
      <c r="E48" s="4">
        <v>400</v>
      </c>
      <c r="F48" s="9">
        <v>2</v>
      </c>
      <c r="G48" s="64">
        <v>4.47</v>
      </c>
      <c r="H48" s="64">
        <v>4.5359999999999996</v>
      </c>
      <c r="I48" s="63">
        <f t="shared" si="20"/>
        <v>3.5760000000000001</v>
      </c>
      <c r="J48" s="63">
        <f t="shared" si="21"/>
        <v>3.6287999999999996</v>
      </c>
      <c r="K48" s="63">
        <f t="shared" si="22"/>
        <v>3.6023999999999998</v>
      </c>
      <c r="L48" s="63">
        <f t="shared" si="23"/>
        <v>3.7335238046649365E-2</v>
      </c>
      <c r="M48" s="64">
        <v>12.269</v>
      </c>
      <c r="N48" s="63">
        <v>13.459</v>
      </c>
      <c r="O48" s="63">
        <f t="shared" si="24"/>
        <v>9.8152000000000008</v>
      </c>
      <c r="P48" s="63">
        <f t="shared" si="25"/>
        <v>10.767199999999999</v>
      </c>
      <c r="Q48" s="63">
        <f t="shared" si="26"/>
        <v>10.2912</v>
      </c>
      <c r="R48" s="63">
        <f t="shared" si="27"/>
        <v>0.67316565568959197</v>
      </c>
      <c r="S48" s="63">
        <v>4.1020000000000003</v>
      </c>
      <c r="T48" s="63">
        <v>4.2690000000000001</v>
      </c>
      <c r="U48" s="63">
        <f t="shared" si="28"/>
        <v>3.2816000000000005</v>
      </c>
      <c r="V48" s="63">
        <f t="shared" si="29"/>
        <v>3.4152000000000005</v>
      </c>
      <c r="W48" s="63">
        <f t="shared" si="30"/>
        <v>3.3484000000000007</v>
      </c>
      <c r="X48" s="63">
        <f t="shared" si="31"/>
        <v>9.4469465966522712E-2</v>
      </c>
      <c r="Y48" s="63">
        <v>0.318</v>
      </c>
      <c r="Z48" s="63">
        <v>0.22500000000000001</v>
      </c>
      <c r="AA48" s="63">
        <f t="shared" si="32"/>
        <v>0.25440000000000002</v>
      </c>
      <c r="AB48" s="63">
        <f t="shared" si="33"/>
        <v>0.18</v>
      </c>
      <c r="AC48" s="63">
        <f t="shared" si="34"/>
        <v>0.2172</v>
      </c>
      <c r="AD48" s="63">
        <f t="shared" si="35"/>
        <v>5.2608744520279083E-2</v>
      </c>
      <c r="AE48" s="63">
        <v>0.81799999999999995</v>
      </c>
      <c r="AF48" s="63">
        <v>0.751</v>
      </c>
      <c r="AG48" s="63">
        <f t="shared" si="36"/>
        <v>0.65439999999999998</v>
      </c>
      <c r="AH48" s="63">
        <f t="shared" si="37"/>
        <v>0.6008</v>
      </c>
      <c r="AI48" s="63">
        <f t="shared" si="38"/>
        <v>0.62759999999999994</v>
      </c>
      <c r="AJ48" s="63">
        <f t="shared" si="39"/>
        <v>3.7900923471598937E-2</v>
      </c>
    </row>
    <row r="49" spans="1:36" ht="12.75">
      <c r="A49" s="72">
        <v>5</v>
      </c>
      <c r="B49" s="24">
        <v>43</v>
      </c>
      <c r="C49" s="9" t="s">
        <v>54</v>
      </c>
      <c r="D49" s="9" t="s">
        <v>49</v>
      </c>
      <c r="E49" s="4">
        <v>400</v>
      </c>
      <c r="F49" s="9">
        <v>1</v>
      </c>
      <c r="G49" s="64">
        <v>6.5789999999999997</v>
      </c>
      <c r="H49" s="64">
        <v>6.5750000000000002</v>
      </c>
      <c r="I49" s="63">
        <f t="shared" si="20"/>
        <v>2.6315999999999997</v>
      </c>
      <c r="J49" s="63">
        <f t="shared" si="21"/>
        <v>2.63</v>
      </c>
      <c r="K49" s="63">
        <f t="shared" si="22"/>
        <v>2.6307999999999998</v>
      </c>
      <c r="L49" s="63">
        <f t="shared" si="23"/>
        <v>1.1313708498983514E-3</v>
      </c>
      <c r="M49" s="64">
        <v>1.232</v>
      </c>
      <c r="N49" s="64">
        <v>1.2330000000000001</v>
      </c>
      <c r="O49" s="63">
        <f t="shared" si="24"/>
        <v>0.49280000000000002</v>
      </c>
      <c r="P49" s="63">
        <f t="shared" si="25"/>
        <v>0.49320000000000003</v>
      </c>
      <c r="Q49" s="63">
        <f t="shared" si="26"/>
        <v>0.49299999999999999</v>
      </c>
      <c r="R49" s="63">
        <f t="shared" si="27"/>
        <v>2.8284271247462709E-4</v>
      </c>
      <c r="S49" s="64">
        <v>5.0819999999999999</v>
      </c>
      <c r="T49" s="64">
        <v>5.0620000000000003</v>
      </c>
      <c r="U49" s="63">
        <f t="shared" si="28"/>
        <v>2.0327999999999999</v>
      </c>
      <c r="V49" s="63">
        <f t="shared" si="29"/>
        <v>2.0248000000000004</v>
      </c>
      <c r="W49" s="63">
        <f t="shared" si="30"/>
        <v>2.0288000000000004</v>
      </c>
      <c r="X49" s="63">
        <f t="shared" si="31"/>
        <v>5.6568542494920713E-3</v>
      </c>
      <c r="Y49" s="64">
        <v>0.53100000000000003</v>
      </c>
      <c r="Z49" s="64">
        <v>0.55800000000000005</v>
      </c>
      <c r="AA49" s="63">
        <f t="shared" si="32"/>
        <v>0.21240000000000001</v>
      </c>
      <c r="AB49" s="63">
        <f t="shared" si="33"/>
        <v>0.22320000000000001</v>
      </c>
      <c r="AC49" s="63">
        <f t="shared" si="34"/>
        <v>0.21779999999999999</v>
      </c>
      <c r="AD49" s="63">
        <f t="shared" si="35"/>
        <v>7.6367532368147159E-3</v>
      </c>
      <c r="AE49" s="64">
        <v>3.4409999999999998</v>
      </c>
      <c r="AF49" s="64">
        <v>3.3130000000000002</v>
      </c>
      <c r="AG49" s="63">
        <f t="shared" si="36"/>
        <v>1.3763999999999998</v>
      </c>
      <c r="AH49" s="63">
        <f t="shared" si="37"/>
        <v>1.3252000000000002</v>
      </c>
      <c r="AI49" s="63">
        <f t="shared" si="38"/>
        <v>1.3508</v>
      </c>
      <c r="AJ49" s="63">
        <f t="shared" si="39"/>
        <v>3.6203867196751012E-2</v>
      </c>
    </row>
    <row r="50" spans="1:36" ht="12.75">
      <c r="A50" s="72">
        <v>5</v>
      </c>
      <c r="B50" s="24">
        <v>44</v>
      </c>
      <c r="C50" s="9" t="s">
        <v>54</v>
      </c>
      <c r="D50" s="9" t="s">
        <v>57</v>
      </c>
      <c r="E50" s="4">
        <v>400</v>
      </c>
      <c r="F50" s="9">
        <v>2</v>
      </c>
      <c r="G50" s="64">
        <v>5.2380000000000004</v>
      </c>
      <c r="H50" s="64">
        <v>5.1909999999999998</v>
      </c>
      <c r="I50" s="63">
        <f t="shared" si="20"/>
        <v>4.1904000000000003</v>
      </c>
      <c r="J50" s="63">
        <f t="shared" si="21"/>
        <v>4.1528</v>
      </c>
      <c r="K50" s="63">
        <f t="shared" si="22"/>
        <v>4.1715999999999998</v>
      </c>
      <c r="L50" s="63">
        <f t="shared" si="23"/>
        <v>2.65872149726144E-2</v>
      </c>
      <c r="M50" s="64">
        <v>8.0570000000000004</v>
      </c>
      <c r="N50" s="63">
        <v>7.5179999999999998</v>
      </c>
      <c r="O50" s="63">
        <f t="shared" si="24"/>
        <v>6.4456000000000007</v>
      </c>
      <c r="P50" s="63">
        <f t="shared" si="25"/>
        <v>6.0143999999999993</v>
      </c>
      <c r="Q50" s="63">
        <f t="shared" si="26"/>
        <v>6.23</v>
      </c>
      <c r="R50" s="63">
        <f t="shared" si="27"/>
        <v>0.30490444404764028</v>
      </c>
      <c r="S50" s="63">
        <v>4.0279999999999996</v>
      </c>
      <c r="T50" s="63">
        <v>4.0590000000000002</v>
      </c>
      <c r="U50" s="63">
        <f t="shared" si="28"/>
        <v>3.2223999999999995</v>
      </c>
      <c r="V50" s="63">
        <f t="shared" si="29"/>
        <v>3.2472000000000003</v>
      </c>
      <c r="W50" s="63">
        <f t="shared" si="30"/>
        <v>3.2347999999999999</v>
      </c>
      <c r="X50" s="63">
        <f t="shared" si="31"/>
        <v>1.7536248173426958E-2</v>
      </c>
      <c r="Y50" s="63">
        <v>0.308</v>
      </c>
      <c r="Z50" s="63">
        <v>0.43099999999999999</v>
      </c>
      <c r="AA50" s="63">
        <f t="shared" si="32"/>
        <v>0.24640000000000001</v>
      </c>
      <c r="AB50" s="63">
        <f t="shared" si="33"/>
        <v>0.3448</v>
      </c>
      <c r="AC50" s="63">
        <f t="shared" si="34"/>
        <v>0.29559999999999997</v>
      </c>
      <c r="AD50" s="63">
        <f t="shared" si="35"/>
        <v>6.9579307268756496E-2</v>
      </c>
      <c r="AE50" s="63">
        <v>0.65400000000000003</v>
      </c>
      <c r="AF50" s="63">
        <v>0.75900000000000001</v>
      </c>
      <c r="AG50" s="63">
        <f t="shared" si="36"/>
        <v>0.5232</v>
      </c>
      <c r="AH50" s="63">
        <f t="shared" si="37"/>
        <v>0.60720000000000007</v>
      </c>
      <c r="AI50" s="63">
        <f t="shared" si="38"/>
        <v>0.56520000000000004</v>
      </c>
      <c r="AJ50" s="63">
        <f t="shared" si="39"/>
        <v>5.9396969619670045E-2</v>
      </c>
    </row>
    <row r="51" spans="1:36" ht="12.75">
      <c r="A51" s="72">
        <v>5</v>
      </c>
      <c r="B51" s="24">
        <v>45</v>
      </c>
      <c r="C51" s="9" t="s">
        <v>55</v>
      </c>
      <c r="D51" s="9" t="s">
        <v>49</v>
      </c>
      <c r="E51" s="4">
        <v>400</v>
      </c>
      <c r="F51" s="9">
        <v>1</v>
      </c>
      <c r="G51" s="64">
        <v>3.1960000000000002</v>
      </c>
      <c r="H51" s="64">
        <v>3.194</v>
      </c>
      <c r="I51" s="63">
        <f t="shared" si="20"/>
        <v>1.2784</v>
      </c>
      <c r="J51" s="63">
        <f t="shared" si="21"/>
        <v>1.2775999999999998</v>
      </c>
      <c r="K51" s="63">
        <f t="shared" si="22"/>
        <v>1.278</v>
      </c>
      <c r="L51" s="63">
        <f t="shared" si="23"/>
        <v>5.6568542494933268E-4</v>
      </c>
      <c r="M51" s="64">
        <v>1.46</v>
      </c>
      <c r="N51" s="64">
        <v>1.4630000000000001</v>
      </c>
      <c r="O51" s="63">
        <f t="shared" si="24"/>
        <v>0.58399999999999996</v>
      </c>
      <c r="P51" s="63">
        <f t="shared" si="25"/>
        <v>0.58520000000000005</v>
      </c>
      <c r="Q51" s="63">
        <f t="shared" si="26"/>
        <v>0.58460000000000001</v>
      </c>
      <c r="R51" s="63">
        <f t="shared" si="27"/>
        <v>8.4852813742392064E-4</v>
      </c>
      <c r="S51" s="64">
        <v>2.5950000000000002</v>
      </c>
      <c r="T51" s="64">
        <v>2.6760000000000002</v>
      </c>
      <c r="U51" s="63">
        <f t="shared" si="28"/>
        <v>1.038</v>
      </c>
      <c r="V51" s="63">
        <f t="shared" si="29"/>
        <v>1.0704</v>
      </c>
      <c r="W51" s="63">
        <f t="shared" si="30"/>
        <v>1.0542</v>
      </c>
      <c r="X51" s="63">
        <f t="shared" si="31"/>
        <v>2.2910259710444129E-2</v>
      </c>
      <c r="Y51" s="64">
        <v>0.51800000000000002</v>
      </c>
      <c r="Z51" s="64">
        <v>0.39400000000000002</v>
      </c>
      <c r="AA51" s="63">
        <f t="shared" si="32"/>
        <v>0.20720000000000002</v>
      </c>
      <c r="AB51" s="63">
        <f t="shared" si="33"/>
        <v>0.15759999999999999</v>
      </c>
      <c r="AC51" s="63">
        <f t="shared" si="34"/>
        <v>0.18240000000000001</v>
      </c>
      <c r="AD51" s="63">
        <f t="shared" si="35"/>
        <v>3.5072496346852874E-2</v>
      </c>
      <c r="AE51" s="64">
        <v>5.4930000000000003</v>
      </c>
      <c r="AF51" s="64">
        <v>4.7030000000000003</v>
      </c>
      <c r="AG51" s="63">
        <f t="shared" si="36"/>
        <v>2.1972000000000005</v>
      </c>
      <c r="AH51" s="63">
        <f t="shared" si="37"/>
        <v>1.8812</v>
      </c>
      <c r="AI51" s="63">
        <f t="shared" si="38"/>
        <v>2.0392000000000001</v>
      </c>
      <c r="AJ51" s="63">
        <f t="shared" si="39"/>
        <v>0.22344574285494936</v>
      </c>
    </row>
    <row r="52" spans="1:36" ht="12.75">
      <c r="A52" s="72">
        <v>5</v>
      </c>
      <c r="B52" s="24">
        <v>46</v>
      </c>
      <c r="C52" s="9" t="s">
        <v>55</v>
      </c>
      <c r="D52" s="9" t="s">
        <v>57</v>
      </c>
      <c r="E52" s="4">
        <v>400</v>
      </c>
      <c r="F52" s="9">
        <v>2</v>
      </c>
      <c r="G52" s="64">
        <v>5.2380000000000004</v>
      </c>
      <c r="H52" s="64">
        <v>5.1909999999999998</v>
      </c>
      <c r="I52" s="63">
        <f t="shared" si="20"/>
        <v>4.1904000000000003</v>
      </c>
      <c r="J52" s="63">
        <f t="shared" si="21"/>
        <v>4.1528</v>
      </c>
      <c r="K52" s="63">
        <f t="shared" si="22"/>
        <v>4.1715999999999998</v>
      </c>
      <c r="L52" s="63">
        <f t="shared" si="23"/>
        <v>2.65872149726144E-2</v>
      </c>
      <c r="M52" s="64">
        <v>8.0570000000000004</v>
      </c>
      <c r="N52" s="63">
        <v>7.5179999999999998</v>
      </c>
      <c r="O52" s="63">
        <f t="shared" si="24"/>
        <v>6.4456000000000007</v>
      </c>
      <c r="P52" s="63">
        <f t="shared" si="25"/>
        <v>6.0143999999999993</v>
      </c>
      <c r="Q52" s="63">
        <f t="shared" si="26"/>
        <v>6.23</v>
      </c>
      <c r="R52" s="63">
        <f t="shared" si="27"/>
        <v>0.30490444404764028</v>
      </c>
      <c r="S52" s="63">
        <v>4.0279999999999996</v>
      </c>
      <c r="T52" s="63">
        <v>4.0590000000000002</v>
      </c>
      <c r="U52" s="63">
        <f t="shared" si="28"/>
        <v>3.2223999999999995</v>
      </c>
      <c r="V52" s="63">
        <f t="shared" si="29"/>
        <v>3.2472000000000003</v>
      </c>
      <c r="W52" s="63">
        <f t="shared" si="30"/>
        <v>3.2347999999999999</v>
      </c>
      <c r="X52" s="63">
        <f t="shared" si="31"/>
        <v>1.7536248173426958E-2</v>
      </c>
      <c r="Y52" s="63">
        <v>0.308</v>
      </c>
      <c r="Z52" s="63">
        <v>0.43099999999999999</v>
      </c>
      <c r="AA52" s="63">
        <f t="shared" si="32"/>
        <v>0.24640000000000001</v>
      </c>
      <c r="AB52" s="63">
        <f t="shared" si="33"/>
        <v>0.3448</v>
      </c>
      <c r="AC52" s="63">
        <f t="shared" si="34"/>
        <v>0.29559999999999997</v>
      </c>
      <c r="AD52" s="63">
        <f t="shared" si="35"/>
        <v>6.9579307268756496E-2</v>
      </c>
      <c r="AE52" s="63">
        <v>0.65400000000000003</v>
      </c>
      <c r="AF52" s="63">
        <v>0.75900000000000001</v>
      </c>
      <c r="AG52" s="63">
        <f t="shared" si="36"/>
        <v>0.5232</v>
      </c>
      <c r="AH52" s="63">
        <f t="shared" si="37"/>
        <v>0.60720000000000007</v>
      </c>
      <c r="AI52" s="63">
        <f t="shared" si="38"/>
        <v>0.56520000000000004</v>
      </c>
      <c r="AJ52" s="63">
        <f t="shared" si="39"/>
        <v>5.9396969619670045E-2</v>
      </c>
    </row>
    <row r="53" spans="1:36" ht="12.75">
      <c r="A53" s="72">
        <v>5</v>
      </c>
      <c r="B53" s="24">
        <v>47</v>
      </c>
      <c r="C53" s="9" t="s">
        <v>56</v>
      </c>
      <c r="D53" s="9" t="s">
        <v>49</v>
      </c>
      <c r="E53" s="4">
        <v>400</v>
      </c>
      <c r="F53" s="9">
        <v>1</v>
      </c>
      <c r="G53" s="64">
        <v>6.391</v>
      </c>
      <c r="H53" s="64">
        <v>6.165</v>
      </c>
      <c r="I53" s="63">
        <f t="shared" si="20"/>
        <v>2.5564</v>
      </c>
      <c r="J53" s="63">
        <f t="shared" si="21"/>
        <v>2.4660000000000002</v>
      </c>
      <c r="K53" s="63">
        <f t="shared" si="22"/>
        <v>2.5112000000000001</v>
      </c>
      <c r="L53" s="63">
        <f t="shared" si="23"/>
        <v>6.3922453019263761E-2</v>
      </c>
      <c r="M53" s="64">
        <v>1.4630000000000001</v>
      </c>
      <c r="N53" s="64">
        <v>1.417</v>
      </c>
      <c r="O53" s="63">
        <f t="shared" si="24"/>
        <v>0.58520000000000005</v>
      </c>
      <c r="P53" s="63">
        <f t="shared" si="25"/>
        <v>0.56680000000000008</v>
      </c>
      <c r="Q53" s="63">
        <f t="shared" si="26"/>
        <v>0.57600000000000007</v>
      </c>
      <c r="R53" s="63">
        <f t="shared" si="27"/>
        <v>1.3010764773832454E-2</v>
      </c>
      <c r="S53" s="64">
        <v>4.7539999999999996</v>
      </c>
      <c r="T53" s="64">
        <v>4.625</v>
      </c>
      <c r="U53" s="63">
        <f t="shared" si="28"/>
        <v>1.9016</v>
      </c>
      <c r="V53" s="63">
        <f t="shared" si="29"/>
        <v>1.85</v>
      </c>
      <c r="W53" s="63">
        <f t="shared" si="30"/>
        <v>1.8757999999999999</v>
      </c>
      <c r="X53" s="63">
        <f t="shared" si="31"/>
        <v>3.6486709909225763E-2</v>
      </c>
      <c r="Y53" s="64">
        <v>0.64500000000000002</v>
      </c>
      <c r="Z53" s="64">
        <v>0.627</v>
      </c>
      <c r="AA53" s="63">
        <f t="shared" si="32"/>
        <v>0.25800000000000001</v>
      </c>
      <c r="AB53" s="63">
        <f t="shared" si="33"/>
        <v>0.25080000000000002</v>
      </c>
      <c r="AC53" s="63">
        <f t="shared" si="34"/>
        <v>0.25440000000000002</v>
      </c>
      <c r="AD53" s="63">
        <f t="shared" si="35"/>
        <v>5.0911688245431309E-3</v>
      </c>
      <c r="AE53" s="64">
        <v>4.04</v>
      </c>
      <c r="AF53" s="64">
        <v>3.8410000000000002</v>
      </c>
      <c r="AG53" s="63">
        <f t="shared" si="36"/>
        <v>1.6160000000000001</v>
      </c>
      <c r="AH53" s="63">
        <f t="shared" si="37"/>
        <v>1.5364</v>
      </c>
      <c r="AI53" s="63">
        <f t="shared" si="38"/>
        <v>1.5762</v>
      </c>
      <c r="AJ53" s="63">
        <f t="shared" si="39"/>
        <v>5.6285699782449267E-2</v>
      </c>
    </row>
    <row r="54" spans="1:36" ht="12.75">
      <c r="A54" s="72">
        <v>5</v>
      </c>
      <c r="B54" s="24">
        <v>48</v>
      </c>
      <c r="C54" s="9" t="s">
        <v>56</v>
      </c>
      <c r="D54" s="9" t="s">
        <v>57</v>
      </c>
      <c r="E54" s="4">
        <v>400</v>
      </c>
      <c r="F54" s="9">
        <v>2</v>
      </c>
      <c r="G54" s="64">
        <v>5.1529999999999996</v>
      </c>
      <c r="H54" s="64">
        <v>5.117</v>
      </c>
      <c r="I54" s="63">
        <f t="shared" si="20"/>
        <v>4.1223999999999998</v>
      </c>
      <c r="J54" s="63">
        <f t="shared" si="21"/>
        <v>4.0936000000000003</v>
      </c>
      <c r="K54" s="63">
        <f t="shared" si="22"/>
        <v>4.1080000000000005</v>
      </c>
      <c r="L54" s="63">
        <f t="shared" si="23"/>
        <v>2.0364675298172211E-2</v>
      </c>
      <c r="M54" s="64">
        <v>9.3249999999999993</v>
      </c>
      <c r="N54" s="64">
        <v>9.2799999999999994</v>
      </c>
      <c r="O54" s="63">
        <f t="shared" si="24"/>
        <v>7.4599999999999991</v>
      </c>
      <c r="P54" s="63">
        <f t="shared" si="25"/>
        <v>7.4239999999999995</v>
      </c>
      <c r="Q54" s="63">
        <f t="shared" si="26"/>
        <v>7.4419999999999993</v>
      </c>
      <c r="R54" s="63">
        <f t="shared" si="27"/>
        <v>2.5455844122715419E-2</v>
      </c>
      <c r="S54" s="64">
        <v>4.3440000000000003</v>
      </c>
      <c r="T54" s="64">
        <v>4.242</v>
      </c>
      <c r="U54" s="63">
        <f t="shared" si="28"/>
        <v>3.4752000000000001</v>
      </c>
      <c r="V54" s="63">
        <f t="shared" si="29"/>
        <v>3.3935999999999997</v>
      </c>
      <c r="W54" s="63">
        <f t="shared" si="30"/>
        <v>3.4344000000000001</v>
      </c>
      <c r="X54" s="63">
        <f t="shared" si="31"/>
        <v>5.7699913344822516E-2</v>
      </c>
      <c r="Y54" s="64">
        <v>0.16700000000000001</v>
      </c>
      <c r="Z54" s="64">
        <v>0.16900000000000001</v>
      </c>
      <c r="AA54" s="63">
        <f t="shared" si="32"/>
        <v>0.1336</v>
      </c>
      <c r="AB54" s="63">
        <f t="shared" si="33"/>
        <v>0.13520000000000001</v>
      </c>
      <c r="AC54" s="63">
        <f t="shared" si="34"/>
        <v>0.13440000000000002</v>
      </c>
      <c r="AD54" s="63">
        <f t="shared" si="35"/>
        <v>1.1313708498984889E-3</v>
      </c>
      <c r="AE54" s="64">
        <v>0.52</v>
      </c>
      <c r="AF54" s="64">
        <v>0.53400000000000003</v>
      </c>
      <c r="AG54" s="63">
        <f t="shared" si="36"/>
        <v>0.41599999999999998</v>
      </c>
      <c r="AH54" s="63">
        <f t="shared" si="37"/>
        <v>0.42720000000000002</v>
      </c>
      <c r="AI54" s="63">
        <f t="shared" si="38"/>
        <v>0.42159999999999997</v>
      </c>
      <c r="AJ54" s="63">
        <f t="shared" si="39"/>
        <v>7.9195959492893622E-3</v>
      </c>
    </row>
    <row r="55" spans="1:36" ht="12.75">
      <c r="A55" s="24">
        <v>5</v>
      </c>
      <c r="B55" s="24">
        <v>49</v>
      </c>
      <c r="C55" s="24" t="s">
        <v>48</v>
      </c>
      <c r="D55" s="24" t="s">
        <v>49</v>
      </c>
      <c r="E55" s="4">
        <v>400</v>
      </c>
      <c r="F55" s="85">
        <v>1</v>
      </c>
      <c r="G55" s="70">
        <v>5.1589999999999998</v>
      </c>
      <c r="H55" s="70">
        <v>5.149</v>
      </c>
      <c r="I55" s="63">
        <f t="shared" ref="I55:I66" si="40">E55*F55*G55/1000</f>
        <v>2.0636000000000001</v>
      </c>
      <c r="J55" s="63">
        <f t="shared" ref="J55:J66" si="41">E55*F55*H55/1000</f>
        <v>2.0596000000000001</v>
      </c>
      <c r="K55" s="63">
        <f t="shared" ref="K55:K66" si="42">AVERAGE(I55:J55)</f>
        <v>2.0616000000000003</v>
      </c>
      <c r="L55" s="63">
        <f t="shared" ref="L55:L66" si="43">STDEV(I55:J55)</f>
        <v>2.8284271247461927E-3</v>
      </c>
      <c r="M55" s="70">
        <v>1.2949999999999999</v>
      </c>
      <c r="N55" s="70">
        <v>1.3109999999999999</v>
      </c>
      <c r="O55" s="63">
        <f t="shared" ref="O55:O66" si="44">M55*E55*F55/1000</f>
        <v>0.51800000000000002</v>
      </c>
      <c r="P55" s="63">
        <f t="shared" ref="P55:P66" si="45">N55*E55*F55/1000</f>
        <v>0.52439999999999998</v>
      </c>
      <c r="Q55" s="63">
        <f t="shared" ref="Q55:Q66" si="46">AVERAGE(O55:P55)</f>
        <v>0.5212</v>
      </c>
      <c r="R55" s="63">
        <f t="shared" ref="R55:R66" si="47">STDEV(O55:P55)</f>
        <v>4.5254833995938765E-3</v>
      </c>
      <c r="S55" s="70">
        <v>4.8819999999999997</v>
      </c>
      <c r="T55" s="70">
        <v>4.7919999999999998</v>
      </c>
      <c r="U55" s="63">
        <f t="shared" ref="U55:U66" si="48">E55*F55*S55/1000</f>
        <v>1.9527999999999999</v>
      </c>
      <c r="V55" s="63">
        <f t="shared" ref="V55:V66" si="49">E55*F55*T55/1000</f>
        <v>1.9168000000000001</v>
      </c>
      <c r="W55" s="63">
        <f t="shared" ref="W55:W66" si="50">AVERAGE(U55:V55)</f>
        <v>1.9348000000000001</v>
      </c>
      <c r="X55" s="63">
        <f t="shared" ref="X55:X66" si="51">STDEV(U55:V55)</f>
        <v>2.5455844122715576E-2</v>
      </c>
      <c r="Y55" s="70">
        <v>4.2999999999999997E-2</v>
      </c>
      <c r="Z55" s="70">
        <v>9.8000000000000004E-2</v>
      </c>
      <c r="AA55" s="63">
        <f t="shared" ref="AA55:AA66" si="52">E55*F55*Y55/1000</f>
        <v>1.72E-2</v>
      </c>
      <c r="AB55" s="63">
        <f t="shared" ref="AB55:AB66" si="53">E55*F55*Z55/1000</f>
        <v>3.9200000000000006E-2</v>
      </c>
      <c r="AC55" s="63">
        <f t="shared" ref="AC55:AC66" si="54">AVERAGE(AA55:AB55)</f>
        <v>2.8200000000000003E-2</v>
      </c>
      <c r="AD55" s="63">
        <f t="shared" ref="AD55:AD66" si="55">STDEV(AA55:AB55)</f>
        <v>1.5556349186104053E-2</v>
      </c>
      <c r="AE55" s="70">
        <v>4.1269999999999998</v>
      </c>
      <c r="AF55" s="70">
        <v>4.6340000000000003</v>
      </c>
      <c r="AG55" s="63">
        <f t="shared" si="36"/>
        <v>1.6508</v>
      </c>
      <c r="AH55" s="63">
        <f t="shared" si="37"/>
        <v>1.8536000000000001</v>
      </c>
      <c r="AI55" s="63">
        <f t="shared" si="38"/>
        <v>1.7522000000000002</v>
      </c>
      <c r="AJ55" s="63">
        <f t="shared" si="39"/>
        <v>0.1434012552246319</v>
      </c>
    </row>
    <row r="56" spans="1:36" ht="15.75" customHeight="1">
      <c r="A56" s="24">
        <v>5</v>
      </c>
      <c r="B56" s="24">
        <v>50</v>
      </c>
      <c r="C56" s="24" t="s">
        <v>48</v>
      </c>
      <c r="D56" s="24" t="s">
        <v>57</v>
      </c>
      <c r="E56" s="4">
        <v>400</v>
      </c>
      <c r="F56" s="85">
        <v>2</v>
      </c>
      <c r="G56" s="70">
        <v>3.4430000000000001</v>
      </c>
      <c r="H56" s="70">
        <v>4.2039999999999997</v>
      </c>
      <c r="I56" s="63">
        <f t="shared" si="40"/>
        <v>2.7544</v>
      </c>
      <c r="J56" s="63">
        <f t="shared" si="41"/>
        <v>3.3632</v>
      </c>
      <c r="K56" s="63">
        <f t="shared" si="42"/>
        <v>3.0587999999999997</v>
      </c>
      <c r="L56" s="63">
        <f t="shared" si="43"/>
        <v>0.43048660838637015</v>
      </c>
      <c r="M56" s="70">
        <v>6.6459999999999999</v>
      </c>
      <c r="N56" s="70">
        <v>8.3209999999999997</v>
      </c>
      <c r="O56" s="63">
        <f t="shared" si="44"/>
        <v>5.3167999999999997</v>
      </c>
      <c r="P56" s="63">
        <f t="shared" si="45"/>
        <v>6.6568000000000005</v>
      </c>
      <c r="Q56" s="63">
        <f t="shared" si="46"/>
        <v>5.9868000000000006</v>
      </c>
      <c r="R56" s="63">
        <f t="shared" si="47"/>
        <v>0.94752308678996811</v>
      </c>
      <c r="S56" s="70">
        <v>4.0439999999999996</v>
      </c>
      <c r="T56" s="70">
        <v>4.5670000000000002</v>
      </c>
      <c r="U56" s="63">
        <f t="shared" si="48"/>
        <v>3.2351999999999999</v>
      </c>
      <c r="V56" s="63">
        <f t="shared" si="49"/>
        <v>3.6536000000000004</v>
      </c>
      <c r="W56" s="63">
        <f t="shared" si="50"/>
        <v>3.4443999999999999</v>
      </c>
      <c r="X56" s="63">
        <f t="shared" si="51"/>
        <v>0.2958534772484519</v>
      </c>
      <c r="Y56" s="70">
        <v>0.309</v>
      </c>
      <c r="Z56" s="70">
        <v>0.2</v>
      </c>
      <c r="AA56" s="63">
        <f t="shared" si="52"/>
        <v>0.24719999999999998</v>
      </c>
      <c r="AB56" s="63">
        <f t="shared" si="53"/>
        <v>0.16</v>
      </c>
      <c r="AC56" s="63">
        <f t="shared" si="54"/>
        <v>0.2036</v>
      </c>
      <c r="AD56" s="63">
        <f t="shared" si="55"/>
        <v>6.1659711319466834E-2</v>
      </c>
      <c r="AE56" s="70">
        <v>0.76100000000000001</v>
      </c>
      <c r="AF56" s="70">
        <v>0.17799999999999999</v>
      </c>
      <c r="AG56" s="63">
        <f t="shared" si="36"/>
        <v>0.60880000000000001</v>
      </c>
      <c r="AH56" s="63">
        <f t="shared" si="37"/>
        <v>0.1424</v>
      </c>
      <c r="AI56" s="63">
        <f t="shared" si="38"/>
        <v>0.37559999999999999</v>
      </c>
      <c r="AJ56" s="63">
        <f t="shared" si="39"/>
        <v>0.32979460274540578</v>
      </c>
    </row>
    <row r="57" spans="1:36" ht="15.75" customHeight="1">
      <c r="A57" s="24">
        <v>5</v>
      </c>
      <c r="B57" s="24">
        <v>51</v>
      </c>
      <c r="C57" s="24" t="s">
        <v>51</v>
      </c>
      <c r="D57" s="24" t="s">
        <v>49</v>
      </c>
      <c r="E57" s="4">
        <v>400</v>
      </c>
      <c r="F57" s="85">
        <v>1</v>
      </c>
      <c r="G57" s="70">
        <v>5.5750000000000002</v>
      </c>
      <c r="H57" s="70">
        <v>5.6</v>
      </c>
      <c r="I57" s="63">
        <f t="shared" si="40"/>
        <v>2.23</v>
      </c>
      <c r="J57" s="63">
        <f t="shared" si="41"/>
        <v>2.2400000000000002</v>
      </c>
      <c r="K57" s="63">
        <f t="shared" si="42"/>
        <v>2.2350000000000003</v>
      </c>
      <c r="L57" s="63">
        <f t="shared" si="43"/>
        <v>7.0710678118656384E-3</v>
      </c>
      <c r="M57" s="70">
        <v>1.619</v>
      </c>
      <c r="N57" s="70">
        <v>1.6339999999999999</v>
      </c>
      <c r="O57" s="63">
        <f t="shared" si="44"/>
        <v>0.64760000000000006</v>
      </c>
      <c r="P57" s="63">
        <f t="shared" si="45"/>
        <v>0.65359999999999996</v>
      </c>
      <c r="Q57" s="63">
        <f t="shared" si="46"/>
        <v>0.65060000000000007</v>
      </c>
      <c r="R57" s="63">
        <f t="shared" si="47"/>
        <v>4.2426406871192103E-3</v>
      </c>
      <c r="S57" s="70">
        <v>5.4530000000000003</v>
      </c>
      <c r="T57" s="70">
        <v>5.6669999999999998</v>
      </c>
      <c r="U57" s="63">
        <f t="shared" si="48"/>
        <v>2.1812000000000005</v>
      </c>
      <c r="V57" s="63">
        <f t="shared" si="49"/>
        <v>2.2667999999999999</v>
      </c>
      <c r="W57" s="63">
        <f t="shared" si="50"/>
        <v>2.2240000000000002</v>
      </c>
      <c r="X57" s="63">
        <f t="shared" si="51"/>
        <v>6.0528340469568086E-2</v>
      </c>
      <c r="Y57" s="70">
        <v>0.189</v>
      </c>
      <c r="Z57" s="70">
        <v>0.122</v>
      </c>
      <c r="AA57" s="63">
        <f t="shared" si="52"/>
        <v>7.5600000000000001E-2</v>
      </c>
      <c r="AB57" s="63">
        <f t="shared" si="53"/>
        <v>4.8799999999999996E-2</v>
      </c>
      <c r="AC57" s="63">
        <f t="shared" si="54"/>
        <v>6.2199999999999998E-2</v>
      </c>
      <c r="AD57" s="63">
        <f t="shared" si="55"/>
        <v>1.8950461735799475E-2</v>
      </c>
      <c r="AE57" s="70">
        <v>7.9059999999999997</v>
      </c>
      <c r="AF57" s="70">
        <v>8.2260000000000009</v>
      </c>
      <c r="AG57" s="63">
        <f t="shared" si="36"/>
        <v>3.1623999999999999</v>
      </c>
      <c r="AH57" s="63">
        <f t="shared" si="37"/>
        <v>3.2904000000000004</v>
      </c>
      <c r="AI57" s="63">
        <f t="shared" si="38"/>
        <v>3.2263999999999999</v>
      </c>
      <c r="AJ57" s="63">
        <f t="shared" si="39"/>
        <v>9.050966799187847E-2</v>
      </c>
    </row>
    <row r="58" spans="1:36" ht="15.75" customHeight="1">
      <c r="A58" s="24">
        <v>5</v>
      </c>
      <c r="B58" s="24">
        <v>52</v>
      </c>
      <c r="C58" s="24" t="s">
        <v>51</v>
      </c>
      <c r="D58" s="24" t="s">
        <v>57</v>
      </c>
      <c r="E58" s="4">
        <v>400</v>
      </c>
      <c r="F58" s="85">
        <v>2</v>
      </c>
      <c r="G58" s="70">
        <v>2.891</v>
      </c>
      <c r="H58" s="70">
        <v>3.653</v>
      </c>
      <c r="I58" s="63">
        <f t="shared" si="40"/>
        <v>2.3128000000000002</v>
      </c>
      <c r="J58" s="63">
        <f t="shared" si="41"/>
        <v>2.9224000000000001</v>
      </c>
      <c r="K58" s="63">
        <f t="shared" si="42"/>
        <v>2.6176000000000004</v>
      </c>
      <c r="L58" s="63">
        <f t="shared" si="43"/>
        <v>0.43105229381131616</v>
      </c>
      <c r="M58" s="70">
        <v>6.524</v>
      </c>
      <c r="N58" s="70">
        <v>8.6539999999999999</v>
      </c>
      <c r="O58" s="63">
        <f t="shared" si="44"/>
        <v>5.2191999999999998</v>
      </c>
      <c r="P58" s="63">
        <f t="shared" si="45"/>
        <v>6.9231999999999996</v>
      </c>
      <c r="Q58" s="63">
        <f t="shared" si="46"/>
        <v>6.0711999999999993</v>
      </c>
      <c r="R58" s="63">
        <f t="shared" si="47"/>
        <v>1.2049099551418827</v>
      </c>
      <c r="S58" s="70">
        <v>3.8730000000000002</v>
      </c>
      <c r="T58" s="70">
        <v>4.3600000000000003</v>
      </c>
      <c r="U58" s="63">
        <f t="shared" si="48"/>
        <v>3.0984000000000003</v>
      </c>
      <c r="V58" s="63">
        <f t="shared" si="49"/>
        <v>3.4880000000000004</v>
      </c>
      <c r="W58" s="63">
        <f t="shared" si="50"/>
        <v>3.2932000000000006</v>
      </c>
      <c r="X58" s="63">
        <f t="shared" si="51"/>
        <v>0.27548880195027903</v>
      </c>
      <c r="Y58" s="70">
        <v>0.36</v>
      </c>
      <c r="Z58" s="70">
        <v>0.30299999999999999</v>
      </c>
      <c r="AA58" s="63">
        <f t="shared" si="52"/>
        <v>0.28799999999999998</v>
      </c>
      <c r="AB58" s="63">
        <f t="shared" si="53"/>
        <v>0.2424</v>
      </c>
      <c r="AC58" s="63">
        <f t="shared" si="54"/>
        <v>0.26519999999999999</v>
      </c>
      <c r="AD58" s="63">
        <f t="shared" si="55"/>
        <v>3.2244069222106549E-2</v>
      </c>
      <c r="AE58" s="70">
        <v>1.4370000000000001</v>
      </c>
      <c r="AF58" s="70">
        <v>0.36899999999999999</v>
      </c>
      <c r="AG58" s="63">
        <f t="shared" si="36"/>
        <v>1.1496000000000002</v>
      </c>
      <c r="AH58" s="63">
        <f t="shared" si="37"/>
        <v>0.29519999999999996</v>
      </c>
      <c r="AI58" s="63">
        <f t="shared" si="38"/>
        <v>0.72240000000000004</v>
      </c>
      <c r="AJ58" s="63">
        <f t="shared" si="39"/>
        <v>0.60415203384578631</v>
      </c>
    </row>
    <row r="59" spans="1:36" ht="15.75" customHeight="1">
      <c r="A59" s="24">
        <v>5</v>
      </c>
      <c r="B59" s="24">
        <v>53</v>
      </c>
      <c r="C59" s="24" t="s">
        <v>52</v>
      </c>
      <c r="D59" s="24" t="s">
        <v>53</v>
      </c>
      <c r="E59" s="4">
        <v>400</v>
      </c>
      <c r="F59" s="85">
        <v>2</v>
      </c>
      <c r="G59" s="70">
        <v>2.5659999999999998</v>
      </c>
      <c r="H59" s="70">
        <v>2.5880000000000001</v>
      </c>
      <c r="I59" s="63">
        <f t="shared" si="40"/>
        <v>2.0527999999999995</v>
      </c>
      <c r="J59" s="63">
        <f t="shared" si="41"/>
        <v>2.0704000000000002</v>
      </c>
      <c r="K59" s="63">
        <f t="shared" si="42"/>
        <v>2.0615999999999999</v>
      </c>
      <c r="L59" s="63">
        <f t="shared" si="43"/>
        <v>1.244507934888375E-2</v>
      </c>
      <c r="M59" s="70">
        <v>0.89</v>
      </c>
      <c r="N59" s="70">
        <v>0.88200000000000001</v>
      </c>
      <c r="O59" s="63">
        <f t="shared" si="44"/>
        <v>0.71199999999999997</v>
      </c>
      <c r="P59" s="63">
        <f t="shared" si="45"/>
        <v>0.7056</v>
      </c>
      <c r="Q59" s="63">
        <f t="shared" si="46"/>
        <v>0.70879999999999999</v>
      </c>
      <c r="R59" s="63">
        <f t="shared" si="47"/>
        <v>4.5254833995938765E-3</v>
      </c>
      <c r="S59" s="70">
        <v>2.4820000000000002</v>
      </c>
      <c r="T59" s="70">
        <v>2.6890000000000001</v>
      </c>
      <c r="U59" s="63">
        <f t="shared" si="48"/>
        <v>1.9856</v>
      </c>
      <c r="V59" s="63">
        <f t="shared" si="49"/>
        <v>2.1511999999999998</v>
      </c>
      <c r="W59" s="63">
        <f t="shared" si="50"/>
        <v>2.0684</v>
      </c>
      <c r="X59" s="63">
        <f t="shared" si="51"/>
        <v>0.1170968829644921</v>
      </c>
      <c r="Y59" s="70">
        <v>1.0999999999999999E-2</v>
      </c>
      <c r="Z59" s="70">
        <v>7.3999999999999996E-2</v>
      </c>
      <c r="AA59" s="63">
        <f t="shared" si="52"/>
        <v>8.7999999999999988E-3</v>
      </c>
      <c r="AB59" s="63">
        <f t="shared" si="53"/>
        <v>5.9199999999999996E-2</v>
      </c>
      <c r="AC59" s="63">
        <f t="shared" si="54"/>
        <v>3.3999999999999996E-2</v>
      </c>
      <c r="AD59" s="63">
        <f t="shared" si="55"/>
        <v>3.5638181771801995E-2</v>
      </c>
      <c r="AE59" s="70">
        <v>5.3639999999999999</v>
      </c>
      <c r="AF59" s="70">
        <v>5.72</v>
      </c>
      <c r="AG59" s="63">
        <f t="shared" si="36"/>
        <v>4.2911999999999999</v>
      </c>
      <c r="AH59" s="63">
        <f t="shared" si="37"/>
        <v>4.5759999999999996</v>
      </c>
      <c r="AI59" s="63">
        <f t="shared" si="38"/>
        <v>4.4336000000000002</v>
      </c>
      <c r="AJ59" s="63">
        <f t="shared" si="39"/>
        <v>0.20138401128192851</v>
      </c>
    </row>
    <row r="60" spans="1:36" ht="15.75" customHeight="1">
      <c r="A60" s="24">
        <v>5</v>
      </c>
      <c r="B60" s="24">
        <v>54</v>
      </c>
      <c r="C60" s="24" t="s">
        <v>52</v>
      </c>
      <c r="D60" s="24" t="s">
        <v>57</v>
      </c>
      <c r="E60" s="4">
        <v>400</v>
      </c>
      <c r="F60" s="85">
        <v>2</v>
      </c>
      <c r="G60" s="70">
        <v>3.323</v>
      </c>
      <c r="H60" s="70">
        <v>4.335</v>
      </c>
      <c r="I60" s="63">
        <f t="shared" si="40"/>
        <v>2.6583999999999999</v>
      </c>
      <c r="J60" s="63">
        <f t="shared" si="41"/>
        <v>3.468</v>
      </c>
      <c r="K60" s="63">
        <f t="shared" si="42"/>
        <v>3.0632000000000001</v>
      </c>
      <c r="L60" s="63">
        <f t="shared" si="43"/>
        <v>0.57247365004862394</v>
      </c>
      <c r="M60" s="70">
        <v>10.874000000000001</v>
      </c>
      <c r="N60" s="70">
        <v>14.878</v>
      </c>
      <c r="O60" s="63">
        <f t="shared" si="44"/>
        <v>8.6992000000000012</v>
      </c>
      <c r="P60" s="63">
        <f t="shared" si="45"/>
        <v>11.9024</v>
      </c>
      <c r="Q60" s="63">
        <f t="shared" si="46"/>
        <v>10.300800000000001</v>
      </c>
      <c r="R60" s="63">
        <f t="shared" si="47"/>
        <v>2.2650044414967518</v>
      </c>
      <c r="S60" s="70">
        <v>4.9169999999999998</v>
      </c>
      <c r="T60" s="70">
        <v>5.4139999999999997</v>
      </c>
      <c r="U60" s="63">
        <f t="shared" si="48"/>
        <v>3.9335999999999998</v>
      </c>
      <c r="V60" s="63">
        <f t="shared" si="49"/>
        <v>4.3311999999999999</v>
      </c>
      <c r="W60" s="63">
        <f t="shared" si="50"/>
        <v>4.1323999999999996</v>
      </c>
      <c r="X60" s="63">
        <f t="shared" si="51"/>
        <v>0.28114565619977139</v>
      </c>
      <c r="Y60" s="70">
        <v>0.36799999999999999</v>
      </c>
      <c r="Z60" s="70">
        <v>0</v>
      </c>
      <c r="AA60" s="63">
        <f t="shared" si="52"/>
        <v>0.2944</v>
      </c>
      <c r="AB60" s="63">
        <f t="shared" si="53"/>
        <v>0</v>
      </c>
      <c r="AC60" s="63">
        <f t="shared" si="54"/>
        <v>0.1472</v>
      </c>
      <c r="AD60" s="63">
        <f t="shared" si="55"/>
        <v>0.2081722363813196</v>
      </c>
      <c r="AE60" s="70">
        <v>2.2130000000000001</v>
      </c>
      <c r="AF60" s="70">
        <v>0.76100000000000001</v>
      </c>
      <c r="AG60" s="63">
        <f t="shared" si="36"/>
        <v>1.7704000000000002</v>
      </c>
      <c r="AH60" s="63">
        <f t="shared" si="37"/>
        <v>0.60880000000000001</v>
      </c>
      <c r="AI60" s="63">
        <f t="shared" si="38"/>
        <v>1.1896</v>
      </c>
      <c r="AJ60" s="63">
        <f t="shared" si="39"/>
        <v>0.82137523702629411</v>
      </c>
    </row>
    <row r="61" spans="1:36" ht="15.75" customHeight="1">
      <c r="A61" s="24">
        <v>5</v>
      </c>
      <c r="B61" s="24">
        <v>55</v>
      </c>
      <c r="C61" s="24" t="s">
        <v>54</v>
      </c>
      <c r="D61" s="24" t="s">
        <v>49</v>
      </c>
      <c r="E61" s="4">
        <v>400</v>
      </c>
      <c r="F61" s="85">
        <v>1</v>
      </c>
      <c r="G61" s="70">
        <v>4.5839999999999996</v>
      </c>
      <c r="H61" s="70">
        <v>4.5880000000000001</v>
      </c>
      <c r="I61" s="63">
        <f t="shared" si="40"/>
        <v>1.8335999999999999</v>
      </c>
      <c r="J61" s="63">
        <f t="shared" si="41"/>
        <v>1.8351999999999999</v>
      </c>
      <c r="K61" s="63">
        <f t="shared" si="42"/>
        <v>1.8344</v>
      </c>
      <c r="L61" s="63">
        <f t="shared" si="43"/>
        <v>1.1313708498985084E-3</v>
      </c>
      <c r="M61" s="70">
        <v>1.1279999999999999</v>
      </c>
      <c r="N61" s="70">
        <v>1.093</v>
      </c>
      <c r="O61" s="63">
        <f t="shared" si="44"/>
        <v>0.45119999999999993</v>
      </c>
      <c r="P61" s="63">
        <f t="shared" si="45"/>
        <v>0.43719999999999998</v>
      </c>
      <c r="Q61" s="63">
        <f t="shared" si="46"/>
        <v>0.44419999999999993</v>
      </c>
      <c r="R61" s="63">
        <f t="shared" si="47"/>
        <v>9.8994949366116355E-3</v>
      </c>
      <c r="S61" s="70">
        <v>4.4870000000000001</v>
      </c>
      <c r="T61" s="70">
        <v>4.63</v>
      </c>
      <c r="U61" s="63">
        <f t="shared" si="48"/>
        <v>1.7948</v>
      </c>
      <c r="V61" s="63">
        <f t="shared" si="49"/>
        <v>1.8520000000000001</v>
      </c>
      <c r="W61" s="63">
        <f t="shared" si="50"/>
        <v>1.8233999999999999</v>
      </c>
      <c r="X61" s="63">
        <f t="shared" si="51"/>
        <v>4.0446507883870622E-2</v>
      </c>
      <c r="Y61" s="70">
        <v>8.7999999999999995E-2</v>
      </c>
      <c r="Z61" s="70">
        <v>4.5999999999999999E-2</v>
      </c>
      <c r="AA61" s="63">
        <f t="shared" si="52"/>
        <v>3.5199999999999995E-2</v>
      </c>
      <c r="AB61" s="63">
        <f t="shared" si="53"/>
        <v>1.84E-2</v>
      </c>
      <c r="AC61" s="63">
        <f t="shared" si="54"/>
        <v>2.6799999999999997E-2</v>
      </c>
      <c r="AD61" s="63">
        <f t="shared" si="55"/>
        <v>1.1879393923933999E-2</v>
      </c>
      <c r="AE61" s="70">
        <v>3.9</v>
      </c>
      <c r="AF61" s="70">
        <v>3.294</v>
      </c>
      <c r="AG61" s="63">
        <f t="shared" si="36"/>
        <v>1.56</v>
      </c>
      <c r="AH61" s="63">
        <f t="shared" si="37"/>
        <v>1.3175999999999999</v>
      </c>
      <c r="AI61" s="63">
        <f t="shared" si="38"/>
        <v>1.4388000000000001</v>
      </c>
      <c r="AJ61" s="63">
        <f t="shared" si="39"/>
        <v>0.17140268375961926</v>
      </c>
    </row>
    <row r="62" spans="1:36" ht="15.75" customHeight="1">
      <c r="A62" s="24">
        <v>5</v>
      </c>
      <c r="B62" s="24">
        <v>56</v>
      </c>
      <c r="C62" s="24" t="s">
        <v>54</v>
      </c>
      <c r="D62" s="24" t="s">
        <v>57</v>
      </c>
      <c r="E62" s="4">
        <v>400</v>
      </c>
      <c r="F62" s="85">
        <v>2</v>
      </c>
      <c r="G62" s="70">
        <v>3.621</v>
      </c>
      <c r="H62" s="70">
        <v>4.2389999999999999</v>
      </c>
      <c r="I62" s="63">
        <f t="shared" si="40"/>
        <v>2.8968000000000003</v>
      </c>
      <c r="J62" s="63">
        <f t="shared" si="41"/>
        <v>3.3912</v>
      </c>
      <c r="K62" s="63">
        <f t="shared" si="42"/>
        <v>3.1440000000000001</v>
      </c>
      <c r="L62" s="63">
        <f t="shared" si="43"/>
        <v>0.34959359261862893</v>
      </c>
      <c r="M62" s="70">
        <v>4.2939999999999996</v>
      </c>
      <c r="N62" s="70">
        <v>5.4480000000000004</v>
      </c>
      <c r="O62" s="63">
        <f t="shared" si="44"/>
        <v>3.4352</v>
      </c>
      <c r="P62" s="63">
        <f t="shared" si="45"/>
        <v>4.3584000000000005</v>
      </c>
      <c r="Q62" s="63">
        <f t="shared" si="46"/>
        <v>3.8968000000000003</v>
      </c>
      <c r="R62" s="63">
        <f t="shared" si="47"/>
        <v>0.65280098039141921</v>
      </c>
      <c r="S62" s="70">
        <v>3.5910000000000002</v>
      </c>
      <c r="T62" s="70">
        <v>4.1189999999999998</v>
      </c>
      <c r="U62" s="63">
        <f t="shared" si="48"/>
        <v>2.8728000000000002</v>
      </c>
      <c r="V62" s="63">
        <f t="shared" si="49"/>
        <v>3.2951999999999999</v>
      </c>
      <c r="W62" s="63">
        <f t="shared" si="50"/>
        <v>3.0840000000000001</v>
      </c>
      <c r="X62" s="63">
        <f t="shared" si="51"/>
        <v>0.29868190437319742</v>
      </c>
      <c r="Y62" s="70">
        <v>1.034</v>
      </c>
      <c r="Z62" s="70">
        <v>0.90200000000000002</v>
      </c>
      <c r="AA62" s="63">
        <f t="shared" si="52"/>
        <v>0.82720000000000005</v>
      </c>
      <c r="AB62" s="63">
        <f t="shared" si="53"/>
        <v>0.72160000000000002</v>
      </c>
      <c r="AC62" s="63">
        <f t="shared" si="54"/>
        <v>0.77439999999999998</v>
      </c>
      <c r="AD62" s="63">
        <f t="shared" si="55"/>
        <v>7.4670476093299437E-2</v>
      </c>
      <c r="AE62" s="70">
        <v>15.404999999999999</v>
      </c>
      <c r="AF62" s="70">
        <v>7.1230000000000002</v>
      </c>
      <c r="AG62" s="63">
        <f t="shared" si="36"/>
        <v>12.324</v>
      </c>
      <c r="AH62" s="63">
        <f t="shared" si="37"/>
        <v>5.6984000000000004</v>
      </c>
      <c r="AI62" s="63">
        <f t="shared" si="38"/>
        <v>9.0112000000000005</v>
      </c>
      <c r="AJ62" s="63">
        <f t="shared" si="39"/>
        <v>4.6850066894295894</v>
      </c>
    </row>
    <row r="63" spans="1:36" ht="15.75" customHeight="1">
      <c r="A63" s="24">
        <v>5</v>
      </c>
      <c r="B63" s="24">
        <v>57</v>
      </c>
      <c r="C63" s="24" t="s">
        <v>55</v>
      </c>
      <c r="D63" s="24" t="s">
        <v>49</v>
      </c>
      <c r="E63" s="4">
        <v>400</v>
      </c>
      <c r="F63" s="85">
        <v>1</v>
      </c>
      <c r="G63" s="70">
        <v>2.7370000000000001</v>
      </c>
      <c r="H63" s="70">
        <v>2.6579999999999999</v>
      </c>
      <c r="I63" s="63">
        <f t="shared" si="40"/>
        <v>1.0948</v>
      </c>
      <c r="J63" s="63">
        <f t="shared" si="41"/>
        <v>1.0632000000000001</v>
      </c>
      <c r="K63" s="63">
        <f t="shared" si="42"/>
        <v>1.0790000000000002</v>
      </c>
      <c r="L63" s="63">
        <f t="shared" si="43"/>
        <v>2.2344574285494797E-2</v>
      </c>
      <c r="M63" s="70">
        <v>1.546</v>
      </c>
      <c r="N63" s="70">
        <v>1.3680000000000001</v>
      </c>
      <c r="O63" s="63">
        <f t="shared" si="44"/>
        <v>0.61839999999999995</v>
      </c>
      <c r="P63" s="63">
        <f t="shared" si="45"/>
        <v>0.54720000000000002</v>
      </c>
      <c r="Q63" s="63">
        <f t="shared" si="46"/>
        <v>0.58279999999999998</v>
      </c>
      <c r="R63" s="63">
        <f t="shared" si="47"/>
        <v>5.0346002820482134E-2</v>
      </c>
      <c r="S63" s="70">
        <v>2.8149999999999999</v>
      </c>
      <c r="T63" s="70">
        <v>2.87</v>
      </c>
      <c r="U63" s="63">
        <f t="shared" si="48"/>
        <v>1.1259999999999999</v>
      </c>
      <c r="V63" s="63">
        <f t="shared" si="49"/>
        <v>1.1479999999999999</v>
      </c>
      <c r="W63" s="63">
        <f t="shared" si="50"/>
        <v>1.137</v>
      </c>
      <c r="X63" s="63">
        <f t="shared" si="51"/>
        <v>1.555634918610406E-2</v>
      </c>
      <c r="Y63" s="70">
        <v>5.1999999999999998E-2</v>
      </c>
      <c r="Z63" s="70">
        <v>8.1000000000000003E-2</v>
      </c>
      <c r="AA63" s="63">
        <f t="shared" si="52"/>
        <v>2.0799999999999999E-2</v>
      </c>
      <c r="AB63" s="63">
        <f t="shared" si="53"/>
        <v>3.2399999999999998E-2</v>
      </c>
      <c r="AC63" s="63">
        <f t="shared" si="54"/>
        <v>2.6599999999999999E-2</v>
      </c>
      <c r="AD63" s="63">
        <f t="shared" si="55"/>
        <v>8.2024386617639434E-3</v>
      </c>
      <c r="AE63" s="70">
        <v>8.8119999999999994</v>
      </c>
      <c r="AF63" s="70">
        <v>6.7809999999999997</v>
      </c>
      <c r="AG63" s="63">
        <f t="shared" si="36"/>
        <v>3.5247999999999999</v>
      </c>
      <c r="AH63" s="63">
        <f t="shared" si="37"/>
        <v>2.7124000000000001</v>
      </c>
      <c r="AI63" s="63">
        <f t="shared" si="38"/>
        <v>3.1185999999999998</v>
      </c>
      <c r="AJ63" s="63">
        <f t="shared" si="39"/>
        <v>0.57445354903595391</v>
      </c>
    </row>
    <row r="64" spans="1:36" ht="15.75" customHeight="1">
      <c r="A64" s="24">
        <v>5</v>
      </c>
      <c r="B64" s="24">
        <v>58</v>
      </c>
      <c r="C64" s="24" t="s">
        <v>55</v>
      </c>
      <c r="D64" s="24" t="s">
        <v>57</v>
      </c>
      <c r="E64" s="4">
        <v>400</v>
      </c>
      <c r="F64" s="85">
        <v>2</v>
      </c>
      <c r="G64" s="70">
        <v>1.365</v>
      </c>
      <c r="H64" s="70">
        <v>1.887</v>
      </c>
      <c r="I64" s="63">
        <f t="shared" si="40"/>
        <v>1.0920000000000001</v>
      </c>
      <c r="J64" s="63">
        <f t="shared" si="41"/>
        <v>1.5095999999999998</v>
      </c>
      <c r="K64" s="63">
        <f t="shared" si="42"/>
        <v>1.3008</v>
      </c>
      <c r="L64" s="63">
        <f t="shared" si="43"/>
        <v>0.29528779182350184</v>
      </c>
      <c r="M64" s="70">
        <v>3.4060000000000001</v>
      </c>
      <c r="N64" s="70">
        <v>4.694</v>
      </c>
      <c r="O64" s="63">
        <f t="shared" si="44"/>
        <v>2.7248000000000001</v>
      </c>
      <c r="P64" s="63">
        <f t="shared" si="45"/>
        <v>3.7551999999999999</v>
      </c>
      <c r="Q64" s="63">
        <f t="shared" si="46"/>
        <v>3.24</v>
      </c>
      <c r="R64" s="63">
        <f t="shared" si="47"/>
        <v>0.72860282733461512</v>
      </c>
      <c r="S64" s="70">
        <v>2.484</v>
      </c>
      <c r="T64" s="70">
        <v>2.0880000000000001</v>
      </c>
      <c r="U64" s="63">
        <f t="shared" si="48"/>
        <v>1.9872000000000001</v>
      </c>
      <c r="V64" s="63">
        <f t="shared" si="49"/>
        <v>1.6704000000000001</v>
      </c>
      <c r="W64" s="63">
        <f t="shared" si="50"/>
        <v>1.8288000000000002</v>
      </c>
      <c r="X64" s="63">
        <f t="shared" si="51"/>
        <v>0.22401142827989823</v>
      </c>
      <c r="Y64" s="70">
        <v>0.32400000000000001</v>
      </c>
      <c r="Z64" s="70">
        <v>0.32200000000000001</v>
      </c>
      <c r="AA64" s="63">
        <f t="shared" si="52"/>
        <v>0.25919999999999999</v>
      </c>
      <c r="AB64" s="63">
        <f t="shared" si="53"/>
        <v>0.2576</v>
      </c>
      <c r="AC64" s="63">
        <f t="shared" si="54"/>
        <v>0.25839999999999996</v>
      </c>
      <c r="AD64" s="63">
        <f t="shared" si="55"/>
        <v>1.1313708498984691E-3</v>
      </c>
      <c r="AE64" s="70">
        <v>2.589</v>
      </c>
      <c r="AF64" s="70">
        <v>0.182</v>
      </c>
      <c r="AG64" s="63">
        <f t="shared" si="36"/>
        <v>2.0711999999999997</v>
      </c>
      <c r="AH64" s="63">
        <f t="shared" si="37"/>
        <v>0.14560000000000001</v>
      </c>
      <c r="AI64" s="63">
        <f t="shared" si="38"/>
        <v>1.1083999999999998</v>
      </c>
      <c r="AJ64" s="63">
        <f t="shared" si="39"/>
        <v>1.3616048178528157</v>
      </c>
    </row>
    <row r="65" spans="1:36" ht="15.75" customHeight="1">
      <c r="A65" s="24">
        <v>5</v>
      </c>
      <c r="B65" s="24">
        <v>59</v>
      </c>
      <c r="C65" s="24" t="s">
        <v>56</v>
      </c>
      <c r="D65" s="24" t="s">
        <v>49</v>
      </c>
      <c r="E65" s="4">
        <v>400</v>
      </c>
      <c r="F65" s="85">
        <v>1</v>
      </c>
      <c r="G65" s="70">
        <v>5.1260000000000003</v>
      </c>
      <c r="H65" s="70">
        <v>5.165</v>
      </c>
      <c r="I65" s="63">
        <f t="shared" si="40"/>
        <v>2.0504000000000002</v>
      </c>
      <c r="J65" s="63">
        <f t="shared" si="41"/>
        <v>2.0659999999999998</v>
      </c>
      <c r="K65" s="63">
        <f t="shared" si="42"/>
        <v>2.0582000000000003</v>
      </c>
      <c r="L65" s="63">
        <f t="shared" si="43"/>
        <v>1.1030865786509868E-2</v>
      </c>
      <c r="M65" s="70">
        <v>1.534</v>
      </c>
      <c r="N65" s="70">
        <v>1.55</v>
      </c>
      <c r="O65" s="63">
        <f t="shared" si="44"/>
        <v>0.61360000000000003</v>
      </c>
      <c r="P65" s="63">
        <f t="shared" si="45"/>
        <v>0.62</v>
      </c>
      <c r="Q65" s="63">
        <f t="shared" si="46"/>
        <v>0.61680000000000001</v>
      </c>
      <c r="R65" s="63">
        <f t="shared" si="47"/>
        <v>4.5254833995938765E-3</v>
      </c>
      <c r="S65" s="70">
        <v>4.8209999999999997</v>
      </c>
      <c r="T65" s="70">
        <v>5.0599999999999996</v>
      </c>
      <c r="U65" s="63">
        <f t="shared" si="48"/>
        <v>1.9283999999999999</v>
      </c>
      <c r="V65" s="63">
        <f t="shared" si="49"/>
        <v>2.0239999999999996</v>
      </c>
      <c r="W65" s="63">
        <f t="shared" si="50"/>
        <v>1.9761999999999997</v>
      </c>
      <c r="X65" s="63">
        <f t="shared" si="51"/>
        <v>6.7599408281433723E-2</v>
      </c>
      <c r="Y65" s="70">
        <v>0.22</v>
      </c>
      <c r="Z65" s="70">
        <v>0.13</v>
      </c>
      <c r="AA65" s="63">
        <f t="shared" si="52"/>
        <v>8.7999999999999995E-2</v>
      </c>
      <c r="AB65" s="63">
        <f t="shared" si="53"/>
        <v>5.1999999999999998E-2</v>
      </c>
      <c r="AC65" s="63">
        <f t="shared" si="54"/>
        <v>6.9999999999999993E-2</v>
      </c>
      <c r="AD65" s="63">
        <f t="shared" si="55"/>
        <v>2.5455844122715732E-2</v>
      </c>
      <c r="AE65" s="70">
        <v>4.5389999999999997</v>
      </c>
      <c r="AF65" s="70">
        <v>4.9740000000000002</v>
      </c>
      <c r="AG65" s="63">
        <f t="shared" si="36"/>
        <v>1.8155999999999999</v>
      </c>
      <c r="AH65" s="63">
        <f t="shared" si="37"/>
        <v>1.9896</v>
      </c>
      <c r="AI65" s="63">
        <f t="shared" si="38"/>
        <v>1.9026000000000001</v>
      </c>
      <c r="AJ65" s="63">
        <f t="shared" si="39"/>
        <v>0.12303657992645937</v>
      </c>
    </row>
    <row r="66" spans="1:36" ht="15.75" customHeight="1">
      <c r="A66" s="24">
        <v>5</v>
      </c>
      <c r="B66" s="24">
        <v>60</v>
      </c>
      <c r="C66" s="24" t="s">
        <v>56</v>
      </c>
      <c r="D66" s="24" t="s">
        <v>57</v>
      </c>
      <c r="E66" s="4">
        <v>400</v>
      </c>
      <c r="F66" s="85">
        <v>2</v>
      </c>
      <c r="G66" s="70">
        <v>3.415</v>
      </c>
      <c r="H66" s="70">
        <v>4.6310000000000002</v>
      </c>
      <c r="I66" s="63">
        <f t="shared" si="40"/>
        <v>2.7320000000000002</v>
      </c>
      <c r="J66" s="63">
        <f t="shared" si="41"/>
        <v>3.7048000000000001</v>
      </c>
      <c r="K66" s="63">
        <f t="shared" si="42"/>
        <v>3.2183999999999999</v>
      </c>
      <c r="L66" s="63">
        <f t="shared" si="43"/>
        <v>0.68787347673827348</v>
      </c>
      <c r="M66" s="70">
        <v>6.0090000000000003</v>
      </c>
      <c r="N66" s="70">
        <v>8.5739999999999998</v>
      </c>
      <c r="O66" s="63">
        <f t="shared" si="44"/>
        <v>4.8072000000000008</v>
      </c>
      <c r="P66" s="63">
        <f t="shared" si="45"/>
        <v>6.8591999999999995</v>
      </c>
      <c r="Q66" s="63">
        <f t="shared" si="46"/>
        <v>5.8331999999999997</v>
      </c>
      <c r="R66" s="63">
        <f t="shared" si="47"/>
        <v>1.4509831149947992</v>
      </c>
      <c r="S66" s="70">
        <v>4.4039999999999999</v>
      </c>
      <c r="T66" s="70">
        <v>4.7069999999999999</v>
      </c>
      <c r="U66" s="63">
        <f t="shared" si="48"/>
        <v>3.5231999999999997</v>
      </c>
      <c r="V66" s="63">
        <f t="shared" si="49"/>
        <v>3.7656000000000001</v>
      </c>
      <c r="W66" s="63">
        <f t="shared" si="50"/>
        <v>3.6444000000000001</v>
      </c>
      <c r="X66" s="63">
        <f t="shared" si="51"/>
        <v>0.1714026837596194</v>
      </c>
      <c r="Y66" s="70">
        <v>0.375</v>
      </c>
      <c r="Z66" s="70">
        <v>0.28000000000000003</v>
      </c>
      <c r="AA66" s="63">
        <f t="shared" si="52"/>
        <v>0.3</v>
      </c>
      <c r="AB66" s="63">
        <f t="shared" si="53"/>
        <v>0.22400000000000003</v>
      </c>
      <c r="AC66" s="63">
        <f t="shared" si="54"/>
        <v>0.26200000000000001</v>
      </c>
      <c r="AD66" s="63">
        <f t="shared" si="55"/>
        <v>5.374011537017763E-2</v>
      </c>
      <c r="AE66" s="70">
        <v>1.0249999999999999</v>
      </c>
      <c r="AF66" s="70">
        <v>0.75</v>
      </c>
      <c r="AG66" s="63">
        <f t="shared" si="36"/>
        <v>0.81999999999999984</v>
      </c>
      <c r="AH66" s="63">
        <f t="shared" si="37"/>
        <v>0.6</v>
      </c>
      <c r="AI66" s="63">
        <f t="shared" si="38"/>
        <v>0.71</v>
      </c>
      <c r="AJ66" s="63">
        <f t="shared" si="39"/>
        <v>0.15556349186103974</v>
      </c>
    </row>
  </sheetData>
  <sortState ref="A5:AJ64">
    <sortCondition ref="A5:A64"/>
    <sortCondition ref="C5:C64"/>
  </sortState>
  <mergeCells count="19">
    <mergeCell ref="F1:F2"/>
    <mergeCell ref="G1:L1"/>
    <mergeCell ref="A1:A2"/>
    <mergeCell ref="B1:B2"/>
    <mergeCell ref="E1:E2"/>
    <mergeCell ref="M1:R1"/>
    <mergeCell ref="S1:X1"/>
    <mergeCell ref="AE1:AJ1"/>
    <mergeCell ref="Y1:AD1"/>
    <mergeCell ref="G2:H2"/>
    <mergeCell ref="I2:J2"/>
    <mergeCell ref="M2:N2"/>
    <mergeCell ref="O2:P2"/>
    <mergeCell ref="S2:T2"/>
    <mergeCell ref="U2:V2"/>
    <mergeCell ref="Y2:Z2"/>
    <mergeCell ref="AA2:AB2"/>
    <mergeCell ref="AE2:AF2"/>
    <mergeCell ref="AG2:AH2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workbookViewId="0">
      <selection activeCell="Q26" sqref="Q26"/>
    </sheetView>
  </sheetViews>
  <sheetFormatPr defaultRowHeight="12.75"/>
  <cols>
    <col min="6" max="7" width="8.7109375" customWidth="1"/>
  </cols>
  <sheetData>
    <row r="1" spans="1:16">
      <c r="A1" s="65" t="s">
        <v>36</v>
      </c>
      <c r="B1" s="66" t="s">
        <v>38</v>
      </c>
      <c r="C1" s="66" t="s">
        <v>39</v>
      </c>
      <c r="D1" s="67" t="s">
        <v>40</v>
      </c>
      <c r="E1" s="68" t="s">
        <v>41</v>
      </c>
      <c r="F1" s="71" t="s">
        <v>134</v>
      </c>
      <c r="G1" s="71" t="s">
        <v>142</v>
      </c>
      <c r="H1" s="23" t="s">
        <v>135</v>
      </c>
      <c r="I1" s="68" t="s">
        <v>136</v>
      </c>
      <c r="J1" s="69" t="s">
        <v>137</v>
      </c>
      <c r="K1" s="69" t="s">
        <v>138</v>
      </c>
      <c r="L1" t="s">
        <v>64</v>
      </c>
      <c r="M1" s="68" t="s">
        <v>143</v>
      </c>
      <c r="N1" s="69" t="s">
        <v>139</v>
      </c>
      <c r="O1" s="70" t="s">
        <v>140</v>
      </c>
      <c r="P1" s="70" t="s">
        <v>141</v>
      </c>
    </row>
    <row r="2" spans="1:16">
      <c r="A2" s="24">
        <v>1</v>
      </c>
      <c r="B2" s="24" t="s">
        <v>48</v>
      </c>
      <c r="C2" s="24" t="s">
        <v>49</v>
      </c>
      <c r="D2" s="14">
        <v>3.84</v>
      </c>
      <c r="E2">
        <v>0</v>
      </c>
      <c r="F2" s="63">
        <v>1.9534</v>
      </c>
      <c r="G2" s="63">
        <v>0.31859999999999999</v>
      </c>
      <c r="H2" s="28">
        <v>88.843500000000006</v>
      </c>
      <c r="I2">
        <v>104.56666666666666</v>
      </c>
      <c r="J2">
        <v>19.273276500000001</v>
      </c>
      <c r="K2">
        <v>65.899999999999949</v>
      </c>
      <c r="L2">
        <v>2.6913999999999998</v>
      </c>
      <c r="M2">
        <v>27.463668749999997</v>
      </c>
      <c r="N2">
        <v>87.916666666666643</v>
      </c>
      <c r="O2">
        <v>140.77800000000002</v>
      </c>
      <c r="P2">
        <v>71.599999999999994</v>
      </c>
    </row>
    <row r="3" spans="1:16">
      <c r="A3" s="24">
        <v>1</v>
      </c>
      <c r="B3" s="24" t="s">
        <v>51</v>
      </c>
      <c r="C3" s="24" t="s">
        <v>49</v>
      </c>
      <c r="D3" s="14">
        <v>4.0199999999999996</v>
      </c>
      <c r="E3">
        <v>0</v>
      </c>
      <c r="F3" s="63">
        <v>1.8814000000000002</v>
      </c>
      <c r="G3" s="63">
        <v>0.52880000000000005</v>
      </c>
      <c r="H3" s="28">
        <v>88.396500000000003</v>
      </c>
      <c r="I3">
        <v>102.16666666666666</v>
      </c>
      <c r="J3">
        <v>30.438737500000002</v>
      </c>
      <c r="K3">
        <v>69.400000000000006</v>
      </c>
      <c r="L3">
        <v>2.5246</v>
      </c>
      <c r="M3">
        <v>28.748368124999999</v>
      </c>
      <c r="N3">
        <v>84.51666666666668</v>
      </c>
      <c r="O3">
        <v>157.38400000000001</v>
      </c>
      <c r="P3">
        <v>74.799999999999983</v>
      </c>
    </row>
    <row r="4" spans="1:16">
      <c r="A4" s="24">
        <v>1</v>
      </c>
      <c r="B4" s="24" t="s">
        <v>52</v>
      </c>
      <c r="C4" s="24" t="s">
        <v>53</v>
      </c>
      <c r="D4" s="14">
        <v>4.13</v>
      </c>
      <c r="E4">
        <v>0</v>
      </c>
      <c r="F4" s="63">
        <v>2.3407999999999998</v>
      </c>
      <c r="G4" s="63">
        <v>0.40360000000000001</v>
      </c>
      <c r="H4" s="28">
        <v>107.05599999999998</v>
      </c>
      <c r="I4">
        <v>190.49999999999997</v>
      </c>
      <c r="J4">
        <v>26.713449000000004</v>
      </c>
      <c r="K4">
        <v>143.19999999999976</v>
      </c>
      <c r="L4">
        <v>2.8247999999999998</v>
      </c>
      <c r="M4">
        <v>42.3687775</v>
      </c>
      <c r="N4">
        <v>166.7</v>
      </c>
      <c r="O4">
        <v>264.82</v>
      </c>
      <c r="P4">
        <v>151.99999999999991</v>
      </c>
    </row>
    <row r="5" spans="1:16">
      <c r="A5" s="24">
        <v>1</v>
      </c>
      <c r="B5" s="24" t="s">
        <v>54</v>
      </c>
      <c r="C5" s="24" t="s">
        <v>49</v>
      </c>
      <c r="D5" s="14">
        <v>4.13</v>
      </c>
      <c r="E5">
        <v>0</v>
      </c>
      <c r="F5" s="63">
        <v>2.02</v>
      </c>
      <c r="G5" s="63">
        <v>0.29480000000000001</v>
      </c>
      <c r="H5" s="28">
        <v>90.18</v>
      </c>
      <c r="I5">
        <v>106.93333333333332</v>
      </c>
      <c r="J5">
        <v>23.843799999999998</v>
      </c>
      <c r="K5">
        <v>64.849999999999966</v>
      </c>
      <c r="L5">
        <v>2.8195999999999999</v>
      </c>
      <c r="M5">
        <v>24.874613124999996</v>
      </c>
      <c r="N5">
        <v>88.400000000000034</v>
      </c>
      <c r="O5">
        <v>179.14200000000002</v>
      </c>
      <c r="P5">
        <v>70.250000000000028</v>
      </c>
    </row>
    <row r="6" spans="1:16">
      <c r="A6" s="24">
        <v>1</v>
      </c>
      <c r="B6" s="24" t="s">
        <v>55</v>
      </c>
      <c r="C6" s="24" t="s">
        <v>49</v>
      </c>
      <c r="D6" s="14">
        <v>4.3499999999999996</v>
      </c>
      <c r="E6">
        <v>0</v>
      </c>
      <c r="F6" s="63">
        <v>1.2782</v>
      </c>
      <c r="G6" s="63">
        <v>0.51980000000000004</v>
      </c>
      <c r="H6" s="28">
        <v>62.286999999999992</v>
      </c>
      <c r="I6">
        <v>76.216666666666669</v>
      </c>
      <c r="J6">
        <v>58.117829000000008</v>
      </c>
      <c r="K6">
        <v>45.099999999999916</v>
      </c>
      <c r="L6">
        <v>1.7347999999999999</v>
      </c>
      <c r="M6">
        <v>19.788258749999997</v>
      </c>
      <c r="N6">
        <v>64.599999999999994</v>
      </c>
      <c r="O6">
        <v>126.73400000000001</v>
      </c>
      <c r="P6">
        <v>46.999999999999929</v>
      </c>
    </row>
    <row r="7" spans="1:16">
      <c r="A7" s="24">
        <v>1</v>
      </c>
      <c r="B7" s="24" t="s">
        <v>56</v>
      </c>
      <c r="C7" s="24" t="s">
        <v>49</v>
      </c>
      <c r="D7" s="14">
        <v>3.91</v>
      </c>
      <c r="E7">
        <v>0</v>
      </c>
      <c r="F7" s="63">
        <v>2.1318000000000001</v>
      </c>
      <c r="G7" s="63">
        <v>0.52079999999999993</v>
      </c>
      <c r="H7" s="28">
        <v>97.777999999999992</v>
      </c>
      <c r="I7">
        <v>114.93333333333334</v>
      </c>
      <c r="J7">
        <v>30.925324499999999</v>
      </c>
      <c r="K7">
        <v>65.549999999999883</v>
      </c>
      <c r="L7">
        <v>2.9719999999999995</v>
      </c>
      <c r="M7">
        <v>28.387869375000001</v>
      </c>
      <c r="N7">
        <v>94.1</v>
      </c>
      <c r="O7">
        <v>181.108</v>
      </c>
      <c r="P7">
        <v>72.249999999999915</v>
      </c>
    </row>
    <row r="8" spans="1:16">
      <c r="A8" s="24">
        <v>1</v>
      </c>
      <c r="B8" s="24" t="s">
        <v>48</v>
      </c>
      <c r="C8" s="24" t="s">
        <v>57</v>
      </c>
      <c r="D8" s="14">
        <v>7.55</v>
      </c>
      <c r="E8">
        <v>13120</v>
      </c>
      <c r="F8" s="63">
        <v>1.5860000000000003</v>
      </c>
      <c r="G8" s="63">
        <v>2.9686000000000003</v>
      </c>
      <c r="H8" s="28">
        <v>12.1805</v>
      </c>
      <c r="I8">
        <v>42.766666666666652</v>
      </c>
      <c r="J8">
        <v>6.6730672000000002</v>
      </c>
      <c r="K8">
        <v>27.29999999999999</v>
      </c>
      <c r="L8">
        <v>2.0489999999999999</v>
      </c>
      <c r="M8">
        <v>13.96124375</v>
      </c>
      <c r="N8">
        <v>27.249999999999996</v>
      </c>
      <c r="O8">
        <v>40.692499999999995</v>
      </c>
      <c r="P8">
        <v>35.65000000000007</v>
      </c>
    </row>
    <row r="9" spans="1:16">
      <c r="A9" s="24">
        <v>1</v>
      </c>
      <c r="B9" s="24" t="s">
        <v>51</v>
      </c>
      <c r="C9" s="24" t="s">
        <v>57</v>
      </c>
      <c r="D9" s="14">
        <v>7.8</v>
      </c>
      <c r="E9">
        <v>12250</v>
      </c>
      <c r="F9" s="63">
        <v>1.3420000000000001</v>
      </c>
      <c r="G9" s="63">
        <v>3.1334000000000004</v>
      </c>
      <c r="H9" s="28">
        <v>18.397750000000002</v>
      </c>
      <c r="I9">
        <v>36.699999999999989</v>
      </c>
      <c r="J9">
        <v>3.6907771999999999</v>
      </c>
      <c r="K9">
        <v>20.549999999999955</v>
      </c>
      <c r="L9">
        <v>1.6798000000000002</v>
      </c>
      <c r="M9">
        <v>11.404962500000003</v>
      </c>
      <c r="N9">
        <v>23.366666666666646</v>
      </c>
      <c r="O9">
        <v>39.877499999999998</v>
      </c>
      <c r="P9">
        <v>26.050000000000018</v>
      </c>
    </row>
    <row r="10" spans="1:16">
      <c r="A10" s="24">
        <v>1</v>
      </c>
      <c r="B10" s="24" t="s">
        <v>52</v>
      </c>
      <c r="C10" s="24" t="s">
        <v>57</v>
      </c>
      <c r="D10" s="14">
        <v>7.87</v>
      </c>
      <c r="E10">
        <v>16500</v>
      </c>
      <c r="F10" s="63">
        <v>1.9492000000000003</v>
      </c>
      <c r="G10" s="63">
        <v>5.4878</v>
      </c>
      <c r="H10" s="28">
        <v>11.4757</v>
      </c>
      <c r="I10">
        <v>122.00000000000004</v>
      </c>
      <c r="J10">
        <v>4.4794830000000001</v>
      </c>
      <c r="K10">
        <v>83.900000000000091</v>
      </c>
      <c r="L10">
        <v>1.9632000000000001</v>
      </c>
      <c r="M10">
        <v>35.656900000000007</v>
      </c>
      <c r="N10">
        <v>80.133333333333312</v>
      </c>
      <c r="O10">
        <v>95.156999999999996</v>
      </c>
      <c r="P10">
        <v>119.30000000000018</v>
      </c>
    </row>
    <row r="11" spans="1:16">
      <c r="A11" s="24">
        <v>1</v>
      </c>
      <c r="B11" s="24" t="s">
        <v>54</v>
      </c>
      <c r="C11" s="24" t="s">
        <v>57</v>
      </c>
      <c r="D11" s="14">
        <v>7.54</v>
      </c>
      <c r="E11">
        <v>12640</v>
      </c>
      <c r="F11" s="63">
        <v>1.3410000000000002</v>
      </c>
      <c r="G11" s="63">
        <v>2.3496000000000001</v>
      </c>
      <c r="H11" s="28">
        <v>24.246749999999999</v>
      </c>
      <c r="I11">
        <v>35.533333333333303</v>
      </c>
      <c r="J11">
        <v>11.448062700000001</v>
      </c>
      <c r="K11">
        <v>15.275000000000039</v>
      </c>
      <c r="L11">
        <v>1.8051999999999999</v>
      </c>
      <c r="M11">
        <v>10.74950625</v>
      </c>
      <c r="N11">
        <v>21.333333333333314</v>
      </c>
      <c r="O11">
        <v>40.256</v>
      </c>
      <c r="P11">
        <v>20.12500000000006</v>
      </c>
    </row>
    <row r="12" spans="1:16">
      <c r="A12" s="24">
        <v>1</v>
      </c>
      <c r="B12" s="24" t="s">
        <v>55</v>
      </c>
      <c r="C12" s="24" t="s">
        <v>57</v>
      </c>
      <c r="D12" s="14">
        <v>7.69</v>
      </c>
      <c r="E12">
        <v>8840</v>
      </c>
      <c r="F12" s="63">
        <v>2.0691999999999999</v>
      </c>
      <c r="G12" s="63">
        <v>4.7645999999999997</v>
      </c>
      <c r="H12" s="28">
        <v>7.6817000000000002</v>
      </c>
      <c r="I12">
        <v>26.950000000000031</v>
      </c>
      <c r="J12">
        <v>8.1575451000000001</v>
      </c>
      <c r="K12">
        <v>13.449999999999962</v>
      </c>
      <c r="L12">
        <v>3.6619999999999999</v>
      </c>
      <c r="M12">
        <v>8.062131250000002</v>
      </c>
      <c r="N12">
        <v>16.583333333333357</v>
      </c>
      <c r="O12">
        <v>21.317</v>
      </c>
      <c r="P12">
        <v>18.300000000000097</v>
      </c>
    </row>
    <row r="13" spans="1:16">
      <c r="A13" s="24">
        <v>1</v>
      </c>
      <c r="B13" s="24" t="s">
        <v>56</v>
      </c>
      <c r="C13" s="24" t="s">
        <v>57</v>
      </c>
      <c r="D13" s="14">
        <v>7.89</v>
      </c>
      <c r="E13">
        <v>14270</v>
      </c>
      <c r="F13" s="63">
        <v>2.9383999999999997</v>
      </c>
      <c r="G13" s="63">
        <v>6.5587999999999997</v>
      </c>
      <c r="H13" s="28">
        <v>8.3915000000000006</v>
      </c>
      <c r="I13">
        <v>35.666666666666664</v>
      </c>
      <c r="J13">
        <v>1.4648651999999998</v>
      </c>
      <c r="K13">
        <v>22.199999999999996</v>
      </c>
      <c r="L13">
        <v>3.4028</v>
      </c>
      <c r="M13">
        <v>11.142899999999997</v>
      </c>
      <c r="N13">
        <v>22.066666666666677</v>
      </c>
      <c r="O13">
        <v>27.414000000000001</v>
      </c>
      <c r="P13">
        <v>34.699999999999953</v>
      </c>
    </row>
    <row r="14" spans="1:16">
      <c r="A14" s="24">
        <v>2</v>
      </c>
      <c r="B14" s="24" t="s">
        <v>54</v>
      </c>
      <c r="C14" s="24" t="s">
        <v>49</v>
      </c>
      <c r="D14" s="14">
        <v>3.94</v>
      </c>
      <c r="E14">
        <v>0</v>
      </c>
      <c r="H14" s="28">
        <v>100.0565</v>
      </c>
      <c r="I14">
        <v>106.55000000000004</v>
      </c>
      <c r="J14">
        <v>26.3624525</v>
      </c>
      <c r="K14">
        <v>60.799999999999969</v>
      </c>
      <c r="L14">
        <v>2.0706000000000002</v>
      </c>
      <c r="M14">
        <v>25.707045624999999</v>
      </c>
      <c r="N14">
        <v>92.866666666666646</v>
      </c>
      <c r="O14">
        <v>203.80599999999998</v>
      </c>
      <c r="P14">
        <v>67.14999999999992</v>
      </c>
    </row>
    <row r="15" spans="1:16">
      <c r="A15" s="24">
        <v>2</v>
      </c>
      <c r="B15" s="24" t="s">
        <v>54</v>
      </c>
      <c r="C15" s="24" t="s">
        <v>57</v>
      </c>
      <c r="D15" s="14">
        <v>7.16</v>
      </c>
      <c r="E15">
        <v>12618</v>
      </c>
      <c r="H15" s="28">
        <v>20.086000000000002</v>
      </c>
      <c r="I15">
        <v>45.433333333333323</v>
      </c>
      <c r="J15">
        <v>38.796001499999996</v>
      </c>
      <c r="K15">
        <v>26.600000000000069</v>
      </c>
      <c r="L15">
        <v>1.8675999999999999</v>
      </c>
      <c r="M15">
        <v>9.3730562499999959</v>
      </c>
      <c r="N15">
        <v>27.866666666666667</v>
      </c>
      <c r="O15">
        <v>81.343999999999994</v>
      </c>
      <c r="P15">
        <v>38.499999999999979</v>
      </c>
    </row>
    <row r="16" spans="1:16">
      <c r="A16" s="24">
        <v>2</v>
      </c>
      <c r="B16" s="24" t="s">
        <v>56</v>
      </c>
      <c r="C16" s="24" t="s">
        <v>49</v>
      </c>
      <c r="D16" s="14">
        <v>3.92</v>
      </c>
      <c r="E16">
        <v>0</v>
      </c>
      <c r="H16" s="28">
        <v>100.57</v>
      </c>
      <c r="I16">
        <v>138.56666666666666</v>
      </c>
      <c r="J16">
        <v>5.6128710000000002</v>
      </c>
      <c r="K16">
        <v>92.999999999999972</v>
      </c>
      <c r="L16">
        <v>2.2868000000000004</v>
      </c>
      <c r="M16">
        <v>31.416079374999999</v>
      </c>
      <c r="N16">
        <v>120.23333333333335</v>
      </c>
      <c r="O16">
        <v>288.51800000000003</v>
      </c>
      <c r="P16">
        <v>102.6999999999999</v>
      </c>
    </row>
    <row r="17" spans="1:16">
      <c r="A17" s="24">
        <v>2</v>
      </c>
      <c r="B17" s="24" t="s">
        <v>56</v>
      </c>
      <c r="C17" s="24" t="s">
        <v>57</v>
      </c>
      <c r="D17" s="14">
        <v>7.85</v>
      </c>
      <c r="E17">
        <v>16547</v>
      </c>
      <c r="H17" s="28">
        <v>12.880099999999999</v>
      </c>
      <c r="I17">
        <v>42.349999999999994</v>
      </c>
      <c r="J17">
        <v>23.6995635</v>
      </c>
      <c r="K17">
        <v>23.150000000000006</v>
      </c>
      <c r="L17">
        <v>2.3624000000000001</v>
      </c>
      <c r="M17">
        <v>11.863781250000002</v>
      </c>
      <c r="N17">
        <v>22.03333333333331</v>
      </c>
      <c r="O17">
        <v>46.715999999999994</v>
      </c>
      <c r="P17">
        <v>40.69999999999996</v>
      </c>
    </row>
    <row r="18" spans="1:16">
      <c r="A18" s="24">
        <v>3</v>
      </c>
      <c r="B18" s="24" t="s">
        <v>48</v>
      </c>
      <c r="C18" s="24" t="s">
        <v>49</v>
      </c>
      <c r="D18" s="14">
        <v>3.82</v>
      </c>
      <c r="E18">
        <v>0</v>
      </c>
      <c r="F18" s="63">
        <v>1.8054000000000001</v>
      </c>
      <c r="G18" s="63">
        <v>0.49380000000000002</v>
      </c>
      <c r="H18" s="28">
        <v>96.602000000000004</v>
      </c>
      <c r="I18">
        <v>103.35000000000002</v>
      </c>
      <c r="J18">
        <v>11.307312749999999</v>
      </c>
      <c r="K18">
        <v>55.300000000000011</v>
      </c>
      <c r="L18">
        <v>1.2126000000000001</v>
      </c>
      <c r="M18">
        <v>24.511799374999995</v>
      </c>
      <c r="N18">
        <v>86.333333333333343</v>
      </c>
      <c r="O18">
        <v>182.72200000000001</v>
      </c>
      <c r="P18">
        <v>63.350000000000023</v>
      </c>
    </row>
    <row r="19" spans="1:16">
      <c r="A19" s="24">
        <v>3</v>
      </c>
      <c r="B19" s="24" t="s">
        <v>51</v>
      </c>
      <c r="C19" s="24" t="s">
        <v>49</v>
      </c>
      <c r="D19" s="14">
        <v>3.73</v>
      </c>
      <c r="E19">
        <v>0</v>
      </c>
      <c r="F19" s="63">
        <v>1.8446</v>
      </c>
      <c r="G19" s="63">
        <v>0.60719999999999996</v>
      </c>
      <c r="H19" s="28">
        <v>98.672499999999999</v>
      </c>
      <c r="I19">
        <v>125.73333333333332</v>
      </c>
      <c r="J19">
        <v>37.8243425</v>
      </c>
      <c r="K19">
        <v>87.599999999999895</v>
      </c>
      <c r="L19">
        <v>2.4316</v>
      </c>
      <c r="M19">
        <v>28.813913750000005</v>
      </c>
      <c r="N19">
        <v>104.83333333333334</v>
      </c>
      <c r="O19">
        <v>257.48599999999999</v>
      </c>
      <c r="P19">
        <v>102.54999999999993</v>
      </c>
    </row>
    <row r="20" spans="1:16">
      <c r="A20" s="24">
        <v>3</v>
      </c>
      <c r="B20" s="24" t="s">
        <v>52</v>
      </c>
      <c r="C20" s="24" t="s">
        <v>53</v>
      </c>
      <c r="D20" s="14">
        <v>4.6500000000000004</v>
      </c>
      <c r="E20">
        <v>0</v>
      </c>
      <c r="F20" s="63">
        <v>2.0804</v>
      </c>
      <c r="G20" s="63">
        <v>0.63400000000000012</v>
      </c>
      <c r="H20" s="28">
        <v>104.86499999999999</v>
      </c>
      <c r="I20">
        <v>136.16666666666669</v>
      </c>
      <c r="J20">
        <v>6.981071</v>
      </c>
      <c r="K20">
        <v>75.999999999999957</v>
      </c>
      <c r="L20">
        <v>4.0852000000000004</v>
      </c>
      <c r="M20">
        <v>33.1727025</v>
      </c>
      <c r="N20">
        <v>106.4666666666667</v>
      </c>
      <c r="O20">
        <v>232.45600000000002</v>
      </c>
      <c r="P20">
        <v>87.050000000000068</v>
      </c>
    </row>
    <row r="21" spans="1:16">
      <c r="A21" s="24">
        <v>3</v>
      </c>
      <c r="B21" s="24" t="s">
        <v>54</v>
      </c>
      <c r="C21" s="24" t="s">
        <v>49</v>
      </c>
      <c r="D21" s="14">
        <v>3.95</v>
      </c>
      <c r="E21">
        <v>0</v>
      </c>
      <c r="F21" s="63">
        <v>2.1863999999999999</v>
      </c>
      <c r="G21" s="63">
        <v>0.61440000000000006</v>
      </c>
      <c r="H21" s="28">
        <v>98.485000000000014</v>
      </c>
      <c r="I21">
        <v>106.26666666666665</v>
      </c>
      <c r="J21">
        <v>1.1018798000000001</v>
      </c>
      <c r="K21">
        <v>61.350000000000122</v>
      </c>
      <c r="L21">
        <v>3.1905999999999999</v>
      </c>
      <c r="M21">
        <v>22.436311250000003</v>
      </c>
      <c r="N21">
        <v>90.500000000000028</v>
      </c>
      <c r="O21">
        <v>208.53400000000002</v>
      </c>
      <c r="P21">
        <v>70.100000000000051</v>
      </c>
    </row>
    <row r="22" spans="1:16">
      <c r="A22" s="24">
        <v>3</v>
      </c>
      <c r="B22" s="24" t="s">
        <v>55</v>
      </c>
      <c r="C22" s="24" t="s">
        <v>49</v>
      </c>
      <c r="D22" s="14">
        <v>4.3</v>
      </c>
      <c r="E22">
        <v>0</v>
      </c>
      <c r="F22" s="63">
        <v>1.0775999999999999</v>
      </c>
      <c r="G22" s="63">
        <v>0.58579999999999999</v>
      </c>
      <c r="H22" s="28">
        <v>51.302500000000002</v>
      </c>
      <c r="I22">
        <v>256.70000000000005</v>
      </c>
      <c r="J22">
        <v>0.23488419999999996</v>
      </c>
      <c r="K22">
        <v>115.20000000000007</v>
      </c>
      <c r="L22">
        <v>3.2464</v>
      </c>
      <c r="M22">
        <v>18.123399374999998</v>
      </c>
      <c r="N22">
        <v>181.38333333333338</v>
      </c>
      <c r="O22">
        <v>108.58199999999999</v>
      </c>
      <c r="P22">
        <v>124.10000000000011</v>
      </c>
    </row>
    <row r="23" spans="1:16">
      <c r="A23" s="24">
        <v>3</v>
      </c>
      <c r="B23" s="24" t="s">
        <v>56</v>
      </c>
      <c r="C23" s="24" t="s">
        <v>49</v>
      </c>
      <c r="D23" s="14">
        <v>3.9</v>
      </c>
      <c r="E23">
        <v>0</v>
      </c>
      <c r="F23" s="63">
        <v>2.2154000000000003</v>
      </c>
      <c r="G23" s="63">
        <v>0.71560000000000001</v>
      </c>
      <c r="H23" s="28">
        <v>97.5655</v>
      </c>
      <c r="I23">
        <v>127.08333333333334</v>
      </c>
      <c r="J23">
        <v>5.2257740000000004</v>
      </c>
      <c r="K23">
        <v>79.150000000000063</v>
      </c>
      <c r="L23">
        <v>3.629</v>
      </c>
      <c r="M23">
        <v>26.965519375</v>
      </c>
      <c r="N23">
        <v>108.49999999999997</v>
      </c>
      <c r="O23">
        <v>241.29199999999997</v>
      </c>
      <c r="P23">
        <v>89.30000000000004</v>
      </c>
    </row>
    <row r="24" spans="1:16">
      <c r="A24" s="24">
        <v>3</v>
      </c>
      <c r="B24" s="24" t="s">
        <v>48</v>
      </c>
      <c r="C24" s="24" t="s">
        <v>57</v>
      </c>
      <c r="D24" s="14">
        <v>7.62</v>
      </c>
      <c r="E24">
        <v>11071</v>
      </c>
      <c r="F24" s="63">
        <v>4.2122000000000002</v>
      </c>
      <c r="G24" s="63">
        <v>5.3976000000000006</v>
      </c>
      <c r="H24" s="28">
        <v>17.615400000000001</v>
      </c>
      <c r="I24">
        <v>45.900000000000013</v>
      </c>
      <c r="J24">
        <v>2.4132859</v>
      </c>
      <c r="K24">
        <v>27.049999999999905</v>
      </c>
      <c r="L24">
        <v>1.9329999999999998</v>
      </c>
      <c r="M24">
        <v>13.961237500000006</v>
      </c>
      <c r="N24">
        <v>28.100000000000016</v>
      </c>
      <c r="O24">
        <v>59.936</v>
      </c>
      <c r="P24">
        <v>40.349999999999994</v>
      </c>
    </row>
    <row r="25" spans="1:16">
      <c r="A25" s="24">
        <v>3</v>
      </c>
      <c r="B25" s="24" t="s">
        <v>51</v>
      </c>
      <c r="C25" s="24" t="s">
        <v>57</v>
      </c>
      <c r="D25" s="14">
        <v>7.85</v>
      </c>
      <c r="E25">
        <v>12081</v>
      </c>
      <c r="F25" s="63">
        <v>3.3575999999999997</v>
      </c>
      <c r="G25" s="63">
        <v>6.4551999999999996</v>
      </c>
      <c r="H25" s="28">
        <v>18.04</v>
      </c>
      <c r="I25">
        <v>43.51666666666668</v>
      </c>
      <c r="J25">
        <v>2.6825647000000004</v>
      </c>
      <c r="K25">
        <v>22.599999999999952</v>
      </c>
      <c r="L25">
        <v>4.4038000000000004</v>
      </c>
      <c r="M25">
        <v>13.830156249999998</v>
      </c>
      <c r="N25">
        <v>26.100000000000012</v>
      </c>
      <c r="O25">
        <v>53.490499999999997</v>
      </c>
      <c r="P25">
        <v>35.099999999999909</v>
      </c>
    </row>
    <row r="26" spans="1:16">
      <c r="A26" s="24">
        <v>3</v>
      </c>
      <c r="B26" s="24" t="s">
        <v>52</v>
      </c>
      <c r="C26" s="24" t="s">
        <v>57</v>
      </c>
      <c r="D26" s="14">
        <v>7.95</v>
      </c>
      <c r="E26">
        <v>16925</v>
      </c>
      <c r="F26" s="63">
        <v>2.6735999999999995</v>
      </c>
      <c r="G26" s="63">
        <v>10.500399999999999</v>
      </c>
      <c r="H26" s="28">
        <v>7.4793000000000003</v>
      </c>
      <c r="I26">
        <v>121.53333333333327</v>
      </c>
      <c r="J26">
        <v>8.2859809999999996</v>
      </c>
      <c r="K26">
        <v>69.600000000000108</v>
      </c>
      <c r="L26">
        <v>2.1890000000000001</v>
      </c>
      <c r="M26">
        <v>39.720725000000002</v>
      </c>
      <c r="N26">
        <v>67.633333333333283</v>
      </c>
      <c r="O26">
        <v>129.25400000000002</v>
      </c>
      <c r="P26">
        <v>127.59999999999994</v>
      </c>
    </row>
    <row r="27" spans="1:16">
      <c r="A27" s="24">
        <v>3</v>
      </c>
      <c r="B27" s="24" t="s">
        <v>54</v>
      </c>
      <c r="C27" s="24" t="s">
        <v>57</v>
      </c>
      <c r="D27" s="14">
        <v>7.45</v>
      </c>
      <c r="E27">
        <v>11322</v>
      </c>
      <c r="F27" s="63">
        <v>3.7514000000000003</v>
      </c>
      <c r="G27" s="63">
        <v>6.6777999999999995</v>
      </c>
      <c r="H27" s="28">
        <v>30.871000000000002</v>
      </c>
      <c r="I27">
        <v>41.100000000000023</v>
      </c>
      <c r="J27">
        <v>6.147367</v>
      </c>
      <c r="K27">
        <v>24.549999999999848</v>
      </c>
      <c r="L27">
        <v>2.673</v>
      </c>
      <c r="M27">
        <v>16.124068749999999</v>
      </c>
      <c r="N27">
        <v>24.883333333333333</v>
      </c>
      <c r="O27">
        <v>56.612499999999997</v>
      </c>
      <c r="P27">
        <v>36.499999999999865</v>
      </c>
    </row>
    <row r="28" spans="1:16">
      <c r="A28" s="24">
        <v>3</v>
      </c>
      <c r="B28" s="24" t="s">
        <v>55</v>
      </c>
      <c r="C28" s="24" t="s">
        <v>57</v>
      </c>
      <c r="D28" s="14">
        <v>8.01</v>
      </c>
      <c r="E28">
        <v>10312</v>
      </c>
      <c r="F28" s="63">
        <v>1.8485999999999998</v>
      </c>
      <c r="G28" s="63">
        <v>4.742</v>
      </c>
      <c r="H28" s="28">
        <v>3.9728999999999997</v>
      </c>
      <c r="I28">
        <v>28.216666666666669</v>
      </c>
      <c r="J28">
        <v>11.710709999999999</v>
      </c>
      <c r="K28">
        <v>18.050000000000011</v>
      </c>
      <c r="L28">
        <v>2.4333999999999998</v>
      </c>
      <c r="M28">
        <v>8.8486750000000001</v>
      </c>
      <c r="N28">
        <v>11.116666666666664</v>
      </c>
      <c r="O28">
        <v>29.170499999999997</v>
      </c>
      <c r="P28">
        <v>30.349999999999987</v>
      </c>
    </row>
    <row r="29" spans="1:16">
      <c r="A29" s="24">
        <v>3</v>
      </c>
      <c r="B29" s="24" t="s">
        <v>56</v>
      </c>
      <c r="C29" s="24" t="s">
        <v>57</v>
      </c>
      <c r="D29" s="14">
        <v>7.99</v>
      </c>
      <c r="E29">
        <v>13477</v>
      </c>
      <c r="F29" s="63">
        <v>4.3109999999999999</v>
      </c>
      <c r="G29" s="63">
        <v>6.8761999999999999</v>
      </c>
      <c r="H29" s="28">
        <v>11.2346</v>
      </c>
      <c r="I29">
        <v>40.950000000000045</v>
      </c>
      <c r="J29">
        <v>6.7627514999999994</v>
      </c>
      <c r="K29">
        <v>21.499999999999964</v>
      </c>
      <c r="L29">
        <v>2.4825999999999997</v>
      </c>
      <c r="M29">
        <v>11.536056249999998</v>
      </c>
      <c r="N29">
        <v>20.583333333333361</v>
      </c>
      <c r="O29">
        <v>35.525999999999996</v>
      </c>
      <c r="P29">
        <v>36.950000000000038</v>
      </c>
    </row>
    <row r="30" spans="1:16">
      <c r="A30" s="24">
        <v>4</v>
      </c>
      <c r="B30" s="24" t="s">
        <v>51</v>
      </c>
      <c r="C30" s="24" t="s">
        <v>49</v>
      </c>
      <c r="D30" s="14">
        <v>4.05</v>
      </c>
      <c r="E30">
        <v>0</v>
      </c>
      <c r="F30" s="63">
        <v>1.4968000000000001</v>
      </c>
      <c r="G30" s="63">
        <v>0.39660000000000001</v>
      </c>
      <c r="J30">
        <v>7.2274040000000008</v>
      </c>
      <c r="L30">
        <v>2.5427999999999997</v>
      </c>
      <c r="M30">
        <v>32.820048125</v>
      </c>
    </row>
    <row r="31" spans="1:16">
      <c r="A31" s="24">
        <v>4</v>
      </c>
      <c r="B31" s="24" t="s">
        <v>48</v>
      </c>
      <c r="C31" s="24" t="s">
        <v>49</v>
      </c>
      <c r="D31" s="14">
        <v>4.0599999999999996</v>
      </c>
      <c r="E31">
        <v>0</v>
      </c>
      <c r="F31" s="63">
        <v>1.8502000000000001</v>
      </c>
      <c r="G31" s="63">
        <v>0.33160000000000001</v>
      </c>
      <c r="J31">
        <v>4.5206165</v>
      </c>
      <c r="L31">
        <v>1.2368000000000001</v>
      </c>
      <c r="M31">
        <v>32.495220625000002</v>
      </c>
    </row>
    <row r="32" spans="1:16">
      <c r="A32" s="24">
        <v>4</v>
      </c>
      <c r="B32" s="24" t="s">
        <v>56</v>
      </c>
      <c r="C32" s="24" t="s">
        <v>49</v>
      </c>
      <c r="D32" s="14">
        <v>3.85</v>
      </c>
      <c r="E32">
        <v>0</v>
      </c>
      <c r="F32" s="63">
        <v>1.6255999999999999</v>
      </c>
      <c r="G32" s="63">
        <v>0.4128</v>
      </c>
      <c r="J32">
        <v>2.5664389999999999</v>
      </c>
      <c r="L32">
        <v>3</v>
      </c>
      <c r="M32">
        <v>26.192973749999997</v>
      </c>
    </row>
    <row r="33" spans="1:13">
      <c r="A33" s="24">
        <v>4</v>
      </c>
      <c r="B33" s="24" t="s">
        <v>54</v>
      </c>
      <c r="C33" s="24" t="s">
        <v>49</v>
      </c>
      <c r="D33" s="14">
        <v>4.08</v>
      </c>
      <c r="E33">
        <v>0</v>
      </c>
      <c r="F33" s="63">
        <v>1.7530000000000001</v>
      </c>
      <c r="G33" s="63">
        <v>0.30119999999999997</v>
      </c>
      <c r="J33">
        <v>5.4181699999999999</v>
      </c>
      <c r="L33">
        <v>4.1239999999999997</v>
      </c>
      <c r="M33">
        <v>21.432289999999998</v>
      </c>
    </row>
    <row r="34" spans="1:13">
      <c r="A34" s="24">
        <v>4</v>
      </c>
      <c r="B34" s="24" t="s">
        <v>52</v>
      </c>
      <c r="C34" s="24" t="s">
        <v>53</v>
      </c>
      <c r="D34" s="14">
        <v>4.51</v>
      </c>
      <c r="E34">
        <v>0</v>
      </c>
      <c r="F34" s="63">
        <v>1.9372</v>
      </c>
      <c r="G34" s="63">
        <v>0.48839999999999995</v>
      </c>
      <c r="J34">
        <v>0.63811019999999996</v>
      </c>
      <c r="L34">
        <v>3.1368</v>
      </c>
      <c r="M34">
        <v>49.035913750000006</v>
      </c>
    </row>
    <row r="35" spans="1:13">
      <c r="A35" s="24">
        <v>4</v>
      </c>
      <c r="B35" s="24" t="s">
        <v>55</v>
      </c>
      <c r="C35" s="24" t="s">
        <v>49</v>
      </c>
      <c r="D35" s="14">
        <v>3.99</v>
      </c>
      <c r="E35">
        <v>0</v>
      </c>
      <c r="F35" s="63">
        <v>0.93359999999999999</v>
      </c>
      <c r="G35" s="63">
        <v>0.34619999999999995</v>
      </c>
      <c r="J35">
        <v>2.6923699999999999</v>
      </c>
      <c r="L35">
        <v>3.8091999999999997</v>
      </c>
      <c r="M35">
        <v>19.430866875</v>
      </c>
    </row>
    <row r="36" spans="1:13">
      <c r="A36" s="24">
        <v>4</v>
      </c>
      <c r="B36" s="24" t="s">
        <v>51</v>
      </c>
      <c r="C36" s="24" t="s">
        <v>57</v>
      </c>
      <c r="D36" s="14">
        <v>7.42</v>
      </c>
      <c r="E36">
        <v>11642</v>
      </c>
      <c r="F36" s="63">
        <v>2.4221999999999997</v>
      </c>
      <c r="G36" s="63">
        <v>5.2972000000000001</v>
      </c>
      <c r="J36">
        <v>0.90805259999999999</v>
      </c>
      <c r="L36">
        <v>3.5251999999999999</v>
      </c>
      <c r="M36">
        <v>15.37991875</v>
      </c>
    </row>
    <row r="37" spans="1:13">
      <c r="A37" s="24">
        <v>4</v>
      </c>
      <c r="B37" s="24" t="s">
        <v>48</v>
      </c>
      <c r="C37" s="24" t="s">
        <v>57</v>
      </c>
      <c r="D37" s="14">
        <v>7.1</v>
      </c>
      <c r="E37">
        <v>10574</v>
      </c>
      <c r="F37" s="63">
        <v>3.246</v>
      </c>
      <c r="G37" s="63">
        <v>6.2667999999999999</v>
      </c>
      <c r="J37">
        <v>2.0724049999999998</v>
      </c>
      <c r="L37">
        <v>1.7993999999999999</v>
      </c>
      <c r="M37">
        <v>51.160218749999999</v>
      </c>
    </row>
    <row r="38" spans="1:13">
      <c r="A38" s="24">
        <v>4</v>
      </c>
      <c r="B38" s="24" t="s">
        <v>56</v>
      </c>
      <c r="C38" s="24" t="s">
        <v>57</v>
      </c>
      <c r="D38" s="14">
        <v>8.06</v>
      </c>
      <c r="E38">
        <v>11120</v>
      </c>
      <c r="F38" s="63">
        <v>2.6745999999999999</v>
      </c>
      <c r="G38" s="63">
        <v>5.6378000000000004</v>
      </c>
      <c r="J38">
        <v>8.1603370000000002</v>
      </c>
      <c r="L38">
        <v>2.3592000000000004</v>
      </c>
      <c r="M38">
        <v>9.6058843749999951</v>
      </c>
    </row>
    <row r="39" spans="1:13">
      <c r="A39" s="24">
        <v>4</v>
      </c>
      <c r="B39" s="24" t="s">
        <v>54</v>
      </c>
      <c r="C39" s="24" t="s">
        <v>57</v>
      </c>
      <c r="D39" s="14">
        <v>7.33</v>
      </c>
      <c r="E39">
        <v>10524</v>
      </c>
      <c r="F39" s="63">
        <v>2.9723999999999995</v>
      </c>
      <c r="G39" s="63">
        <v>4.9553999999999991</v>
      </c>
      <c r="J39">
        <v>9.0620844999999992</v>
      </c>
      <c r="L39">
        <v>2.4458000000000002</v>
      </c>
      <c r="M39">
        <v>8.6336468750000002</v>
      </c>
    </row>
    <row r="40" spans="1:13">
      <c r="A40" s="24">
        <v>4</v>
      </c>
      <c r="B40" s="24" t="s">
        <v>52</v>
      </c>
      <c r="C40" s="24" t="s">
        <v>57</v>
      </c>
      <c r="D40" s="14">
        <v>7.85</v>
      </c>
      <c r="E40">
        <v>16716</v>
      </c>
      <c r="F40" s="63">
        <v>3.5124</v>
      </c>
      <c r="G40" s="63">
        <v>10.0732</v>
      </c>
      <c r="J40">
        <v>9.4190014999999985</v>
      </c>
      <c r="L40">
        <v>2.5112000000000001</v>
      </c>
      <c r="M40">
        <v>42.497387499999988</v>
      </c>
    </row>
    <row r="41" spans="1:13">
      <c r="A41" s="24">
        <v>4</v>
      </c>
      <c r="B41" s="24" t="s">
        <v>55</v>
      </c>
      <c r="C41" s="24" t="s">
        <v>57</v>
      </c>
      <c r="D41" s="14">
        <v>7.51</v>
      </c>
      <c r="E41">
        <v>7671</v>
      </c>
      <c r="F41" s="63">
        <v>1.5768000000000002</v>
      </c>
      <c r="G41" s="63">
        <v>4.1128</v>
      </c>
      <c r="J41">
        <v>7.02867</v>
      </c>
      <c r="L41">
        <v>2.6307999999999998</v>
      </c>
      <c r="M41">
        <v>8.7126843750000003</v>
      </c>
    </row>
    <row r="42" spans="1:13">
      <c r="A42" s="24">
        <v>5</v>
      </c>
      <c r="B42" s="24" t="s">
        <v>51</v>
      </c>
      <c r="C42" s="24" t="s">
        <v>49</v>
      </c>
      <c r="D42" s="14">
        <v>4.03</v>
      </c>
      <c r="E42">
        <v>0</v>
      </c>
      <c r="F42" s="63">
        <v>1.6617999999999999</v>
      </c>
      <c r="G42" s="63">
        <v>0.51219999999999999</v>
      </c>
      <c r="J42">
        <v>9.0793979999999994</v>
      </c>
      <c r="L42">
        <v>2.3515999999999999</v>
      </c>
    </row>
    <row r="43" spans="1:13">
      <c r="A43" s="24">
        <v>5</v>
      </c>
      <c r="B43" s="24" t="s">
        <v>48</v>
      </c>
      <c r="C43" s="24" t="s">
        <v>49</v>
      </c>
      <c r="D43" s="14">
        <v>3.92</v>
      </c>
      <c r="E43">
        <v>0</v>
      </c>
      <c r="F43" s="63">
        <v>1.7601999999999998</v>
      </c>
      <c r="G43" s="63">
        <v>0.43620000000000003</v>
      </c>
      <c r="J43">
        <v>9.0656689999999998</v>
      </c>
      <c r="L43">
        <v>1.278</v>
      </c>
    </row>
    <row r="44" spans="1:13">
      <c r="A44" s="24">
        <v>5</v>
      </c>
      <c r="B44" s="24" t="s">
        <v>56</v>
      </c>
      <c r="C44" s="24" t="s">
        <v>49</v>
      </c>
      <c r="D44" s="14">
        <v>3.93</v>
      </c>
      <c r="E44">
        <v>0</v>
      </c>
      <c r="F44" s="63">
        <v>1.8757999999999999</v>
      </c>
      <c r="G44" s="63">
        <v>0.57600000000000007</v>
      </c>
      <c r="J44">
        <v>0.90980709999999998</v>
      </c>
      <c r="L44">
        <v>3.1292</v>
      </c>
    </row>
    <row r="45" spans="1:13">
      <c r="A45" s="24">
        <v>5</v>
      </c>
      <c r="B45" s="24" t="s">
        <v>54</v>
      </c>
      <c r="C45" s="24" t="s">
        <v>49</v>
      </c>
      <c r="D45" s="14">
        <v>3.88</v>
      </c>
      <c r="E45">
        <v>0</v>
      </c>
      <c r="F45" s="63">
        <v>2.0288000000000004</v>
      </c>
      <c r="G45" s="63">
        <v>0.49299999999999999</v>
      </c>
      <c r="J45">
        <v>3.4237432000000001</v>
      </c>
      <c r="L45">
        <v>4.3315999999999999</v>
      </c>
    </row>
    <row r="46" spans="1:13">
      <c r="A46" s="24">
        <v>5</v>
      </c>
      <c r="B46" s="24" t="s">
        <v>52</v>
      </c>
      <c r="C46" s="24" t="s">
        <v>53</v>
      </c>
      <c r="D46" s="14">
        <v>4.42</v>
      </c>
      <c r="E46">
        <v>0</v>
      </c>
      <c r="F46" s="63">
        <v>2.0335999999999999</v>
      </c>
      <c r="G46" s="63">
        <v>0.65359999999999996</v>
      </c>
      <c r="J46">
        <v>0.21383803999999998</v>
      </c>
      <c r="L46">
        <v>4.1080000000000005</v>
      </c>
    </row>
    <row r="47" spans="1:13">
      <c r="A47" s="24">
        <v>5</v>
      </c>
      <c r="B47" s="24" t="s">
        <v>55</v>
      </c>
      <c r="C47" s="24" t="s">
        <v>49</v>
      </c>
      <c r="D47" s="14">
        <v>4.12</v>
      </c>
      <c r="E47">
        <v>0</v>
      </c>
      <c r="F47" s="63">
        <v>1.0542</v>
      </c>
      <c r="G47" s="63">
        <v>0.58460000000000001</v>
      </c>
      <c r="J47">
        <v>1.3723736</v>
      </c>
      <c r="L47">
        <v>4.1715999999999998</v>
      </c>
    </row>
    <row r="48" spans="1:13">
      <c r="A48" s="24">
        <v>5</v>
      </c>
      <c r="B48" s="24" t="s">
        <v>51</v>
      </c>
      <c r="C48" s="24" t="s">
        <v>57</v>
      </c>
      <c r="D48" s="14">
        <v>7.61</v>
      </c>
      <c r="E48">
        <v>12567</v>
      </c>
      <c r="F48" s="63">
        <v>2.8028</v>
      </c>
      <c r="G48" s="63">
        <v>6.8051999999999992</v>
      </c>
      <c r="J48">
        <v>0.64488620000000008</v>
      </c>
      <c r="L48">
        <v>3.6023999999999998</v>
      </c>
    </row>
    <row r="49" spans="1:12">
      <c r="A49" s="24">
        <v>5</v>
      </c>
      <c r="B49" s="24" t="s">
        <v>48</v>
      </c>
      <c r="C49" s="24" t="s">
        <v>57</v>
      </c>
      <c r="D49" s="14">
        <v>7.39</v>
      </c>
      <c r="E49">
        <v>13810</v>
      </c>
      <c r="F49" s="63">
        <v>3.6219999999999999</v>
      </c>
      <c r="G49" s="63">
        <v>7.9160000000000004</v>
      </c>
      <c r="J49">
        <v>0.51245839999999998</v>
      </c>
      <c r="L49">
        <v>4.1715999999999998</v>
      </c>
    </row>
    <row r="50" spans="1:12">
      <c r="A50" s="24">
        <v>5</v>
      </c>
      <c r="B50" s="24" t="s">
        <v>56</v>
      </c>
      <c r="C50" s="24" t="s">
        <v>57</v>
      </c>
      <c r="D50" s="14">
        <v>7.85</v>
      </c>
      <c r="E50">
        <v>11424</v>
      </c>
      <c r="F50" s="63">
        <v>3.4344000000000001</v>
      </c>
      <c r="G50" s="63">
        <v>7.4419999999999993</v>
      </c>
      <c r="J50">
        <v>0</v>
      </c>
    </row>
    <row r="51" spans="1:12">
      <c r="A51" s="24">
        <v>5</v>
      </c>
      <c r="B51" s="24" t="s">
        <v>54</v>
      </c>
      <c r="C51" s="24" t="s">
        <v>57</v>
      </c>
      <c r="D51" s="14">
        <v>7.46</v>
      </c>
      <c r="E51">
        <v>11657</v>
      </c>
      <c r="F51">
        <v>3.2347999999999999</v>
      </c>
      <c r="G51">
        <v>6.23</v>
      </c>
      <c r="J51">
        <v>0</v>
      </c>
    </row>
    <row r="52" spans="1:12">
      <c r="A52" s="24">
        <v>5</v>
      </c>
      <c r="B52" s="24" t="s">
        <v>52</v>
      </c>
      <c r="C52" s="24" t="s">
        <v>57</v>
      </c>
      <c r="D52" s="14">
        <v>7.99</v>
      </c>
      <c r="E52">
        <v>17239</v>
      </c>
      <c r="F52">
        <v>3.3484000000000007</v>
      </c>
      <c r="G52">
        <v>10.2912</v>
      </c>
      <c r="J52">
        <v>0</v>
      </c>
    </row>
    <row r="53" spans="1:12">
      <c r="A53" s="24">
        <v>5</v>
      </c>
      <c r="B53" s="24" t="s">
        <v>55</v>
      </c>
      <c r="C53" s="24" t="s">
        <v>57</v>
      </c>
      <c r="D53" s="14">
        <v>7.61</v>
      </c>
      <c r="E53">
        <v>10121</v>
      </c>
      <c r="F53">
        <v>3.2347999999999999</v>
      </c>
      <c r="G53">
        <v>6.23</v>
      </c>
      <c r="J53">
        <v>0</v>
      </c>
    </row>
    <row r="54" spans="1:12">
      <c r="J54">
        <v>0</v>
      </c>
    </row>
    <row r="55" spans="1:12">
      <c r="J55">
        <v>0</v>
      </c>
    </row>
    <row r="56" spans="1:12">
      <c r="J56">
        <v>0</v>
      </c>
    </row>
    <row r="57" spans="1:12">
      <c r="J57">
        <v>0</v>
      </c>
    </row>
    <row r="58" spans="1:12">
      <c r="J58">
        <v>0</v>
      </c>
    </row>
    <row r="59" spans="1:12">
      <c r="J59">
        <v>0</v>
      </c>
    </row>
    <row r="60" spans="1:12">
      <c r="J60">
        <v>0</v>
      </c>
    </row>
    <row r="61" spans="1:12">
      <c r="J61">
        <v>0</v>
      </c>
    </row>
    <row r="62" spans="1:12">
      <c r="J62">
        <v>8.2272304499999986</v>
      </c>
    </row>
    <row r="63" spans="1:12">
      <c r="J63">
        <v>5.7550990000000004</v>
      </c>
    </row>
    <row r="64" spans="1:12">
      <c r="J64">
        <v>11.745796500000001</v>
      </c>
    </row>
    <row r="65" spans="10:10">
      <c r="J65">
        <v>10.94918</v>
      </c>
    </row>
    <row r="66" spans="10:10">
      <c r="J66">
        <v>7.3412759999999997</v>
      </c>
    </row>
    <row r="67" spans="10:10">
      <c r="J67">
        <v>12.630190000000001</v>
      </c>
    </row>
    <row r="68" spans="10:10">
      <c r="J68">
        <v>0.79768275</v>
      </c>
    </row>
    <row r="69" spans="10:10">
      <c r="J69">
        <v>7.0862796000000001</v>
      </c>
    </row>
    <row r="70" spans="10:10">
      <c r="J70">
        <v>0.27864643</v>
      </c>
    </row>
    <row r="71" spans="10:10">
      <c r="J71">
        <v>1.2030129999999999</v>
      </c>
    </row>
    <row r="72" spans="10:10">
      <c r="J72">
        <v>1.1110891999999999</v>
      </c>
    </row>
    <row r="73" spans="10:10">
      <c r="J73">
        <v>0.55012930000000004</v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66"/>
  <sheetViews>
    <sheetView zoomScaleNormal="100" workbookViewId="0">
      <selection activeCell="C2" sqref="C2:D2"/>
    </sheetView>
  </sheetViews>
  <sheetFormatPr defaultColWidth="14.42578125" defaultRowHeight="15.75" customHeight="1"/>
  <cols>
    <col min="10" max="11" width="17.7109375" customWidth="1"/>
    <col min="15" max="15" width="17.85546875" customWidth="1"/>
    <col min="16" max="16" width="18.28515625" customWidth="1"/>
  </cols>
  <sheetData>
    <row r="1" spans="1:16" ht="15.75" customHeight="1">
      <c r="A1" s="101" t="s">
        <v>36</v>
      </c>
      <c r="B1" s="101" t="s">
        <v>37</v>
      </c>
      <c r="C1" s="6"/>
      <c r="D1" s="101"/>
      <c r="E1" s="103" t="s">
        <v>40</v>
      </c>
      <c r="F1" s="124" t="s">
        <v>158</v>
      </c>
      <c r="G1" s="125"/>
      <c r="H1" s="125"/>
      <c r="I1" s="125"/>
      <c r="J1" s="125"/>
      <c r="K1" s="125"/>
      <c r="L1" s="125"/>
      <c r="M1" s="125"/>
      <c r="N1" s="125"/>
      <c r="O1" s="125"/>
      <c r="P1" s="126"/>
    </row>
    <row r="2" spans="1:16" ht="15.75" customHeight="1">
      <c r="A2" s="101" t="s">
        <v>36</v>
      </c>
      <c r="B2" s="101" t="s">
        <v>37</v>
      </c>
      <c r="C2" s="23" t="s">
        <v>38</v>
      </c>
      <c r="D2" s="23" t="s">
        <v>39</v>
      </c>
      <c r="E2" s="103" t="s">
        <v>40</v>
      </c>
      <c r="F2" s="95" t="s">
        <v>42</v>
      </c>
      <c r="G2" s="96" t="s">
        <v>43</v>
      </c>
      <c r="H2" s="99" t="s">
        <v>44</v>
      </c>
      <c r="I2" s="99" t="s">
        <v>45</v>
      </c>
      <c r="J2" s="7" t="s">
        <v>157</v>
      </c>
      <c r="K2" s="7" t="s">
        <v>159</v>
      </c>
      <c r="L2" s="7" t="s">
        <v>162</v>
      </c>
      <c r="M2" s="7" t="s">
        <v>161</v>
      </c>
      <c r="N2" s="7" t="s">
        <v>160</v>
      </c>
      <c r="O2" s="7" t="s">
        <v>46</v>
      </c>
      <c r="P2" s="7" t="s">
        <v>47</v>
      </c>
    </row>
    <row r="3" spans="1:16" ht="15">
      <c r="A3" s="93">
        <v>1</v>
      </c>
      <c r="B3" s="24">
        <v>1</v>
      </c>
      <c r="C3" s="24" t="s">
        <v>48</v>
      </c>
      <c r="D3" s="20" t="s">
        <v>49</v>
      </c>
      <c r="E3" s="102">
        <v>3.84</v>
      </c>
      <c r="F3" s="105">
        <v>20</v>
      </c>
      <c r="G3" s="106">
        <v>4</v>
      </c>
      <c r="H3" s="107" t="s">
        <v>50</v>
      </c>
      <c r="I3" s="107" t="s">
        <v>50</v>
      </c>
      <c r="J3" s="109">
        <f>MAX(H3,I3)*250*20/F3*G3</f>
        <v>0</v>
      </c>
      <c r="K3" s="109"/>
      <c r="L3" s="109">
        <f t="shared" ref="L3:L34" si="0">(MAX(H3,I3)-MIN(H3,I3))*250*20/F3*G3</f>
        <v>0</v>
      </c>
      <c r="M3" s="109">
        <f t="shared" ref="M3:M34" si="1">MIN(H3,I3)*250*20/F3*G3</f>
        <v>0</v>
      </c>
      <c r="N3" s="109" t="e">
        <f t="shared" ref="N3:N34" si="2">L3/M3</f>
        <v>#DIV/0!</v>
      </c>
      <c r="O3" s="110">
        <f>VFAs!BQ3</f>
        <v>23.576099226499998</v>
      </c>
      <c r="P3" s="111" t="e">
        <f t="shared" ref="P3:P34" si="3">O3/J3</f>
        <v>#DIV/0!</v>
      </c>
    </row>
    <row r="4" spans="1:16" ht="15">
      <c r="A4" s="93">
        <v>1</v>
      </c>
      <c r="B4" s="24">
        <v>2</v>
      </c>
      <c r="C4" s="24" t="s">
        <v>48</v>
      </c>
      <c r="D4" s="56" t="s">
        <v>57</v>
      </c>
      <c r="E4" s="104">
        <v>7.55</v>
      </c>
      <c r="F4" s="11">
        <v>20</v>
      </c>
      <c r="G4" s="11">
        <v>4</v>
      </c>
      <c r="H4" s="108">
        <v>8.77</v>
      </c>
      <c r="I4" s="108">
        <v>13.12</v>
      </c>
      <c r="J4" s="14">
        <f>MAX(H4,I4)*250*20/F4*G4/1000</f>
        <v>13.12</v>
      </c>
      <c r="K4" s="14">
        <f>J4*1000</f>
        <v>13120</v>
      </c>
      <c r="L4" s="14">
        <f t="shared" si="0"/>
        <v>4350</v>
      </c>
      <c r="M4" s="14">
        <f t="shared" si="1"/>
        <v>8770</v>
      </c>
      <c r="N4" s="14">
        <f t="shared" si="2"/>
        <v>0.4960091220068415</v>
      </c>
      <c r="O4" s="15">
        <f>VFAs!BQ9</f>
        <v>33.945051118499997</v>
      </c>
      <c r="P4" s="16">
        <f t="shared" si="3"/>
        <v>2.5872752376905486</v>
      </c>
    </row>
    <row r="5" spans="1:16" ht="15">
      <c r="A5" s="8">
        <v>1</v>
      </c>
      <c r="B5" s="24">
        <v>3</v>
      </c>
      <c r="C5" s="9" t="s">
        <v>51</v>
      </c>
      <c r="D5" s="9" t="s">
        <v>49</v>
      </c>
      <c r="E5" s="14">
        <v>4.0199999999999996</v>
      </c>
      <c r="F5" s="11">
        <v>20</v>
      </c>
      <c r="G5" s="12">
        <v>4</v>
      </c>
      <c r="H5" s="13" t="s">
        <v>50</v>
      </c>
      <c r="I5" s="13" t="s">
        <v>50</v>
      </c>
      <c r="J5" s="14">
        <f>MAX(H5,I5)*250*20/F5*G5</f>
        <v>0</v>
      </c>
      <c r="K5" s="14"/>
      <c r="L5" s="14">
        <f t="shared" si="0"/>
        <v>0</v>
      </c>
      <c r="M5" s="14">
        <f t="shared" si="1"/>
        <v>0</v>
      </c>
      <c r="N5" s="14" t="e">
        <f t="shared" si="2"/>
        <v>#DIV/0!</v>
      </c>
      <c r="O5" s="15">
        <f>VFAs!BQ4</f>
        <v>12.566291552300001</v>
      </c>
      <c r="P5" s="16" t="e">
        <f t="shared" si="3"/>
        <v>#DIV/0!</v>
      </c>
    </row>
    <row r="6" spans="1:16" ht="15">
      <c r="A6" s="8">
        <v>1</v>
      </c>
      <c r="B6" s="24">
        <v>4</v>
      </c>
      <c r="C6" s="9" t="s">
        <v>51</v>
      </c>
      <c r="D6" s="9" t="s">
        <v>57</v>
      </c>
      <c r="E6" s="14">
        <v>7.8</v>
      </c>
      <c r="F6" s="17">
        <v>20</v>
      </c>
      <c r="G6" s="18">
        <v>4</v>
      </c>
      <c r="H6" s="19">
        <v>7.44</v>
      </c>
      <c r="I6" s="19">
        <v>12.25</v>
      </c>
      <c r="J6" s="14">
        <f>MAX(H6,I6)*250*20/F6*G6/1000</f>
        <v>12.25</v>
      </c>
      <c r="K6" s="14">
        <f>J6*1000</f>
        <v>12250</v>
      </c>
      <c r="L6" s="14">
        <f t="shared" si="0"/>
        <v>4810</v>
      </c>
      <c r="M6" s="14">
        <f t="shared" si="1"/>
        <v>7440</v>
      </c>
      <c r="N6" s="14">
        <f t="shared" si="2"/>
        <v>0.646505376344086</v>
      </c>
      <c r="O6" s="15">
        <f>VFAs!BQ10</f>
        <v>35.4526572344</v>
      </c>
      <c r="P6" s="16">
        <f t="shared" si="3"/>
        <v>2.8940944681142859</v>
      </c>
    </row>
    <row r="7" spans="1:16" ht="15">
      <c r="A7" s="8">
        <v>1</v>
      </c>
      <c r="B7" s="24">
        <v>5</v>
      </c>
      <c r="C7" s="9" t="s">
        <v>52</v>
      </c>
      <c r="D7" s="9" t="s">
        <v>53</v>
      </c>
      <c r="E7" s="14">
        <v>4.13</v>
      </c>
      <c r="F7" s="17">
        <v>20</v>
      </c>
      <c r="G7" s="18">
        <v>4</v>
      </c>
      <c r="H7" s="19" t="s">
        <v>50</v>
      </c>
      <c r="I7" s="19" t="s">
        <v>50</v>
      </c>
      <c r="J7" s="14">
        <f>MAX(H7,I7)*250*20/F7*G7</f>
        <v>0</v>
      </c>
      <c r="K7" s="14"/>
      <c r="L7" s="14">
        <f t="shared" si="0"/>
        <v>0</v>
      </c>
      <c r="M7" s="14">
        <f t="shared" si="1"/>
        <v>0</v>
      </c>
      <c r="N7" s="14" t="e">
        <f t="shared" si="2"/>
        <v>#DIV/0!</v>
      </c>
      <c r="O7" s="15">
        <f>VFAs!BQ5</f>
        <v>35.724339012000002</v>
      </c>
      <c r="P7" s="16" t="e">
        <f t="shared" si="3"/>
        <v>#DIV/0!</v>
      </c>
    </row>
    <row r="8" spans="1:16" ht="15">
      <c r="A8" s="8">
        <v>1</v>
      </c>
      <c r="B8" s="24">
        <v>6</v>
      </c>
      <c r="C8" s="9" t="s">
        <v>52</v>
      </c>
      <c r="D8" s="9" t="s">
        <v>57</v>
      </c>
      <c r="E8" s="14">
        <v>7.87</v>
      </c>
      <c r="F8" s="17">
        <v>20</v>
      </c>
      <c r="G8" s="18">
        <v>8</v>
      </c>
      <c r="H8" s="19">
        <v>6.32</v>
      </c>
      <c r="I8" s="19">
        <v>8.25</v>
      </c>
      <c r="J8" s="14">
        <f>MAX(H8,I8)*250*20/F8*G8/1000</f>
        <v>16.5</v>
      </c>
      <c r="K8" s="14">
        <f>J8*1000</f>
        <v>16500</v>
      </c>
      <c r="L8" s="14">
        <f t="shared" si="0"/>
        <v>3859.9999999999991</v>
      </c>
      <c r="M8" s="14">
        <f t="shared" si="1"/>
        <v>12640</v>
      </c>
      <c r="N8" s="14">
        <f t="shared" si="2"/>
        <v>0.30537974683544294</v>
      </c>
      <c r="O8" s="15">
        <f>VFAs!BQ11</f>
        <v>93.731735373000006</v>
      </c>
      <c r="P8" s="16">
        <f t="shared" si="3"/>
        <v>5.6807112347272728</v>
      </c>
    </row>
    <row r="9" spans="1:16" ht="15">
      <c r="A9" s="8">
        <v>1</v>
      </c>
      <c r="B9" s="24">
        <v>7</v>
      </c>
      <c r="C9" s="9" t="s">
        <v>54</v>
      </c>
      <c r="D9" s="9" t="s">
        <v>49</v>
      </c>
      <c r="E9" s="14">
        <v>4.13</v>
      </c>
      <c r="F9" s="17">
        <v>20</v>
      </c>
      <c r="G9" s="18">
        <v>4</v>
      </c>
      <c r="H9" s="19" t="s">
        <v>50</v>
      </c>
      <c r="I9" s="19" t="s">
        <v>50</v>
      </c>
      <c r="J9" s="14">
        <f>MAX(H9,I9)*250*20/F9*G9</f>
        <v>0</v>
      </c>
      <c r="K9" s="14"/>
      <c r="L9" s="14">
        <f t="shared" si="0"/>
        <v>0</v>
      </c>
      <c r="M9" s="14">
        <f t="shared" si="1"/>
        <v>0</v>
      </c>
      <c r="N9" s="14" t="e">
        <f t="shared" si="2"/>
        <v>#DIV/0!</v>
      </c>
      <c r="O9" s="15">
        <f>VFAs!BQ6</f>
        <v>21.593884773499997</v>
      </c>
      <c r="P9" s="16" t="e">
        <f t="shared" si="3"/>
        <v>#DIV/0!</v>
      </c>
    </row>
    <row r="10" spans="1:16" ht="15">
      <c r="A10" s="8">
        <v>1</v>
      </c>
      <c r="B10" s="24">
        <v>8</v>
      </c>
      <c r="C10" s="9" t="s">
        <v>54</v>
      </c>
      <c r="D10" s="9" t="s">
        <v>57</v>
      </c>
      <c r="E10" s="14">
        <v>7.54</v>
      </c>
      <c r="F10" s="17">
        <v>20</v>
      </c>
      <c r="G10" s="18">
        <v>4</v>
      </c>
      <c r="H10" s="19">
        <v>6.28</v>
      </c>
      <c r="I10" s="19">
        <v>12.64</v>
      </c>
      <c r="J10" s="14">
        <f>MAX(H10,I10)*250*20/F10*G10/1000</f>
        <v>12.64</v>
      </c>
      <c r="K10" s="14">
        <f>J10*1000</f>
        <v>12640</v>
      </c>
      <c r="L10" s="14">
        <f t="shared" si="0"/>
        <v>6360</v>
      </c>
      <c r="M10" s="14">
        <f t="shared" si="1"/>
        <v>6280</v>
      </c>
      <c r="N10" s="14">
        <f t="shared" si="2"/>
        <v>1.0127388535031847</v>
      </c>
      <c r="O10" s="15">
        <f>VFAs!BQ12</f>
        <v>10.9536393113</v>
      </c>
      <c r="P10" s="16">
        <f t="shared" si="3"/>
        <v>0.86658538855221512</v>
      </c>
    </row>
    <row r="11" spans="1:16" ht="15">
      <c r="A11" s="8">
        <v>1</v>
      </c>
      <c r="B11" s="24">
        <v>9</v>
      </c>
      <c r="C11" s="9" t="s">
        <v>55</v>
      </c>
      <c r="D11" s="9" t="s">
        <v>49</v>
      </c>
      <c r="E11" s="14">
        <v>4.3499999999999996</v>
      </c>
      <c r="F11" s="17">
        <v>20</v>
      </c>
      <c r="G11" s="18">
        <v>4</v>
      </c>
      <c r="H11" s="19" t="s">
        <v>50</v>
      </c>
      <c r="I11" s="19" t="s">
        <v>50</v>
      </c>
      <c r="J11" s="14">
        <f>MAX(H11,I11)*250*20/F11*G11</f>
        <v>0</v>
      </c>
      <c r="K11" s="14"/>
      <c r="L11" s="14">
        <f t="shared" si="0"/>
        <v>0</v>
      </c>
      <c r="M11" s="14">
        <f t="shared" si="1"/>
        <v>0</v>
      </c>
      <c r="N11" s="14" t="e">
        <f t="shared" si="2"/>
        <v>#DIV/0!</v>
      </c>
      <c r="O11" s="15">
        <f>VFAs!BQ7</f>
        <v>39.149757472000012</v>
      </c>
      <c r="P11" s="16" t="e">
        <f t="shared" si="3"/>
        <v>#DIV/0!</v>
      </c>
    </row>
    <row r="12" spans="1:16" ht="15">
      <c r="A12" s="8">
        <v>1</v>
      </c>
      <c r="B12" s="24">
        <v>10</v>
      </c>
      <c r="C12" s="9" t="s">
        <v>55</v>
      </c>
      <c r="D12" s="9" t="s">
        <v>57</v>
      </c>
      <c r="E12" s="14">
        <v>7.69</v>
      </c>
      <c r="F12" s="17">
        <v>20</v>
      </c>
      <c r="G12" s="18">
        <v>4</v>
      </c>
      <c r="H12" s="19">
        <v>5.71</v>
      </c>
      <c r="I12" s="19">
        <v>8.84</v>
      </c>
      <c r="J12" s="14">
        <f>MAX(H12,I12)*250*20/F12*G12/1000</f>
        <v>8.84</v>
      </c>
      <c r="K12" s="14">
        <f>J12*1000</f>
        <v>8840</v>
      </c>
      <c r="L12" s="14">
        <f t="shared" si="0"/>
        <v>3130</v>
      </c>
      <c r="M12" s="14">
        <f t="shared" si="1"/>
        <v>5710</v>
      </c>
      <c r="N12" s="14">
        <f t="shared" si="2"/>
        <v>0.54816112084063051</v>
      </c>
      <c r="O12" s="15">
        <f>VFAs!BQ13</f>
        <v>37.720813993500002</v>
      </c>
      <c r="P12" s="16">
        <f t="shared" si="3"/>
        <v>4.267060406504525</v>
      </c>
    </row>
    <row r="13" spans="1:16" ht="15">
      <c r="A13" s="8">
        <v>1</v>
      </c>
      <c r="B13" s="24">
        <v>11</v>
      </c>
      <c r="C13" s="9" t="s">
        <v>56</v>
      </c>
      <c r="D13" s="9" t="s">
        <v>49</v>
      </c>
      <c r="E13" s="14">
        <v>3.91</v>
      </c>
      <c r="F13" s="17">
        <v>20</v>
      </c>
      <c r="G13" s="18">
        <v>4</v>
      </c>
      <c r="H13" s="19" t="s">
        <v>50</v>
      </c>
      <c r="I13" s="19" t="s">
        <v>50</v>
      </c>
      <c r="J13" s="14">
        <f>MAX(H13,I13)*250*20/F13*G13</f>
        <v>0</v>
      </c>
      <c r="K13" s="14"/>
      <c r="L13" s="14">
        <f t="shared" si="0"/>
        <v>0</v>
      </c>
      <c r="M13" s="14">
        <f t="shared" si="1"/>
        <v>0</v>
      </c>
      <c r="N13" s="14" t="e">
        <f t="shared" si="2"/>
        <v>#DIV/0!</v>
      </c>
      <c r="O13" s="15">
        <f>VFAs!BQ8</f>
        <v>5.638286024200001</v>
      </c>
      <c r="P13" s="16" t="e">
        <f t="shared" si="3"/>
        <v>#DIV/0!</v>
      </c>
    </row>
    <row r="14" spans="1:16" ht="15">
      <c r="A14" s="8">
        <v>1</v>
      </c>
      <c r="B14" s="24">
        <v>12</v>
      </c>
      <c r="C14" s="9" t="s">
        <v>56</v>
      </c>
      <c r="D14" s="9" t="s">
        <v>57</v>
      </c>
      <c r="E14" s="14">
        <v>7.89</v>
      </c>
      <c r="F14" s="17">
        <v>20</v>
      </c>
      <c r="G14" s="18">
        <v>4</v>
      </c>
      <c r="H14" s="19">
        <v>11.11</v>
      </c>
      <c r="I14" s="19">
        <v>14.27</v>
      </c>
      <c r="J14" s="14">
        <f>MAX(H14,I14)*250*20/F14*G14/1000</f>
        <v>14.27</v>
      </c>
      <c r="K14" s="14">
        <f t="shared" ref="K14:K45" si="4">J14*1000</f>
        <v>14270</v>
      </c>
      <c r="L14" s="14">
        <f t="shared" si="0"/>
        <v>3160</v>
      </c>
      <c r="M14" s="14">
        <f t="shared" si="1"/>
        <v>11110</v>
      </c>
      <c r="N14" s="14">
        <f t="shared" si="2"/>
        <v>0.28442844284428442</v>
      </c>
      <c r="O14" s="15">
        <f>VFAs!BQ14</f>
        <v>1.8200671242999997</v>
      </c>
      <c r="P14" s="16">
        <f t="shared" si="3"/>
        <v>0.12754499819901891</v>
      </c>
    </row>
    <row r="15" spans="1:16" ht="15">
      <c r="A15" s="8">
        <v>2</v>
      </c>
      <c r="B15" s="24">
        <v>13</v>
      </c>
      <c r="C15" s="9" t="s">
        <v>54</v>
      </c>
      <c r="D15" s="9" t="s">
        <v>49</v>
      </c>
      <c r="E15" s="14">
        <v>3.94</v>
      </c>
      <c r="F15" s="17"/>
      <c r="G15" s="18"/>
      <c r="H15" s="19"/>
      <c r="I15" s="19"/>
      <c r="J15" s="14"/>
      <c r="K15" s="14">
        <f t="shared" si="4"/>
        <v>0</v>
      </c>
      <c r="L15" s="14" t="e">
        <f>(MAX(H15,I15)-MIN(H15,I15))*250*20/F15*G15</f>
        <v>#DIV/0!</v>
      </c>
      <c r="M15" s="14" t="e">
        <f>MIN(H15,I15)*250*20/F15*G15</f>
        <v>#DIV/0!</v>
      </c>
      <c r="N15" s="14" t="e">
        <f t="shared" si="2"/>
        <v>#DIV/0!</v>
      </c>
      <c r="O15" s="15"/>
      <c r="P15" s="16" t="e">
        <f t="shared" si="3"/>
        <v>#DIV/0!</v>
      </c>
    </row>
    <row r="16" spans="1:16" ht="15">
      <c r="A16" s="8">
        <v>2</v>
      </c>
      <c r="B16" s="24">
        <v>14</v>
      </c>
      <c r="C16" s="9" t="s">
        <v>54</v>
      </c>
      <c r="D16" s="9" t="s">
        <v>57</v>
      </c>
      <c r="E16" s="14">
        <v>7.16</v>
      </c>
      <c r="F16" s="17">
        <v>20</v>
      </c>
      <c r="G16" s="18">
        <v>4</v>
      </c>
      <c r="H16" s="19">
        <v>4.8639999999999999</v>
      </c>
      <c r="I16" s="19">
        <v>12.618</v>
      </c>
      <c r="J16" s="14">
        <f>MAX(H16,I16)*250*20/F16*G16/1000</f>
        <v>12.618</v>
      </c>
      <c r="K16" s="14">
        <f t="shared" si="4"/>
        <v>12618</v>
      </c>
      <c r="L16" s="14">
        <f>(MAX(H16,I16)-MIN(H16,I16))*250*20/F16*G16</f>
        <v>7754</v>
      </c>
      <c r="M16" s="14">
        <f>MIN(H16,I16)*250*20/F16*G16</f>
        <v>4864</v>
      </c>
      <c r="N16" s="14">
        <f t="shared" si="2"/>
        <v>1.5941611842105263</v>
      </c>
      <c r="O16" s="15"/>
      <c r="P16" s="16">
        <f t="shared" si="3"/>
        <v>0</v>
      </c>
    </row>
    <row r="17" spans="1:16" ht="15">
      <c r="A17" s="9">
        <v>2</v>
      </c>
      <c r="B17" s="24">
        <v>15</v>
      </c>
      <c r="C17" s="9" t="s">
        <v>56</v>
      </c>
      <c r="D17" s="9" t="s">
        <v>49</v>
      </c>
      <c r="E17" s="10">
        <v>3.92</v>
      </c>
      <c r="F17" s="17"/>
      <c r="G17" s="18"/>
      <c r="H17" s="19"/>
      <c r="I17" s="19"/>
      <c r="J17" s="14"/>
      <c r="K17" s="14">
        <f t="shared" si="4"/>
        <v>0</v>
      </c>
      <c r="L17" s="14" t="e">
        <f t="shared" si="0"/>
        <v>#DIV/0!</v>
      </c>
      <c r="M17" s="14" t="e">
        <f t="shared" si="1"/>
        <v>#DIV/0!</v>
      </c>
      <c r="N17" s="14" t="e">
        <f t="shared" si="2"/>
        <v>#DIV/0!</v>
      </c>
      <c r="O17" s="15"/>
      <c r="P17" s="16" t="e">
        <f t="shared" si="3"/>
        <v>#DIV/0!</v>
      </c>
    </row>
    <row r="18" spans="1:16" ht="15">
      <c r="A18" s="9">
        <v>2</v>
      </c>
      <c r="B18" s="24">
        <v>16</v>
      </c>
      <c r="C18" s="9" t="s">
        <v>56</v>
      </c>
      <c r="D18" s="9" t="s">
        <v>57</v>
      </c>
      <c r="E18" s="10">
        <v>7.85</v>
      </c>
      <c r="F18" s="17">
        <v>20</v>
      </c>
      <c r="G18" s="18">
        <v>4</v>
      </c>
      <c r="H18" s="19">
        <v>13.041</v>
      </c>
      <c r="I18" s="19">
        <v>16.547000000000001</v>
      </c>
      <c r="J18" s="14">
        <f>MAX(H18,I18)*250*20/F18*G18/1000</f>
        <v>16.547000000000001</v>
      </c>
      <c r="K18" s="14">
        <f t="shared" si="4"/>
        <v>16547</v>
      </c>
      <c r="L18" s="14">
        <f t="shared" si="0"/>
        <v>3506</v>
      </c>
      <c r="M18" s="14">
        <f t="shared" si="1"/>
        <v>13041</v>
      </c>
      <c r="N18" s="14">
        <f t="shared" si="2"/>
        <v>0.26884441377195001</v>
      </c>
      <c r="O18" s="15"/>
      <c r="P18" s="16">
        <f t="shared" si="3"/>
        <v>0</v>
      </c>
    </row>
    <row r="19" spans="1:16" ht="15">
      <c r="A19" s="9">
        <v>3</v>
      </c>
      <c r="B19" s="24">
        <v>17</v>
      </c>
      <c r="C19" s="9" t="s">
        <v>48</v>
      </c>
      <c r="D19" s="9" t="s">
        <v>49</v>
      </c>
      <c r="E19" s="10">
        <v>3.82</v>
      </c>
      <c r="F19" s="17"/>
      <c r="G19" s="18"/>
      <c r="H19" s="19"/>
      <c r="I19" s="19"/>
      <c r="J19" s="14"/>
      <c r="K19" s="14">
        <f t="shared" si="4"/>
        <v>0</v>
      </c>
      <c r="L19" s="14" t="e">
        <f t="shared" si="0"/>
        <v>#DIV/0!</v>
      </c>
      <c r="M19" s="14" t="e">
        <f t="shared" si="1"/>
        <v>#DIV/0!</v>
      </c>
      <c r="N19" s="14" t="e">
        <f t="shared" si="2"/>
        <v>#DIV/0!</v>
      </c>
      <c r="O19" s="15">
        <f>VFAs!BQ19</f>
        <v>28.128736817499998</v>
      </c>
      <c r="P19" s="16" t="e">
        <f t="shared" si="3"/>
        <v>#DIV/0!</v>
      </c>
    </row>
    <row r="20" spans="1:16" ht="15">
      <c r="A20" s="9">
        <v>3</v>
      </c>
      <c r="B20" s="24">
        <v>18</v>
      </c>
      <c r="C20" s="9" t="s">
        <v>48</v>
      </c>
      <c r="D20" s="9" t="s">
        <v>57</v>
      </c>
      <c r="E20" s="10">
        <v>7.62</v>
      </c>
      <c r="F20" s="17">
        <v>20</v>
      </c>
      <c r="G20" s="18">
        <v>4</v>
      </c>
      <c r="H20" s="19">
        <v>6.556</v>
      </c>
      <c r="I20" s="19">
        <v>11.071</v>
      </c>
      <c r="J20" s="14">
        <f>MAX(H20,I20)*250*20/F20*G20/1000</f>
        <v>11.071</v>
      </c>
      <c r="K20" s="14">
        <f t="shared" si="4"/>
        <v>11071</v>
      </c>
      <c r="L20" s="14">
        <f t="shared" si="0"/>
        <v>4515</v>
      </c>
      <c r="M20" s="14">
        <f t="shared" si="1"/>
        <v>6556</v>
      </c>
      <c r="N20" s="14">
        <f t="shared" si="2"/>
        <v>0.68868212324588163</v>
      </c>
      <c r="O20" s="15">
        <f>VFAs!BQ25</f>
        <v>27.699577750499998</v>
      </c>
      <c r="P20" s="16">
        <f t="shared" si="3"/>
        <v>2.5019941965947066</v>
      </c>
    </row>
    <row r="21" spans="1:16" ht="15">
      <c r="A21" s="9">
        <v>3</v>
      </c>
      <c r="B21" s="24">
        <v>19</v>
      </c>
      <c r="C21" s="9" t="s">
        <v>51</v>
      </c>
      <c r="D21" s="9" t="s">
        <v>49</v>
      </c>
      <c r="E21" s="10">
        <v>3.73</v>
      </c>
      <c r="F21" s="17"/>
      <c r="G21" s="18"/>
      <c r="H21" s="19"/>
      <c r="I21" s="19"/>
      <c r="J21" s="14"/>
      <c r="K21" s="14">
        <f t="shared" si="4"/>
        <v>0</v>
      </c>
      <c r="L21" s="14" t="e">
        <f t="shared" si="0"/>
        <v>#DIV/0!</v>
      </c>
      <c r="M21" s="14" t="e">
        <f t="shared" si="1"/>
        <v>#DIV/0!</v>
      </c>
      <c r="N21" s="14" t="e">
        <f t="shared" si="2"/>
        <v>#DIV/0!</v>
      </c>
      <c r="O21" s="15">
        <f>VFAs!BQ20</f>
        <v>10.9312368805</v>
      </c>
      <c r="P21" s="16" t="e">
        <f t="shared" si="3"/>
        <v>#DIV/0!</v>
      </c>
    </row>
    <row r="22" spans="1:16" ht="15">
      <c r="A22" s="9">
        <v>3</v>
      </c>
      <c r="B22" s="24">
        <v>20</v>
      </c>
      <c r="C22" s="9" t="s">
        <v>51</v>
      </c>
      <c r="D22" s="9" t="s">
        <v>57</v>
      </c>
      <c r="E22" s="10">
        <v>7.85</v>
      </c>
      <c r="F22" s="17">
        <v>20</v>
      </c>
      <c r="G22" s="18">
        <v>4</v>
      </c>
      <c r="H22" s="19">
        <v>7.7690000000000001</v>
      </c>
      <c r="I22" s="19">
        <v>12.081</v>
      </c>
      <c r="J22" s="14">
        <f>MAX(H22,I22)*250*20/F22*G22/1000</f>
        <v>12.081</v>
      </c>
      <c r="K22" s="14">
        <f t="shared" si="4"/>
        <v>12081</v>
      </c>
      <c r="L22" s="14">
        <f t="shared" si="0"/>
        <v>4311.9999999999991</v>
      </c>
      <c r="M22" s="14">
        <f t="shared" si="1"/>
        <v>7769</v>
      </c>
      <c r="N22" s="14">
        <f t="shared" si="2"/>
        <v>0.55502638692238371</v>
      </c>
      <c r="O22" s="15">
        <f>VFAs!BQ26</f>
        <v>18.9828709254</v>
      </c>
      <c r="P22" s="16">
        <f t="shared" si="3"/>
        <v>1.5712996378942141</v>
      </c>
    </row>
    <row r="23" spans="1:16" ht="15">
      <c r="A23" s="9">
        <v>3</v>
      </c>
      <c r="B23" s="24">
        <v>21</v>
      </c>
      <c r="C23" s="9" t="s">
        <v>52</v>
      </c>
      <c r="D23" s="9" t="s">
        <v>53</v>
      </c>
      <c r="E23" s="10">
        <v>4.6500000000000004</v>
      </c>
      <c r="F23" s="17"/>
      <c r="G23" s="18"/>
      <c r="H23" s="19"/>
      <c r="I23" s="19"/>
      <c r="J23" s="14"/>
      <c r="K23" s="14">
        <f t="shared" si="4"/>
        <v>0</v>
      </c>
      <c r="L23" s="14" t="e">
        <f t="shared" si="0"/>
        <v>#DIV/0!</v>
      </c>
      <c r="M23" s="14" t="e">
        <f t="shared" si="1"/>
        <v>#DIV/0!</v>
      </c>
      <c r="N23" s="14" t="e">
        <f t="shared" si="2"/>
        <v>#DIV/0!</v>
      </c>
      <c r="O23" s="15">
        <f>VFAs!BQ21</f>
        <v>43.480855583500002</v>
      </c>
      <c r="P23" s="16" t="e">
        <f t="shared" si="3"/>
        <v>#DIV/0!</v>
      </c>
    </row>
    <row r="24" spans="1:16" ht="15">
      <c r="A24" s="9">
        <v>3</v>
      </c>
      <c r="B24" s="24">
        <v>22</v>
      </c>
      <c r="C24" s="9" t="s">
        <v>52</v>
      </c>
      <c r="D24" s="9" t="s">
        <v>57</v>
      </c>
      <c r="E24" s="10">
        <v>7.95</v>
      </c>
      <c r="F24" s="17">
        <v>20</v>
      </c>
      <c r="G24" s="18">
        <v>4</v>
      </c>
      <c r="H24" s="19">
        <v>13.321999999999999</v>
      </c>
      <c r="I24" s="19">
        <v>16.925000000000001</v>
      </c>
      <c r="J24" s="14">
        <f>MAX(H24,I24)*250*20/F24*G24/1000</f>
        <v>16.925000000000001</v>
      </c>
      <c r="K24" s="14">
        <f t="shared" si="4"/>
        <v>16925</v>
      </c>
      <c r="L24" s="14">
        <f t="shared" si="0"/>
        <v>3603.0000000000014</v>
      </c>
      <c r="M24" s="14">
        <f t="shared" si="1"/>
        <v>13322</v>
      </c>
      <c r="N24" s="14">
        <f t="shared" si="2"/>
        <v>0.27045488665365569</v>
      </c>
      <c r="O24" s="15">
        <f>VFAs!BQ27</f>
        <v>14.315105003749997</v>
      </c>
      <c r="P24" s="16">
        <f t="shared" si="3"/>
        <v>0.84579645516986679</v>
      </c>
    </row>
    <row r="25" spans="1:16" ht="15">
      <c r="A25" s="9">
        <v>3</v>
      </c>
      <c r="B25" s="24">
        <v>23</v>
      </c>
      <c r="C25" s="9" t="s">
        <v>54</v>
      </c>
      <c r="D25" s="9" t="s">
        <v>49</v>
      </c>
      <c r="E25" s="10">
        <v>3.95</v>
      </c>
      <c r="F25" s="17"/>
      <c r="G25" s="18"/>
      <c r="H25" s="19"/>
      <c r="I25" s="19"/>
      <c r="J25" s="14"/>
      <c r="K25" s="14">
        <f t="shared" si="4"/>
        <v>0</v>
      </c>
      <c r="L25" s="14" t="e">
        <f t="shared" si="0"/>
        <v>#DIV/0!</v>
      </c>
      <c r="M25" s="14" t="e">
        <f t="shared" si="1"/>
        <v>#DIV/0!</v>
      </c>
      <c r="N25" s="14" t="e">
        <f t="shared" si="2"/>
        <v>#DIV/0!</v>
      </c>
      <c r="O25" s="15">
        <f>VFAs!BQ22</f>
        <v>10.1595038961</v>
      </c>
      <c r="P25" s="16" t="e">
        <f t="shared" si="3"/>
        <v>#DIV/0!</v>
      </c>
    </row>
    <row r="26" spans="1:16" ht="15">
      <c r="A26" s="9">
        <v>3</v>
      </c>
      <c r="B26" s="24">
        <v>24</v>
      </c>
      <c r="C26" s="9" t="s">
        <v>54</v>
      </c>
      <c r="D26" s="9" t="s">
        <v>57</v>
      </c>
      <c r="E26" s="10">
        <v>7.45</v>
      </c>
      <c r="F26" s="17">
        <v>20</v>
      </c>
      <c r="G26" s="18">
        <v>4</v>
      </c>
      <c r="H26" s="19">
        <v>5.3490000000000002</v>
      </c>
      <c r="I26" s="19">
        <v>11.321999999999999</v>
      </c>
      <c r="J26" s="14">
        <f>MAX(H26,I26)*250*20/F26*G26/1000</f>
        <v>11.321999999999999</v>
      </c>
      <c r="K26" s="14">
        <f t="shared" si="4"/>
        <v>11322</v>
      </c>
      <c r="L26" s="14">
        <f t="shared" si="0"/>
        <v>5972.9999999999991</v>
      </c>
      <c r="M26" s="14">
        <f t="shared" si="1"/>
        <v>5349</v>
      </c>
      <c r="N26" s="14">
        <f t="shared" si="2"/>
        <v>1.1166573191250699</v>
      </c>
      <c r="O26" s="15">
        <f>VFAs!BQ28</f>
        <v>3.1830910569999999</v>
      </c>
      <c r="P26" s="16">
        <f t="shared" si="3"/>
        <v>0.28114211773538245</v>
      </c>
    </row>
    <row r="27" spans="1:16" ht="15">
      <c r="A27" s="9">
        <v>3</v>
      </c>
      <c r="B27" s="24">
        <v>25</v>
      </c>
      <c r="C27" s="9" t="s">
        <v>55</v>
      </c>
      <c r="D27" s="9" t="s">
        <v>49</v>
      </c>
      <c r="E27" s="10">
        <v>4.3</v>
      </c>
      <c r="F27" s="17"/>
      <c r="G27" s="18"/>
      <c r="H27" s="19"/>
      <c r="I27" s="19"/>
      <c r="J27" s="14"/>
      <c r="K27" s="14">
        <f t="shared" si="4"/>
        <v>0</v>
      </c>
      <c r="L27" s="14" t="e">
        <f t="shared" si="0"/>
        <v>#DIV/0!</v>
      </c>
      <c r="M27" s="14" t="e">
        <f t="shared" si="1"/>
        <v>#DIV/0!</v>
      </c>
      <c r="N27" s="14" t="e">
        <f t="shared" si="2"/>
        <v>#DIV/0!</v>
      </c>
      <c r="O27" s="15">
        <f>VFAs!BQ23</f>
        <v>6.7924710949999998</v>
      </c>
      <c r="P27" s="16" t="e">
        <f t="shared" si="3"/>
        <v>#DIV/0!</v>
      </c>
    </row>
    <row r="28" spans="1:16" ht="15">
      <c r="A28" s="9">
        <v>3</v>
      </c>
      <c r="B28" s="24">
        <v>26</v>
      </c>
      <c r="C28" s="9" t="s">
        <v>55</v>
      </c>
      <c r="D28" s="9" t="s">
        <v>57</v>
      </c>
      <c r="E28" s="10">
        <v>8.01</v>
      </c>
      <c r="F28" s="17">
        <v>20</v>
      </c>
      <c r="G28" s="18">
        <v>4</v>
      </c>
      <c r="H28" s="19">
        <v>7.0510000000000002</v>
      </c>
      <c r="I28" s="19">
        <v>10.311999999999999</v>
      </c>
      <c r="J28" s="14">
        <f>MAX(H28,I28)*250*20/F28*G28/1000</f>
        <v>10.311999999999999</v>
      </c>
      <c r="K28" s="14">
        <f t="shared" si="4"/>
        <v>10312</v>
      </c>
      <c r="L28" s="14">
        <f t="shared" si="0"/>
        <v>3260.9999999999991</v>
      </c>
      <c r="M28" s="14">
        <f t="shared" si="1"/>
        <v>7051</v>
      </c>
      <c r="N28" s="14">
        <f t="shared" si="2"/>
        <v>0.46248759041270726</v>
      </c>
      <c r="O28" s="15">
        <f>VFAs!BQ29</f>
        <v>42.018322359500004</v>
      </c>
      <c r="P28" s="16">
        <f t="shared" si="3"/>
        <v>4.0747015476629178</v>
      </c>
    </row>
    <row r="29" spans="1:16" ht="15">
      <c r="A29" s="9">
        <v>3</v>
      </c>
      <c r="B29" s="24">
        <v>27</v>
      </c>
      <c r="C29" s="9" t="s">
        <v>56</v>
      </c>
      <c r="D29" s="9" t="s">
        <v>49</v>
      </c>
      <c r="E29" s="10">
        <v>3.9</v>
      </c>
      <c r="F29" s="17"/>
      <c r="G29" s="18"/>
      <c r="H29" s="19"/>
      <c r="I29" s="19"/>
      <c r="J29" s="14"/>
      <c r="K29" s="14">
        <f t="shared" si="4"/>
        <v>0</v>
      </c>
      <c r="L29" s="14" t="e">
        <f t="shared" si="0"/>
        <v>#DIV/0!</v>
      </c>
      <c r="M29" s="14" t="e">
        <f t="shared" si="1"/>
        <v>#DIV/0!</v>
      </c>
      <c r="N29" s="14" t="e">
        <f t="shared" si="2"/>
        <v>#DIV/0!</v>
      </c>
      <c r="O29" s="15">
        <f>VFAs!BQ24</f>
        <v>0.30908443339999991</v>
      </c>
      <c r="P29" s="16" t="e">
        <f t="shared" si="3"/>
        <v>#DIV/0!</v>
      </c>
    </row>
    <row r="30" spans="1:16" ht="15">
      <c r="A30" s="9">
        <v>3</v>
      </c>
      <c r="B30" s="24">
        <v>28</v>
      </c>
      <c r="C30" s="9" t="s">
        <v>56</v>
      </c>
      <c r="D30" s="9" t="s">
        <v>57</v>
      </c>
      <c r="E30" s="10">
        <v>7.99</v>
      </c>
      <c r="F30" s="17">
        <v>20</v>
      </c>
      <c r="G30" s="18">
        <v>4</v>
      </c>
      <c r="H30" s="19">
        <v>10.403</v>
      </c>
      <c r="I30" s="19">
        <v>13.477</v>
      </c>
      <c r="J30" s="14">
        <f>MAX(H30,I30)*250*20/F30*G30/1000</f>
        <v>13.477</v>
      </c>
      <c r="K30" s="14">
        <f t="shared" si="4"/>
        <v>13477</v>
      </c>
      <c r="L30" s="14">
        <f t="shared" si="0"/>
        <v>3074</v>
      </c>
      <c r="M30" s="14">
        <f t="shared" si="1"/>
        <v>10403</v>
      </c>
      <c r="N30" s="14">
        <f t="shared" si="2"/>
        <v>0.29549168509083917</v>
      </c>
      <c r="O30" s="15">
        <f>VFAs!BQ30</f>
        <v>4.2064048328999997</v>
      </c>
      <c r="P30" s="16">
        <f t="shared" si="3"/>
        <v>0.31211729857535059</v>
      </c>
    </row>
    <row r="31" spans="1:16" ht="18.75" customHeight="1">
      <c r="A31" s="9">
        <v>4</v>
      </c>
      <c r="B31" s="24">
        <v>29</v>
      </c>
      <c r="C31" s="9" t="s">
        <v>48</v>
      </c>
      <c r="D31" s="9" t="s">
        <v>49</v>
      </c>
      <c r="E31" s="10">
        <v>4.0599999999999996</v>
      </c>
      <c r="F31" s="17"/>
      <c r="G31" s="18"/>
      <c r="H31" s="19"/>
      <c r="I31" s="19"/>
      <c r="J31" s="14"/>
      <c r="K31" s="14">
        <f t="shared" si="4"/>
        <v>0</v>
      </c>
      <c r="L31" s="14" t="e">
        <f t="shared" si="0"/>
        <v>#DIV/0!</v>
      </c>
      <c r="M31" s="14" t="e">
        <f t="shared" si="1"/>
        <v>#DIV/0!</v>
      </c>
      <c r="N31" s="14" t="e">
        <f t="shared" si="2"/>
        <v>#DIV/0!</v>
      </c>
      <c r="O31" s="15">
        <f>VFAs!BQ32</f>
        <v>17.566233178240001</v>
      </c>
      <c r="P31" s="16" t="e">
        <f t="shared" si="3"/>
        <v>#DIV/0!</v>
      </c>
    </row>
    <row r="32" spans="1:16" ht="15">
      <c r="A32" s="9">
        <v>4</v>
      </c>
      <c r="B32" s="24">
        <v>30</v>
      </c>
      <c r="C32" s="9" t="s">
        <v>48</v>
      </c>
      <c r="D32" s="9" t="s">
        <v>57</v>
      </c>
      <c r="E32" s="10">
        <v>7.1</v>
      </c>
      <c r="F32" s="17">
        <v>20</v>
      </c>
      <c r="G32" s="18">
        <v>4</v>
      </c>
      <c r="H32" s="19">
        <v>4.1150000000000002</v>
      </c>
      <c r="I32" s="19">
        <v>10.574</v>
      </c>
      <c r="J32" s="14">
        <f>MAX(H32,I32)*250*20/F32*G32/1000</f>
        <v>10.574</v>
      </c>
      <c r="K32" s="14">
        <f t="shared" si="4"/>
        <v>10574</v>
      </c>
      <c r="L32" s="14">
        <f t="shared" si="0"/>
        <v>6459</v>
      </c>
      <c r="M32" s="14">
        <f t="shared" si="1"/>
        <v>4115</v>
      </c>
      <c r="N32" s="14">
        <f t="shared" si="2"/>
        <v>1.5696233292831105</v>
      </c>
      <c r="O32" s="15">
        <f>VFAs!BQ38</f>
        <v>13.25895054087</v>
      </c>
      <c r="P32" s="16">
        <f t="shared" si="3"/>
        <v>1.2539200435852089</v>
      </c>
    </row>
    <row r="33" spans="1:16" ht="15">
      <c r="A33" s="9">
        <v>4</v>
      </c>
      <c r="B33" s="24">
        <v>31</v>
      </c>
      <c r="C33" s="9" t="s">
        <v>51</v>
      </c>
      <c r="D33" s="9" t="s">
        <v>49</v>
      </c>
      <c r="E33" s="10">
        <v>4.05</v>
      </c>
      <c r="F33" s="17"/>
      <c r="G33" s="18"/>
      <c r="H33" s="19"/>
      <c r="I33" s="19"/>
      <c r="J33" s="14"/>
      <c r="K33" s="14">
        <f t="shared" si="4"/>
        <v>0</v>
      </c>
      <c r="L33" s="14" t="e">
        <f t="shared" si="0"/>
        <v>#DIV/0!</v>
      </c>
      <c r="M33" s="14" t="e">
        <f t="shared" si="1"/>
        <v>#DIV/0!</v>
      </c>
      <c r="N33" s="14" t="e">
        <f t="shared" si="2"/>
        <v>#DIV/0!</v>
      </c>
      <c r="O33" s="15">
        <f>VFAs!BQ31</f>
        <v>10.605236285949999</v>
      </c>
      <c r="P33" s="16" t="e">
        <f t="shared" si="3"/>
        <v>#DIV/0!</v>
      </c>
    </row>
    <row r="34" spans="1:16" ht="15">
      <c r="A34" s="9">
        <v>4</v>
      </c>
      <c r="B34" s="24">
        <v>32</v>
      </c>
      <c r="C34" s="9" t="s">
        <v>51</v>
      </c>
      <c r="D34" s="9" t="s">
        <v>57</v>
      </c>
      <c r="E34" s="10">
        <v>7.42</v>
      </c>
      <c r="F34" s="17">
        <v>20</v>
      </c>
      <c r="G34" s="18">
        <v>4</v>
      </c>
      <c r="H34" s="19">
        <v>5.4669999999999996</v>
      </c>
      <c r="I34" s="19">
        <v>11.641999999999999</v>
      </c>
      <c r="J34" s="14">
        <f>MAX(H34,I34)*250*20/F34*G34/1000</f>
        <v>11.641999999999999</v>
      </c>
      <c r="K34" s="14">
        <f t="shared" si="4"/>
        <v>11642</v>
      </c>
      <c r="L34" s="14">
        <f t="shared" si="0"/>
        <v>6175</v>
      </c>
      <c r="M34" s="14">
        <f t="shared" si="1"/>
        <v>5467</v>
      </c>
      <c r="N34" s="14">
        <f t="shared" si="2"/>
        <v>1.129504298518383</v>
      </c>
      <c r="O34" s="15">
        <f>VFAs!BQ37</f>
        <v>8.5740527513999982</v>
      </c>
      <c r="P34" s="16">
        <f t="shared" si="3"/>
        <v>0.7364759277959112</v>
      </c>
    </row>
    <row r="35" spans="1:16" ht="15">
      <c r="A35" s="9">
        <v>4</v>
      </c>
      <c r="B35" s="24">
        <v>33</v>
      </c>
      <c r="C35" s="9" t="s">
        <v>52</v>
      </c>
      <c r="D35" s="9" t="s">
        <v>53</v>
      </c>
      <c r="E35" s="10">
        <v>4.51</v>
      </c>
      <c r="F35" s="17"/>
      <c r="G35" s="18"/>
      <c r="H35" s="19"/>
      <c r="I35" s="19"/>
      <c r="J35" s="14"/>
      <c r="K35" s="14">
        <f t="shared" si="4"/>
        <v>0</v>
      </c>
      <c r="L35" s="14" t="e">
        <f t="shared" ref="L35:L66" si="5">(MAX(H35,I35)-MIN(H35,I35))*250*20/F35*G35</f>
        <v>#DIV/0!</v>
      </c>
      <c r="M35" s="14" t="e">
        <f t="shared" ref="M35:M66" si="6">MIN(H35,I35)*250*20/F35*G35</f>
        <v>#DIV/0!</v>
      </c>
      <c r="N35" s="14" t="e">
        <f t="shared" ref="N35:N66" si="7">L35/M35</f>
        <v>#DIV/0!</v>
      </c>
      <c r="O35" s="15">
        <f>VFAs!BQ35</f>
        <v>14.449750130999998</v>
      </c>
      <c r="P35" s="16" t="e">
        <f t="shared" ref="P35:P66" si="8">O35/J35</f>
        <v>#DIV/0!</v>
      </c>
    </row>
    <row r="36" spans="1:16" ht="15">
      <c r="A36" s="9">
        <v>4</v>
      </c>
      <c r="B36" s="24">
        <v>34</v>
      </c>
      <c r="C36" s="9" t="s">
        <v>52</v>
      </c>
      <c r="D36" s="9" t="s">
        <v>57</v>
      </c>
      <c r="E36" s="10">
        <v>7.85</v>
      </c>
      <c r="F36" s="17">
        <v>20</v>
      </c>
      <c r="G36" s="18">
        <v>4</v>
      </c>
      <c r="H36" s="19">
        <v>12.907</v>
      </c>
      <c r="I36" s="19">
        <v>16.716000000000001</v>
      </c>
      <c r="J36" s="14">
        <f>MAX(H36,I36)*250*20/F36*G36/1000</f>
        <v>16.716000000000001</v>
      </c>
      <c r="K36" s="14">
        <f t="shared" si="4"/>
        <v>16716</v>
      </c>
      <c r="L36" s="14">
        <f t="shared" si="5"/>
        <v>3809.0000000000009</v>
      </c>
      <c r="M36" s="14">
        <f t="shared" si="6"/>
        <v>12907</v>
      </c>
      <c r="N36" s="14">
        <f t="shared" si="7"/>
        <v>0.29511117997985598</v>
      </c>
      <c r="O36" s="15">
        <f>VFAs!BQ41</f>
        <v>14.2172628634</v>
      </c>
      <c r="P36" s="16">
        <f t="shared" si="8"/>
        <v>0.85051823782005265</v>
      </c>
    </row>
    <row r="37" spans="1:16" ht="15">
      <c r="A37" s="9">
        <v>4</v>
      </c>
      <c r="B37" s="24">
        <v>35</v>
      </c>
      <c r="C37" s="9" t="s">
        <v>54</v>
      </c>
      <c r="D37" s="9" t="s">
        <v>49</v>
      </c>
      <c r="E37" s="10">
        <v>4.08</v>
      </c>
      <c r="F37" s="17"/>
      <c r="G37" s="18"/>
      <c r="H37" s="19"/>
      <c r="I37" s="19"/>
      <c r="J37" s="14"/>
      <c r="K37" s="14">
        <f t="shared" si="4"/>
        <v>0</v>
      </c>
      <c r="L37" s="14" t="e">
        <f t="shared" si="5"/>
        <v>#DIV/0!</v>
      </c>
      <c r="M37" s="14" t="e">
        <f t="shared" si="6"/>
        <v>#DIV/0!</v>
      </c>
      <c r="N37" s="14" t="e">
        <f t="shared" si="7"/>
        <v>#DIV/0!</v>
      </c>
      <c r="O37" s="15">
        <f>VFAs!BQ34</f>
        <v>17.159677798779999</v>
      </c>
      <c r="P37" s="16" t="e">
        <f t="shared" si="8"/>
        <v>#DIV/0!</v>
      </c>
    </row>
    <row r="38" spans="1:16" ht="15">
      <c r="A38" s="9">
        <v>4</v>
      </c>
      <c r="B38" s="24">
        <v>36</v>
      </c>
      <c r="C38" s="9" t="s">
        <v>54</v>
      </c>
      <c r="D38" s="9" t="s">
        <v>57</v>
      </c>
      <c r="E38" s="10">
        <v>7.33</v>
      </c>
      <c r="F38" s="17">
        <v>20</v>
      </c>
      <c r="G38" s="18">
        <v>4</v>
      </c>
      <c r="H38" s="19">
        <v>5.407</v>
      </c>
      <c r="I38" s="19">
        <v>10.523999999999999</v>
      </c>
      <c r="J38" s="14">
        <f>MAX(H38,I38)*250*20/F38*G38/1000</f>
        <v>10.523999999999999</v>
      </c>
      <c r="K38" s="14">
        <f t="shared" si="4"/>
        <v>10524</v>
      </c>
      <c r="L38" s="14">
        <f t="shared" si="5"/>
        <v>5116.9999999999991</v>
      </c>
      <c r="M38" s="14">
        <f t="shared" si="6"/>
        <v>5407</v>
      </c>
      <c r="N38" s="14">
        <f t="shared" si="7"/>
        <v>0.94636582208248554</v>
      </c>
      <c r="O38" s="15">
        <f>VFAs!BQ40</f>
        <v>2.9548640252799996</v>
      </c>
      <c r="P38" s="16">
        <f t="shared" si="8"/>
        <v>0.28077385264918281</v>
      </c>
    </row>
    <row r="39" spans="1:16" ht="15">
      <c r="A39" s="9">
        <v>4</v>
      </c>
      <c r="B39" s="24">
        <v>37</v>
      </c>
      <c r="C39" s="9" t="s">
        <v>55</v>
      </c>
      <c r="D39" s="9" t="s">
        <v>49</v>
      </c>
      <c r="E39" s="10">
        <v>3.99</v>
      </c>
      <c r="F39" s="17"/>
      <c r="G39" s="18"/>
      <c r="H39" s="19"/>
      <c r="I39" s="19"/>
      <c r="J39" s="14"/>
      <c r="K39" s="14">
        <f t="shared" si="4"/>
        <v>0</v>
      </c>
      <c r="L39" s="14" t="e">
        <f t="shared" si="5"/>
        <v>#DIV/0!</v>
      </c>
      <c r="M39" s="14" t="e">
        <f t="shared" si="6"/>
        <v>#DIV/0!</v>
      </c>
      <c r="N39" s="14" t="e">
        <f t="shared" si="7"/>
        <v>#DIV/0!</v>
      </c>
      <c r="O39" s="15">
        <f>VFAs!BQ36</f>
        <v>1.5531359424200002</v>
      </c>
      <c r="P39" s="16" t="e">
        <f t="shared" si="8"/>
        <v>#DIV/0!</v>
      </c>
    </row>
    <row r="40" spans="1:16" ht="15">
      <c r="A40" s="9">
        <v>4</v>
      </c>
      <c r="B40" s="24">
        <v>38</v>
      </c>
      <c r="C40" s="9" t="s">
        <v>55</v>
      </c>
      <c r="D40" s="9" t="s">
        <v>57</v>
      </c>
      <c r="E40" s="10">
        <v>7.51</v>
      </c>
      <c r="F40" s="17">
        <v>20</v>
      </c>
      <c r="G40" s="18">
        <v>4</v>
      </c>
      <c r="H40" s="19">
        <v>4.9160000000000004</v>
      </c>
      <c r="I40" s="19">
        <v>7.6710000000000003</v>
      </c>
      <c r="J40" s="14">
        <f>MAX(H40,I40)*250*20/F40*G40/1000</f>
        <v>7.6710000000000003</v>
      </c>
      <c r="K40" s="14">
        <f t="shared" si="4"/>
        <v>7671</v>
      </c>
      <c r="L40" s="14">
        <f t="shared" si="5"/>
        <v>2755</v>
      </c>
      <c r="M40" s="14">
        <f t="shared" si="6"/>
        <v>4916</v>
      </c>
      <c r="N40" s="14">
        <f t="shared" si="7"/>
        <v>0.56041497152156228</v>
      </c>
      <c r="O40" s="15">
        <f>VFAs!BQ42</f>
        <v>1.08072455578</v>
      </c>
      <c r="P40" s="16">
        <f t="shared" si="8"/>
        <v>0.1408844421561726</v>
      </c>
    </row>
    <row r="41" spans="1:16" ht="15">
      <c r="A41" s="9">
        <v>4</v>
      </c>
      <c r="B41" s="24">
        <v>39</v>
      </c>
      <c r="C41" s="9" t="s">
        <v>56</v>
      </c>
      <c r="D41" s="9" t="s">
        <v>49</v>
      </c>
      <c r="E41" s="10">
        <v>3.85</v>
      </c>
      <c r="F41" s="17"/>
      <c r="G41" s="18"/>
      <c r="H41" s="19"/>
      <c r="I41" s="19"/>
      <c r="J41" s="14"/>
      <c r="K41" s="14">
        <f t="shared" si="4"/>
        <v>0</v>
      </c>
      <c r="L41" s="14" t="e">
        <f t="shared" si="5"/>
        <v>#DIV/0!</v>
      </c>
      <c r="M41" s="14" t="e">
        <f t="shared" si="6"/>
        <v>#DIV/0!</v>
      </c>
      <c r="N41" s="14" t="e">
        <f t="shared" si="7"/>
        <v>#DIV/0!</v>
      </c>
      <c r="O41" s="15">
        <f>VFAs!BQ33</f>
        <v>10.81345905105</v>
      </c>
      <c r="P41" s="16" t="e">
        <f t="shared" si="8"/>
        <v>#DIV/0!</v>
      </c>
    </row>
    <row r="42" spans="1:16" ht="15">
      <c r="A42" s="9">
        <v>4</v>
      </c>
      <c r="B42" s="24">
        <v>40</v>
      </c>
      <c r="C42" s="9" t="s">
        <v>56</v>
      </c>
      <c r="D42" s="9" t="s">
        <v>57</v>
      </c>
      <c r="E42" s="10">
        <v>8.06</v>
      </c>
      <c r="F42" s="17">
        <v>20</v>
      </c>
      <c r="G42" s="18">
        <v>4</v>
      </c>
      <c r="H42" s="19">
        <v>8.1359999999999992</v>
      </c>
      <c r="I42" s="19">
        <v>11.12</v>
      </c>
      <c r="J42" s="14">
        <f>MAX(H42,I42)*250*20/F42*G42/1000</f>
        <v>11.12</v>
      </c>
      <c r="K42" s="14">
        <f t="shared" si="4"/>
        <v>11120</v>
      </c>
      <c r="L42" s="14">
        <f t="shared" si="5"/>
        <v>2984</v>
      </c>
      <c r="M42" s="14">
        <f t="shared" si="6"/>
        <v>8135.9999999999982</v>
      </c>
      <c r="N42" s="14">
        <f t="shared" si="7"/>
        <v>0.36676499508357924</v>
      </c>
      <c r="O42" s="15">
        <f>VFAs!BQ39</f>
        <v>6.2983347703999986</v>
      </c>
      <c r="P42" s="16">
        <f t="shared" si="8"/>
        <v>0.5663970117266186</v>
      </c>
    </row>
    <row r="43" spans="1:16" ht="15">
      <c r="A43" s="9">
        <v>5</v>
      </c>
      <c r="B43" s="24">
        <v>41</v>
      </c>
      <c r="C43" s="9" t="s">
        <v>48</v>
      </c>
      <c r="D43" s="9" t="s">
        <v>49</v>
      </c>
      <c r="E43" s="10">
        <v>3.92</v>
      </c>
      <c r="F43" s="17"/>
      <c r="G43" s="18"/>
      <c r="H43" s="19"/>
      <c r="I43" s="19"/>
      <c r="J43" s="14"/>
      <c r="K43" s="14">
        <f t="shared" si="4"/>
        <v>0</v>
      </c>
      <c r="L43" s="14" t="e">
        <f t="shared" si="5"/>
        <v>#DIV/0!</v>
      </c>
      <c r="M43" s="14" t="e">
        <f t="shared" si="6"/>
        <v>#DIV/0!</v>
      </c>
      <c r="N43" s="14" t="e">
        <f t="shared" si="7"/>
        <v>#DIV/0!</v>
      </c>
      <c r="O43" s="15">
        <f>VFAs!BQ44</f>
        <v>9.0144032762600013</v>
      </c>
      <c r="P43" s="16" t="e">
        <f t="shared" si="8"/>
        <v>#DIV/0!</v>
      </c>
    </row>
    <row r="44" spans="1:16" ht="15">
      <c r="A44" s="9">
        <v>5</v>
      </c>
      <c r="B44" s="24">
        <v>42</v>
      </c>
      <c r="C44" s="9" t="s">
        <v>48</v>
      </c>
      <c r="D44" s="9" t="s">
        <v>57</v>
      </c>
      <c r="E44" s="10">
        <v>7.39</v>
      </c>
      <c r="F44" s="17">
        <v>20</v>
      </c>
      <c r="G44" s="18">
        <v>4</v>
      </c>
      <c r="H44" s="19">
        <v>8.52</v>
      </c>
      <c r="I44" s="19">
        <v>13.81</v>
      </c>
      <c r="J44" s="14">
        <f>MAX(H44,I44)*250*20/F44*G44/1000</f>
        <v>13.81</v>
      </c>
      <c r="K44" s="14">
        <f t="shared" si="4"/>
        <v>13810</v>
      </c>
      <c r="L44" s="14">
        <f t="shared" si="5"/>
        <v>5290.0000000000009</v>
      </c>
      <c r="M44" s="14">
        <f t="shared" si="6"/>
        <v>8520</v>
      </c>
      <c r="N44" s="14">
        <f t="shared" si="7"/>
        <v>0.62089201877934286</v>
      </c>
      <c r="O44" s="15">
        <f>VFAs!BQ50</f>
        <v>6.9883579012600006</v>
      </c>
      <c r="P44" s="16">
        <f t="shared" si="8"/>
        <v>0.50603605367559745</v>
      </c>
    </row>
    <row r="45" spans="1:16" ht="15">
      <c r="A45" s="9">
        <v>5</v>
      </c>
      <c r="B45" s="24">
        <v>43</v>
      </c>
      <c r="C45" s="9" t="s">
        <v>51</v>
      </c>
      <c r="D45" s="9" t="s">
        <v>49</v>
      </c>
      <c r="E45" s="10">
        <v>4.03</v>
      </c>
      <c r="F45" s="17"/>
      <c r="G45" s="18"/>
      <c r="H45" s="19"/>
      <c r="I45" s="19"/>
      <c r="J45" s="14"/>
      <c r="K45" s="14">
        <f t="shared" si="4"/>
        <v>0</v>
      </c>
      <c r="L45" s="14" t="e">
        <f t="shared" si="5"/>
        <v>#DIV/0!</v>
      </c>
      <c r="M45" s="14" t="e">
        <f t="shared" si="6"/>
        <v>#DIV/0!</v>
      </c>
      <c r="N45" s="14" t="e">
        <f t="shared" si="7"/>
        <v>#DIV/0!</v>
      </c>
      <c r="O45" s="15">
        <f>VFAs!BQ43</f>
        <v>12.659125241449997</v>
      </c>
      <c r="P45" s="16" t="e">
        <f t="shared" si="8"/>
        <v>#DIV/0!</v>
      </c>
    </row>
    <row r="46" spans="1:16" ht="15">
      <c r="A46" s="9">
        <v>5</v>
      </c>
      <c r="B46" s="24">
        <v>44</v>
      </c>
      <c r="C46" s="9" t="s">
        <v>51</v>
      </c>
      <c r="D46" s="9" t="s">
        <v>57</v>
      </c>
      <c r="E46" s="10">
        <v>7.61</v>
      </c>
      <c r="F46" s="17">
        <v>20</v>
      </c>
      <c r="G46" s="18">
        <v>4</v>
      </c>
      <c r="H46" s="19">
        <v>6.2919999999999998</v>
      </c>
      <c r="I46" s="19">
        <v>12.567</v>
      </c>
      <c r="J46" s="14">
        <f>MAX(H46,I46)*250*20/F46*G46/1000</f>
        <v>12.567</v>
      </c>
      <c r="K46" s="14">
        <f t="shared" ref="K46:K66" si="9">J46*1000</f>
        <v>12567</v>
      </c>
      <c r="L46" s="14">
        <f t="shared" si="5"/>
        <v>6275</v>
      </c>
      <c r="M46" s="14">
        <f t="shared" si="6"/>
        <v>6292</v>
      </c>
      <c r="N46" s="14">
        <f t="shared" si="7"/>
        <v>0.99729815638906549</v>
      </c>
      <c r="O46" s="15">
        <f>VFAs!BQ49</f>
        <v>9.1546954955000004</v>
      </c>
      <c r="P46" s="16">
        <f t="shared" si="8"/>
        <v>0.72847103489297371</v>
      </c>
    </row>
    <row r="47" spans="1:16" ht="15">
      <c r="A47" s="9">
        <v>5</v>
      </c>
      <c r="B47" s="24">
        <v>45</v>
      </c>
      <c r="C47" s="9" t="s">
        <v>52</v>
      </c>
      <c r="D47" s="9" t="s">
        <v>53</v>
      </c>
      <c r="E47" s="10">
        <v>4.42</v>
      </c>
      <c r="F47" s="17"/>
      <c r="G47" s="18"/>
      <c r="H47" s="19"/>
      <c r="I47" s="19"/>
      <c r="J47" s="14"/>
      <c r="K47" s="14">
        <f t="shared" si="9"/>
        <v>0</v>
      </c>
      <c r="L47" s="14" t="e">
        <f t="shared" si="5"/>
        <v>#DIV/0!</v>
      </c>
      <c r="M47" s="14" t="e">
        <f t="shared" si="6"/>
        <v>#DIV/0!</v>
      </c>
      <c r="N47" s="14" t="e">
        <f t="shared" si="7"/>
        <v>#DIV/0!</v>
      </c>
      <c r="O47" s="15">
        <f>VFAs!BQ47</f>
        <v>13.922309392099999</v>
      </c>
      <c r="P47" s="16" t="e">
        <f t="shared" si="8"/>
        <v>#DIV/0!</v>
      </c>
    </row>
    <row r="48" spans="1:16" ht="15">
      <c r="A48" s="9">
        <v>5</v>
      </c>
      <c r="B48" s="24">
        <v>46</v>
      </c>
      <c r="C48" s="9" t="s">
        <v>52</v>
      </c>
      <c r="D48" s="9" t="s">
        <v>57</v>
      </c>
      <c r="E48" s="10">
        <v>7.99</v>
      </c>
      <c r="F48" s="17">
        <v>20</v>
      </c>
      <c r="G48" s="18">
        <v>4</v>
      </c>
      <c r="H48" s="19">
        <v>13.731999999999999</v>
      </c>
      <c r="I48" s="19">
        <v>17.239000000000001</v>
      </c>
      <c r="J48" s="14">
        <f>MAX(H48,I48)*250*20/F48*G48/1000</f>
        <v>17.239000000000001</v>
      </c>
      <c r="K48" s="14">
        <f t="shared" si="9"/>
        <v>17239</v>
      </c>
      <c r="L48" s="14">
        <f t="shared" si="5"/>
        <v>3507.0000000000014</v>
      </c>
      <c r="M48" s="14">
        <f t="shared" si="6"/>
        <v>13732</v>
      </c>
      <c r="N48" s="14">
        <f t="shared" si="7"/>
        <v>0.25538887270608807</v>
      </c>
      <c r="O48" s="15">
        <f>VFAs!BQ53</f>
        <v>11.556825139249998</v>
      </c>
      <c r="P48" s="16">
        <f t="shared" si="8"/>
        <v>0.67038837167179055</v>
      </c>
    </row>
    <row r="49" spans="1:16" ht="15">
      <c r="A49" s="9">
        <v>5</v>
      </c>
      <c r="B49" s="24">
        <v>47</v>
      </c>
      <c r="C49" s="9" t="s">
        <v>54</v>
      </c>
      <c r="D49" s="9" t="s">
        <v>49</v>
      </c>
      <c r="E49" s="10">
        <v>3.88</v>
      </c>
      <c r="F49" s="17"/>
      <c r="G49" s="18"/>
      <c r="H49" s="19"/>
      <c r="I49" s="19"/>
      <c r="J49" s="14"/>
      <c r="K49" s="14">
        <f t="shared" si="9"/>
        <v>0</v>
      </c>
      <c r="L49" s="14" t="e">
        <f t="shared" si="5"/>
        <v>#DIV/0!</v>
      </c>
      <c r="M49" s="14" t="e">
        <f t="shared" si="6"/>
        <v>#DIV/0!</v>
      </c>
      <c r="N49" s="14" t="e">
        <f t="shared" si="7"/>
        <v>#DIV/0!</v>
      </c>
      <c r="O49" s="15">
        <f>VFAs!BQ46</f>
        <v>8.8941840665400012</v>
      </c>
      <c r="P49" s="16" t="e">
        <f t="shared" si="8"/>
        <v>#DIV/0!</v>
      </c>
    </row>
    <row r="50" spans="1:16" ht="15">
      <c r="A50" s="9">
        <v>5</v>
      </c>
      <c r="B50" s="24">
        <v>48</v>
      </c>
      <c r="C50" s="9" t="s">
        <v>54</v>
      </c>
      <c r="D50" s="9" t="s">
        <v>57</v>
      </c>
      <c r="E50" s="10">
        <v>7.46</v>
      </c>
      <c r="F50" s="17">
        <v>20</v>
      </c>
      <c r="G50" s="18">
        <v>4</v>
      </c>
      <c r="H50" s="19">
        <v>6.242</v>
      </c>
      <c r="I50" s="19">
        <v>11.657</v>
      </c>
      <c r="J50" s="14">
        <f>MAX(H50,I50)*250*20/F50*G50/1000</f>
        <v>11.657</v>
      </c>
      <c r="K50" s="14">
        <f t="shared" si="9"/>
        <v>11657</v>
      </c>
      <c r="L50" s="14">
        <f t="shared" si="5"/>
        <v>5415</v>
      </c>
      <c r="M50" s="14">
        <f t="shared" si="6"/>
        <v>6242</v>
      </c>
      <c r="N50" s="14">
        <f t="shared" si="7"/>
        <v>0.8675104133290612</v>
      </c>
      <c r="O50" s="15">
        <f>VFAs!BQ52</f>
        <v>0.82567356015000004</v>
      </c>
      <c r="P50" s="16">
        <f t="shared" si="8"/>
        <v>7.0830707742129198E-2</v>
      </c>
    </row>
    <row r="51" spans="1:16" ht="15">
      <c r="A51" s="9">
        <v>5</v>
      </c>
      <c r="B51" s="24">
        <v>49</v>
      </c>
      <c r="C51" s="9" t="s">
        <v>55</v>
      </c>
      <c r="D51" s="9" t="s">
        <v>49</v>
      </c>
      <c r="E51" s="10">
        <v>4.12</v>
      </c>
      <c r="F51" s="17"/>
      <c r="G51" s="18"/>
      <c r="H51" s="19"/>
      <c r="I51" s="19"/>
      <c r="J51" s="14"/>
      <c r="K51" s="14">
        <f t="shared" si="9"/>
        <v>0</v>
      </c>
      <c r="L51" s="14" t="e">
        <f t="shared" si="5"/>
        <v>#DIV/0!</v>
      </c>
      <c r="M51" s="14" t="e">
        <f t="shared" si="6"/>
        <v>#DIV/0!</v>
      </c>
      <c r="N51" s="14" t="e">
        <f t="shared" si="7"/>
        <v>#DIV/0!</v>
      </c>
      <c r="O51" s="15">
        <f>VFAs!BQ48</f>
        <v>0.9918048302200001</v>
      </c>
      <c r="P51" s="16" t="e">
        <f t="shared" si="8"/>
        <v>#DIV/0!</v>
      </c>
    </row>
    <row r="52" spans="1:16" ht="15">
      <c r="A52" s="9">
        <v>5</v>
      </c>
      <c r="B52" s="24">
        <v>50</v>
      </c>
      <c r="C52" s="9" t="s">
        <v>55</v>
      </c>
      <c r="D52" s="9" t="s">
        <v>57</v>
      </c>
      <c r="E52" s="10">
        <v>7.61</v>
      </c>
      <c r="F52" s="17">
        <v>20</v>
      </c>
      <c r="G52" s="18">
        <v>4</v>
      </c>
      <c r="H52" s="19">
        <v>5.8929999999999998</v>
      </c>
      <c r="I52" s="19">
        <v>10.121</v>
      </c>
      <c r="J52" s="14">
        <f>MAX(H52,I52)*250*20/F52*G52/1000</f>
        <v>10.121</v>
      </c>
      <c r="K52" s="14">
        <f t="shared" si="9"/>
        <v>10121</v>
      </c>
      <c r="L52" s="14">
        <f t="shared" si="5"/>
        <v>4228.0000000000009</v>
      </c>
      <c r="M52" s="14">
        <f t="shared" si="6"/>
        <v>5893</v>
      </c>
      <c r="N52" s="14">
        <f t="shared" si="7"/>
        <v>0.71746139487527594</v>
      </c>
      <c r="O52" s="15">
        <f>VFAs!BQ54</f>
        <v>0.64247166349999985</v>
      </c>
      <c r="P52" s="16">
        <f t="shared" si="8"/>
        <v>6.3479069607746255E-2</v>
      </c>
    </row>
    <row r="53" spans="1:16" ht="15">
      <c r="A53" s="9">
        <v>5</v>
      </c>
      <c r="B53" s="24">
        <v>51</v>
      </c>
      <c r="C53" s="9" t="s">
        <v>56</v>
      </c>
      <c r="D53" s="9" t="s">
        <v>49</v>
      </c>
      <c r="E53" s="10">
        <v>3.93</v>
      </c>
      <c r="F53" s="17"/>
      <c r="G53" s="18"/>
      <c r="H53" s="19"/>
      <c r="I53" s="19"/>
      <c r="J53" s="14"/>
      <c r="K53" s="14">
        <f t="shared" si="9"/>
        <v>0</v>
      </c>
      <c r="L53" s="14" t="e">
        <f t="shared" si="5"/>
        <v>#DIV/0!</v>
      </c>
      <c r="M53" s="14" t="e">
        <f t="shared" si="6"/>
        <v>#DIV/0!</v>
      </c>
      <c r="N53" s="14" t="e">
        <f t="shared" si="7"/>
        <v>#DIV/0!</v>
      </c>
      <c r="O53" s="15">
        <f>VFAs!BQ45</f>
        <v>10.560316781949998</v>
      </c>
      <c r="P53" s="16" t="e">
        <f t="shared" si="8"/>
        <v>#DIV/0!</v>
      </c>
    </row>
    <row r="54" spans="1:16" ht="15">
      <c r="A54" s="9">
        <v>5</v>
      </c>
      <c r="B54" s="24">
        <v>52</v>
      </c>
      <c r="C54" s="9" t="s">
        <v>56</v>
      </c>
      <c r="D54" s="9" t="s">
        <v>57</v>
      </c>
      <c r="E54" s="10">
        <v>7.85</v>
      </c>
      <c r="F54" s="17">
        <v>20</v>
      </c>
      <c r="G54" s="18">
        <v>4</v>
      </c>
      <c r="H54" s="19">
        <v>8.8339999999999996</v>
      </c>
      <c r="I54" s="19">
        <v>11.423999999999999</v>
      </c>
      <c r="J54" s="14">
        <f t="shared" ref="J54:J66" si="10">MAX(H54,I54)*250*20/F54*G54/1000</f>
        <v>11.423999999999999</v>
      </c>
      <c r="K54" s="14">
        <f t="shared" si="9"/>
        <v>11424</v>
      </c>
      <c r="L54" s="14">
        <f t="shared" si="5"/>
        <v>2590</v>
      </c>
      <c r="M54" s="14">
        <f t="shared" si="6"/>
        <v>8834</v>
      </c>
      <c r="N54" s="14">
        <f t="shared" si="7"/>
        <v>0.29318541996830427</v>
      </c>
      <c r="O54" s="15">
        <f>VFAs!BQ51</f>
        <v>11.7993428852</v>
      </c>
      <c r="P54" s="16">
        <f t="shared" si="8"/>
        <v>1.0328556447128852</v>
      </c>
    </row>
    <row r="55" spans="1:16" ht="15">
      <c r="A55" s="9">
        <v>6</v>
      </c>
      <c r="B55" s="24">
        <v>53</v>
      </c>
      <c r="C55" s="9" t="s">
        <v>48</v>
      </c>
      <c r="D55" s="9" t="s">
        <v>49</v>
      </c>
      <c r="E55" s="94">
        <v>4.05</v>
      </c>
      <c r="F55" s="17">
        <v>20</v>
      </c>
      <c r="G55" s="18">
        <v>4</v>
      </c>
      <c r="H55" s="98"/>
      <c r="I55" s="98"/>
      <c r="J55" s="14">
        <f t="shared" si="10"/>
        <v>0</v>
      </c>
      <c r="K55" s="14">
        <f t="shared" si="9"/>
        <v>0</v>
      </c>
      <c r="L55" s="14">
        <f t="shared" si="5"/>
        <v>0</v>
      </c>
      <c r="M55" s="14">
        <f t="shared" si="6"/>
        <v>0</v>
      </c>
      <c r="N55" s="14" t="e">
        <f t="shared" si="7"/>
        <v>#DIV/0!</v>
      </c>
      <c r="O55" s="15">
        <f>VFAs!BQ56</f>
        <v>22.434521020900004</v>
      </c>
      <c r="P55" s="16" t="e">
        <f t="shared" si="8"/>
        <v>#DIV/0!</v>
      </c>
    </row>
    <row r="56" spans="1:16" ht="15">
      <c r="A56" s="9">
        <v>6</v>
      </c>
      <c r="B56" s="24">
        <v>54</v>
      </c>
      <c r="C56" s="9" t="s">
        <v>48</v>
      </c>
      <c r="D56" s="9" t="s">
        <v>57</v>
      </c>
      <c r="E56" s="94">
        <v>6.95</v>
      </c>
      <c r="F56" s="17">
        <v>20</v>
      </c>
      <c r="G56" s="18">
        <v>4</v>
      </c>
      <c r="H56" s="19">
        <v>4.04</v>
      </c>
      <c r="I56" s="19">
        <v>10.785</v>
      </c>
      <c r="J56" s="14">
        <f t="shared" si="10"/>
        <v>10.785</v>
      </c>
      <c r="K56" s="14">
        <f t="shared" si="9"/>
        <v>10785</v>
      </c>
      <c r="L56" s="14">
        <f t="shared" si="5"/>
        <v>6745</v>
      </c>
      <c r="M56" s="14">
        <f t="shared" si="6"/>
        <v>4040</v>
      </c>
      <c r="N56" s="14">
        <f t="shared" si="7"/>
        <v>1.6695544554455446</v>
      </c>
      <c r="O56" s="15">
        <f>VFAs!BQ62</f>
        <v>8.1336732537999996</v>
      </c>
      <c r="P56" s="16">
        <f t="shared" si="8"/>
        <v>0.75416534573945293</v>
      </c>
    </row>
    <row r="57" spans="1:16" ht="15.75" customHeight="1">
      <c r="A57" s="24">
        <v>6</v>
      </c>
      <c r="B57" s="24">
        <v>55</v>
      </c>
      <c r="C57" s="24" t="s">
        <v>51</v>
      </c>
      <c r="D57" s="24" t="s">
        <v>49</v>
      </c>
      <c r="E57" s="92">
        <v>4.1500000000000004</v>
      </c>
      <c r="F57" s="17">
        <v>20</v>
      </c>
      <c r="G57" s="18">
        <v>4</v>
      </c>
      <c r="H57" s="100"/>
      <c r="I57" s="100"/>
      <c r="J57" s="14">
        <f t="shared" si="10"/>
        <v>0</v>
      </c>
      <c r="K57" s="14">
        <f t="shared" si="9"/>
        <v>0</v>
      </c>
      <c r="L57" s="14">
        <f t="shared" si="5"/>
        <v>0</v>
      </c>
      <c r="M57" s="14">
        <f t="shared" si="6"/>
        <v>0</v>
      </c>
      <c r="N57" s="14" t="e">
        <f t="shared" si="7"/>
        <v>#DIV/0!</v>
      </c>
      <c r="O57" s="15">
        <f>VFAs!BQ55</f>
        <v>7.98250747225</v>
      </c>
      <c r="P57" s="16" t="e">
        <f t="shared" si="8"/>
        <v>#DIV/0!</v>
      </c>
    </row>
    <row r="58" spans="1:16" ht="15.75" customHeight="1">
      <c r="A58" s="24">
        <v>6</v>
      </c>
      <c r="B58" s="24">
        <v>56</v>
      </c>
      <c r="C58" s="24" t="s">
        <v>51</v>
      </c>
      <c r="D58" s="24" t="s">
        <v>57</v>
      </c>
      <c r="E58" s="92">
        <v>7.39</v>
      </c>
      <c r="F58" s="17">
        <v>20</v>
      </c>
      <c r="G58" s="18">
        <v>4</v>
      </c>
      <c r="H58" s="97">
        <v>6.8070000000000004</v>
      </c>
      <c r="I58" s="97">
        <v>13.134</v>
      </c>
      <c r="J58" s="14">
        <f t="shared" si="10"/>
        <v>13.134</v>
      </c>
      <c r="K58" s="14">
        <f t="shared" si="9"/>
        <v>13134</v>
      </c>
      <c r="L58" s="14">
        <f t="shared" si="5"/>
        <v>6327</v>
      </c>
      <c r="M58" s="14">
        <f t="shared" si="6"/>
        <v>6807</v>
      </c>
      <c r="N58" s="14">
        <f t="shared" si="7"/>
        <v>0.92948435434111942</v>
      </c>
      <c r="O58" s="15">
        <f>VFAs!BQ61</f>
        <v>14.881414477149999</v>
      </c>
      <c r="P58" s="16">
        <f t="shared" si="8"/>
        <v>1.1330451101834931</v>
      </c>
    </row>
    <row r="59" spans="1:16" ht="15.75" customHeight="1">
      <c r="A59" s="24">
        <v>6</v>
      </c>
      <c r="B59" s="24">
        <v>57</v>
      </c>
      <c r="C59" s="24" t="s">
        <v>52</v>
      </c>
      <c r="D59" s="24" t="s">
        <v>53</v>
      </c>
      <c r="E59" s="92">
        <v>4.3099999999999996</v>
      </c>
      <c r="F59" s="17">
        <v>20</v>
      </c>
      <c r="G59" s="18">
        <v>4</v>
      </c>
      <c r="H59" s="100"/>
      <c r="I59" s="100"/>
      <c r="J59" s="14">
        <f t="shared" si="10"/>
        <v>0</v>
      </c>
      <c r="K59" s="14">
        <f t="shared" si="9"/>
        <v>0</v>
      </c>
      <c r="L59" s="14">
        <f t="shared" si="5"/>
        <v>0</v>
      </c>
      <c r="M59" s="14">
        <f t="shared" si="6"/>
        <v>0</v>
      </c>
      <c r="N59" s="14" t="e">
        <f t="shared" si="7"/>
        <v>#DIV/0!</v>
      </c>
      <c r="O59" s="15">
        <f>VFAs!BQ59</f>
        <v>11.331695127</v>
      </c>
      <c r="P59" s="16" t="e">
        <f t="shared" si="8"/>
        <v>#DIV/0!</v>
      </c>
    </row>
    <row r="60" spans="1:16" ht="15.75" customHeight="1">
      <c r="A60" s="24">
        <v>6</v>
      </c>
      <c r="B60" s="24">
        <v>58</v>
      </c>
      <c r="C60" s="24" t="s">
        <v>52</v>
      </c>
      <c r="D60" s="24" t="s">
        <v>57</v>
      </c>
      <c r="E60" s="92">
        <v>7.87</v>
      </c>
      <c r="F60" s="17">
        <v>20</v>
      </c>
      <c r="G60" s="18">
        <v>4</v>
      </c>
      <c r="H60" s="97">
        <v>14.67</v>
      </c>
      <c r="I60" s="97">
        <v>18.097000000000001</v>
      </c>
      <c r="J60" s="14">
        <f t="shared" si="10"/>
        <v>18.097000000000001</v>
      </c>
      <c r="K60" s="14">
        <f t="shared" si="9"/>
        <v>18097</v>
      </c>
      <c r="L60" s="14">
        <f t="shared" si="5"/>
        <v>3427.0000000000014</v>
      </c>
      <c r="M60" s="14">
        <f t="shared" si="6"/>
        <v>14670</v>
      </c>
      <c r="N60" s="14">
        <f t="shared" si="7"/>
        <v>0.23360599863667358</v>
      </c>
      <c r="O60" s="15">
        <f>VFAs!BQ65</f>
        <v>16.049451981250002</v>
      </c>
      <c r="P60" s="16">
        <f t="shared" si="8"/>
        <v>0.88685704709344093</v>
      </c>
    </row>
    <row r="61" spans="1:16" ht="15.75" customHeight="1">
      <c r="A61" s="24">
        <v>6</v>
      </c>
      <c r="B61" s="24">
        <v>59</v>
      </c>
      <c r="C61" s="24" t="s">
        <v>54</v>
      </c>
      <c r="D61" s="24" t="s">
        <v>49</v>
      </c>
      <c r="E61" s="92">
        <v>4.0999999999999996</v>
      </c>
      <c r="F61" s="17">
        <v>20</v>
      </c>
      <c r="G61" s="18">
        <v>4</v>
      </c>
      <c r="H61" s="100"/>
      <c r="I61" s="100"/>
      <c r="J61" s="14">
        <f t="shared" si="10"/>
        <v>0</v>
      </c>
      <c r="K61" s="14">
        <f t="shared" si="9"/>
        <v>0</v>
      </c>
      <c r="L61" s="14">
        <f t="shared" si="5"/>
        <v>0</v>
      </c>
      <c r="M61" s="14">
        <f t="shared" si="6"/>
        <v>0</v>
      </c>
      <c r="N61" s="14" t="e">
        <f t="shared" si="7"/>
        <v>#DIV/0!</v>
      </c>
      <c r="O61" s="15">
        <f>VFAs!BQ58</f>
        <v>6.5772017860999998</v>
      </c>
      <c r="P61" s="16" t="e">
        <f t="shared" si="8"/>
        <v>#DIV/0!</v>
      </c>
    </row>
    <row r="62" spans="1:16" ht="15.75" customHeight="1">
      <c r="A62" s="24">
        <v>6</v>
      </c>
      <c r="B62" s="24">
        <v>60</v>
      </c>
      <c r="C62" s="24" t="s">
        <v>54</v>
      </c>
      <c r="D62" s="24" t="s">
        <v>57</v>
      </c>
      <c r="E62" s="92">
        <v>7.45</v>
      </c>
      <c r="F62" s="17">
        <v>20</v>
      </c>
      <c r="G62" s="18">
        <v>4</v>
      </c>
      <c r="H62" s="97">
        <v>7.53</v>
      </c>
      <c r="I62" s="97">
        <v>13.297000000000001</v>
      </c>
      <c r="J62" s="14">
        <f t="shared" si="10"/>
        <v>13.297000000000001</v>
      </c>
      <c r="K62" s="14">
        <f t="shared" si="9"/>
        <v>13297</v>
      </c>
      <c r="L62" s="14">
        <f t="shared" si="5"/>
        <v>5767</v>
      </c>
      <c r="M62" s="14">
        <f t="shared" si="6"/>
        <v>7530</v>
      </c>
      <c r="N62" s="14">
        <f t="shared" si="7"/>
        <v>0.76586985391766271</v>
      </c>
      <c r="O62" s="15">
        <f>VFAs!BQ64</f>
        <v>0.79828100870000007</v>
      </c>
      <c r="P62" s="16">
        <f t="shared" si="8"/>
        <v>6.0034670128600441E-2</v>
      </c>
    </row>
    <row r="63" spans="1:16" ht="15.75" customHeight="1">
      <c r="A63" s="24">
        <v>6</v>
      </c>
      <c r="B63" s="24">
        <v>54</v>
      </c>
      <c r="C63" s="24" t="s">
        <v>55</v>
      </c>
      <c r="D63" s="24" t="s">
        <v>49</v>
      </c>
      <c r="E63" s="92">
        <v>4.5</v>
      </c>
      <c r="F63" s="17">
        <v>20</v>
      </c>
      <c r="G63" s="18">
        <v>4</v>
      </c>
      <c r="H63" s="98"/>
      <c r="I63" s="98"/>
      <c r="J63" s="14">
        <f t="shared" si="10"/>
        <v>0</v>
      </c>
      <c r="K63" s="14">
        <f t="shared" si="9"/>
        <v>0</v>
      </c>
      <c r="L63" s="14">
        <f t="shared" si="5"/>
        <v>0</v>
      </c>
      <c r="M63" s="14">
        <f t="shared" si="6"/>
        <v>0</v>
      </c>
      <c r="N63" s="14" t="e">
        <f t="shared" si="7"/>
        <v>#DIV/0!</v>
      </c>
      <c r="O63" s="15">
        <f>VFAs!BQ60</f>
        <v>1.77909588702</v>
      </c>
      <c r="P63" s="16" t="e">
        <f t="shared" si="8"/>
        <v>#DIV/0!</v>
      </c>
    </row>
    <row r="64" spans="1:16" ht="15.75" customHeight="1">
      <c r="A64" s="24">
        <v>6</v>
      </c>
      <c r="B64" s="24">
        <v>60</v>
      </c>
      <c r="C64" s="24" t="s">
        <v>55</v>
      </c>
      <c r="D64" s="24" t="s">
        <v>57</v>
      </c>
      <c r="E64" s="92">
        <v>7.42</v>
      </c>
      <c r="F64" s="17">
        <v>20</v>
      </c>
      <c r="G64" s="18">
        <v>4</v>
      </c>
      <c r="H64" s="19">
        <v>6.0469999999999997</v>
      </c>
      <c r="I64" s="19">
        <v>8.1129999999999995</v>
      </c>
      <c r="J64" s="14">
        <f t="shared" si="10"/>
        <v>8.1129999999999995</v>
      </c>
      <c r="K64" s="14">
        <f t="shared" si="9"/>
        <v>8113</v>
      </c>
      <c r="L64" s="14">
        <f t="shared" si="5"/>
        <v>2066</v>
      </c>
      <c r="M64" s="14">
        <f t="shared" si="6"/>
        <v>6047</v>
      </c>
      <c r="N64" s="14">
        <f t="shared" si="7"/>
        <v>0.34165702000992226</v>
      </c>
      <c r="O64" s="15">
        <f>VFAs!BQ66</f>
        <v>0.54759465827999998</v>
      </c>
      <c r="P64" s="16">
        <f t="shared" si="8"/>
        <v>6.7495951963515349E-2</v>
      </c>
    </row>
    <row r="65" spans="1:16" ht="15.75" customHeight="1">
      <c r="A65" s="24">
        <v>6</v>
      </c>
      <c r="B65" s="24">
        <v>51</v>
      </c>
      <c r="C65" s="24" t="s">
        <v>56</v>
      </c>
      <c r="D65" s="24" t="s">
        <v>49</v>
      </c>
      <c r="E65" s="92">
        <v>4.1399999999999997</v>
      </c>
      <c r="F65" s="17">
        <v>20</v>
      </c>
      <c r="G65" s="18">
        <v>4</v>
      </c>
      <c r="H65" s="98"/>
      <c r="I65" s="98"/>
      <c r="J65" s="14">
        <f t="shared" si="10"/>
        <v>0</v>
      </c>
      <c r="K65" s="14">
        <f t="shared" si="9"/>
        <v>0</v>
      </c>
      <c r="L65" s="14">
        <f t="shared" si="5"/>
        <v>0</v>
      </c>
      <c r="M65" s="14">
        <f t="shared" si="6"/>
        <v>0</v>
      </c>
      <c r="N65" s="14" t="e">
        <f t="shared" si="7"/>
        <v>#DIV/0!</v>
      </c>
      <c r="O65" s="15">
        <f>VFAs!BQ57</f>
        <v>11.184620904649998</v>
      </c>
      <c r="P65" s="16" t="e">
        <f t="shared" si="8"/>
        <v>#DIV/0!</v>
      </c>
    </row>
    <row r="66" spans="1:16" ht="15.75" customHeight="1">
      <c r="A66" s="24">
        <v>6</v>
      </c>
      <c r="B66" s="24">
        <v>57</v>
      </c>
      <c r="C66" s="24" t="s">
        <v>56</v>
      </c>
      <c r="D66" s="24" t="s">
        <v>57</v>
      </c>
      <c r="E66" s="92">
        <v>7.58</v>
      </c>
      <c r="F66" s="17">
        <v>20</v>
      </c>
      <c r="G66" s="18">
        <v>4</v>
      </c>
      <c r="H66" s="19">
        <v>9.7859999999999996</v>
      </c>
      <c r="I66" s="19">
        <v>13.186999999999999</v>
      </c>
      <c r="J66" s="14">
        <f t="shared" si="10"/>
        <v>13.186999999999999</v>
      </c>
      <c r="K66" s="14">
        <f t="shared" si="9"/>
        <v>13187</v>
      </c>
      <c r="L66" s="14">
        <f t="shared" si="5"/>
        <v>3401</v>
      </c>
      <c r="M66" s="14">
        <f t="shared" si="6"/>
        <v>9786</v>
      </c>
      <c r="N66" s="14">
        <f t="shared" si="7"/>
        <v>0.34753729818107498</v>
      </c>
      <c r="O66" s="15">
        <f>VFAs!BQ63</f>
        <v>19.669877805549994</v>
      </c>
      <c r="P66" s="16">
        <f t="shared" si="8"/>
        <v>1.4916112690945624</v>
      </c>
    </row>
  </sheetData>
  <sortState ref="A1:P66">
    <sortCondition ref="A1:A66"/>
    <sortCondition ref="C1:C66"/>
  </sortState>
  <mergeCells count="1">
    <mergeCell ref="F1:P1"/>
  </mergeCells>
  <phoneticPr fontId="1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62"/>
  <sheetViews>
    <sheetView workbookViewId="0">
      <selection activeCell="C2" sqref="C2:D2"/>
    </sheetView>
  </sheetViews>
  <sheetFormatPr defaultColWidth="14.42578125" defaultRowHeight="15.75" customHeight="1"/>
  <cols>
    <col min="1" max="1" width="6.28515625" customWidth="1"/>
    <col min="2" max="2" width="8.5703125" customWidth="1"/>
    <col min="3" max="3" width="4.140625" customWidth="1"/>
    <col min="4" max="4" width="7" customWidth="1"/>
    <col min="5" max="5" width="5" customWidth="1"/>
    <col min="6" max="6" width="4.5703125" customWidth="1"/>
    <col min="7" max="7" width="10.85546875" customWidth="1"/>
    <col min="8" max="8" width="6" customWidth="1"/>
    <col min="9" max="9" width="9.28515625" customWidth="1"/>
    <col min="10" max="10" width="5.140625" customWidth="1"/>
    <col min="11" max="11" width="9" customWidth="1"/>
    <col min="12" max="12" width="5.5703125" customWidth="1"/>
    <col min="13" max="13" width="6" customWidth="1"/>
    <col min="14" max="14" width="4.5703125" customWidth="1"/>
    <col min="15" max="15" width="9.140625" customWidth="1"/>
    <col min="16" max="16" width="7.140625" bestFit="1" customWidth="1"/>
    <col min="17" max="17" width="9.28515625" customWidth="1"/>
    <col min="18" max="18" width="5.140625" customWidth="1"/>
    <col min="19" max="19" width="9" customWidth="1"/>
    <col min="20" max="20" width="5.5703125" customWidth="1"/>
  </cols>
  <sheetData>
    <row r="1" spans="1:20" ht="15.75" customHeight="1">
      <c r="A1" s="127" t="s">
        <v>36</v>
      </c>
      <c r="B1" s="129" t="s">
        <v>37</v>
      </c>
      <c r="C1" s="8"/>
      <c r="D1" s="8"/>
      <c r="E1" s="131" t="s">
        <v>58</v>
      </c>
      <c r="F1" s="122"/>
      <c r="G1" s="122"/>
      <c r="H1" s="122"/>
      <c r="I1" s="122"/>
      <c r="J1" s="122"/>
      <c r="K1" s="122"/>
      <c r="L1" s="123"/>
      <c r="M1" s="132" t="s">
        <v>59</v>
      </c>
      <c r="N1" s="122"/>
      <c r="O1" s="122"/>
      <c r="P1" s="122"/>
      <c r="Q1" s="122"/>
      <c r="R1" s="122"/>
      <c r="S1" s="122"/>
      <c r="T1" s="123"/>
    </row>
    <row r="2" spans="1:20" ht="15.75" customHeight="1">
      <c r="A2" s="128"/>
      <c r="B2" s="130"/>
      <c r="C2" s="23" t="s">
        <v>38</v>
      </c>
      <c r="D2" s="23" t="s">
        <v>39</v>
      </c>
      <c r="E2" s="22" t="s">
        <v>60</v>
      </c>
      <c r="F2" s="22" t="s">
        <v>61</v>
      </c>
      <c r="G2" s="133" t="s">
        <v>62</v>
      </c>
      <c r="H2" s="123"/>
      <c r="I2" s="133" t="s">
        <v>63</v>
      </c>
      <c r="J2" s="123"/>
      <c r="K2" s="23" t="s">
        <v>64</v>
      </c>
      <c r="L2" s="23" t="s">
        <v>65</v>
      </c>
      <c r="M2" s="22" t="s">
        <v>60</v>
      </c>
      <c r="N2" s="22" t="s">
        <v>61</v>
      </c>
      <c r="O2" s="133" t="s">
        <v>62</v>
      </c>
      <c r="P2" s="123"/>
      <c r="Q2" s="133" t="s">
        <v>63</v>
      </c>
      <c r="R2" s="123"/>
      <c r="S2" s="23" t="s">
        <v>64</v>
      </c>
      <c r="T2" s="23" t="s">
        <v>65</v>
      </c>
    </row>
    <row r="3" spans="1:20" ht="12.75">
      <c r="A3" s="8">
        <v>1</v>
      </c>
      <c r="B3" s="24">
        <v>1</v>
      </c>
      <c r="C3" s="24" t="s">
        <v>48</v>
      </c>
      <c r="D3" s="25" t="s">
        <v>49</v>
      </c>
      <c r="E3" s="25">
        <v>400</v>
      </c>
      <c r="F3" s="25">
        <v>1</v>
      </c>
      <c r="G3" s="26">
        <v>355.58</v>
      </c>
      <c r="H3" s="26">
        <v>348.31</v>
      </c>
      <c r="I3" s="27">
        <f t="shared" ref="I3:I34" si="0">G3/1000*$E3*$F3</f>
        <v>142.232</v>
      </c>
      <c r="J3" s="27">
        <f t="shared" ref="J3:J34" si="1">H3/1000*$E3*$F3</f>
        <v>139.32400000000001</v>
      </c>
      <c r="K3" s="28">
        <f t="shared" ref="K3:K34" si="2">AVERAGE(I3:J3)</f>
        <v>140.77800000000002</v>
      </c>
      <c r="L3" s="28">
        <f t="shared" ref="L3:L34" si="3">STDEV(I3:J3)</f>
        <v>2.056266519690471</v>
      </c>
      <c r="M3" s="29">
        <v>100</v>
      </c>
      <c r="N3" s="25">
        <v>1</v>
      </c>
      <c r="O3" s="30">
        <v>882.47</v>
      </c>
      <c r="P3" s="30">
        <v>894.4</v>
      </c>
      <c r="Q3" s="27">
        <f t="shared" ref="Q3:Q34" si="4">O3/1000*$M3*$N3</f>
        <v>88.247</v>
      </c>
      <c r="R3" s="27">
        <f t="shared" ref="R3:R34" si="5">P3/1000*$M3*$N3</f>
        <v>89.44</v>
      </c>
      <c r="S3" s="28">
        <f t="shared" ref="S3:S34" si="6">AVERAGE(Q3:R3)</f>
        <v>88.843500000000006</v>
      </c>
      <c r="T3" s="28">
        <f t="shared" ref="T3:T34" si="7">STDEV(Q3:R3)</f>
        <v>0.84357838995554968</v>
      </c>
    </row>
    <row r="4" spans="1:20" ht="12.75">
      <c r="A4" s="8">
        <v>1</v>
      </c>
      <c r="B4" s="24">
        <v>2</v>
      </c>
      <c r="C4" s="31" t="s">
        <v>48</v>
      </c>
      <c r="D4" s="25" t="s">
        <v>57</v>
      </c>
      <c r="E4" s="32">
        <v>100</v>
      </c>
      <c r="F4" s="32">
        <v>1</v>
      </c>
      <c r="G4" s="33">
        <v>423.42</v>
      </c>
      <c r="H4" s="33">
        <v>390.43</v>
      </c>
      <c r="I4" s="27">
        <f t="shared" si="0"/>
        <v>42.341999999999999</v>
      </c>
      <c r="J4" s="27">
        <f t="shared" si="1"/>
        <v>39.042999999999999</v>
      </c>
      <c r="K4" s="28">
        <f t="shared" si="2"/>
        <v>40.692499999999995</v>
      </c>
      <c r="L4" s="28">
        <f t="shared" si="3"/>
        <v>2.3327452711344199</v>
      </c>
      <c r="M4" s="34">
        <v>50</v>
      </c>
      <c r="N4" s="32">
        <v>1</v>
      </c>
      <c r="O4" s="36">
        <v>240.04</v>
      </c>
      <c r="P4" s="36">
        <v>247.18</v>
      </c>
      <c r="Q4" s="27">
        <f t="shared" si="4"/>
        <v>12.002000000000001</v>
      </c>
      <c r="R4" s="27">
        <f t="shared" si="5"/>
        <v>12.359</v>
      </c>
      <c r="S4" s="28">
        <f t="shared" si="6"/>
        <v>12.1805</v>
      </c>
      <c r="T4" s="28">
        <f t="shared" si="7"/>
        <v>0.25243712088359699</v>
      </c>
    </row>
    <row r="5" spans="1:20" ht="12.75">
      <c r="A5" s="8">
        <v>1</v>
      </c>
      <c r="B5" s="24">
        <v>3</v>
      </c>
      <c r="C5" s="31" t="s">
        <v>51</v>
      </c>
      <c r="D5" s="25" t="s">
        <v>49</v>
      </c>
      <c r="E5" s="32">
        <v>400</v>
      </c>
      <c r="F5" s="32">
        <v>1</v>
      </c>
      <c r="G5" s="33">
        <v>399</v>
      </c>
      <c r="H5" s="33">
        <v>387.92</v>
      </c>
      <c r="I5" s="27">
        <f t="shared" si="0"/>
        <v>159.60000000000002</v>
      </c>
      <c r="J5" s="27">
        <f t="shared" si="1"/>
        <v>155.16800000000001</v>
      </c>
      <c r="K5" s="28">
        <f t="shared" si="2"/>
        <v>157.38400000000001</v>
      </c>
      <c r="L5" s="28">
        <f t="shared" si="3"/>
        <v>3.1338972542187902</v>
      </c>
      <c r="M5" s="34">
        <v>100</v>
      </c>
      <c r="N5" s="32">
        <v>1</v>
      </c>
      <c r="O5" s="35">
        <v>881.29</v>
      </c>
      <c r="P5" s="35">
        <v>886.64</v>
      </c>
      <c r="Q5" s="27">
        <f t="shared" si="4"/>
        <v>88.129000000000005</v>
      </c>
      <c r="R5" s="27">
        <f t="shared" si="5"/>
        <v>88.664000000000001</v>
      </c>
      <c r="S5" s="28">
        <f t="shared" si="6"/>
        <v>88.396500000000003</v>
      </c>
      <c r="T5" s="28">
        <f t="shared" si="7"/>
        <v>0.3783021279348005</v>
      </c>
    </row>
    <row r="6" spans="1:20" ht="12.75">
      <c r="A6" s="8">
        <v>1</v>
      </c>
      <c r="B6" s="24">
        <v>4</v>
      </c>
      <c r="C6" s="31" t="s">
        <v>51</v>
      </c>
      <c r="D6" s="25" t="s">
        <v>57</v>
      </c>
      <c r="E6" s="32">
        <v>100</v>
      </c>
      <c r="F6" s="32">
        <v>1</v>
      </c>
      <c r="G6" s="33">
        <v>401.13</v>
      </c>
      <c r="H6" s="33">
        <v>396.42</v>
      </c>
      <c r="I6" s="27">
        <f t="shared" si="0"/>
        <v>40.113</v>
      </c>
      <c r="J6" s="27">
        <f t="shared" si="1"/>
        <v>39.641999999999996</v>
      </c>
      <c r="K6" s="28">
        <f t="shared" si="2"/>
        <v>39.877499999999998</v>
      </c>
      <c r="L6" s="28">
        <f t="shared" si="3"/>
        <v>0.33304729393886645</v>
      </c>
      <c r="M6" s="34">
        <v>50</v>
      </c>
      <c r="N6" s="32">
        <v>1</v>
      </c>
      <c r="O6" s="36">
        <v>364.04</v>
      </c>
      <c r="P6" s="36">
        <v>371.87</v>
      </c>
      <c r="Q6" s="27">
        <f t="shared" si="4"/>
        <v>18.202000000000002</v>
      </c>
      <c r="R6" s="27">
        <f t="shared" si="5"/>
        <v>18.593499999999999</v>
      </c>
      <c r="S6" s="28">
        <f t="shared" si="6"/>
        <v>18.397750000000002</v>
      </c>
      <c r="T6" s="28">
        <f t="shared" si="7"/>
        <v>0.27683230483453131</v>
      </c>
    </row>
    <row r="7" spans="1:20" ht="12.75">
      <c r="A7" s="8">
        <v>1</v>
      </c>
      <c r="B7" s="24">
        <v>5</v>
      </c>
      <c r="C7" s="31" t="s">
        <v>52</v>
      </c>
      <c r="D7" s="25" t="s">
        <v>53</v>
      </c>
      <c r="E7" s="32">
        <v>400</v>
      </c>
      <c r="F7" s="32">
        <v>2</v>
      </c>
      <c r="G7" s="33">
        <v>300.14</v>
      </c>
      <c r="H7" s="33">
        <v>361.91</v>
      </c>
      <c r="I7" s="27">
        <f t="shared" si="0"/>
        <v>240.11199999999997</v>
      </c>
      <c r="J7" s="27">
        <f t="shared" si="1"/>
        <v>289.52800000000002</v>
      </c>
      <c r="K7" s="28">
        <f t="shared" si="2"/>
        <v>264.82</v>
      </c>
      <c r="L7" s="28">
        <f t="shared" si="3"/>
        <v>34.942388699114467</v>
      </c>
      <c r="M7" s="34">
        <v>100</v>
      </c>
      <c r="N7" s="32">
        <v>2</v>
      </c>
      <c r="O7" s="36">
        <v>537.80999999999995</v>
      </c>
      <c r="P7" s="36">
        <v>532.75</v>
      </c>
      <c r="Q7" s="27">
        <f t="shared" si="4"/>
        <v>107.56199999999998</v>
      </c>
      <c r="R7" s="27">
        <f t="shared" si="5"/>
        <v>106.54999999999998</v>
      </c>
      <c r="S7" s="28">
        <f t="shared" si="6"/>
        <v>107.05599999999998</v>
      </c>
      <c r="T7" s="28">
        <f t="shared" si="7"/>
        <v>0.71559206256078634</v>
      </c>
    </row>
    <row r="8" spans="1:20" ht="12.75">
      <c r="A8" s="8">
        <v>1</v>
      </c>
      <c r="B8" s="24">
        <v>6</v>
      </c>
      <c r="C8" s="31" t="s">
        <v>52</v>
      </c>
      <c r="D8" s="25" t="s">
        <v>57</v>
      </c>
      <c r="E8" s="32">
        <v>100</v>
      </c>
      <c r="F8" s="32">
        <v>2</v>
      </c>
      <c r="G8" s="33">
        <v>532.84</v>
      </c>
      <c r="H8" s="33">
        <v>418.73</v>
      </c>
      <c r="I8" s="27">
        <f t="shared" si="0"/>
        <v>106.568</v>
      </c>
      <c r="J8" s="27">
        <f t="shared" si="1"/>
        <v>83.745999999999995</v>
      </c>
      <c r="K8" s="28">
        <f t="shared" si="2"/>
        <v>95.156999999999996</v>
      </c>
      <c r="L8" s="28">
        <f t="shared" si="3"/>
        <v>16.137590960239379</v>
      </c>
      <c r="M8" s="34">
        <v>10</v>
      </c>
      <c r="N8" s="32">
        <v>2</v>
      </c>
      <c r="O8" s="36">
        <v>563.59</v>
      </c>
      <c r="P8" s="36">
        <v>583.98</v>
      </c>
      <c r="Q8" s="27">
        <f t="shared" si="4"/>
        <v>11.271800000000001</v>
      </c>
      <c r="R8" s="27">
        <f t="shared" si="5"/>
        <v>11.679600000000001</v>
      </c>
      <c r="S8" s="28">
        <f t="shared" si="6"/>
        <v>11.4757</v>
      </c>
      <c r="T8" s="28">
        <f t="shared" si="7"/>
        <v>0.28835814536787402</v>
      </c>
    </row>
    <row r="9" spans="1:20" ht="12.75">
      <c r="A9" s="8">
        <v>1</v>
      </c>
      <c r="B9" s="24">
        <v>7</v>
      </c>
      <c r="C9" s="31" t="s">
        <v>54</v>
      </c>
      <c r="D9" s="32" t="s">
        <v>49</v>
      </c>
      <c r="E9" s="33">
        <v>400</v>
      </c>
      <c r="F9" s="32">
        <v>1</v>
      </c>
      <c r="G9" s="33">
        <v>422.36</v>
      </c>
      <c r="H9" s="33">
        <v>473.35</v>
      </c>
      <c r="I9" s="27">
        <f t="shared" si="0"/>
        <v>168.94400000000002</v>
      </c>
      <c r="J9" s="27">
        <f t="shared" si="1"/>
        <v>189.34000000000003</v>
      </c>
      <c r="K9" s="28">
        <f t="shared" si="2"/>
        <v>179.14200000000002</v>
      </c>
      <c r="L9" s="28">
        <f t="shared" si="3"/>
        <v>14.422149909080833</v>
      </c>
      <c r="M9" s="34">
        <v>100</v>
      </c>
      <c r="N9" s="32">
        <v>1</v>
      </c>
      <c r="O9" s="35">
        <v>892.76</v>
      </c>
      <c r="P9" s="35">
        <v>910.84</v>
      </c>
      <c r="Q9" s="27">
        <f t="shared" si="4"/>
        <v>89.275999999999996</v>
      </c>
      <c r="R9" s="27">
        <f t="shared" si="5"/>
        <v>91.084000000000003</v>
      </c>
      <c r="S9" s="28">
        <f t="shared" si="6"/>
        <v>90.18</v>
      </c>
      <c r="T9" s="28">
        <f t="shared" si="7"/>
        <v>1.2784490603852827</v>
      </c>
    </row>
    <row r="10" spans="1:20" ht="12.75">
      <c r="A10" s="8">
        <v>1</v>
      </c>
      <c r="B10" s="24">
        <v>8</v>
      </c>
      <c r="C10" s="31" t="s">
        <v>54</v>
      </c>
      <c r="D10" s="32" t="s">
        <v>57</v>
      </c>
      <c r="E10" s="32">
        <v>100</v>
      </c>
      <c r="F10" s="32">
        <v>1</v>
      </c>
      <c r="G10" s="33">
        <v>404.15</v>
      </c>
      <c r="H10" s="33">
        <v>400.97</v>
      </c>
      <c r="I10" s="27">
        <f t="shared" si="0"/>
        <v>40.414999999999992</v>
      </c>
      <c r="J10" s="27">
        <f t="shared" si="1"/>
        <v>40.097000000000008</v>
      </c>
      <c r="K10" s="28">
        <f t="shared" si="2"/>
        <v>40.256</v>
      </c>
      <c r="L10" s="28">
        <f t="shared" si="3"/>
        <v>0.22485995641731052</v>
      </c>
      <c r="M10" s="34">
        <v>50</v>
      </c>
      <c r="N10" s="32">
        <v>1</v>
      </c>
      <c r="O10" s="36">
        <v>486.04</v>
      </c>
      <c r="P10" s="36">
        <v>483.83</v>
      </c>
      <c r="Q10" s="27">
        <f t="shared" si="4"/>
        <v>24.302</v>
      </c>
      <c r="R10" s="27">
        <f t="shared" si="5"/>
        <v>24.191499999999998</v>
      </c>
      <c r="S10" s="28">
        <f t="shared" si="6"/>
        <v>24.246749999999999</v>
      </c>
      <c r="T10" s="28">
        <f t="shared" si="7"/>
        <v>7.8135299321114779E-2</v>
      </c>
    </row>
    <row r="11" spans="1:20" ht="12.75">
      <c r="A11" s="8">
        <v>1</v>
      </c>
      <c r="B11" s="24">
        <v>9</v>
      </c>
      <c r="C11" s="31" t="s">
        <v>55</v>
      </c>
      <c r="D11" s="32" t="s">
        <v>49</v>
      </c>
      <c r="E11" s="32">
        <v>400</v>
      </c>
      <c r="F11" s="32">
        <v>1</v>
      </c>
      <c r="G11" s="33">
        <v>314.43</v>
      </c>
      <c r="H11" s="33">
        <v>319.24</v>
      </c>
      <c r="I11" s="27">
        <f t="shared" si="0"/>
        <v>125.77199999999999</v>
      </c>
      <c r="J11" s="27">
        <f t="shared" si="1"/>
        <v>127.69600000000001</v>
      </c>
      <c r="K11" s="28">
        <f t="shared" si="2"/>
        <v>126.73400000000001</v>
      </c>
      <c r="L11" s="28">
        <f t="shared" si="3"/>
        <v>1.3604734470029323</v>
      </c>
      <c r="M11" s="34">
        <v>100</v>
      </c>
      <c r="N11" s="32">
        <v>1</v>
      </c>
      <c r="O11" s="36">
        <v>620.58000000000004</v>
      </c>
      <c r="P11" s="36">
        <v>625.16</v>
      </c>
      <c r="Q11" s="27">
        <f t="shared" si="4"/>
        <v>62.058</v>
      </c>
      <c r="R11" s="27">
        <f t="shared" si="5"/>
        <v>62.515999999999991</v>
      </c>
      <c r="S11" s="28">
        <f t="shared" si="6"/>
        <v>62.286999999999992</v>
      </c>
      <c r="T11" s="28">
        <f t="shared" si="7"/>
        <v>0.32385490578343262</v>
      </c>
    </row>
    <row r="12" spans="1:20" ht="12.75">
      <c r="A12" s="8">
        <v>1</v>
      </c>
      <c r="B12" s="24">
        <v>10</v>
      </c>
      <c r="C12" s="31" t="s">
        <v>55</v>
      </c>
      <c r="D12" s="32" t="s">
        <v>57</v>
      </c>
      <c r="E12" s="32">
        <v>100</v>
      </c>
      <c r="F12" s="32">
        <v>1</v>
      </c>
      <c r="G12" s="33">
        <v>214.51</v>
      </c>
      <c r="H12" s="33">
        <v>211.83</v>
      </c>
      <c r="I12" s="27">
        <f t="shared" si="0"/>
        <v>21.450999999999997</v>
      </c>
      <c r="J12" s="27">
        <f t="shared" si="1"/>
        <v>21.183000000000003</v>
      </c>
      <c r="K12" s="28">
        <f t="shared" si="2"/>
        <v>21.317</v>
      </c>
      <c r="L12" s="28">
        <f t="shared" si="3"/>
        <v>0.18950461735799021</v>
      </c>
      <c r="M12" s="34">
        <v>10</v>
      </c>
      <c r="N12" s="32">
        <v>1</v>
      </c>
      <c r="O12" s="36">
        <v>765.5</v>
      </c>
      <c r="P12" s="36">
        <v>770.84</v>
      </c>
      <c r="Q12" s="27">
        <f t="shared" si="4"/>
        <v>7.6549999999999994</v>
      </c>
      <c r="R12" s="27">
        <f t="shared" si="5"/>
        <v>7.708400000000001</v>
      </c>
      <c r="S12" s="28">
        <f t="shared" si="6"/>
        <v>7.6817000000000002</v>
      </c>
      <c r="T12" s="28">
        <f t="shared" si="7"/>
        <v>3.7759502115362817E-2</v>
      </c>
    </row>
    <row r="13" spans="1:20" ht="12.75">
      <c r="A13" s="8">
        <v>1</v>
      </c>
      <c r="B13" s="24">
        <v>11</v>
      </c>
      <c r="C13" s="31" t="s">
        <v>56</v>
      </c>
      <c r="D13" s="32" t="s">
        <v>49</v>
      </c>
      <c r="E13" s="32">
        <v>400</v>
      </c>
      <c r="F13" s="32">
        <v>1</v>
      </c>
      <c r="G13" s="33">
        <v>447.59</v>
      </c>
      <c r="H13" s="33">
        <v>457.95</v>
      </c>
      <c r="I13" s="27">
        <f t="shared" si="0"/>
        <v>179.036</v>
      </c>
      <c r="J13" s="27">
        <f t="shared" si="1"/>
        <v>183.17999999999998</v>
      </c>
      <c r="K13" s="28">
        <f t="shared" si="2"/>
        <v>181.108</v>
      </c>
      <c r="L13" s="28">
        <f t="shared" si="3"/>
        <v>2.9302505012370368</v>
      </c>
      <c r="M13" s="34">
        <v>100</v>
      </c>
      <c r="N13" s="32">
        <v>1</v>
      </c>
      <c r="O13" s="35">
        <v>965.8</v>
      </c>
      <c r="P13" s="35">
        <v>989.76</v>
      </c>
      <c r="Q13" s="27">
        <f t="shared" si="4"/>
        <v>96.58</v>
      </c>
      <c r="R13" s="27">
        <f t="shared" si="5"/>
        <v>98.975999999999999</v>
      </c>
      <c r="S13" s="28">
        <f t="shared" si="6"/>
        <v>97.777999999999992</v>
      </c>
      <c r="T13" s="28">
        <f t="shared" si="7"/>
        <v>1.6942278477229684</v>
      </c>
    </row>
    <row r="14" spans="1:20" ht="12.75">
      <c r="A14" s="8">
        <v>1</v>
      </c>
      <c r="B14" s="24">
        <v>12</v>
      </c>
      <c r="C14" s="31" t="s">
        <v>56</v>
      </c>
      <c r="D14" s="32" t="s">
        <v>57</v>
      </c>
      <c r="E14" s="32">
        <v>100</v>
      </c>
      <c r="F14" s="32">
        <v>1</v>
      </c>
      <c r="G14" s="33">
        <v>281.56</v>
      </c>
      <c r="H14" s="33">
        <v>266.72000000000003</v>
      </c>
      <c r="I14" s="27">
        <f t="shared" si="0"/>
        <v>28.155999999999999</v>
      </c>
      <c r="J14" s="27">
        <f t="shared" si="1"/>
        <v>26.672000000000001</v>
      </c>
      <c r="K14" s="28">
        <f t="shared" si="2"/>
        <v>27.414000000000001</v>
      </c>
      <c r="L14" s="28">
        <f t="shared" si="3"/>
        <v>1.0493464632808354</v>
      </c>
      <c r="M14" s="34">
        <v>10</v>
      </c>
      <c r="N14" s="32">
        <v>1</v>
      </c>
      <c r="O14" s="36">
        <v>835.31</v>
      </c>
      <c r="P14" s="36">
        <v>842.99</v>
      </c>
      <c r="Q14" s="27">
        <f t="shared" si="4"/>
        <v>8.3530999999999995</v>
      </c>
      <c r="R14" s="27">
        <f t="shared" si="5"/>
        <v>8.4298999999999999</v>
      </c>
      <c r="S14" s="28">
        <f t="shared" si="6"/>
        <v>8.3915000000000006</v>
      </c>
      <c r="T14" s="28">
        <f t="shared" si="7"/>
        <v>5.4305800795127146E-2</v>
      </c>
    </row>
    <row r="15" spans="1:20" ht="12.75">
      <c r="A15" s="9">
        <v>2</v>
      </c>
      <c r="B15" s="24">
        <v>13</v>
      </c>
      <c r="C15" s="31" t="s">
        <v>54</v>
      </c>
      <c r="D15" s="32" t="s">
        <v>49</v>
      </c>
      <c r="E15" s="32">
        <v>400</v>
      </c>
      <c r="F15" s="32">
        <v>1</v>
      </c>
      <c r="G15" s="33">
        <v>508.01</v>
      </c>
      <c r="H15" s="33">
        <v>511.02</v>
      </c>
      <c r="I15" s="27">
        <f t="shared" si="0"/>
        <v>203.20399999999998</v>
      </c>
      <c r="J15" s="27">
        <f t="shared" si="1"/>
        <v>204.40800000000002</v>
      </c>
      <c r="K15" s="28">
        <f t="shared" si="2"/>
        <v>203.80599999999998</v>
      </c>
      <c r="L15" s="28">
        <f t="shared" si="3"/>
        <v>0.85135656454862874</v>
      </c>
      <c r="M15" s="34">
        <v>100</v>
      </c>
      <c r="N15" s="32">
        <v>1</v>
      </c>
      <c r="O15" s="36">
        <v>993.53</v>
      </c>
      <c r="P15" s="36">
        <v>1007.6</v>
      </c>
      <c r="Q15" s="27">
        <f t="shared" si="4"/>
        <v>99.353000000000009</v>
      </c>
      <c r="R15" s="27">
        <f t="shared" si="5"/>
        <v>100.76</v>
      </c>
      <c r="S15" s="28">
        <f t="shared" si="6"/>
        <v>100.0565</v>
      </c>
      <c r="T15" s="28">
        <f t="shared" si="7"/>
        <v>0.99489924112946981</v>
      </c>
    </row>
    <row r="16" spans="1:20" ht="12.75">
      <c r="A16" s="24">
        <v>2</v>
      </c>
      <c r="B16" s="24">
        <v>14</v>
      </c>
      <c r="C16" s="31" t="s">
        <v>54</v>
      </c>
      <c r="D16" s="32" t="s">
        <v>57</v>
      </c>
      <c r="E16" s="32">
        <v>100</v>
      </c>
      <c r="F16" s="32">
        <v>1</v>
      </c>
      <c r="G16" s="33">
        <v>828.98</v>
      </c>
      <c r="H16" s="33">
        <v>797.9</v>
      </c>
      <c r="I16" s="27">
        <f t="shared" si="0"/>
        <v>82.89800000000001</v>
      </c>
      <c r="J16" s="27">
        <f t="shared" si="1"/>
        <v>79.789999999999992</v>
      </c>
      <c r="K16" s="28">
        <f t="shared" si="2"/>
        <v>81.343999999999994</v>
      </c>
      <c r="L16" s="28">
        <f t="shared" si="3"/>
        <v>2.1976878759278025</v>
      </c>
      <c r="M16" s="34">
        <v>20</v>
      </c>
      <c r="N16" s="32">
        <v>1</v>
      </c>
      <c r="O16" s="36">
        <v>1005.1</v>
      </c>
      <c r="P16" s="36">
        <v>1003.5</v>
      </c>
      <c r="Q16" s="27">
        <f t="shared" si="4"/>
        <v>20.102000000000004</v>
      </c>
      <c r="R16" s="27">
        <f t="shared" si="5"/>
        <v>20.07</v>
      </c>
      <c r="S16" s="28">
        <f t="shared" si="6"/>
        <v>20.086000000000002</v>
      </c>
      <c r="T16" s="28">
        <f t="shared" si="7"/>
        <v>2.2627416997972053E-2</v>
      </c>
    </row>
    <row r="17" spans="1:20" ht="12.75">
      <c r="A17" s="24">
        <v>2</v>
      </c>
      <c r="B17" s="24">
        <v>15</v>
      </c>
      <c r="C17" s="31" t="s">
        <v>56</v>
      </c>
      <c r="D17" s="32" t="s">
        <v>49</v>
      </c>
      <c r="E17" s="32">
        <v>400</v>
      </c>
      <c r="F17" s="32">
        <v>1</v>
      </c>
      <c r="G17" s="33">
        <v>754.36</v>
      </c>
      <c r="H17" s="33">
        <v>688.23</v>
      </c>
      <c r="I17" s="27">
        <f t="shared" si="0"/>
        <v>301.74400000000003</v>
      </c>
      <c r="J17" s="27">
        <f t="shared" si="1"/>
        <v>275.29200000000003</v>
      </c>
      <c r="K17" s="28">
        <f t="shared" si="2"/>
        <v>288.51800000000003</v>
      </c>
      <c r="L17" s="28">
        <f t="shared" si="3"/>
        <v>18.704388575946552</v>
      </c>
      <c r="M17" s="34">
        <v>100</v>
      </c>
      <c r="N17" s="32">
        <v>1</v>
      </c>
      <c r="O17" s="36">
        <v>1003.9</v>
      </c>
      <c r="P17" s="36">
        <v>1007.5</v>
      </c>
      <c r="Q17" s="27">
        <f t="shared" si="4"/>
        <v>100.39</v>
      </c>
      <c r="R17" s="27">
        <f t="shared" si="5"/>
        <v>100.75</v>
      </c>
      <c r="S17" s="28">
        <f t="shared" si="6"/>
        <v>100.57</v>
      </c>
      <c r="T17" s="28">
        <f t="shared" si="7"/>
        <v>0.25455844122715671</v>
      </c>
    </row>
    <row r="18" spans="1:20" ht="12.75">
      <c r="A18" s="24">
        <v>2</v>
      </c>
      <c r="B18" s="24">
        <v>16</v>
      </c>
      <c r="C18" s="31" t="s">
        <v>56</v>
      </c>
      <c r="D18" s="32" t="s">
        <v>57</v>
      </c>
      <c r="E18" s="32">
        <v>100</v>
      </c>
      <c r="F18" s="32">
        <v>1</v>
      </c>
      <c r="G18" s="33">
        <v>477.21</v>
      </c>
      <c r="H18" s="33">
        <v>457.11</v>
      </c>
      <c r="I18" s="27">
        <f t="shared" si="0"/>
        <v>47.720999999999997</v>
      </c>
      <c r="J18" s="27">
        <f t="shared" si="1"/>
        <v>45.710999999999999</v>
      </c>
      <c r="K18" s="28">
        <f t="shared" si="2"/>
        <v>46.715999999999994</v>
      </c>
      <c r="L18" s="28">
        <f t="shared" si="3"/>
        <v>1.4212846301849591</v>
      </c>
      <c r="M18" s="34">
        <v>20</v>
      </c>
      <c r="N18" s="32">
        <v>1</v>
      </c>
      <c r="O18" s="36">
        <v>643.17999999999995</v>
      </c>
      <c r="P18" s="36">
        <v>644.83000000000004</v>
      </c>
      <c r="Q18" s="27">
        <f t="shared" si="4"/>
        <v>12.8636</v>
      </c>
      <c r="R18" s="27">
        <f t="shared" si="5"/>
        <v>12.896599999999999</v>
      </c>
      <c r="S18" s="28">
        <f t="shared" si="6"/>
        <v>12.880099999999999</v>
      </c>
      <c r="T18" s="28">
        <f t="shared" si="7"/>
        <v>2.3334523779155698E-2</v>
      </c>
    </row>
    <row r="19" spans="1:20" ht="12.75">
      <c r="A19" s="8">
        <v>3</v>
      </c>
      <c r="B19" s="24">
        <v>17</v>
      </c>
      <c r="C19" s="31" t="s">
        <v>48</v>
      </c>
      <c r="D19" s="32" t="s">
        <v>49</v>
      </c>
      <c r="E19" s="32">
        <v>400</v>
      </c>
      <c r="F19" s="32">
        <v>1</v>
      </c>
      <c r="G19" s="33">
        <v>443.29</v>
      </c>
      <c r="H19" s="33">
        <v>470.32</v>
      </c>
      <c r="I19" s="27">
        <f t="shared" si="0"/>
        <v>177.316</v>
      </c>
      <c r="J19" s="27">
        <f t="shared" si="1"/>
        <v>188.12800000000001</v>
      </c>
      <c r="K19" s="28">
        <f t="shared" si="2"/>
        <v>182.72200000000001</v>
      </c>
      <c r="L19" s="28">
        <f t="shared" si="3"/>
        <v>7.6452385181889602</v>
      </c>
      <c r="M19" s="34">
        <v>100</v>
      </c>
      <c r="N19" s="32">
        <v>1</v>
      </c>
      <c r="O19" s="36">
        <v>960.18</v>
      </c>
      <c r="P19" s="36">
        <v>971.86</v>
      </c>
      <c r="Q19" s="27">
        <f t="shared" si="4"/>
        <v>96.017999999999986</v>
      </c>
      <c r="R19" s="27">
        <f t="shared" si="5"/>
        <v>97.186000000000007</v>
      </c>
      <c r="S19" s="28">
        <f t="shared" si="6"/>
        <v>96.602000000000004</v>
      </c>
      <c r="T19" s="28">
        <f t="shared" si="7"/>
        <v>0.82590072042590201</v>
      </c>
    </row>
    <row r="20" spans="1:20" ht="12.75">
      <c r="A20" s="24">
        <v>3</v>
      </c>
      <c r="B20" s="24">
        <v>18</v>
      </c>
      <c r="C20" s="31" t="s">
        <v>48</v>
      </c>
      <c r="D20" s="32" t="s">
        <v>57</v>
      </c>
      <c r="E20" s="32">
        <v>100</v>
      </c>
      <c r="F20" s="32">
        <v>1</v>
      </c>
      <c r="G20" s="33">
        <v>615.64</v>
      </c>
      <c r="H20" s="33">
        <v>583.08000000000004</v>
      </c>
      <c r="I20" s="27">
        <f t="shared" si="0"/>
        <v>61.563999999999993</v>
      </c>
      <c r="J20" s="27">
        <f t="shared" si="1"/>
        <v>58.308000000000007</v>
      </c>
      <c r="K20" s="28">
        <f t="shared" si="2"/>
        <v>59.936</v>
      </c>
      <c r="L20" s="28">
        <f t="shared" si="3"/>
        <v>2.302339679543389</v>
      </c>
      <c r="M20" s="34">
        <v>40</v>
      </c>
      <c r="N20" s="32">
        <v>1</v>
      </c>
      <c r="O20" s="36">
        <v>435.64</v>
      </c>
      <c r="P20" s="36">
        <v>445.13</v>
      </c>
      <c r="Q20" s="27">
        <f t="shared" si="4"/>
        <v>17.425599999999999</v>
      </c>
      <c r="R20" s="27">
        <f t="shared" si="5"/>
        <v>17.805199999999999</v>
      </c>
      <c r="S20" s="28">
        <f t="shared" si="6"/>
        <v>17.615400000000001</v>
      </c>
      <c r="T20" s="28">
        <f t="shared" si="7"/>
        <v>0.26841773413841341</v>
      </c>
    </row>
    <row r="21" spans="1:20" ht="12.75">
      <c r="A21" s="24">
        <v>3</v>
      </c>
      <c r="B21" s="24">
        <v>19</v>
      </c>
      <c r="C21" s="31" t="s">
        <v>51</v>
      </c>
      <c r="D21" s="32" t="s">
        <v>49</v>
      </c>
      <c r="E21" s="32">
        <v>400</v>
      </c>
      <c r="F21" s="32">
        <v>1</v>
      </c>
      <c r="G21" s="33">
        <v>636.59</v>
      </c>
      <c r="H21" s="33">
        <v>650.84</v>
      </c>
      <c r="I21" s="27">
        <f t="shared" si="0"/>
        <v>254.636</v>
      </c>
      <c r="J21" s="27">
        <f t="shared" si="1"/>
        <v>260.33600000000001</v>
      </c>
      <c r="K21" s="28">
        <f t="shared" si="2"/>
        <v>257.48599999999999</v>
      </c>
      <c r="L21" s="28">
        <f t="shared" si="3"/>
        <v>4.0305086527633325</v>
      </c>
      <c r="M21" s="34">
        <v>100</v>
      </c>
      <c r="N21" s="32">
        <v>1</v>
      </c>
      <c r="O21" s="36">
        <v>985.24</v>
      </c>
      <c r="P21" s="36">
        <v>988.21</v>
      </c>
      <c r="Q21" s="27">
        <f t="shared" si="4"/>
        <v>98.524000000000001</v>
      </c>
      <c r="R21" s="27">
        <f t="shared" si="5"/>
        <v>98.820999999999998</v>
      </c>
      <c r="S21" s="28">
        <f t="shared" si="6"/>
        <v>98.672499999999999</v>
      </c>
      <c r="T21" s="28">
        <f t="shared" si="7"/>
        <v>0.21001071401240254</v>
      </c>
    </row>
    <row r="22" spans="1:20" ht="12.75">
      <c r="A22" s="24">
        <v>3</v>
      </c>
      <c r="B22" s="24">
        <v>20</v>
      </c>
      <c r="C22" s="31" t="s">
        <v>51</v>
      </c>
      <c r="D22" s="32" t="s">
        <v>57</v>
      </c>
      <c r="E22" s="32">
        <v>100</v>
      </c>
      <c r="F22" s="32">
        <v>1</v>
      </c>
      <c r="G22" s="33">
        <v>523.67999999999995</v>
      </c>
      <c r="H22" s="33">
        <v>546.13</v>
      </c>
      <c r="I22" s="27">
        <f t="shared" si="0"/>
        <v>52.367999999999995</v>
      </c>
      <c r="J22" s="27">
        <f t="shared" si="1"/>
        <v>54.613</v>
      </c>
      <c r="K22" s="28">
        <f t="shared" si="2"/>
        <v>53.490499999999997</v>
      </c>
      <c r="L22" s="28">
        <f t="shared" si="3"/>
        <v>1.5874547237638024</v>
      </c>
      <c r="M22" s="34">
        <v>40</v>
      </c>
      <c r="N22" s="32">
        <v>1</v>
      </c>
      <c r="O22" s="36">
        <v>448.81</v>
      </c>
      <c r="P22" s="36">
        <v>453.19</v>
      </c>
      <c r="Q22" s="27">
        <f t="shared" si="4"/>
        <v>17.952400000000001</v>
      </c>
      <c r="R22" s="27">
        <f t="shared" si="5"/>
        <v>18.127600000000001</v>
      </c>
      <c r="S22" s="28">
        <f t="shared" si="6"/>
        <v>18.04</v>
      </c>
      <c r="T22" s="28">
        <f t="shared" si="7"/>
        <v>0.1238851080638833</v>
      </c>
    </row>
    <row r="23" spans="1:20" ht="12.75">
      <c r="A23" s="24">
        <v>3</v>
      </c>
      <c r="B23" s="24">
        <v>21</v>
      </c>
      <c r="C23" s="31" t="s">
        <v>52</v>
      </c>
      <c r="D23" s="32" t="s">
        <v>53</v>
      </c>
      <c r="E23" s="32">
        <v>400</v>
      </c>
      <c r="F23" s="32">
        <v>2</v>
      </c>
      <c r="G23" s="33">
        <v>287.89</v>
      </c>
      <c r="H23" s="33">
        <v>293.25</v>
      </c>
      <c r="I23" s="27">
        <f t="shared" si="0"/>
        <v>230.31199999999998</v>
      </c>
      <c r="J23" s="27">
        <f t="shared" si="1"/>
        <v>234.60000000000002</v>
      </c>
      <c r="K23" s="28">
        <f t="shared" si="2"/>
        <v>232.45600000000002</v>
      </c>
      <c r="L23" s="28">
        <f t="shared" si="3"/>
        <v>3.0320738777279437</v>
      </c>
      <c r="M23" s="34">
        <v>100</v>
      </c>
      <c r="N23" s="32">
        <v>2</v>
      </c>
      <c r="O23" s="36">
        <v>524.41999999999996</v>
      </c>
      <c r="P23" s="36">
        <v>524.23</v>
      </c>
      <c r="Q23" s="27">
        <f t="shared" si="4"/>
        <v>104.884</v>
      </c>
      <c r="R23" s="27">
        <f t="shared" si="5"/>
        <v>104.84599999999999</v>
      </c>
      <c r="S23" s="28">
        <f t="shared" si="6"/>
        <v>104.86499999999999</v>
      </c>
      <c r="T23" s="28">
        <f t="shared" si="7"/>
        <v>2.6870057685096524E-2</v>
      </c>
    </row>
    <row r="24" spans="1:20" ht="12.75">
      <c r="A24" s="24">
        <v>3</v>
      </c>
      <c r="B24" s="24">
        <v>22</v>
      </c>
      <c r="C24" s="31" t="s">
        <v>52</v>
      </c>
      <c r="D24" s="32" t="s">
        <v>57</v>
      </c>
      <c r="E24" s="32">
        <v>100</v>
      </c>
      <c r="F24" s="32">
        <v>2</v>
      </c>
      <c r="G24" s="33">
        <v>666.1</v>
      </c>
      <c r="H24" s="33">
        <v>626.44000000000005</v>
      </c>
      <c r="I24" s="27">
        <f t="shared" si="0"/>
        <v>133.22</v>
      </c>
      <c r="J24" s="27">
        <f t="shared" si="1"/>
        <v>125.28800000000003</v>
      </c>
      <c r="K24" s="28">
        <f t="shared" si="2"/>
        <v>129.25400000000002</v>
      </c>
      <c r="L24" s="28">
        <f t="shared" si="3"/>
        <v>5.6087709883716768</v>
      </c>
      <c r="M24" s="34">
        <v>10</v>
      </c>
      <c r="N24" s="32">
        <v>2</v>
      </c>
      <c r="O24" s="36">
        <v>375.82</v>
      </c>
      <c r="P24" s="36">
        <v>372.11</v>
      </c>
      <c r="Q24" s="27">
        <f t="shared" si="4"/>
        <v>7.5164</v>
      </c>
      <c r="R24" s="27">
        <f t="shared" si="5"/>
        <v>7.4421999999999997</v>
      </c>
      <c r="S24" s="28">
        <f t="shared" si="6"/>
        <v>7.4793000000000003</v>
      </c>
      <c r="T24" s="28">
        <f t="shared" si="7"/>
        <v>5.2467323164042012E-2</v>
      </c>
    </row>
    <row r="25" spans="1:20" ht="12.75">
      <c r="A25" s="24">
        <v>3</v>
      </c>
      <c r="B25" s="24">
        <v>23</v>
      </c>
      <c r="C25" s="31" t="s">
        <v>54</v>
      </c>
      <c r="D25" s="32" t="s">
        <v>49</v>
      </c>
      <c r="E25" s="32">
        <v>400</v>
      </c>
      <c r="F25" s="32">
        <v>1</v>
      </c>
      <c r="G25" s="33">
        <v>527.22</v>
      </c>
      <c r="H25" s="33">
        <v>515.45000000000005</v>
      </c>
      <c r="I25" s="27">
        <f t="shared" si="0"/>
        <v>210.88800000000001</v>
      </c>
      <c r="J25" s="27">
        <f t="shared" si="1"/>
        <v>206.18000000000004</v>
      </c>
      <c r="K25" s="28">
        <f t="shared" si="2"/>
        <v>208.53400000000002</v>
      </c>
      <c r="L25" s="28">
        <f t="shared" si="3"/>
        <v>3.3290587258262443</v>
      </c>
      <c r="M25" s="34">
        <v>100</v>
      </c>
      <c r="N25" s="32">
        <v>1</v>
      </c>
      <c r="O25" s="36">
        <v>984.11</v>
      </c>
      <c r="P25" s="36">
        <v>985.59</v>
      </c>
      <c r="Q25" s="27">
        <f t="shared" si="4"/>
        <v>98.411000000000001</v>
      </c>
      <c r="R25" s="27">
        <f t="shared" si="5"/>
        <v>98.559000000000012</v>
      </c>
      <c r="S25" s="28">
        <f t="shared" si="6"/>
        <v>98.485000000000014</v>
      </c>
      <c r="T25" s="28">
        <f t="shared" si="7"/>
        <v>0.10465180361561634</v>
      </c>
    </row>
    <row r="26" spans="1:20" ht="12.75">
      <c r="A26" s="24">
        <v>3</v>
      </c>
      <c r="B26" s="24">
        <v>24</v>
      </c>
      <c r="C26" s="31" t="s">
        <v>54</v>
      </c>
      <c r="D26" s="32" t="s">
        <v>57</v>
      </c>
      <c r="E26" s="32">
        <v>100</v>
      </c>
      <c r="F26" s="32">
        <v>1</v>
      </c>
      <c r="G26" s="33">
        <v>567.65</v>
      </c>
      <c r="H26" s="33">
        <v>564.6</v>
      </c>
      <c r="I26" s="27">
        <f t="shared" si="0"/>
        <v>56.765000000000001</v>
      </c>
      <c r="J26" s="27">
        <f t="shared" si="1"/>
        <v>56.46</v>
      </c>
      <c r="K26" s="28">
        <f t="shared" si="2"/>
        <v>56.612499999999997</v>
      </c>
      <c r="L26" s="28">
        <f t="shared" si="3"/>
        <v>0.21566756826189679</v>
      </c>
      <c r="M26" s="34">
        <v>40</v>
      </c>
      <c r="N26" s="32">
        <v>1</v>
      </c>
      <c r="O26" s="36">
        <v>789.13</v>
      </c>
      <c r="P26" s="36">
        <v>754.42</v>
      </c>
      <c r="Q26" s="27">
        <f t="shared" si="4"/>
        <v>31.565200000000001</v>
      </c>
      <c r="R26" s="27">
        <f t="shared" si="5"/>
        <v>30.1768</v>
      </c>
      <c r="S26" s="28">
        <f t="shared" si="6"/>
        <v>30.871000000000002</v>
      </c>
      <c r="T26" s="28">
        <f t="shared" si="7"/>
        <v>0.98174705499940307</v>
      </c>
    </row>
    <row r="27" spans="1:20" ht="12.75">
      <c r="A27" s="24">
        <v>3</v>
      </c>
      <c r="B27" s="24">
        <v>25</v>
      </c>
      <c r="C27" s="31" t="s">
        <v>55</v>
      </c>
      <c r="D27" s="32" t="s">
        <v>49</v>
      </c>
      <c r="E27" s="32">
        <v>400</v>
      </c>
      <c r="F27" s="32">
        <v>1</v>
      </c>
      <c r="G27" s="33">
        <v>273.75</v>
      </c>
      <c r="H27" s="33">
        <v>269.16000000000003</v>
      </c>
      <c r="I27" s="27">
        <f t="shared" si="0"/>
        <v>109.5</v>
      </c>
      <c r="J27" s="27">
        <f t="shared" si="1"/>
        <v>107.664</v>
      </c>
      <c r="K27" s="28">
        <f t="shared" si="2"/>
        <v>108.58199999999999</v>
      </c>
      <c r="L27" s="28">
        <f t="shared" si="3"/>
        <v>1.2982480502585003</v>
      </c>
      <c r="M27" s="34">
        <v>100</v>
      </c>
      <c r="N27" s="32">
        <v>1</v>
      </c>
      <c r="O27" s="36">
        <v>506.99</v>
      </c>
      <c r="P27" s="36">
        <v>519.05999999999995</v>
      </c>
      <c r="Q27" s="27">
        <f t="shared" si="4"/>
        <v>50.699000000000005</v>
      </c>
      <c r="R27" s="27">
        <f t="shared" si="5"/>
        <v>51.905999999999999</v>
      </c>
      <c r="S27" s="28">
        <f t="shared" si="6"/>
        <v>51.302500000000002</v>
      </c>
      <c r="T27" s="28">
        <f t="shared" si="7"/>
        <v>0.85347788489215837</v>
      </c>
    </row>
    <row r="28" spans="1:20" ht="12.75">
      <c r="A28" s="24">
        <v>3</v>
      </c>
      <c r="B28" s="24">
        <v>26</v>
      </c>
      <c r="C28" s="31" t="s">
        <v>55</v>
      </c>
      <c r="D28" s="32" t="s">
        <v>57</v>
      </c>
      <c r="E28" s="32">
        <v>100</v>
      </c>
      <c r="F28" s="32">
        <v>1</v>
      </c>
      <c r="G28" s="33">
        <v>289.08999999999997</v>
      </c>
      <c r="H28" s="33">
        <v>294.32</v>
      </c>
      <c r="I28" s="27">
        <f t="shared" si="0"/>
        <v>28.908999999999995</v>
      </c>
      <c r="J28" s="27">
        <f t="shared" si="1"/>
        <v>29.431999999999999</v>
      </c>
      <c r="K28" s="28">
        <f t="shared" si="2"/>
        <v>29.170499999999997</v>
      </c>
      <c r="L28" s="28">
        <f t="shared" si="3"/>
        <v>0.36981684656056668</v>
      </c>
      <c r="M28" s="34">
        <v>10</v>
      </c>
      <c r="N28" s="32">
        <v>1</v>
      </c>
      <c r="O28" s="36">
        <v>396.78</v>
      </c>
      <c r="P28" s="36">
        <v>397.8</v>
      </c>
      <c r="Q28" s="27">
        <f t="shared" si="4"/>
        <v>3.9677999999999995</v>
      </c>
      <c r="R28" s="27">
        <f t="shared" si="5"/>
        <v>3.9779999999999998</v>
      </c>
      <c r="S28" s="28">
        <f t="shared" si="6"/>
        <v>3.9728999999999997</v>
      </c>
      <c r="T28" s="28">
        <f t="shared" si="7"/>
        <v>7.2124891681029325E-3</v>
      </c>
    </row>
    <row r="29" spans="1:20" ht="12.75">
      <c r="A29" s="24">
        <v>3</v>
      </c>
      <c r="B29" s="24">
        <v>27</v>
      </c>
      <c r="C29" s="31" t="s">
        <v>56</v>
      </c>
      <c r="D29" s="32" t="s">
        <v>49</v>
      </c>
      <c r="E29" s="32">
        <v>400</v>
      </c>
      <c r="F29" s="32">
        <v>1</v>
      </c>
      <c r="G29" s="33">
        <v>625.79</v>
      </c>
      <c r="H29" s="33">
        <v>580.66999999999996</v>
      </c>
      <c r="I29" s="27">
        <f t="shared" si="0"/>
        <v>250.31599999999997</v>
      </c>
      <c r="J29" s="27">
        <f t="shared" si="1"/>
        <v>232.26799999999997</v>
      </c>
      <c r="K29" s="28">
        <f t="shared" si="2"/>
        <v>241.29199999999997</v>
      </c>
      <c r="L29" s="28">
        <f t="shared" si="3"/>
        <v>12.761863186854811</v>
      </c>
      <c r="M29" s="34">
        <v>100</v>
      </c>
      <c r="N29" s="32">
        <v>1</v>
      </c>
      <c r="O29" s="36">
        <v>974.92</v>
      </c>
      <c r="P29" s="36">
        <v>976.39</v>
      </c>
      <c r="Q29" s="27">
        <f t="shared" si="4"/>
        <v>97.492000000000004</v>
      </c>
      <c r="R29" s="27">
        <f t="shared" si="5"/>
        <v>97.638999999999996</v>
      </c>
      <c r="S29" s="28">
        <f t="shared" si="6"/>
        <v>97.5655</v>
      </c>
      <c r="T29" s="28">
        <f t="shared" si="7"/>
        <v>0.10394469683441637</v>
      </c>
    </row>
    <row r="30" spans="1:20" ht="12.75">
      <c r="A30" s="24">
        <v>3</v>
      </c>
      <c r="B30" s="24">
        <v>28</v>
      </c>
      <c r="C30" s="31" t="s">
        <v>56</v>
      </c>
      <c r="D30" s="32" t="s">
        <v>57</v>
      </c>
      <c r="E30" s="32">
        <v>100</v>
      </c>
      <c r="F30" s="32">
        <v>1</v>
      </c>
      <c r="G30" s="33">
        <v>367.31</v>
      </c>
      <c r="H30" s="33">
        <v>343.21</v>
      </c>
      <c r="I30" s="27">
        <f t="shared" si="0"/>
        <v>36.731000000000002</v>
      </c>
      <c r="J30" s="27">
        <f t="shared" si="1"/>
        <v>34.320999999999998</v>
      </c>
      <c r="K30" s="28">
        <f t="shared" si="2"/>
        <v>35.525999999999996</v>
      </c>
      <c r="L30" s="28">
        <f t="shared" si="3"/>
        <v>1.704127342659582</v>
      </c>
      <c r="M30" s="34">
        <v>20</v>
      </c>
      <c r="N30" s="32">
        <v>1</v>
      </c>
      <c r="O30" s="36">
        <v>554.89</v>
      </c>
      <c r="P30" s="36">
        <v>568.57000000000005</v>
      </c>
      <c r="Q30" s="27">
        <f t="shared" si="4"/>
        <v>11.097799999999999</v>
      </c>
      <c r="R30" s="27">
        <f t="shared" si="5"/>
        <v>11.371400000000001</v>
      </c>
      <c r="S30" s="28">
        <f t="shared" si="6"/>
        <v>11.2346</v>
      </c>
      <c r="T30" s="28">
        <f t="shared" si="7"/>
        <v>0.19346441533264072</v>
      </c>
    </row>
    <row r="31" spans="1:20" ht="15.75" customHeight="1">
      <c r="A31" s="72">
        <v>4</v>
      </c>
      <c r="B31" s="24">
        <v>29</v>
      </c>
      <c r="C31" s="56" t="s">
        <v>153</v>
      </c>
      <c r="D31" s="32" t="s">
        <v>49</v>
      </c>
      <c r="E31" s="85">
        <v>400</v>
      </c>
      <c r="F31" s="32">
        <v>1</v>
      </c>
      <c r="G31" s="86">
        <v>505.82</v>
      </c>
      <c r="H31" s="86">
        <v>492.4</v>
      </c>
      <c r="I31" s="27">
        <f t="shared" si="0"/>
        <v>202.32800000000003</v>
      </c>
      <c r="J31" s="27">
        <f t="shared" si="1"/>
        <v>196.96</v>
      </c>
      <c r="K31" s="28">
        <f t="shared" si="2"/>
        <v>199.64400000000001</v>
      </c>
      <c r="L31" s="28">
        <f t="shared" si="3"/>
        <v>3.7957492014094036</v>
      </c>
      <c r="M31" s="88">
        <v>100</v>
      </c>
      <c r="N31" s="32">
        <v>1</v>
      </c>
      <c r="O31" s="87">
        <v>1051.4000000000001</v>
      </c>
      <c r="P31" s="87">
        <v>1068.7</v>
      </c>
      <c r="Q31" s="75">
        <f t="shared" si="4"/>
        <v>105.14000000000001</v>
      </c>
      <c r="R31" s="75">
        <f t="shared" si="5"/>
        <v>106.87</v>
      </c>
      <c r="S31" s="76">
        <f t="shared" si="6"/>
        <v>106.00500000000001</v>
      </c>
      <c r="T31" s="76">
        <f t="shared" si="7"/>
        <v>1.2232947314527201</v>
      </c>
    </row>
    <row r="32" spans="1:20" ht="15.75" customHeight="1">
      <c r="A32" s="72">
        <v>4</v>
      </c>
      <c r="B32" s="24">
        <v>30</v>
      </c>
      <c r="C32" s="56" t="s">
        <v>153</v>
      </c>
      <c r="D32" s="32" t="s">
        <v>57</v>
      </c>
      <c r="E32" s="85">
        <v>100</v>
      </c>
      <c r="F32" s="32">
        <v>1</v>
      </c>
      <c r="G32" s="86">
        <v>1045.2</v>
      </c>
      <c r="H32" s="86">
        <v>1058.8</v>
      </c>
      <c r="I32" s="27">
        <f t="shared" si="0"/>
        <v>104.52000000000001</v>
      </c>
      <c r="J32" s="27">
        <f t="shared" si="1"/>
        <v>105.88</v>
      </c>
      <c r="K32" s="28">
        <f t="shared" si="2"/>
        <v>105.2</v>
      </c>
      <c r="L32" s="28">
        <f t="shared" si="3"/>
        <v>0.96166522241369412</v>
      </c>
      <c r="M32" s="88">
        <v>40</v>
      </c>
      <c r="N32" s="32">
        <v>2</v>
      </c>
      <c r="O32" s="87">
        <v>572.11</v>
      </c>
      <c r="P32" s="87">
        <v>579.24</v>
      </c>
      <c r="Q32" s="75">
        <f t="shared" si="4"/>
        <v>45.768799999999999</v>
      </c>
      <c r="R32" s="75">
        <f t="shared" si="5"/>
        <v>46.339199999999998</v>
      </c>
      <c r="S32" s="76">
        <f t="shared" si="6"/>
        <v>46.054000000000002</v>
      </c>
      <c r="T32" s="76">
        <f t="shared" si="7"/>
        <v>0.40333370798880624</v>
      </c>
    </row>
    <row r="33" spans="1:20" ht="15.75" customHeight="1">
      <c r="A33" s="72">
        <v>4</v>
      </c>
      <c r="B33" s="24">
        <v>31</v>
      </c>
      <c r="C33" s="56" t="s">
        <v>152</v>
      </c>
      <c r="D33" s="32" t="s">
        <v>49</v>
      </c>
      <c r="E33" s="85">
        <v>400</v>
      </c>
      <c r="F33" s="32">
        <v>1</v>
      </c>
      <c r="G33" s="86">
        <v>546.80999999999995</v>
      </c>
      <c r="H33" s="86">
        <v>511.18</v>
      </c>
      <c r="I33" s="27">
        <f t="shared" si="0"/>
        <v>218.72399999999996</v>
      </c>
      <c r="J33" s="27">
        <f t="shared" si="1"/>
        <v>204.47199999999998</v>
      </c>
      <c r="K33" s="28">
        <f t="shared" si="2"/>
        <v>211.59799999999996</v>
      </c>
      <c r="L33" s="28">
        <f t="shared" si="3"/>
        <v>10.077685845470661</v>
      </c>
      <c r="M33" s="88">
        <v>100</v>
      </c>
      <c r="N33" s="32">
        <v>1</v>
      </c>
      <c r="O33" s="87">
        <v>1063.5</v>
      </c>
      <c r="P33" s="87">
        <v>1073</v>
      </c>
      <c r="Q33" s="75">
        <f t="shared" si="4"/>
        <v>106.35</v>
      </c>
      <c r="R33" s="75">
        <f t="shared" si="5"/>
        <v>107.3</v>
      </c>
      <c r="S33" s="76">
        <f t="shared" si="6"/>
        <v>106.82499999999999</v>
      </c>
      <c r="T33" s="76">
        <f t="shared" si="7"/>
        <v>0.67175144212722215</v>
      </c>
    </row>
    <row r="34" spans="1:20" ht="15.75" customHeight="1">
      <c r="A34" s="72">
        <v>4</v>
      </c>
      <c r="B34" s="24">
        <v>32</v>
      </c>
      <c r="C34" s="56" t="s">
        <v>152</v>
      </c>
      <c r="D34" s="32" t="s">
        <v>57</v>
      </c>
      <c r="E34" s="85">
        <v>100</v>
      </c>
      <c r="F34" s="32">
        <v>1</v>
      </c>
      <c r="G34" s="86">
        <v>781.9</v>
      </c>
      <c r="H34" s="86">
        <v>787.9</v>
      </c>
      <c r="I34" s="27">
        <f t="shared" si="0"/>
        <v>78.19</v>
      </c>
      <c r="J34" s="27">
        <f t="shared" si="1"/>
        <v>78.789999999999992</v>
      </c>
      <c r="K34" s="28">
        <f t="shared" si="2"/>
        <v>78.489999999999995</v>
      </c>
      <c r="L34" s="28">
        <f t="shared" si="3"/>
        <v>0.42426406871192446</v>
      </c>
      <c r="M34" s="88">
        <v>40</v>
      </c>
      <c r="N34" s="32">
        <v>1</v>
      </c>
      <c r="O34" s="87">
        <v>628.98</v>
      </c>
      <c r="P34" s="87">
        <v>627.79</v>
      </c>
      <c r="Q34" s="75">
        <f t="shared" si="4"/>
        <v>25.159199999999998</v>
      </c>
      <c r="R34" s="75">
        <f t="shared" si="5"/>
        <v>25.111599999999999</v>
      </c>
      <c r="S34" s="76">
        <f t="shared" si="6"/>
        <v>25.135399999999997</v>
      </c>
      <c r="T34" s="76">
        <f t="shared" si="7"/>
        <v>3.3658282784479097E-2</v>
      </c>
    </row>
    <row r="35" spans="1:20" ht="15.75" customHeight="1">
      <c r="A35" s="72">
        <v>4</v>
      </c>
      <c r="B35" s="24">
        <v>33</v>
      </c>
      <c r="C35" s="56" t="s">
        <v>155</v>
      </c>
      <c r="D35" s="32" t="s">
        <v>49</v>
      </c>
      <c r="E35" s="85">
        <v>400</v>
      </c>
      <c r="F35" s="32">
        <v>2</v>
      </c>
      <c r="G35" s="86">
        <v>836.64</v>
      </c>
      <c r="H35" s="86">
        <v>850.37</v>
      </c>
      <c r="I35" s="27">
        <f t="shared" ref="I35:I54" si="8">G35/1000*$E35*$F35</f>
        <v>669.3119999999999</v>
      </c>
      <c r="J35" s="27">
        <f t="shared" ref="J35:J54" si="9">H35/1000*$E35*$F35</f>
        <v>680.29599999999994</v>
      </c>
      <c r="K35" s="28">
        <f t="shared" ref="K35:K54" si="10">AVERAGE(I35:J35)</f>
        <v>674.80399999999986</v>
      </c>
      <c r="L35" s="28">
        <f t="shared" ref="L35:L54" si="11">STDEV(I35:J35)</f>
        <v>7.7668608845530649</v>
      </c>
      <c r="M35" s="88">
        <v>100</v>
      </c>
      <c r="N35" s="32">
        <v>2</v>
      </c>
      <c r="O35" s="87">
        <v>1063.5</v>
      </c>
      <c r="P35" s="87">
        <v>1068.2</v>
      </c>
      <c r="Q35" s="75">
        <f t="shared" ref="Q35:Q54" si="12">O35/1000*$M35*$N35</f>
        <v>212.7</v>
      </c>
      <c r="R35" s="75">
        <f t="shared" ref="R35:R54" si="13">P35/1000*$M35*$N35</f>
        <v>213.64000000000001</v>
      </c>
      <c r="S35" s="76">
        <f t="shared" ref="S35:S54" si="14">AVERAGE(Q35:R35)</f>
        <v>213.17000000000002</v>
      </c>
      <c r="T35" s="76">
        <f t="shared" ref="T35:T54" si="15">STDEV(Q35:R35)</f>
        <v>0.66468037431537319</v>
      </c>
    </row>
    <row r="36" spans="1:20" ht="15.75" customHeight="1">
      <c r="A36" s="72">
        <v>4</v>
      </c>
      <c r="B36" s="24">
        <v>34</v>
      </c>
      <c r="C36" s="56" t="s">
        <v>155</v>
      </c>
      <c r="D36" s="32" t="s">
        <v>57</v>
      </c>
      <c r="E36" s="85">
        <v>100</v>
      </c>
      <c r="F36" s="32">
        <v>2</v>
      </c>
      <c r="G36" s="86">
        <v>836.64</v>
      </c>
      <c r="H36" s="86">
        <v>850.37</v>
      </c>
      <c r="I36" s="27">
        <f t="shared" si="8"/>
        <v>167.32799999999997</v>
      </c>
      <c r="J36" s="27">
        <f t="shared" si="9"/>
        <v>170.07399999999998</v>
      </c>
      <c r="K36" s="28">
        <f t="shared" si="10"/>
        <v>168.70099999999996</v>
      </c>
      <c r="L36" s="28">
        <f t="shared" si="11"/>
        <v>1.9417152211382662</v>
      </c>
      <c r="M36" s="88">
        <v>40</v>
      </c>
      <c r="N36" s="32">
        <v>2</v>
      </c>
      <c r="O36" s="87">
        <v>1063.5</v>
      </c>
      <c r="P36" s="87">
        <v>1068.2</v>
      </c>
      <c r="Q36" s="75">
        <f t="shared" si="12"/>
        <v>85.079999999999984</v>
      </c>
      <c r="R36" s="75">
        <f t="shared" si="13"/>
        <v>85.456000000000003</v>
      </c>
      <c r="S36" s="76">
        <f t="shared" si="14"/>
        <v>85.268000000000001</v>
      </c>
      <c r="T36" s="76">
        <f t="shared" si="15"/>
        <v>0.2658721497261553</v>
      </c>
    </row>
    <row r="37" spans="1:20" ht="15.75" customHeight="1">
      <c r="A37" s="72">
        <v>4</v>
      </c>
      <c r="B37" s="24">
        <v>35</v>
      </c>
      <c r="C37" s="56" t="s">
        <v>151</v>
      </c>
      <c r="D37" s="32" t="s">
        <v>49</v>
      </c>
      <c r="E37" s="85">
        <v>400</v>
      </c>
      <c r="F37" s="32">
        <v>1</v>
      </c>
      <c r="G37" s="86">
        <v>454.8</v>
      </c>
      <c r="H37" s="86">
        <v>409.35</v>
      </c>
      <c r="I37" s="27">
        <f t="shared" si="8"/>
        <v>181.92000000000002</v>
      </c>
      <c r="J37" s="27">
        <f t="shared" si="9"/>
        <v>163.74</v>
      </c>
      <c r="K37" s="28">
        <f t="shared" si="10"/>
        <v>172.83</v>
      </c>
      <c r="L37" s="28">
        <f t="shared" si="11"/>
        <v>12.855201281971439</v>
      </c>
      <c r="M37" s="88">
        <v>100</v>
      </c>
      <c r="N37" s="32">
        <v>1</v>
      </c>
      <c r="O37" s="87">
        <v>975.28</v>
      </c>
      <c r="P37" s="87">
        <v>985.86</v>
      </c>
      <c r="Q37" s="75">
        <f t="shared" si="12"/>
        <v>97.527999999999992</v>
      </c>
      <c r="R37" s="75">
        <f t="shared" si="13"/>
        <v>98.585999999999999</v>
      </c>
      <c r="S37" s="76">
        <f t="shared" si="14"/>
        <v>98.056999999999988</v>
      </c>
      <c r="T37" s="76">
        <f t="shared" si="15"/>
        <v>0.74811897449537224</v>
      </c>
    </row>
    <row r="38" spans="1:20" ht="15.75" customHeight="1">
      <c r="A38" s="72">
        <v>4</v>
      </c>
      <c r="B38" s="24">
        <v>36</v>
      </c>
      <c r="C38" s="56" t="s">
        <v>151</v>
      </c>
      <c r="D38" s="32" t="s">
        <v>57</v>
      </c>
      <c r="E38" s="85">
        <v>100</v>
      </c>
      <c r="F38" s="32">
        <v>1</v>
      </c>
      <c r="G38" s="86">
        <v>474.92</v>
      </c>
      <c r="H38" s="86">
        <v>477.21</v>
      </c>
      <c r="I38" s="27">
        <f t="shared" si="8"/>
        <v>47.492000000000004</v>
      </c>
      <c r="J38" s="27">
        <f t="shared" si="9"/>
        <v>47.720999999999997</v>
      </c>
      <c r="K38" s="28">
        <f t="shared" si="10"/>
        <v>47.606499999999997</v>
      </c>
      <c r="L38" s="28">
        <f t="shared" si="11"/>
        <v>0.16192745289171379</v>
      </c>
      <c r="M38" s="88">
        <v>40</v>
      </c>
      <c r="N38" s="32">
        <v>1</v>
      </c>
      <c r="O38" s="87">
        <v>517.08000000000004</v>
      </c>
      <c r="P38" s="87">
        <v>509.41</v>
      </c>
      <c r="Q38" s="75">
        <f t="shared" si="12"/>
        <v>20.683200000000003</v>
      </c>
      <c r="R38" s="75">
        <f t="shared" si="13"/>
        <v>20.3764</v>
      </c>
      <c r="S38" s="76">
        <f t="shared" si="14"/>
        <v>20.529800000000002</v>
      </c>
      <c r="T38" s="76">
        <f t="shared" si="15"/>
        <v>0.21694036046803464</v>
      </c>
    </row>
    <row r="39" spans="1:20" ht="15.75" customHeight="1">
      <c r="A39" s="72">
        <v>4</v>
      </c>
      <c r="B39" s="24">
        <v>37</v>
      </c>
      <c r="C39" s="56" t="s">
        <v>147</v>
      </c>
      <c r="D39" s="32" t="s">
        <v>49</v>
      </c>
      <c r="E39" s="85">
        <v>400</v>
      </c>
      <c r="F39" s="32">
        <v>1</v>
      </c>
      <c r="G39" s="86">
        <v>370.89</v>
      </c>
      <c r="H39" s="86">
        <v>378.81</v>
      </c>
      <c r="I39" s="27">
        <f t="shared" si="8"/>
        <v>148.35599999999999</v>
      </c>
      <c r="J39" s="27">
        <f t="shared" si="9"/>
        <v>151.524</v>
      </c>
      <c r="K39" s="28">
        <f t="shared" si="10"/>
        <v>149.94</v>
      </c>
      <c r="L39" s="28">
        <f t="shared" si="11"/>
        <v>2.2401142827989871</v>
      </c>
      <c r="M39" s="88">
        <v>100</v>
      </c>
      <c r="N39" s="32">
        <v>1</v>
      </c>
      <c r="O39" s="87">
        <v>628.59</v>
      </c>
      <c r="P39" s="87">
        <v>635.16</v>
      </c>
      <c r="Q39" s="75">
        <f t="shared" si="12"/>
        <v>62.858999999999995</v>
      </c>
      <c r="R39" s="75">
        <f t="shared" si="13"/>
        <v>63.515999999999991</v>
      </c>
      <c r="S39" s="76">
        <f t="shared" si="14"/>
        <v>63.187499999999993</v>
      </c>
      <c r="T39" s="76">
        <f t="shared" si="15"/>
        <v>0.46456915523955922</v>
      </c>
    </row>
    <row r="40" spans="1:20" ht="15.75" customHeight="1">
      <c r="A40" s="72">
        <v>4</v>
      </c>
      <c r="B40" s="24">
        <v>38</v>
      </c>
      <c r="C40" s="56" t="s">
        <v>147</v>
      </c>
      <c r="D40" s="32" t="s">
        <v>57</v>
      </c>
      <c r="E40" s="85">
        <v>100</v>
      </c>
      <c r="F40" s="32">
        <v>1</v>
      </c>
      <c r="G40" s="86">
        <v>370.89</v>
      </c>
      <c r="H40" s="86">
        <v>378.81</v>
      </c>
      <c r="I40" s="27">
        <f t="shared" si="8"/>
        <v>37.088999999999999</v>
      </c>
      <c r="J40" s="27">
        <f t="shared" si="9"/>
        <v>37.881</v>
      </c>
      <c r="K40" s="28">
        <f t="shared" si="10"/>
        <v>37.484999999999999</v>
      </c>
      <c r="L40" s="28">
        <f t="shared" si="11"/>
        <v>0.56002857069974676</v>
      </c>
      <c r="M40" s="88">
        <v>40</v>
      </c>
      <c r="N40" s="32">
        <v>1</v>
      </c>
      <c r="O40" s="87">
        <v>628.35900000000004</v>
      </c>
      <c r="P40" s="87">
        <v>635.16</v>
      </c>
      <c r="Q40" s="75">
        <f t="shared" si="12"/>
        <v>25.134360000000001</v>
      </c>
      <c r="R40" s="75">
        <f t="shared" si="13"/>
        <v>25.406399999999998</v>
      </c>
      <c r="S40" s="76">
        <f t="shared" si="14"/>
        <v>25.270379999999999</v>
      </c>
      <c r="T40" s="76">
        <f t="shared" si="15"/>
        <v>0.19236132875398623</v>
      </c>
    </row>
    <row r="41" spans="1:20" ht="15.75" customHeight="1">
      <c r="A41" s="72">
        <v>4</v>
      </c>
      <c r="B41" s="24">
        <v>39</v>
      </c>
      <c r="C41" s="56" t="s">
        <v>154</v>
      </c>
      <c r="D41" s="32" t="s">
        <v>53</v>
      </c>
      <c r="E41" s="85">
        <v>400</v>
      </c>
      <c r="F41" s="32">
        <v>1</v>
      </c>
      <c r="G41" s="86">
        <v>519.17999999999995</v>
      </c>
      <c r="H41" s="86">
        <v>562.11</v>
      </c>
      <c r="I41" s="27">
        <f t="shared" si="8"/>
        <v>207.672</v>
      </c>
      <c r="J41" s="27">
        <f t="shared" si="9"/>
        <v>224.84399999999999</v>
      </c>
      <c r="K41" s="28">
        <f t="shared" si="10"/>
        <v>216.25799999999998</v>
      </c>
      <c r="L41" s="28">
        <f t="shared" si="11"/>
        <v>12.142437646535392</v>
      </c>
      <c r="M41" s="88">
        <v>100</v>
      </c>
      <c r="N41" s="32">
        <v>1</v>
      </c>
      <c r="O41" s="87">
        <v>1033.3</v>
      </c>
      <c r="P41" s="87">
        <v>1044.2</v>
      </c>
      <c r="Q41" s="75">
        <f t="shared" si="12"/>
        <v>103.32999999999998</v>
      </c>
      <c r="R41" s="75">
        <f t="shared" si="13"/>
        <v>104.42</v>
      </c>
      <c r="S41" s="76">
        <f t="shared" si="14"/>
        <v>103.875</v>
      </c>
      <c r="T41" s="76">
        <f t="shared" si="15"/>
        <v>0.77074639149334934</v>
      </c>
    </row>
    <row r="42" spans="1:20" ht="15.75" customHeight="1">
      <c r="A42" s="72">
        <v>4</v>
      </c>
      <c r="B42" s="24">
        <v>40</v>
      </c>
      <c r="C42" s="56" t="s">
        <v>154</v>
      </c>
      <c r="D42" s="32" t="s">
        <v>57</v>
      </c>
      <c r="E42" s="85">
        <v>100</v>
      </c>
      <c r="F42" s="32">
        <v>1</v>
      </c>
      <c r="G42" s="86">
        <v>373.4</v>
      </c>
      <c r="H42" s="86">
        <v>369.93</v>
      </c>
      <c r="I42" s="27">
        <f t="shared" si="8"/>
        <v>37.339999999999996</v>
      </c>
      <c r="J42" s="27">
        <f t="shared" si="9"/>
        <v>36.992999999999995</v>
      </c>
      <c r="K42" s="28">
        <f t="shared" si="10"/>
        <v>37.166499999999999</v>
      </c>
      <c r="L42" s="28">
        <f t="shared" si="11"/>
        <v>0.24536605307173293</v>
      </c>
      <c r="M42" s="88">
        <v>40</v>
      </c>
      <c r="N42" s="32">
        <v>1</v>
      </c>
      <c r="O42" s="87">
        <v>253.4</v>
      </c>
      <c r="P42" s="87">
        <v>251.89</v>
      </c>
      <c r="Q42" s="75">
        <f t="shared" si="12"/>
        <v>10.136000000000001</v>
      </c>
      <c r="R42" s="75">
        <f t="shared" si="13"/>
        <v>10.0756</v>
      </c>
      <c r="S42" s="76">
        <f t="shared" si="14"/>
        <v>10.1058</v>
      </c>
      <c r="T42" s="76">
        <f t="shared" si="15"/>
        <v>4.2709249583668417E-2</v>
      </c>
    </row>
    <row r="43" spans="1:20" ht="15.75" customHeight="1">
      <c r="A43" s="72">
        <v>5</v>
      </c>
      <c r="B43" s="24">
        <v>41</v>
      </c>
      <c r="C43" s="56" t="s">
        <v>153</v>
      </c>
      <c r="D43" s="32" t="s">
        <v>49</v>
      </c>
      <c r="E43" s="85">
        <v>400</v>
      </c>
      <c r="F43" s="85">
        <v>1</v>
      </c>
      <c r="G43" s="86">
        <v>559.79</v>
      </c>
      <c r="H43" s="86">
        <v>544.64</v>
      </c>
      <c r="I43" s="75">
        <f t="shared" si="8"/>
        <v>223.916</v>
      </c>
      <c r="J43" s="75">
        <f t="shared" si="9"/>
        <v>217.85599999999999</v>
      </c>
      <c r="K43" s="76">
        <f t="shared" si="10"/>
        <v>220.886</v>
      </c>
      <c r="L43" s="76">
        <f t="shared" si="11"/>
        <v>4.2850670939904791</v>
      </c>
      <c r="M43" s="88">
        <v>200</v>
      </c>
      <c r="N43" s="85">
        <v>1</v>
      </c>
      <c r="O43" s="87">
        <v>607.57000000000005</v>
      </c>
      <c r="P43" s="87">
        <v>607.45000000000005</v>
      </c>
      <c r="Q43" s="75">
        <f t="shared" si="12"/>
        <v>121.51400000000001</v>
      </c>
      <c r="R43" s="75">
        <f t="shared" si="13"/>
        <v>121.49000000000001</v>
      </c>
      <c r="S43" s="76">
        <f t="shared" si="14"/>
        <v>121.50200000000001</v>
      </c>
      <c r="T43" s="76">
        <f t="shared" si="15"/>
        <v>1.6970562748477785E-2</v>
      </c>
    </row>
    <row r="44" spans="1:20" ht="15.75" customHeight="1">
      <c r="A44" s="72">
        <v>5</v>
      </c>
      <c r="B44" s="24">
        <v>42</v>
      </c>
      <c r="C44" s="56" t="s">
        <v>153</v>
      </c>
      <c r="D44" s="32" t="s">
        <v>57</v>
      </c>
      <c r="E44" s="85">
        <v>200</v>
      </c>
      <c r="F44" s="85">
        <v>1</v>
      </c>
      <c r="G44" s="86">
        <v>322.93</v>
      </c>
      <c r="H44" s="86">
        <v>333.18</v>
      </c>
      <c r="I44" s="75">
        <f t="shared" si="8"/>
        <v>64.585999999999999</v>
      </c>
      <c r="J44" s="75">
        <f t="shared" si="9"/>
        <v>66.63600000000001</v>
      </c>
      <c r="K44" s="76">
        <f t="shared" si="10"/>
        <v>65.611000000000004</v>
      </c>
      <c r="L44" s="76">
        <f t="shared" si="11"/>
        <v>1.4495689014324304</v>
      </c>
      <c r="M44" s="88">
        <v>40</v>
      </c>
      <c r="N44" s="85">
        <v>2</v>
      </c>
      <c r="O44" s="87">
        <v>289.77999999999997</v>
      </c>
      <c r="P44" s="87">
        <v>291.39999999999998</v>
      </c>
      <c r="Q44" s="75">
        <f t="shared" si="12"/>
        <v>23.182399999999998</v>
      </c>
      <c r="R44" s="75">
        <f t="shared" si="13"/>
        <v>23.311999999999998</v>
      </c>
      <c r="S44" s="76">
        <f t="shared" si="14"/>
        <v>23.247199999999999</v>
      </c>
      <c r="T44" s="76">
        <f t="shared" si="15"/>
        <v>9.1641038841776518E-2</v>
      </c>
    </row>
    <row r="45" spans="1:20" ht="15.75" customHeight="1">
      <c r="A45" s="72">
        <v>5</v>
      </c>
      <c r="B45" s="24">
        <v>43</v>
      </c>
      <c r="C45" s="56" t="s">
        <v>152</v>
      </c>
      <c r="D45" s="32" t="s">
        <v>49</v>
      </c>
      <c r="E45" s="85">
        <v>400</v>
      </c>
      <c r="F45" s="85">
        <v>1</v>
      </c>
      <c r="G45" s="86">
        <v>529.61</v>
      </c>
      <c r="H45" s="86">
        <v>565.51</v>
      </c>
      <c r="I45" s="75">
        <f t="shared" si="8"/>
        <v>211.84400000000002</v>
      </c>
      <c r="J45" s="75">
        <f t="shared" si="9"/>
        <v>226.20399999999998</v>
      </c>
      <c r="K45" s="76">
        <f t="shared" si="10"/>
        <v>219.024</v>
      </c>
      <c r="L45" s="76">
        <f t="shared" si="11"/>
        <v>10.154053377838792</v>
      </c>
      <c r="M45" s="88">
        <v>200</v>
      </c>
      <c r="N45" s="85">
        <v>1</v>
      </c>
      <c r="O45" s="87">
        <v>578.64</v>
      </c>
      <c r="P45" s="87">
        <v>572.88</v>
      </c>
      <c r="Q45" s="75">
        <f t="shared" si="12"/>
        <v>115.72799999999998</v>
      </c>
      <c r="R45" s="75">
        <f t="shared" si="13"/>
        <v>114.57599999999999</v>
      </c>
      <c r="S45" s="76">
        <f t="shared" si="14"/>
        <v>115.15199999999999</v>
      </c>
      <c r="T45" s="76">
        <f t="shared" si="15"/>
        <v>0.81458701192689342</v>
      </c>
    </row>
    <row r="46" spans="1:20" ht="15.75" customHeight="1">
      <c r="A46" s="72">
        <v>5</v>
      </c>
      <c r="B46" s="24">
        <v>44</v>
      </c>
      <c r="C46" s="56" t="s">
        <v>152</v>
      </c>
      <c r="D46" s="32" t="s">
        <v>57</v>
      </c>
      <c r="E46" s="85">
        <v>200</v>
      </c>
      <c r="F46" s="85">
        <v>1</v>
      </c>
      <c r="G46" s="86">
        <v>346.51</v>
      </c>
      <c r="H46" s="86">
        <v>327.63</v>
      </c>
      <c r="I46" s="75">
        <f t="shared" si="8"/>
        <v>69.301999999999992</v>
      </c>
      <c r="J46" s="75">
        <f t="shared" si="9"/>
        <v>65.525999999999996</v>
      </c>
      <c r="K46" s="76">
        <f t="shared" si="10"/>
        <v>67.413999999999987</v>
      </c>
      <c r="L46" s="76">
        <f t="shared" si="11"/>
        <v>2.6700352057604007</v>
      </c>
      <c r="M46" s="88">
        <v>40</v>
      </c>
      <c r="N46" s="85">
        <v>2</v>
      </c>
      <c r="O46" s="87">
        <v>678.71</v>
      </c>
      <c r="P46" s="87">
        <v>683.37</v>
      </c>
      <c r="Q46" s="75">
        <f t="shared" si="12"/>
        <v>54.296800000000005</v>
      </c>
      <c r="R46" s="75">
        <f t="shared" si="13"/>
        <v>54.669600000000003</v>
      </c>
      <c r="S46" s="76">
        <f t="shared" si="14"/>
        <v>54.483200000000004</v>
      </c>
      <c r="T46" s="76">
        <f t="shared" si="15"/>
        <v>0.26360940802634353</v>
      </c>
    </row>
    <row r="47" spans="1:20" ht="15.75" customHeight="1">
      <c r="A47" s="72">
        <v>5</v>
      </c>
      <c r="B47" s="24">
        <v>45</v>
      </c>
      <c r="C47" s="56" t="s">
        <v>155</v>
      </c>
      <c r="D47" s="32" t="s">
        <v>49</v>
      </c>
      <c r="E47" s="85">
        <v>400</v>
      </c>
      <c r="F47" s="85">
        <v>2</v>
      </c>
      <c r="G47" s="86">
        <v>490.21</v>
      </c>
      <c r="H47" s="86">
        <v>506.91</v>
      </c>
      <c r="I47" s="75">
        <f t="shared" si="8"/>
        <v>392.16800000000001</v>
      </c>
      <c r="J47" s="75">
        <f t="shared" si="9"/>
        <v>405.52799999999996</v>
      </c>
      <c r="K47" s="76">
        <f t="shared" si="10"/>
        <v>398.84799999999996</v>
      </c>
      <c r="L47" s="76">
        <f t="shared" si="11"/>
        <v>9.4469465966522446</v>
      </c>
      <c r="M47" s="88">
        <v>200</v>
      </c>
      <c r="N47" s="85">
        <v>2</v>
      </c>
      <c r="O47" s="87">
        <v>348.82</v>
      </c>
      <c r="P47" s="87">
        <v>336.4</v>
      </c>
      <c r="Q47" s="75">
        <f t="shared" si="12"/>
        <v>139.52800000000002</v>
      </c>
      <c r="R47" s="75">
        <f t="shared" si="13"/>
        <v>134.56</v>
      </c>
      <c r="S47" s="76">
        <f t="shared" si="14"/>
        <v>137.04400000000001</v>
      </c>
      <c r="T47" s="76">
        <f t="shared" si="15"/>
        <v>3.5129064889347807</v>
      </c>
    </row>
    <row r="48" spans="1:20" ht="15.75" customHeight="1">
      <c r="A48" s="72">
        <v>5</v>
      </c>
      <c r="B48" s="24">
        <v>46</v>
      </c>
      <c r="C48" s="56" t="s">
        <v>155</v>
      </c>
      <c r="D48" s="32" t="s">
        <v>57</v>
      </c>
      <c r="E48" s="85">
        <v>200</v>
      </c>
      <c r="F48" s="85">
        <v>2</v>
      </c>
      <c r="G48" s="86">
        <v>764.29</v>
      </c>
      <c r="H48" s="86">
        <v>852.19</v>
      </c>
      <c r="I48" s="75">
        <f t="shared" si="8"/>
        <v>305.71599999999995</v>
      </c>
      <c r="J48" s="75">
        <f t="shared" si="9"/>
        <v>340.87599999999998</v>
      </c>
      <c r="K48" s="76">
        <f t="shared" si="10"/>
        <v>323.29599999999994</v>
      </c>
      <c r="L48" s="76">
        <f t="shared" si="11"/>
        <v>24.861874426519027</v>
      </c>
      <c r="M48" s="88">
        <v>40</v>
      </c>
      <c r="N48" s="85">
        <v>2</v>
      </c>
      <c r="O48" s="87">
        <v>143.69999999999999</v>
      </c>
      <c r="P48" s="87">
        <v>147.4</v>
      </c>
      <c r="Q48" s="75">
        <f t="shared" si="12"/>
        <v>11.495999999999999</v>
      </c>
      <c r="R48" s="75">
        <f t="shared" si="13"/>
        <v>11.792</v>
      </c>
      <c r="S48" s="76">
        <f t="shared" si="14"/>
        <v>11.643999999999998</v>
      </c>
      <c r="T48" s="76">
        <f t="shared" si="15"/>
        <v>0.20930360723121888</v>
      </c>
    </row>
    <row r="49" spans="1:20" ht="15.75" customHeight="1">
      <c r="A49" s="72">
        <v>5</v>
      </c>
      <c r="B49" s="24">
        <v>47</v>
      </c>
      <c r="C49" s="56" t="s">
        <v>151</v>
      </c>
      <c r="D49" s="32" t="s">
        <v>49</v>
      </c>
      <c r="E49" s="85">
        <v>400</v>
      </c>
      <c r="F49" s="85">
        <v>1</v>
      </c>
      <c r="G49" s="86">
        <v>385.54</v>
      </c>
      <c r="H49" s="86">
        <v>386.5</v>
      </c>
      <c r="I49" s="75">
        <f t="shared" si="8"/>
        <v>154.21600000000001</v>
      </c>
      <c r="J49" s="75">
        <f t="shared" si="9"/>
        <v>154.6</v>
      </c>
      <c r="K49" s="76">
        <f t="shared" si="10"/>
        <v>154.40800000000002</v>
      </c>
      <c r="L49" s="76">
        <f t="shared" si="11"/>
        <v>0.27152900397562446</v>
      </c>
      <c r="M49" s="88">
        <v>200</v>
      </c>
      <c r="N49" s="85">
        <v>1</v>
      </c>
      <c r="O49" s="87">
        <v>537.5</v>
      </c>
      <c r="P49" s="87">
        <v>550.91</v>
      </c>
      <c r="Q49" s="75">
        <f t="shared" si="12"/>
        <v>107.5</v>
      </c>
      <c r="R49" s="75">
        <f t="shared" si="13"/>
        <v>110.182</v>
      </c>
      <c r="S49" s="76">
        <f t="shared" si="14"/>
        <v>108.84100000000001</v>
      </c>
      <c r="T49" s="76">
        <f t="shared" si="15"/>
        <v>1.896460387142322</v>
      </c>
    </row>
    <row r="50" spans="1:20" ht="15.75" customHeight="1">
      <c r="A50" s="72">
        <v>5</v>
      </c>
      <c r="B50" s="24">
        <v>48</v>
      </c>
      <c r="C50" s="56" t="s">
        <v>151</v>
      </c>
      <c r="D50" s="32" t="s">
        <v>57</v>
      </c>
      <c r="E50" s="85">
        <v>200</v>
      </c>
      <c r="F50" s="85">
        <v>1</v>
      </c>
      <c r="G50" s="86">
        <v>238.9</v>
      </c>
      <c r="H50" s="86">
        <v>236.56</v>
      </c>
      <c r="I50" s="75">
        <f t="shared" si="8"/>
        <v>47.78</v>
      </c>
      <c r="J50" s="75">
        <f t="shared" si="9"/>
        <v>47.311999999999998</v>
      </c>
      <c r="K50" s="76">
        <f t="shared" si="10"/>
        <v>47.545999999999999</v>
      </c>
      <c r="L50" s="76">
        <f t="shared" si="11"/>
        <v>0.33092597359530673</v>
      </c>
      <c r="M50" s="88">
        <v>40</v>
      </c>
      <c r="N50" s="85">
        <v>2</v>
      </c>
      <c r="O50" s="87">
        <v>332.17</v>
      </c>
      <c r="P50" s="87">
        <v>329.67</v>
      </c>
      <c r="Q50" s="75">
        <f t="shared" si="12"/>
        <v>26.573600000000003</v>
      </c>
      <c r="R50" s="75">
        <f t="shared" si="13"/>
        <v>26.373600000000003</v>
      </c>
      <c r="S50" s="76">
        <f t="shared" si="14"/>
        <v>26.473600000000005</v>
      </c>
      <c r="T50" s="76">
        <f t="shared" si="15"/>
        <v>0.141421356237309</v>
      </c>
    </row>
    <row r="51" spans="1:20" ht="15.75" customHeight="1">
      <c r="A51" s="72">
        <v>5</v>
      </c>
      <c r="B51" s="24">
        <v>49</v>
      </c>
      <c r="C51" s="56" t="s">
        <v>147</v>
      </c>
      <c r="D51" s="32" t="s">
        <v>49</v>
      </c>
      <c r="E51" s="85">
        <v>400</v>
      </c>
      <c r="F51" s="85">
        <v>1</v>
      </c>
      <c r="G51" s="86">
        <v>391.99</v>
      </c>
      <c r="H51" s="86">
        <v>383.94</v>
      </c>
      <c r="I51" s="75">
        <f t="shared" si="8"/>
        <v>156.79599999999999</v>
      </c>
      <c r="J51" s="75">
        <f t="shared" si="9"/>
        <v>153.57599999999999</v>
      </c>
      <c r="K51" s="76">
        <f t="shared" si="10"/>
        <v>155.18599999999998</v>
      </c>
      <c r="L51" s="76">
        <f t="shared" si="11"/>
        <v>2.2768838354206822</v>
      </c>
      <c r="M51" s="88">
        <v>200</v>
      </c>
      <c r="N51" s="85">
        <v>1</v>
      </c>
      <c r="O51" s="87">
        <v>318.97000000000003</v>
      </c>
      <c r="P51" s="87">
        <v>317</v>
      </c>
      <c r="Q51" s="75">
        <f t="shared" si="12"/>
        <v>63.794000000000004</v>
      </c>
      <c r="R51" s="75">
        <f t="shared" si="13"/>
        <v>63.4</v>
      </c>
      <c r="S51" s="76">
        <f t="shared" si="14"/>
        <v>63.597000000000001</v>
      </c>
      <c r="T51" s="76">
        <f t="shared" si="15"/>
        <v>0.27860007178750357</v>
      </c>
    </row>
    <row r="52" spans="1:20" ht="15.75" customHeight="1">
      <c r="A52" s="72">
        <v>5</v>
      </c>
      <c r="B52" s="24">
        <v>50</v>
      </c>
      <c r="C52" s="56" t="s">
        <v>147</v>
      </c>
      <c r="D52" s="32" t="s">
        <v>57</v>
      </c>
      <c r="E52" s="85">
        <v>200</v>
      </c>
      <c r="F52" s="85">
        <v>1</v>
      </c>
      <c r="G52" s="86">
        <v>118.15</v>
      </c>
      <c r="H52" s="86">
        <v>124.22</v>
      </c>
      <c r="I52" s="75">
        <f t="shared" si="8"/>
        <v>23.630000000000003</v>
      </c>
      <c r="J52" s="75">
        <f t="shared" si="9"/>
        <v>24.844000000000001</v>
      </c>
      <c r="K52" s="76">
        <f t="shared" si="10"/>
        <v>24.237000000000002</v>
      </c>
      <c r="L52" s="76">
        <f t="shared" si="11"/>
        <v>0.85842763236046771</v>
      </c>
      <c r="M52" s="88">
        <v>40</v>
      </c>
      <c r="N52" s="85">
        <v>2</v>
      </c>
      <c r="O52" s="87">
        <v>447.48</v>
      </c>
      <c r="P52" s="87">
        <v>448.3</v>
      </c>
      <c r="Q52" s="75">
        <f t="shared" si="12"/>
        <v>35.798400000000001</v>
      </c>
      <c r="R52" s="75">
        <f t="shared" si="13"/>
        <v>35.864000000000004</v>
      </c>
      <c r="S52" s="76">
        <f t="shared" si="14"/>
        <v>35.831200000000003</v>
      </c>
      <c r="T52" s="76">
        <f t="shared" si="15"/>
        <v>4.6386204845839947E-2</v>
      </c>
    </row>
    <row r="53" spans="1:20" ht="15.75" customHeight="1">
      <c r="A53" s="72">
        <v>5</v>
      </c>
      <c r="B53" s="24">
        <v>51</v>
      </c>
      <c r="C53" s="56" t="s">
        <v>154</v>
      </c>
      <c r="D53" s="32" t="s">
        <v>53</v>
      </c>
      <c r="E53" s="85">
        <v>400</v>
      </c>
      <c r="F53" s="85">
        <v>1</v>
      </c>
      <c r="G53" s="86">
        <v>572.67999999999995</v>
      </c>
      <c r="H53" s="86">
        <v>505.59</v>
      </c>
      <c r="I53" s="75">
        <f t="shared" si="8"/>
        <v>229.07199999999997</v>
      </c>
      <c r="J53" s="75">
        <f t="shared" si="9"/>
        <v>202.23599999999999</v>
      </c>
      <c r="K53" s="76">
        <f t="shared" si="10"/>
        <v>215.654</v>
      </c>
      <c r="L53" s="76">
        <f t="shared" si="11"/>
        <v>18.975917579922179</v>
      </c>
      <c r="M53" s="88">
        <v>200</v>
      </c>
      <c r="N53" s="85">
        <v>1</v>
      </c>
      <c r="O53" s="87">
        <v>518.57000000000005</v>
      </c>
      <c r="P53" s="87">
        <v>518.02</v>
      </c>
      <c r="Q53" s="75">
        <f t="shared" si="12"/>
        <v>103.71400000000001</v>
      </c>
      <c r="R53" s="75">
        <f t="shared" si="13"/>
        <v>103.60400000000001</v>
      </c>
      <c r="S53" s="76">
        <f t="shared" si="14"/>
        <v>103.65900000000002</v>
      </c>
      <c r="T53" s="76">
        <f t="shared" si="15"/>
        <v>7.7781745930519827E-2</v>
      </c>
    </row>
    <row r="54" spans="1:20" ht="15.75" customHeight="1">
      <c r="A54" s="72">
        <v>5</v>
      </c>
      <c r="B54" s="24">
        <v>52</v>
      </c>
      <c r="C54" s="56" t="s">
        <v>154</v>
      </c>
      <c r="D54" s="32" t="s">
        <v>57</v>
      </c>
      <c r="E54" s="85">
        <v>200</v>
      </c>
      <c r="F54" s="85">
        <v>1</v>
      </c>
      <c r="G54" s="86">
        <v>170.15</v>
      </c>
      <c r="H54" s="86">
        <v>175.89</v>
      </c>
      <c r="I54" s="75">
        <f t="shared" si="8"/>
        <v>34.03</v>
      </c>
      <c r="J54" s="75">
        <f t="shared" si="9"/>
        <v>35.177999999999997</v>
      </c>
      <c r="K54" s="76">
        <f t="shared" si="10"/>
        <v>34.603999999999999</v>
      </c>
      <c r="L54" s="76">
        <f t="shared" si="11"/>
        <v>0.81175858480215379</v>
      </c>
      <c r="M54" s="88">
        <v>40</v>
      </c>
      <c r="N54" s="85">
        <v>2</v>
      </c>
      <c r="O54" s="87">
        <v>587.04999999999995</v>
      </c>
      <c r="P54" s="87">
        <v>587.54999999999995</v>
      </c>
      <c r="Q54" s="75">
        <f t="shared" si="12"/>
        <v>46.963999999999999</v>
      </c>
      <c r="R54" s="75">
        <f t="shared" si="13"/>
        <v>47.003999999999991</v>
      </c>
      <c r="S54" s="76">
        <f t="shared" si="14"/>
        <v>46.983999999999995</v>
      </c>
      <c r="T54" s="76">
        <f t="shared" si="15"/>
        <v>2.8284271247456274E-2</v>
      </c>
    </row>
    <row r="55" spans="1:20" ht="15.75" customHeight="1">
      <c r="B55" s="24">
        <v>53</v>
      </c>
    </row>
    <row r="56" spans="1:20" ht="15.75" customHeight="1">
      <c r="B56" s="24">
        <v>54</v>
      </c>
    </row>
    <row r="57" spans="1:20" ht="15.75" customHeight="1">
      <c r="B57" s="24">
        <v>55</v>
      </c>
    </row>
    <row r="58" spans="1:20" ht="15.75" customHeight="1">
      <c r="B58" s="24">
        <v>56</v>
      </c>
    </row>
    <row r="59" spans="1:20" ht="15.75" customHeight="1">
      <c r="B59" s="24">
        <v>57</v>
      </c>
    </row>
    <row r="60" spans="1:20" ht="15.75" customHeight="1">
      <c r="B60" s="24">
        <v>58</v>
      </c>
    </row>
    <row r="61" spans="1:20" ht="15.75" customHeight="1">
      <c r="B61" s="24">
        <v>59</v>
      </c>
    </row>
    <row r="62" spans="1:20" ht="15.75" customHeight="1">
      <c r="B62" s="24">
        <v>60</v>
      </c>
    </row>
  </sheetData>
  <sortState ref="A3:T54">
    <sortCondition ref="A3:A54"/>
    <sortCondition ref="C3:C54"/>
  </sortState>
  <mergeCells count="8">
    <mergeCell ref="A1:A2"/>
    <mergeCell ref="B1:B2"/>
    <mergeCell ref="E1:L1"/>
    <mergeCell ref="M1:T1"/>
    <mergeCell ref="G2:H2"/>
    <mergeCell ref="I2:J2"/>
    <mergeCell ref="O2:P2"/>
    <mergeCell ref="Q2:R2"/>
  </mergeCells>
  <phoneticPr fontId="1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62"/>
  <sheetViews>
    <sheetView workbookViewId="0">
      <selection activeCell="C2" sqref="C2:D2"/>
    </sheetView>
  </sheetViews>
  <sheetFormatPr defaultColWidth="14.42578125" defaultRowHeight="15.75" customHeight="1"/>
  <cols>
    <col min="1" max="4" width="7.140625" customWidth="1"/>
    <col min="5" max="26" width="8" customWidth="1"/>
  </cols>
  <sheetData>
    <row r="1" spans="1:26" ht="15.75" customHeight="1">
      <c r="A1" s="127" t="s">
        <v>36</v>
      </c>
      <c r="B1" s="129" t="s">
        <v>37</v>
      </c>
      <c r="C1" s="23"/>
      <c r="D1" s="23"/>
      <c r="E1" s="134" t="s">
        <v>66</v>
      </c>
      <c r="F1" s="122"/>
      <c r="G1" s="122"/>
      <c r="H1" s="122"/>
      <c r="I1" s="122"/>
      <c r="J1" s="122"/>
      <c r="K1" s="122"/>
      <c r="L1" s="123"/>
      <c r="M1" s="134" t="s">
        <v>67</v>
      </c>
      <c r="N1" s="122"/>
      <c r="O1" s="122"/>
      <c r="P1" s="122"/>
      <c r="Q1" s="122"/>
      <c r="R1" s="122"/>
      <c r="S1" s="122"/>
      <c r="T1" s="123"/>
      <c r="U1" s="134" t="s">
        <v>68</v>
      </c>
      <c r="V1" s="122"/>
      <c r="W1" s="122"/>
      <c r="X1" s="122"/>
      <c r="Y1" s="122"/>
      <c r="Z1" s="123"/>
    </row>
    <row r="2" spans="1:26" ht="12.75">
      <c r="A2" s="128"/>
      <c r="B2" s="130"/>
      <c r="C2" s="23" t="s">
        <v>38</v>
      </c>
      <c r="D2" s="23" t="s">
        <v>39</v>
      </c>
      <c r="E2" s="22" t="s">
        <v>60</v>
      </c>
      <c r="F2" s="22" t="s">
        <v>61</v>
      </c>
      <c r="G2" s="133" t="s">
        <v>62</v>
      </c>
      <c r="H2" s="123"/>
      <c r="I2" s="133" t="s">
        <v>63</v>
      </c>
      <c r="J2" s="123"/>
      <c r="K2" s="23" t="s">
        <v>64</v>
      </c>
      <c r="L2" s="23" t="s">
        <v>65</v>
      </c>
      <c r="M2" s="22" t="s">
        <v>60</v>
      </c>
      <c r="N2" s="22" t="s">
        <v>61</v>
      </c>
      <c r="O2" s="133" t="s">
        <v>62</v>
      </c>
      <c r="P2" s="123"/>
      <c r="Q2" s="133" t="s">
        <v>63</v>
      </c>
      <c r="R2" s="123"/>
      <c r="S2" s="23" t="s">
        <v>64</v>
      </c>
      <c r="T2" s="23" t="s">
        <v>65</v>
      </c>
      <c r="U2" s="133" t="s">
        <v>69</v>
      </c>
      <c r="V2" s="123"/>
      <c r="W2" s="133" t="s">
        <v>70</v>
      </c>
      <c r="X2" s="123"/>
      <c r="Y2" s="23" t="s">
        <v>64</v>
      </c>
      <c r="Z2" s="23" t="s">
        <v>65</v>
      </c>
    </row>
    <row r="3" spans="1:26" ht="12.75">
      <c r="A3" s="8">
        <v>1</v>
      </c>
      <c r="B3" s="24">
        <v>1</v>
      </c>
      <c r="C3" s="9" t="s">
        <v>48</v>
      </c>
      <c r="D3" s="9" t="s">
        <v>49</v>
      </c>
      <c r="E3" s="37">
        <v>20</v>
      </c>
      <c r="F3" s="9">
        <v>1</v>
      </c>
      <c r="G3" s="38">
        <v>252.74440000000001</v>
      </c>
      <c r="H3" s="38">
        <v>251.69569999999999</v>
      </c>
      <c r="I3" s="27">
        <f t="shared" ref="I3:I34" si="0">G3*E3*F3/1000</f>
        <v>5.054888</v>
      </c>
      <c r="J3" s="27">
        <f t="shared" ref="J3:J34" si="1">H3*E3*F3/1000</f>
        <v>5.0339139999999993</v>
      </c>
      <c r="K3" s="28">
        <f t="shared" ref="K3:K34" si="2">AVERAGE(I3:J3)</f>
        <v>5.0444009999999997</v>
      </c>
      <c r="L3" s="28">
        <f t="shared" ref="L3:L34" si="3">STDEV(I3:J3)</f>
        <v>1.4830857628607154E-2</v>
      </c>
      <c r="M3" s="37">
        <v>2</v>
      </c>
      <c r="N3" s="9">
        <v>1</v>
      </c>
      <c r="O3" s="38">
        <v>325.10700000000003</v>
      </c>
      <c r="P3" s="38">
        <v>325.10700000000003</v>
      </c>
      <c r="Q3" s="39">
        <f t="shared" ref="Q3:Q34" si="4">O3*M3*N3/1000</f>
        <v>0.65021400000000007</v>
      </c>
      <c r="R3" s="39">
        <f t="shared" ref="R3:R34" si="5">P3*M3*N3/1000</f>
        <v>0.65021400000000007</v>
      </c>
      <c r="S3" s="40">
        <f t="shared" ref="S3:S34" si="6">AVERAGE(Q3:R3)</f>
        <v>0.65021400000000007</v>
      </c>
      <c r="T3" s="40">
        <f t="shared" ref="T3:T34" si="7">STDEV(Q3:R3)</f>
        <v>0</v>
      </c>
      <c r="U3" s="41">
        <f t="shared" ref="U3:U34" si="8">I3-Q3</f>
        <v>4.404674</v>
      </c>
      <c r="V3" s="41">
        <f t="shared" ref="V3:V34" si="9">J3-R3</f>
        <v>4.3836999999999993</v>
      </c>
      <c r="W3" s="39">
        <f t="shared" ref="W3:W34" si="10">U3*6.25</f>
        <v>27.5292125</v>
      </c>
      <c r="X3" s="39">
        <f t="shared" ref="X3:X34" si="11">V3*6.25</f>
        <v>27.398124999999997</v>
      </c>
      <c r="Y3" s="40">
        <f t="shared" ref="Y3:Y34" si="12">AVERAGE(W3:X3)</f>
        <v>27.463668749999997</v>
      </c>
      <c r="Z3" s="40">
        <f t="shared" ref="Z3:Z34" si="13">STDEV(W3:X3)</f>
        <v>9.2692860178793773E-2</v>
      </c>
    </row>
    <row r="4" spans="1:26" ht="12.75">
      <c r="A4" s="8">
        <v>1</v>
      </c>
      <c r="B4" s="24">
        <v>2</v>
      </c>
      <c r="C4" s="9" t="s">
        <v>48</v>
      </c>
      <c r="D4" s="9" t="s">
        <v>57</v>
      </c>
      <c r="E4" s="37">
        <v>20</v>
      </c>
      <c r="F4" s="9">
        <v>1</v>
      </c>
      <c r="G4" s="38">
        <v>261.1343</v>
      </c>
      <c r="H4" s="38">
        <v>260.0856</v>
      </c>
      <c r="I4" s="27">
        <f t="shared" si="0"/>
        <v>5.2226859999999995</v>
      </c>
      <c r="J4" s="27">
        <f t="shared" si="1"/>
        <v>5.2017119999999997</v>
      </c>
      <c r="K4" s="28">
        <f t="shared" si="2"/>
        <v>5.212199</v>
      </c>
      <c r="L4" s="28">
        <f t="shared" si="3"/>
        <v>1.4830857628606524E-2</v>
      </c>
      <c r="M4" s="37">
        <v>20</v>
      </c>
      <c r="N4" s="9">
        <v>1</v>
      </c>
      <c r="O4" s="38">
        <v>148.91999999999999</v>
      </c>
      <c r="P4" s="38">
        <v>148.91999999999999</v>
      </c>
      <c r="Q4" s="39">
        <f t="shared" si="4"/>
        <v>2.9783999999999997</v>
      </c>
      <c r="R4" s="39">
        <f t="shared" si="5"/>
        <v>2.9783999999999997</v>
      </c>
      <c r="S4" s="40">
        <f t="shared" si="6"/>
        <v>2.9783999999999997</v>
      </c>
      <c r="T4" s="40">
        <f t="shared" si="7"/>
        <v>0</v>
      </c>
      <c r="U4" s="41">
        <f t="shared" si="8"/>
        <v>2.2442859999999998</v>
      </c>
      <c r="V4" s="41">
        <f t="shared" si="9"/>
        <v>2.223312</v>
      </c>
      <c r="W4" s="39">
        <f t="shared" si="10"/>
        <v>14.026787499999999</v>
      </c>
      <c r="X4" s="39">
        <f t="shared" si="11"/>
        <v>13.8957</v>
      </c>
      <c r="Y4" s="40">
        <f t="shared" si="12"/>
        <v>13.96124375</v>
      </c>
      <c r="Z4" s="40">
        <f t="shared" si="13"/>
        <v>9.2692860178791248E-2</v>
      </c>
    </row>
    <row r="5" spans="1:26" ht="12.75">
      <c r="A5" s="8">
        <v>1</v>
      </c>
      <c r="B5" s="24">
        <v>3</v>
      </c>
      <c r="C5" s="9" t="s">
        <v>51</v>
      </c>
      <c r="D5" s="9" t="s">
        <v>49</v>
      </c>
      <c r="E5" s="37">
        <v>20</v>
      </c>
      <c r="F5" s="9">
        <v>1</v>
      </c>
      <c r="G5" s="38">
        <v>264.28050000000002</v>
      </c>
      <c r="H5" s="38">
        <v>268.47539999999998</v>
      </c>
      <c r="I5" s="27">
        <f t="shared" si="0"/>
        <v>5.2856100000000001</v>
      </c>
      <c r="J5" s="27">
        <f t="shared" si="1"/>
        <v>5.3695079999999997</v>
      </c>
      <c r="K5" s="28">
        <f t="shared" si="2"/>
        <v>5.3275589999999999</v>
      </c>
      <c r="L5" s="28">
        <f t="shared" si="3"/>
        <v>5.9324844727988671E-2</v>
      </c>
      <c r="M5" s="37">
        <v>2</v>
      </c>
      <c r="N5" s="9">
        <v>1</v>
      </c>
      <c r="O5" s="38">
        <v>364.9588</v>
      </c>
      <c r="P5" s="38">
        <v>362.86130000000003</v>
      </c>
      <c r="Q5" s="39">
        <f t="shared" si="4"/>
        <v>0.72991759999999994</v>
      </c>
      <c r="R5" s="39">
        <f t="shared" si="5"/>
        <v>0.72572260000000011</v>
      </c>
      <c r="S5" s="40">
        <f t="shared" si="6"/>
        <v>0.72782009999999997</v>
      </c>
      <c r="T5" s="40">
        <f t="shared" si="7"/>
        <v>2.9663129470774521E-3</v>
      </c>
      <c r="U5" s="41">
        <f t="shared" si="8"/>
        <v>4.5556923999999999</v>
      </c>
      <c r="V5" s="41">
        <f t="shared" si="9"/>
        <v>4.6437853999999996</v>
      </c>
      <c r="W5" s="39">
        <f t="shared" si="10"/>
        <v>28.473077499999999</v>
      </c>
      <c r="X5" s="39">
        <f t="shared" si="11"/>
        <v>29.023658749999999</v>
      </c>
      <c r="Y5" s="40">
        <f t="shared" si="12"/>
        <v>28.748368124999999</v>
      </c>
      <c r="Z5" s="40">
        <f t="shared" si="13"/>
        <v>0.38931973546916615</v>
      </c>
    </row>
    <row r="6" spans="1:26" ht="12.75">
      <c r="A6" s="8">
        <v>1</v>
      </c>
      <c r="B6" s="24">
        <v>4</v>
      </c>
      <c r="C6" s="9" t="s">
        <v>51</v>
      </c>
      <c r="D6" s="9" t="s">
        <v>57</v>
      </c>
      <c r="E6" s="37">
        <v>20</v>
      </c>
      <c r="F6" s="9">
        <v>1</v>
      </c>
      <c r="G6" s="38">
        <v>265.32920000000001</v>
      </c>
      <c r="H6" s="38">
        <v>264.28050000000002</v>
      </c>
      <c r="I6" s="27">
        <f t="shared" si="0"/>
        <v>5.3065840000000009</v>
      </c>
      <c r="J6" s="27">
        <f t="shared" si="1"/>
        <v>5.2856100000000001</v>
      </c>
      <c r="K6" s="28">
        <f t="shared" si="2"/>
        <v>5.2960970000000005</v>
      </c>
      <c r="L6" s="28">
        <f t="shared" si="3"/>
        <v>1.4830857628607154E-2</v>
      </c>
      <c r="M6" s="37">
        <v>20</v>
      </c>
      <c r="N6" s="9">
        <v>1</v>
      </c>
      <c r="O6" s="38">
        <v>177.23570000000001</v>
      </c>
      <c r="P6" s="38">
        <v>169.8946</v>
      </c>
      <c r="Q6" s="39">
        <f t="shared" si="4"/>
        <v>3.5447139999999999</v>
      </c>
      <c r="R6" s="39">
        <f t="shared" si="5"/>
        <v>3.3978919999999997</v>
      </c>
      <c r="S6" s="40">
        <f t="shared" si="6"/>
        <v>3.4713029999999998</v>
      </c>
      <c r="T6" s="40">
        <f t="shared" si="7"/>
        <v>0.10381883182737144</v>
      </c>
      <c r="U6" s="41">
        <f t="shared" si="8"/>
        <v>1.7618700000000009</v>
      </c>
      <c r="V6" s="41">
        <f t="shared" si="9"/>
        <v>1.8877180000000005</v>
      </c>
      <c r="W6" s="39">
        <f t="shared" si="10"/>
        <v>11.011687500000006</v>
      </c>
      <c r="X6" s="39">
        <f t="shared" si="11"/>
        <v>11.798237500000003</v>
      </c>
      <c r="Y6" s="40">
        <f t="shared" si="12"/>
        <v>11.404962500000003</v>
      </c>
      <c r="Z6" s="40">
        <f t="shared" si="13"/>
        <v>0.55617483874227647</v>
      </c>
    </row>
    <row r="7" spans="1:26" ht="12.75">
      <c r="A7" s="8">
        <v>1</v>
      </c>
      <c r="B7" s="24">
        <v>5</v>
      </c>
      <c r="C7" s="9" t="s">
        <v>52</v>
      </c>
      <c r="D7" s="9" t="s">
        <v>53</v>
      </c>
      <c r="E7" s="37">
        <v>20</v>
      </c>
      <c r="F7" s="9">
        <v>2</v>
      </c>
      <c r="G7" s="38">
        <v>190.86920000000001</v>
      </c>
      <c r="H7" s="38">
        <v>184.57689999999999</v>
      </c>
      <c r="I7" s="27">
        <f t="shared" si="0"/>
        <v>7.6347680000000002</v>
      </c>
      <c r="J7" s="27">
        <f t="shared" si="1"/>
        <v>7.383076</v>
      </c>
      <c r="K7" s="28">
        <f t="shared" si="2"/>
        <v>7.5089220000000001</v>
      </c>
      <c r="L7" s="28">
        <f t="shared" si="3"/>
        <v>0.17797311997040469</v>
      </c>
      <c r="M7" s="37">
        <v>2</v>
      </c>
      <c r="N7" s="9">
        <v>2</v>
      </c>
      <c r="O7" s="38">
        <v>179.33320000000001</v>
      </c>
      <c r="P7" s="38">
        <v>185.62559999999999</v>
      </c>
      <c r="Q7" s="39">
        <f t="shared" si="4"/>
        <v>0.71733279999999999</v>
      </c>
      <c r="R7" s="39">
        <f t="shared" si="5"/>
        <v>0.74250240000000001</v>
      </c>
      <c r="S7" s="40">
        <f t="shared" si="6"/>
        <v>0.72991760000000006</v>
      </c>
      <c r="T7" s="40">
        <f t="shared" si="7"/>
        <v>1.7797594839752937E-2</v>
      </c>
      <c r="U7" s="41">
        <f t="shared" si="8"/>
        <v>6.9174351999999999</v>
      </c>
      <c r="V7" s="41">
        <f t="shared" si="9"/>
        <v>6.6405735999999997</v>
      </c>
      <c r="W7" s="39">
        <f t="shared" si="10"/>
        <v>43.233969999999999</v>
      </c>
      <c r="X7" s="39">
        <f t="shared" si="11"/>
        <v>41.503585000000001</v>
      </c>
      <c r="Y7" s="40">
        <f t="shared" si="12"/>
        <v>42.3687775</v>
      </c>
      <c r="Z7" s="40">
        <f t="shared" si="13"/>
        <v>1.2235669675634828</v>
      </c>
    </row>
    <row r="8" spans="1:26" ht="12.75">
      <c r="A8" s="8">
        <v>1</v>
      </c>
      <c r="B8" s="24">
        <v>6</v>
      </c>
      <c r="C8" s="9" t="s">
        <v>52</v>
      </c>
      <c r="D8" s="9" t="s">
        <v>57</v>
      </c>
      <c r="E8" s="37">
        <v>20</v>
      </c>
      <c r="F8" s="9">
        <v>2</v>
      </c>
      <c r="G8" s="38">
        <v>264.28050000000002</v>
      </c>
      <c r="H8" s="38">
        <v>263.23180000000002</v>
      </c>
      <c r="I8" s="27">
        <f t="shared" si="0"/>
        <v>10.57122</v>
      </c>
      <c r="J8" s="27">
        <f t="shared" si="1"/>
        <v>10.529272000000001</v>
      </c>
      <c r="K8" s="28">
        <f t="shared" si="2"/>
        <v>10.550246000000001</v>
      </c>
      <c r="L8" s="28">
        <f t="shared" si="3"/>
        <v>2.9661715257213048E-2</v>
      </c>
      <c r="M8" s="37">
        <v>20</v>
      </c>
      <c r="N8" s="9">
        <v>2</v>
      </c>
      <c r="O8" s="38">
        <v>124.7991</v>
      </c>
      <c r="P8" s="38">
        <v>117.458</v>
      </c>
      <c r="Q8" s="39">
        <f t="shared" si="4"/>
        <v>4.9919640000000003</v>
      </c>
      <c r="R8" s="39">
        <f t="shared" si="5"/>
        <v>4.6983199999999998</v>
      </c>
      <c r="S8" s="40">
        <f t="shared" si="6"/>
        <v>4.8451420000000001</v>
      </c>
      <c r="T8" s="40">
        <f t="shared" si="7"/>
        <v>0.20763766365474287</v>
      </c>
      <c r="U8" s="41">
        <f t="shared" si="8"/>
        <v>5.579256</v>
      </c>
      <c r="V8" s="41">
        <f t="shared" si="9"/>
        <v>5.8309520000000008</v>
      </c>
      <c r="W8" s="39">
        <f t="shared" si="10"/>
        <v>34.870350000000002</v>
      </c>
      <c r="X8" s="39">
        <f t="shared" si="11"/>
        <v>36.443450000000006</v>
      </c>
      <c r="Y8" s="40">
        <f t="shared" si="12"/>
        <v>35.656900000000007</v>
      </c>
      <c r="Z8" s="40">
        <f t="shared" si="13"/>
        <v>1.1123496774845605</v>
      </c>
    </row>
    <row r="9" spans="1:26" ht="12.75">
      <c r="A9" s="8">
        <v>1</v>
      </c>
      <c r="B9" s="24">
        <v>7</v>
      </c>
      <c r="C9" s="9" t="s">
        <v>54</v>
      </c>
      <c r="D9" s="9" t="s">
        <v>49</v>
      </c>
      <c r="E9" s="37">
        <v>20</v>
      </c>
      <c r="F9" s="9">
        <v>1</v>
      </c>
      <c r="G9" s="38">
        <v>232.8185</v>
      </c>
      <c r="H9" s="38">
        <v>238.06219999999999</v>
      </c>
      <c r="I9" s="27">
        <f t="shared" si="0"/>
        <v>4.6563699999999999</v>
      </c>
      <c r="J9" s="27">
        <f t="shared" si="1"/>
        <v>4.7612439999999996</v>
      </c>
      <c r="K9" s="28">
        <f t="shared" si="2"/>
        <v>4.7088070000000002</v>
      </c>
      <c r="L9" s="28">
        <f t="shared" si="3"/>
        <v>7.4157116570157763E-2</v>
      </c>
      <c r="M9" s="37">
        <v>2</v>
      </c>
      <c r="N9" s="9">
        <v>1</v>
      </c>
      <c r="O9" s="38">
        <v>354.47149999999999</v>
      </c>
      <c r="P9" s="38">
        <v>374.3974</v>
      </c>
      <c r="Q9" s="39">
        <f t="shared" si="4"/>
        <v>0.70894299999999999</v>
      </c>
      <c r="R9" s="39">
        <f t="shared" si="5"/>
        <v>0.74879479999999998</v>
      </c>
      <c r="S9" s="40">
        <f t="shared" si="6"/>
        <v>0.72886889999999993</v>
      </c>
      <c r="T9" s="40">
        <f t="shared" si="7"/>
        <v>2.8179478022490049E-2</v>
      </c>
      <c r="U9" s="41">
        <f t="shared" si="8"/>
        <v>3.9474269999999998</v>
      </c>
      <c r="V9" s="41">
        <f t="shared" si="9"/>
        <v>4.0124491999999998</v>
      </c>
      <c r="W9" s="39">
        <f t="shared" si="10"/>
        <v>24.671418749999997</v>
      </c>
      <c r="X9" s="39">
        <f t="shared" si="11"/>
        <v>25.077807499999999</v>
      </c>
      <c r="Y9" s="40">
        <f t="shared" si="12"/>
        <v>24.874613124999996</v>
      </c>
      <c r="Z9" s="40">
        <f t="shared" si="13"/>
        <v>0.28736024092292556</v>
      </c>
    </row>
    <row r="10" spans="1:26" ht="12.75">
      <c r="A10" s="8">
        <v>1</v>
      </c>
      <c r="B10" s="24">
        <v>8</v>
      </c>
      <c r="C10" s="9" t="s">
        <v>54</v>
      </c>
      <c r="D10" s="9" t="s">
        <v>57</v>
      </c>
      <c r="E10" s="37">
        <v>20</v>
      </c>
      <c r="F10" s="9">
        <v>1</v>
      </c>
      <c r="G10" s="38">
        <v>232.8185</v>
      </c>
      <c r="H10" s="38">
        <v>238.06219999999999</v>
      </c>
      <c r="I10" s="27">
        <f t="shared" si="0"/>
        <v>4.6563699999999999</v>
      </c>
      <c r="J10" s="27">
        <f t="shared" si="1"/>
        <v>4.7612439999999996</v>
      </c>
      <c r="K10" s="28">
        <f t="shared" si="2"/>
        <v>4.7088070000000002</v>
      </c>
      <c r="L10" s="28">
        <f t="shared" si="3"/>
        <v>7.4157116570157763E-2</v>
      </c>
      <c r="M10" s="37">
        <v>20</v>
      </c>
      <c r="N10" s="9">
        <v>1</v>
      </c>
      <c r="O10" s="38">
        <v>147.87119999999999</v>
      </c>
      <c r="P10" s="38">
        <v>151.01740000000001</v>
      </c>
      <c r="Q10" s="39">
        <f t="shared" si="4"/>
        <v>2.9574240000000001</v>
      </c>
      <c r="R10" s="39">
        <f t="shared" si="5"/>
        <v>3.0203479999999998</v>
      </c>
      <c r="S10" s="40">
        <f t="shared" si="6"/>
        <v>2.9888859999999999</v>
      </c>
      <c r="T10" s="40">
        <f t="shared" si="7"/>
        <v>4.4493987099382147E-2</v>
      </c>
      <c r="U10" s="41">
        <f t="shared" si="8"/>
        <v>1.6989459999999998</v>
      </c>
      <c r="V10" s="41">
        <f t="shared" si="9"/>
        <v>1.7408959999999998</v>
      </c>
      <c r="W10" s="39">
        <f t="shared" si="10"/>
        <v>10.6184125</v>
      </c>
      <c r="X10" s="39">
        <f t="shared" si="11"/>
        <v>10.880599999999999</v>
      </c>
      <c r="Y10" s="40">
        <f t="shared" si="12"/>
        <v>10.74950625</v>
      </c>
      <c r="Z10" s="40">
        <f t="shared" si="13"/>
        <v>0.18539455919234762</v>
      </c>
    </row>
    <row r="11" spans="1:26" ht="12.75">
      <c r="A11" s="8">
        <v>1</v>
      </c>
      <c r="B11" s="24">
        <v>9</v>
      </c>
      <c r="C11" s="9" t="s">
        <v>55</v>
      </c>
      <c r="D11" s="9" t="s">
        <v>49</v>
      </c>
      <c r="E11" s="37">
        <v>20</v>
      </c>
      <c r="F11" s="9">
        <v>1</v>
      </c>
      <c r="G11" s="38">
        <v>187.72300000000001</v>
      </c>
      <c r="H11" s="38">
        <v>194.0154</v>
      </c>
      <c r="I11" s="27">
        <f t="shared" si="0"/>
        <v>3.7544599999999999</v>
      </c>
      <c r="J11" s="27">
        <f t="shared" si="1"/>
        <v>3.8803079999999999</v>
      </c>
      <c r="K11" s="28">
        <f t="shared" si="2"/>
        <v>3.8173839999999997</v>
      </c>
      <c r="L11" s="28">
        <f t="shared" si="3"/>
        <v>8.8987974198764599E-2</v>
      </c>
      <c r="M11" s="37">
        <v>2</v>
      </c>
      <c r="N11" s="9">
        <v>1</v>
      </c>
      <c r="O11" s="38">
        <v>330.35059999999999</v>
      </c>
      <c r="P11" s="38">
        <v>320.91199999999998</v>
      </c>
      <c r="Q11" s="39">
        <f t="shared" si="4"/>
        <v>0.66070119999999999</v>
      </c>
      <c r="R11" s="39">
        <f t="shared" si="5"/>
        <v>0.64182399999999995</v>
      </c>
      <c r="S11" s="40">
        <f t="shared" si="6"/>
        <v>0.65126259999999991</v>
      </c>
      <c r="T11" s="40">
        <f t="shared" si="7"/>
        <v>1.3348196129814721E-2</v>
      </c>
      <c r="U11" s="41">
        <f t="shared" si="8"/>
        <v>3.0937587999999998</v>
      </c>
      <c r="V11" s="41">
        <f t="shared" si="9"/>
        <v>3.2384839999999997</v>
      </c>
      <c r="W11" s="39">
        <f t="shared" si="10"/>
        <v>19.3359925</v>
      </c>
      <c r="X11" s="39">
        <f t="shared" si="11"/>
        <v>20.240524999999998</v>
      </c>
      <c r="Y11" s="40">
        <f t="shared" si="12"/>
        <v>19.788258749999997</v>
      </c>
      <c r="Z11" s="40">
        <f t="shared" si="13"/>
        <v>0.63960106455361965</v>
      </c>
    </row>
    <row r="12" spans="1:26" ht="12.75">
      <c r="A12" s="8">
        <v>1</v>
      </c>
      <c r="B12" s="24">
        <v>10</v>
      </c>
      <c r="C12" s="9" t="s">
        <v>55</v>
      </c>
      <c r="D12" s="9" t="s">
        <v>57</v>
      </c>
      <c r="E12" s="37">
        <v>20</v>
      </c>
      <c r="F12" s="9">
        <v>1</v>
      </c>
      <c r="G12" s="38">
        <v>181.4307</v>
      </c>
      <c r="H12" s="38">
        <v>180.3819</v>
      </c>
      <c r="I12" s="27">
        <f t="shared" si="0"/>
        <v>3.6286140000000002</v>
      </c>
      <c r="J12" s="27">
        <f t="shared" si="1"/>
        <v>3.6076380000000001</v>
      </c>
      <c r="K12" s="28">
        <f t="shared" si="2"/>
        <v>3.6181260000000002</v>
      </c>
      <c r="L12" s="28">
        <f t="shared" si="3"/>
        <v>1.4832271842169096E-2</v>
      </c>
      <c r="M12" s="37">
        <v>20</v>
      </c>
      <c r="N12" s="9">
        <v>1</v>
      </c>
      <c r="O12" s="38">
        <v>118.5067</v>
      </c>
      <c r="P12" s="38">
        <v>114.31180000000001</v>
      </c>
      <c r="Q12" s="39">
        <f t="shared" si="4"/>
        <v>2.3701340000000002</v>
      </c>
      <c r="R12" s="39">
        <f t="shared" si="5"/>
        <v>2.2862359999999997</v>
      </c>
      <c r="S12" s="40">
        <f t="shared" si="6"/>
        <v>2.3281849999999999</v>
      </c>
      <c r="T12" s="40">
        <f t="shared" si="7"/>
        <v>5.9324844727989302E-2</v>
      </c>
      <c r="U12" s="41">
        <f t="shared" si="8"/>
        <v>1.25848</v>
      </c>
      <c r="V12" s="41">
        <f t="shared" si="9"/>
        <v>1.3214020000000004</v>
      </c>
      <c r="W12" s="39">
        <f t="shared" si="10"/>
        <v>7.8654999999999999</v>
      </c>
      <c r="X12" s="39">
        <f t="shared" si="11"/>
        <v>8.2587625000000031</v>
      </c>
      <c r="Y12" s="40">
        <f t="shared" si="12"/>
        <v>8.062131250000002</v>
      </c>
      <c r="Z12" s="40">
        <f t="shared" si="13"/>
        <v>0.27807858053637691</v>
      </c>
    </row>
    <row r="13" spans="1:26" ht="12.75">
      <c r="A13" s="8">
        <v>1</v>
      </c>
      <c r="B13" s="24">
        <v>11</v>
      </c>
      <c r="C13" s="9" t="s">
        <v>56</v>
      </c>
      <c r="D13" s="9" t="s">
        <v>49</v>
      </c>
      <c r="E13" s="37">
        <v>20</v>
      </c>
      <c r="F13" s="9">
        <v>1</v>
      </c>
      <c r="G13" s="38">
        <v>270.5729</v>
      </c>
      <c r="H13" s="38">
        <v>270.5729</v>
      </c>
      <c r="I13" s="27">
        <f t="shared" si="0"/>
        <v>5.4114580000000005</v>
      </c>
      <c r="J13" s="27">
        <f t="shared" si="1"/>
        <v>5.4114580000000005</v>
      </c>
      <c r="K13" s="28">
        <f t="shared" si="2"/>
        <v>5.4114580000000005</v>
      </c>
      <c r="L13" s="28">
        <f t="shared" si="3"/>
        <v>0</v>
      </c>
      <c r="M13" s="37">
        <v>2</v>
      </c>
      <c r="N13" s="9">
        <v>1</v>
      </c>
      <c r="O13" s="38">
        <v>434.17509999999999</v>
      </c>
      <c r="P13" s="38">
        <v>435.22379999999998</v>
      </c>
      <c r="Q13" s="39">
        <f t="shared" si="4"/>
        <v>0.86835019999999996</v>
      </c>
      <c r="R13" s="39">
        <f t="shared" si="5"/>
        <v>0.87044759999999999</v>
      </c>
      <c r="S13" s="40">
        <f t="shared" si="6"/>
        <v>0.86939889999999997</v>
      </c>
      <c r="T13" s="40">
        <f t="shared" si="7"/>
        <v>1.483085762860684E-3</v>
      </c>
      <c r="U13" s="41">
        <f t="shared" si="8"/>
        <v>4.5431078000000005</v>
      </c>
      <c r="V13" s="41">
        <f t="shared" si="9"/>
        <v>4.5410104000000002</v>
      </c>
      <c r="W13" s="39">
        <f t="shared" si="10"/>
        <v>28.394423750000001</v>
      </c>
      <c r="X13" s="39">
        <f t="shared" si="11"/>
        <v>28.381315000000001</v>
      </c>
      <c r="Y13" s="40">
        <f t="shared" si="12"/>
        <v>28.387869375000001</v>
      </c>
      <c r="Z13" s="40">
        <f t="shared" si="13"/>
        <v>9.2692860178796282E-3</v>
      </c>
    </row>
    <row r="14" spans="1:26" ht="12.75">
      <c r="A14" s="8">
        <v>1</v>
      </c>
      <c r="B14" s="24">
        <v>12</v>
      </c>
      <c r="C14" s="9" t="s">
        <v>56</v>
      </c>
      <c r="D14" s="9" t="s">
        <v>57</v>
      </c>
      <c r="E14" s="37">
        <v>20</v>
      </c>
      <c r="F14" s="9">
        <v>1</v>
      </c>
      <c r="G14" s="38">
        <v>271.6216</v>
      </c>
      <c r="H14" s="38">
        <v>267.42669999999998</v>
      </c>
      <c r="I14" s="27">
        <f t="shared" si="0"/>
        <v>5.4324319999999995</v>
      </c>
      <c r="J14" s="27">
        <f t="shared" si="1"/>
        <v>5.3485339999999999</v>
      </c>
      <c r="K14" s="28">
        <f t="shared" si="2"/>
        <v>5.3904829999999997</v>
      </c>
      <c r="L14" s="28">
        <f t="shared" si="3"/>
        <v>5.9324844727988671E-2</v>
      </c>
      <c r="M14" s="37">
        <v>20</v>
      </c>
      <c r="N14" s="9">
        <v>1</v>
      </c>
      <c r="O14" s="38">
        <v>185.62559999999999</v>
      </c>
      <c r="P14" s="38">
        <v>175.13630000000001</v>
      </c>
      <c r="Q14" s="39">
        <f t="shared" si="4"/>
        <v>3.7125119999999998</v>
      </c>
      <c r="R14" s="39">
        <f t="shared" si="5"/>
        <v>3.502726</v>
      </c>
      <c r="S14" s="40">
        <f t="shared" si="6"/>
        <v>3.6076189999999997</v>
      </c>
      <c r="T14" s="40">
        <f t="shared" si="7"/>
        <v>0.14834110319800092</v>
      </c>
      <c r="U14" s="41">
        <f t="shared" si="8"/>
        <v>1.7199199999999997</v>
      </c>
      <c r="V14" s="41">
        <f t="shared" si="9"/>
        <v>1.8458079999999999</v>
      </c>
      <c r="W14" s="39">
        <f t="shared" si="10"/>
        <v>10.749499999999998</v>
      </c>
      <c r="X14" s="39">
        <f t="shared" si="11"/>
        <v>11.536299999999999</v>
      </c>
      <c r="Y14" s="40">
        <f t="shared" si="12"/>
        <v>11.142899999999997</v>
      </c>
      <c r="Z14" s="40">
        <f t="shared" si="13"/>
        <v>0.5563516154375765</v>
      </c>
    </row>
    <row r="15" spans="1:26" ht="12.75">
      <c r="A15" s="24">
        <v>2</v>
      </c>
      <c r="B15" s="24">
        <v>13</v>
      </c>
      <c r="C15" s="24" t="s">
        <v>54</v>
      </c>
      <c r="D15" s="24" t="s">
        <v>49</v>
      </c>
      <c r="E15" s="37">
        <v>20</v>
      </c>
      <c r="F15" s="24">
        <v>1</v>
      </c>
      <c r="G15" s="38">
        <v>229.67230000000001</v>
      </c>
      <c r="H15" s="38">
        <v>227.57490000000001</v>
      </c>
      <c r="I15" s="27">
        <f t="shared" si="0"/>
        <v>4.5934460000000001</v>
      </c>
      <c r="J15" s="27">
        <f t="shared" si="1"/>
        <v>4.5514980000000005</v>
      </c>
      <c r="K15" s="28">
        <f t="shared" si="2"/>
        <v>4.5724720000000003</v>
      </c>
      <c r="L15" s="28">
        <f t="shared" si="3"/>
        <v>2.9661715257213051E-2</v>
      </c>
      <c r="M15" s="37">
        <v>2</v>
      </c>
      <c r="N15" s="24">
        <v>1</v>
      </c>
      <c r="O15" s="38">
        <v>225.47739999999999</v>
      </c>
      <c r="P15" s="38">
        <v>233.8673</v>
      </c>
      <c r="Q15" s="39">
        <f t="shared" si="4"/>
        <v>0.45095479999999999</v>
      </c>
      <c r="R15" s="39">
        <f t="shared" si="5"/>
        <v>0.4677346</v>
      </c>
      <c r="S15" s="40">
        <f t="shared" si="6"/>
        <v>0.45934469999999999</v>
      </c>
      <c r="T15" s="40">
        <f t="shared" si="7"/>
        <v>1.1865110366954038E-2</v>
      </c>
      <c r="U15" s="41">
        <f t="shared" si="8"/>
        <v>4.1424912000000003</v>
      </c>
      <c r="V15" s="41">
        <f t="shared" si="9"/>
        <v>4.0837634000000005</v>
      </c>
      <c r="W15" s="39">
        <f t="shared" si="10"/>
        <v>25.89057</v>
      </c>
      <c r="X15" s="39">
        <f t="shared" si="11"/>
        <v>25.523521250000002</v>
      </c>
      <c r="Y15" s="40">
        <f t="shared" si="12"/>
        <v>25.707045624999999</v>
      </c>
      <c r="Z15" s="40">
        <f t="shared" si="13"/>
        <v>0.25954266015104482</v>
      </c>
    </row>
    <row r="16" spans="1:26" ht="12.75">
      <c r="A16" s="24">
        <v>2</v>
      </c>
      <c r="B16" s="24">
        <v>14</v>
      </c>
      <c r="C16" s="24" t="s">
        <v>54</v>
      </c>
      <c r="D16" s="24" t="s">
        <v>57</v>
      </c>
      <c r="E16" s="37">
        <v>20</v>
      </c>
      <c r="F16" s="24">
        <v>1</v>
      </c>
      <c r="G16" s="38">
        <v>245.40350000000001</v>
      </c>
      <c r="H16" s="38">
        <v>240.15969999999999</v>
      </c>
      <c r="I16" s="27">
        <f t="shared" si="0"/>
        <v>4.9080699999999995</v>
      </c>
      <c r="J16" s="27">
        <f t="shared" si="1"/>
        <v>4.8031939999999995</v>
      </c>
      <c r="K16" s="28">
        <f t="shared" si="2"/>
        <v>4.8556319999999999</v>
      </c>
      <c r="L16" s="28">
        <f t="shared" si="3"/>
        <v>7.4158530783720339E-2</v>
      </c>
      <c r="M16" s="37">
        <v>20</v>
      </c>
      <c r="N16" s="24">
        <v>1</v>
      </c>
      <c r="O16" s="38">
        <v>166.7484</v>
      </c>
      <c r="P16" s="38">
        <v>168.8459</v>
      </c>
      <c r="Q16" s="39">
        <f t="shared" si="4"/>
        <v>3.3349679999999999</v>
      </c>
      <c r="R16" s="39">
        <f t="shared" si="5"/>
        <v>3.3769180000000003</v>
      </c>
      <c r="S16" s="40">
        <f t="shared" si="6"/>
        <v>3.3559429999999999</v>
      </c>
      <c r="T16" s="40">
        <f t="shared" si="7"/>
        <v>2.9663129470775935E-2</v>
      </c>
      <c r="U16" s="41">
        <f t="shared" si="8"/>
        <v>1.5731019999999996</v>
      </c>
      <c r="V16" s="41">
        <f t="shared" si="9"/>
        <v>1.4262759999999992</v>
      </c>
      <c r="W16" s="39">
        <f t="shared" si="10"/>
        <v>9.831887499999997</v>
      </c>
      <c r="X16" s="39">
        <f t="shared" si="11"/>
        <v>8.9142249999999947</v>
      </c>
      <c r="Y16" s="40">
        <f t="shared" si="12"/>
        <v>9.3730562499999959</v>
      </c>
      <c r="Z16" s="40">
        <f t="shared" si="13"/>
        <v>0.64888537659060175</v>
      </c>
    </row>
    <row r="17" spans="1:26" ht="12.75">
      <c r="A17" s="24">
        <v>2</v>
      </c>
      <c r="B17" s="24">
        <v>15</v>
      </c>
      <c r="C17" s="24" t="s">
        <v>56</v>
      </c>
      <c r="D17" s="24" t="s">
        <v>49</v>
      </c>
      <c r="E17" s="37">
        <v>20</v>
      </c>
      <c r="F17" s="24">
        <v>1</v>
      </c>
      <c r="G17" s="38">
        <v>287.3526</v>
      </c>
      <c r="H17" s="38">
        <v>291.54750000000001</v>
      </c>
      <c r="I17" s="27">
        <f t="shared" si="0"/>
        <v>5.747052</v>
      </c>
      <c r="J17" s="27">
        <f t="shared" si="1"/>
        <v>5.8309500000000005</v>
      </c>
      <c r="K17" s="28">
        <f t="shared" si="2"/>
        <v>5.7890010000000007</v>
      </c>
      <c r="L17" s="28">
        <f t="shared" si="3"/>
        <v>5.9324844727989295E-2</v>
      </c>
      <c r="M17" s="37">
        <v>2</v>
      </c>
      <c r="N17" s="24">
        <v>1</v>
      </c>
      <c r="O17" s="38">
        <v>371.25119999999998</v>
      </c>
      <c r="P17" s="38">
        <v>391.1771</v>
      </c>
      <c r="Q17" s="39">
        <f t="shared" si="4"/>
        <v>0.74250240000000001</v>
      </c>
      <c r="R17" s="39">
        <f t="shared" si="5"/>
        <v>0.7823542</v>
      </c>
      <c r="S17" s="40">
        <f t="shared" si="6"/>
        <v>0.76242830000000006</v>
      </c>
      <c r="T17" s="40">
        <f t="shared" si="7"/>
        <v>2.8179478022490049E-2</v>
      </c>
      <c r="U17" s="41">
        <f t="shared" si="8"/>
        <v>5.0045495999999998</v>
      </c>
      <c r="V17" s="41">
        <f t="shared" si="9"/>
        <v>5.0485958000000002</v>
      </c>
      <c r="W17" s="39">
        <f t="shared" si="10"/>
        <v>31.278434999999998</v>
      </c>
      <c r="X17" s="39">
        <f t="shared" si="11"/>
        <v>31.55372375</v>
      </c>
      <c r="Y17" s="40">
        <f t="shared" si="12"/>
        <v>31.416079374999999</v>
      </c>
      <c r="Z17" s="40">
        <f t="shared" si="13"/>
        <v>0.19465854190936918</v>
      </c>
    </row>
    <row r="18" spans="1:26" ht="12.75">
      <c r="A18" s="24">
        <v>2</v>
      </c>
      <c r="B18" s="24">
        <v>16</v>
      </c>
      <c r="C18" s="24" t="s">
        <v>56</v>
      </c>
      <c r="D18" s="24" t="s">
        <v>57</v>
      </c>
      <c r="E18" s="37">
        <v>20</v>
      </c>
      <c r="F18" s="24">
        <v>1</v>
      </c>
      <c r="G18" s="38">
        <v>328.25310000000002</v>
      </c>
      <c r="H18" s="38">
        <v>326.15570000000002</v>
      </c>
      <c r="I18" s="27">
        <f t="shared" si="0"/>
        <v>6.5650620000000002</v>
      </c>
      <c r="J18" s="27">
        <f t="shared" si="1"/>
        <v>6.5231140000000005</v>
      </c>
      <c r="K18" s="28">
        <f t="shared" si="2"/>
        <v>6.5440880000000003</v>
      </c>
      <c r="L18" s="28">
        <f t="shared" si="3"/>
        <v>2.9661715257213051E-2</v>
      </c>
      <c r="M18" s="37">
        <v>20</v>
      </c>
      <c r="N18" s="24">
        <v>1</v>
      </c>
      <c r="O18" s="38">
        <v>229.67230000000001</v>
      </c>
      <c r="P18" s="38">
        <v>234.916</v>
      </c>
      <c r="Q18" s="39">
        <f t="shared" si="4"/>
        <v>4.5934460000000001</v>
      </c>
      <c r="R18" s="39">
        <f t="shared" si="5"/>
        <v>4.6983199999999998</v>
      </c>
      <c r="S18" s="40">
        <f t="shared" si="6"/>
        <v>4.6458829999999995</v>
      </c>
      <c r="T18" s="40">
        <f t="shared" si="7"/>
        <v>7.4157116570157763E-2</v>
      </c>
      <c r="U18" s="41">
        <f t="shared" si="8"/>
        <v>1.971616</v>
      </c>
      <c r="V18" s="41">
        <f t="shared" si="9"/>
        <v>1.8247940000000007</v>
      </c>
      <c r="W18" s="39">
        <f t="shared" si="10"/>
        <v>12.3226</v>
      </c>
      <c r="X18" s="39">
        <f t="shared" si="11"/>
        <v>11.404962500000003</v>
      </c>
      <c r="Y18" s="40">
        <f t="shared" si="12"/>
        <v>11.863781250000002</v>
      </c>
      <c r="Z18" s="40">
        <f t="shared" si="13"/>
        <v>0.64886769892106777</v>
      </c>
    </row>
    <row r="19" spans="1:26" ht="12.75">
      <c r="A19" s="8">
        <v>3</v>
      </c>
      <c r="B19" s="24">
        <v>17</v>
      </c>
      <c r="C19" s="9" t="s">
        <v>48</v>
      </c>
      <c r="D19" s="9" t="s">
        <v>49</v>
      </c>
      <c r="E19" s="37">
        <v>20</v>
      </c>
      <c r="F19" s="9">
        <v>1</v>
      </c>
      <c r="G19" s="38">
        <v>219.185</v>
      </c>
      <c r="H19" s="38">
        <v>227.01349999999999</v>
      </c>
      <c r="I19" s="27">
        <f t="shared" si="0"/>
        <v>4.3837000000000002</v>
      </c>
      <c r="J19" s="27">
        <f t="shared" si="1"/>
        <v>4.5402699999999996</v>
      </c>
      <c r="K19" s="28">
        <f t="shared" si="2"/>
        <v>4.4619850000000003</v>
      </c>
      <c r="L19" s="28">
        <f t="shared" si="3"/>
        <v>0.11071170873037735</v>
      </c>
      <c r="M19" s="37">
        <v>2</v>
      </c>
      <c r="N19" s="9">
        <v>1</v>
      </c>
      <c r="O19" s="38">
        <v>270.5729</v>
      </c>
      <c r="P19" s="38">
        <v>269.52420000000001</v>
      </c>
      <c r="Q19" s="39">
        <f t="shared" si="4"/>
        <v>0.54114580000000001</v>
      </c>
      <c r="R19" s="39">
        <f t="shared" si="5"/>
        <v>0.53904839999999998</v>
      </c>
      <c r="S19" s="40">
        <f t="shared" si="6"/>
        <v>0.5400971</v>
      </c>
      <c r="T19" s="40">
        <f t="shared" si="7"/>
        <v>1.483085762860684E-3</v>
      </c>
      <c r="U19" s="41">
        <f t="shared" si="8"/>
        <v>3.8425542000000004</v>
      </c>
      <c r="V19" s="41">
        <f t="shared" si="9"/>
        <v>4.0012215999999992</v>
      </c>
      <c r="W19" s="39">
        <f t="shared" si="10"/>
        <v>24.015963750000001</v>
      </c>
      <c r="X19" s="39">
        <f t="shared" si="11"/>
        <v>25.007634999999993</v>
      </c>
      <c r="Y19" s="40">
        <f t="shared" si="12"/>
        <v>24.511799374999995</v>
      </c>
      <c r="Z19" s="40">
        <f t="shared" si="13"/>
        <v>0.70121746558273479</v>
      </c>
    </row>
    <row r="20" spans="1:26" ht="12.75">
      <c r="A20" s="24">
        <v>3</v>
      </c>
      <c r="B20" s="24">
        <v>18</v>
      </c>
      <c r="C20" s="9" t="s">
        <v>48</v>
      </c>
      <c r="D20" s="9" t="s">
        <v>57</v>
      </c>
      <c r="E20" s="37">
        <v>20</v>
      </c>
      <c r="F20" s="9">
        <v>1</v>
      </c>
      <c r="G20" s="38">
        <v>265.32920000000001</v>
      </c>
      <c r="H20" s="38">
        <v>265.32920000000001</v>
      </c>
      <c r="I20" s="27">
        <f t="shared" si="0"/>
        <v>5.3065840000000009</v>
      </c>
      <c r="J20" s="27">
        <f t="shared" si="1"/>
        <v>5.3065840000000009</v>
      </c>
      <c r="K20" s="28">
        <f t="shared" si="2"/>
        <v>5.3065840000000009</v>
      </c>
      <c r="L20" s="28">
        <f t="shared" si="3"/>
        <v>0</v>
      </c>
      <c r="M20" s="37">
        <v>10</v>
      </c>
      <c r="N20" s="9">
        <v>2</v>
      </c>
      <c r="O20" s="38">
        <v>155.2124</v>
      </c>
      <c r="P20" s="38">
        <v>152.06620000000001</v>
      </c>
      <c r="Q20" s="39">
        <f t="shared" si="4"/>
        <v>3.1042480000000001</v>
      </c>
      <c r="R20" s="39">
        <f t="shared" si="5"/>
        <v>3.0413239999999999</v>
      </c>
      <c r="S20" s="40">
        <f t="shared" si="6"/>
        <v>3.0727859999999998</v>
      </c>
      <c r="T20" s="40">
        <f t="shared" si="7"/>
        <v>4.4493987099382459E-2</v>
      </c>
      <c r="U20" s="41">
        <f t="shared" si="8"/>
        <v>2.2023360000000007</v>
      </c>
      <c r="V20" s="41">
        <f t="shared" si="9"/>
        <v>2.2652600000000009</v>
      </c>
      <c r="W20" s="39">
        <f t="shared" si="10"/>
        <v>13.764600000000005</v>
      </c>
      <c r="X20" s="39">
        <f t="shared" si="11"/>
        <v>14.157875000000006</v>
      </c>
      <c r="Y20" s="40">
        <f t="shared" si="12"/>
        <v>13.961237500000006</v>
      </c>
      <c r="Z20" s="40">
        <f t="shared" si="13"/>
        <v>0.27808741937114012</v>
      </c>
    </row>
    <row r="21" spans="1:26" ht="12.75">
      <c r="A21" s="24">
        <v>3</v>
      </c>
      <c r="B21" s="24">
        <v>19</v>
      </c>
      <c r="C21" s="9" t="s">
        <v>51</v>
      </c>
      <c r="D21" s="9" t="s">
        <v>49</v>
      </c>
      <c r="E21" s="37">
        <v>20</v>
      </c>
      <c r="F21" s="9">
        <v>1</v>
      </c>
      <c r="G21" s="38">
        <v>265.32920000000001</v>
      </c>
      <c r="H21" s="38">
        <v>267.42669999999998</v>
      </c>
      <c r="I21" s="27">
        <f t="shared" si="0"/>
        <v>5.3065840000000009</v>
      </c>
      <c r="J21" s="27">
        <f t="shared" si="1"/>
        <v>5.3485339999999999</v>
      </c>
      <c r="K21" s="28">
        <f t="shared" si="2"/>
        <v>5.3275590000000008</v>
      </c>
      <c r="L21" s="28">
        <f t="shared" si="3"/>
        <v>2.9663129470774995E-2</v>
      </c>
      <c r="M21" s="37">
        <v>2</v>
      </c>
      <c r="N21" s="9">
        <v>1</v>
      </c>
      <c r="O21" s="38">
        <v>354.47149999999999</v>
      </c>
      <c r="P21" s="38">
        <v>362.86130000000003</v>
      </c>
      <c r="Q21" s="39">
        <f t="shared" si="4"/>
        <v>0.70894299999999999</v>
      </c>
      <c r="R21" s="39">
        <f t="shared" si="5"/>
        <v>0.72572260000000011</v>
      </c>
      <c r="S21" s="40">
        <f t="shared" si="6"/>
        <v>0.7173328000000001</v>
      </c>
      <c r="T21" s="40">
        <f t="shared" si="7"/>
        <v>1.1864968945597874E-2</v>
      </c>
      <c r="U21" s="41">
        <f t="shared" si="8"/>
        <v>4.5976410000000012</v>
      </c>
      <c r="V21" s="41">
        <f t="shared" si="9"/>
        <v>4.6228113999999998</v>
      </c>
      <c r="W21" s="39">
        <f t="shared" si="10"/>
        <v>28.735256250000006</v>
      </c>
      <c r="X21" s="39">
        <f t="shared" si="11"/>
        <v>28.89257125</v>
      </c>
      <c r="Y21" s="40">
        <f t="shared" si="12"/>
        <v>28.813913750000005</v>
      </c>
      <c r="Z21" s="40">
        <f t="shared" si="13"/>
        <v>0.11123850328235707</v>
      </c>
    </row>
    <row r="22" spans="1:26" ht="12.75">
      <c r="A22" s="24">
        <v>3</v>
      </c>
      <c r="B22" s="24">
        <v>20</v>
      </c>
      <c r="C22" s="9" t="s">
        <v>51</v>
      </c>
      <c r="D22" s="9" t="s">
        <v>57</v>
      </c>
      <c r="E22" s="37">
        <v>20</v>
      </c>
      <c r="F22" s="9">
        <v>1</v>
      </c>
      <c r="G22" s="38">
        <v>281.06020000000001</v>
      </c>
      <c r="H22" s="38">
        <v>281.06020000000001</v>
      </c>
      <c r="I22" s="27">
        <f t="shared" si="0"/>
        <v>5.6212039999999996</v>
      </c>
      <c r="J22" s="27">
        <f t="shared" si="1"/>
        <v>5.6212039999999996</v>
      </c>
      <c r="K22" s="28">
        <f t="shared" si="2"/>
        <v>5.6212039999999996</v>
      </c>
      <c r="L22" s="28">
        <f t="shared" si="3"/>
        <v>0</v>
      </c>
      <c r="M22" s="37">
        <v>10</v>
      </c>
      <c r="N22" s="9">
        <v>2</v>
      </c>
      <c r="O22" s="38">
        <v>169.8946</v>
      </c>
      <c r="P22" s="38">
        <v>170.94329999999999</v>
      </c>
      <c r="Q22" s="39">
        <f t="shared" si="4"/>
        <v>3.3978919999999997</v>
      </c>
      <c r="R22" s="39">
        <f t="shared" si="5"/>
        <v>3.418866</v>
      </c>
      <c r="S22" s="40">
        <f t="shared" si="6"/>
        <v>3.408379</v>
      </c>
      <c r="T22" s="40">
        <f t="shared" si="7"/>
        <v>1.4830857628606838E-2</v>
      </c>
      <c r="U22" s="41">
        <f t="shared" si="8"/>
        <v>2.223312</v>
      </c>
      <c r="V22" s="41">
        <f t="shared" si="9"/>
        <v>2.2023379999999997</v>
      </c>
      <c r="W22" s="39">
        <f t="shared" si="10"/>
        <v>13.8957</v>
      </c>
      <c r="X22" s="39">
        <f t="shared" si="11"/>
        <v>13.764612499999998</v>
      </c>
      <c r="Y22" s="40">
        <f t="shared" si="12"/>
        <v>13.830156249999998</v>
      </c>
      <c r="Z22" s="40">
        <f t="shared" si="13"/>
        <v>9.269286017879251E-2</v>
      </c>
    </row>
    <row r="23" spans="1:26" ht="12.75">
      <c r="A23" s="24">
        <v>3</v>
      </c>
      <c r="B23" s="24">
        <v>21</v>
      </c>
      <c r="C23" s="9" t="s">
        <v>52</v>
      </c>
      <c r="D23" s="9" t="s">
        <v>53</v>
      </c>
      <c r="E23" s="37">
        <v>20</v>
      </c>
      <c r="F23" s="9">
        <v>2</v>
      </c>
      <c r="G23" s="38">
        <v>140.5301</v>
      </c>
      <c r="H23" s="38">
        <v>138.43260000000001</v>
      </c>
      <c r="I23" s="27">
        <f t="shared" si="0"/>
        <v>5.6212039999999996</v>
      </c>
      <c r="J23" s="27">
        <f t="shared" si="1"/>
        <v>5.5373039999999998</v>
      </c>
      <c r="K23" s="28">
        <f t="shared" si="2"/>
        <v>5.5792539999999997</v>
      </c>
      <c r="L23" s="28">
        <f t="shared" si="3"/>
        <v>5.932625894155124E-2</v>
      </c>
      <c r="M23" s="37">
        <v>2</v>
      </c>
      <c r="N23" s="9">
        <v>1</v>
      </c>
      <c r="O23" s="38">
        <v>134.23769999999999</v>
      </c>
      <c r="P23" s="38">
        <v>137.38390000000001</v>
      </c>
      <c r="Q23" s="39">
        <f t="shared" si="4"/>
        <v>0.26847539999999998</v>
      </c>
      <c r="R23" s="39">
        <f t="shared" si="5"/>
        <v>0.27476780000000001</v>
      </c>
      <c r="S23" s="40">
        <f t="shared" si="6"/>
        <v>0.27162160000000002</v>
      </c>
      <c r="T23" s="40">
        <f t="shared" si="7"/>
        <v>4.4493987099382534E-3</v>
      </c>
      <c r="U23" s="41">
        <f t="shared" si="8"/>
        <v>5.3527285999999998</v>
      </c>
      <c r="V23" s="41">
        <f t="shared" si="9"/>
        <v>5.2625361999999996</v>
      </c>
      <c r="W23" s="39">
        <f t="shared" si="10"/>
        <v>33.454553750000002</v>
      </c>
      <c r="X23" s="39">
        <f t="shared" si="11"/>
        <v>32.890851249999997</v>
      </c>
      <c r="Y23" s="40">
        <f t="shared" si="12"/>
        <v>33.1727025</v>
      </c>
      <c r="Z23" s="40">
        <f t="shared" si="13"/>
        <v>0.39859786032181344</v>
      </c>
    </row>
    <row r="24" spans="1:26" ht="12.75">
      <c r="A24" s="24">
        <v>3</v>
      </c>
      <c r="B24" s="24">
        <v>22</v>
      </c>
      <c r="C24" s="9" t="s">
        <v>52</v>
      </c>
      <c r="D24" s="9" t="s">
        <v>57</v>
      </c>
      <c r="E24" s="37">
        <v>20</v>
      </c>
      <c r="F24" s="9">
        <v>2</v>
      </c>
      <c r="G24" s="38">
        <v>269.52420000000001</v>
      </c>
      <c r="H24" s="38">
        <v>282.10890000000001</v>
      </c>
      <c r="I24" s="27">
        <f t="shared" si="0"/>
        <v>10.780968000000001</v>
      </c>
      <c r="J24" s="27">
        <f t="shared" si="1"/>
        <v>11.284355999999999</v>
      </c>
      <c r="K24" s="28">
        <f t="shared" si="2"/>
        <v>11.032662</v>
      </c>
      <c r="L24" s="28">
        <f t="shared" si="3"/>
        <v>0.355949068367932</v>
      </c>
      <c r="M24" s="37">
        <v>10</v>
      </c>
      <c r="N24" s="9">
        <v>2</v>
      </c>
      <c r="O24" s="38">
        <v>230.72110000000001</v>
      </c>
      <c r="P24" s="38">
        <v>237.01349999999999</v>
      </c>
      <c r="Q24" s="39">
        <f t="shared" si="4"/>
        <v>4.6144220000000002</v>
      </c>
      <c r="R24" s="39">
        <f t="shared" si="5"/>
        <v>4.7402699999999998</v>
      </c>
      <c r="S24" s="40">
        <f t="shared" si="6"/>
        <v>4.677346</v>
      </c>
      <c r="T24" s="40">
        <f t="shared" si="7"/>
        <v>8.8987974198764294E-2</v>
      </c>
      <c r="U24" s="41">
        <f t="shared" si="8"/>
        <v>6.1665460000000012</v>
      </c>
      <c r="V24" s="41">
        <f t="shared" si="9"/>
        <v>6.5440859999999992</v>
      </c>
      <c r="W24" s="39">
        <f t="shared" si="10"/>
        <v>38.540912500000005</v>
      </c>
      <c r="X24" s="39">
        <f t="shared" si="11"/>
        <v>40.900537499999992</v>
      </c>
      <c r="Y24" s="40">
        <f t="shared" si="12"/>
        <v>39.720725000000002</v>
      </c>
      <c r="Z24" s="40">
        <f t="shared" si="13"/>
        <v>1.6685068385572979</v>
      </c>
    </row>
    <row r="25" spans="1:26" ht="12.75">
      <c r="A25" s="24">
        <v>3</v>
      </c>
      <c r="B25" s="24">
        <v>23</v>
      </c>
      <c r="C25" s="9" t="s">
        <v>54</v>
      </c>
      <c r="D25" s="9" t="s">
        <v>49</v>
      </c>
      <c r="E25" s="37">
        <v>20</v>
      </c>
      <c r="F25" s="9">
        <v>1</v>
      </c>
      <c r="G25" s="38">
        <v>209.74639999999999</v>
      </c>
      <c r="H25" s="38">
        <v>202.40530000000001</v>
      </c>
      <c r="I25" s="27">
        <f t="shared" si="0"/>
        <v>4.194928</v>
      </c>
      <c r="J25" s="27">
        <f t="shared" si="1"/>
        <v>4.0481060000000006</v>
      </c>
      <c r="K25" s="28">
        <f t="shared" si="2"/>
        <v>4.1215170000000008</v>
      </c>
      <c r="L25" s="28">
        <f t="shared" si="3"/>
        <v>0.10381883182737081</v>
      </c>
      <c r="M25" s="37">
        <v>2</v>
      </c>
      <c r="N25" s="9">
        <v>1</v>
      </c>
      <c r="O25" s="38">
        <v>266.37799999999999</v>
      </c>
      <c r="P25" s="38">
        <v>265.32920000000001</v>
      </c>
      <c r="Q25" s="39">
        <f t="shared" si="4"/>
        <v>0.53275600000000001</v>
      </c>
      <c r="R25" s="39">
        <f t="shared" si="5"/>
        <v>0.53065839999999997</v>
      </c>
      <c r="S25" s="40">
        <f t="shared" si="6"/>
        <v>0.53170720000000005</v>
      </c>
      <c r="T25" s="40">
        <f t="shared" si="7"/>
        <v>1.4832271842169253E-3</v>
      </c>
      <c r="U25" s="41">
        <f t="shared" si="8"/>
        <v>3.662172</v>
      </c>
      <c r="V25" s="41">
        <f t="shared" si="9"/>
        <v>3.5174476000000006</v>
      </c>
      <c r="W25" s="39">
        <f t="shared" si="10"/>
        <v>22.888574999999999</v>
      </c>
      <c r="X25" s="39">
        <f t="shared" si="11"/>
        <v>21.984047500000003</v>
      </c>
      <c r="Y25" s="40">
        <f t="shared" si="12"/>
        <v>22.436311250000003</v>
      </c>
      <c r="Z25" s="40">
        <f t="shared" si="13"/>
        <v>0.63959752901971267</v>
      </c>
    </row>
    <row r="26" spans="1:26" ht="12.75">
      <c r="A26" s="24">
        <v>3</v>
      </c>
      <c r="B26" s="24">
        <v>24</v>
      </c>
      <c r="C26" s="9" t="s">
        <v>54</v>
      </c>
      <c r="D26" s="9" t="s">
        <v>57</v>
      </c>
      <c r="E26" s="37">
        <v>20</v>
      </c>
      <c r="F26" s="9">
        <v>1</v>
      </c>
      <c r="G26" s="38">
        <v>282.10590000000002</v>
      </c>
      <c r="H26" s="38">
        <v>260.0856</v>
      </c>
      <c r="I26" s="27">
        <f t="shared" si="0"/>
        <v>5.642118</v>
      </c>
      <c r="J26" s="27">
        <f t="shared" si="1"/>
        <v>5.2017119999999997</v>
      </c>
      <c r="K26" s="28">
        <f t="shared" si="2"/>
        <v>5.4219150000000003</v>
      </c>
      <c r="L26" s="28">
        <f t="shared" si="3"/>
        <v>0.31141406907524283</v>
      </c>
      <c r="M26" s="37">
        <v>10</v>
      </c>
      <c r="N26" s="9">
        <v>2</v>
      </c>
      <c r="O26" s="38">
        <v>142.6276</v>
      </c>
      <c r="P26" s="38">
        <v>141.5788</v>
      </c>
      <c r="Q26" s="39">
        <f t="shared" si="4"/>
        <v>2.8525520000000002</v>
      </c>
      <c r="R26" s="39">
        <f t="shared" si="5"/>
        <v>2.8315760000000001</v>
      </c>
      <c r="S26" s="40">
        <f t="shared" si="6"/>
        <v>2.8420640000000001</v>
      </c>
      <c r="T26" s="40">
        <f t="shared" si="7"/>
        <v>1.4832271842169096E-2</v>
      </c>
      <c r="U26" s="41">
        <f t="shared" si="8"/>
        <v>2.7895659999999998</v>
      </c>
      <c r="V26" s="41">
        <f t="shared" si="9"/>
        <v>2.3701359999999996</v>
      </c>
      <c r="W26" s="39">
        <f t="shared" si="10"/>
        <v>17.434787499999999</v>
      </c>
      <c r="X26" s="39">
        <f t="shared" si="11"/>
        <v>14.813349999999998</v>
      </c>
      <c r="Y26" s="40">
        <f t="shared" si="12"/>
        <v>16.124068749999999</v>
      </c>
      <c r="Z26" s="40">
        <f t="shared" si="13"/>
        <v>1.8536362327067109</v>
      </c>
    </row>
    <row r="27" spans="1:26" ht="12.75">
      <c r="A27" s="24">
        <v>3</v>
      </c>
      <c r="B27" s="24">
        <v>25</v>
      </c>
      <c r="C27" s="9" t="s">
        <v>55</v>
      </c>
      <c r="D27" s="9" t="s">
        <v>49</v>
      </c>
      <c r="E27" s="37">
        <v>20</v>
      </c>
      <c r="F27" s="9">
        <v>1</v>
      </c>
      <c r="G27" s="38">
        <v>173.04079999999999</v>
      </c>
      <c r="H27" s="38">
        <v>167.7971</v>
      </c>
      <c r="I27" s="27">
        <f t="shared" si="0"/>
        <v>3.4608159999999999</v>
      </c>
      <c r="J27" s="27">
        <f t="shared" si="1"/>
        <v>3.3559420000000002</v>
      </c>
      <c r="K27" s="28">
        <f t="shared" si="2"/>
        <v>3.408379</v>
      </c>
      <c r="L27" s="28">
        <f t="shared" si="3"/>
        <v>7.4157116570157763E-2</v>
      </c>
      <c r="M27" s="37">
        <v>2</v>
      </c>
      <c r="N27" s="9">
        <v>1</v>
      </c>
      <c r="O27" s="38">
        <v>250.64699999999999</v>
      </c>
      <c r="P27" s="38">
        <v>257.98809999999997</v>
      </c>
      <c r="Q27" s="39">
        <f t="shared" si="4"/>
        <v>0.50129400000000002</v>
      </c>
      <c r="R27" s="39">
        <f t="shared" si="5"/>
        <v>0.5159762</v>
      </c>
      <c r="S27" s="40">
        <f t="shared" si="6"/>
        <v>0.50863510000000001</v>
      </c>
      <c r="T27" s="40">
        <f t="shared" si="7"/>
        <v>1.0381883182737113E-2</v>
      </c>
      <c r="U27" s="41">
        <f t="shared" si="8"/>
        <v>2.9595219999999998</v>
      </c>
      <c r="V27" s="41">
        <f t="shared" si="9"/>
        <v>2.8399658000000003</v>
      </c>
      <c r="W27" s="39">
        <f t="shared" si="10"/>
        <v>18.497012499999997</v>
      </c>
      <c r="X27" s="39">
        <f t="shared" si="11"/>
        <v>17.749786250000003</v>
      </c>
      <c r="Y27" s="40">
        <f t="shared" si="12"/>
        <v>18.123399374999998</v>
      </c>
      <c r="Z27" s="40">
        <f t="shared" si="13"/>
        <v>0.5283687484555899</v>
      </c>
    </row>
    <row r="28" spans="1:26" ht="12.75">
      <c r="A28" s="24">
        <v>3</v>
      </c>
      <c r="B28" s="24">
        <v>26</v>
      </c>
      <c r="C28" s="9" t="s">
        <v>55</v>
      </c>
      <c r="D28" s="9" t="s">
        <v>57</v>
      </c>
      <c r="E28" s="37">
        <v>20</v>
      </c>
      <c r="F28" s="9">
        <v>1</v>
      </c>
      <c r="G28" s="38">
        <v>197.16159999999999</v>
      </c>
      <c r="H28" s="38">
        <v>184.57689999999999</v>
      </c>
      <c r="I28" s="27">
        <f t="shared" si="0"/>
        <v>3.9432320000000001</v>
      </c>
      <c r="J28" s="27">
        <f t="shared" si="1"/>
        <v>3.691538</v>
      </c>
      <c r="K28" s="28">
        <f t="shared" si="2"/>
        <v>3.8173849999999998</v>
      </c>
      <c r="L28" s="28">
        <f t="shared" si="3"/>
        <v>0.17797453418396697</v>
      </c>
      <c r="M28" s="37">
        <v>20</v>
      </c>
      <c r="N28" s="9">
        <v>1</v>
      </c>
      <c r="O28" s="38">
        <v>119.55549999999999</v>
      </c>
      <c r="P28" s="38">
        <v>120.60420000000001</v>
      </c>
      <c r="Q28" s="39">
        <f t="shared" si="4"/>
        <v>2.3911099999999998</v>
      </c>
      <c r="R28" s="39">
        <f t="shared" si="5"/>
        <v>2.4120840000000001</v>
      </c>
      <c r="S28" s="40">
        <f t="shared" si="6"/>
        <v>2.4015969999999998</v>
      </c>
      <c r="T28" s="40">
        <f t="shared" si="7"/>
        <v>1.4830857628606838E-2</v>
      </c>
      <c r="U28" s="41">
        <f t="shared" si="8"/>
        <v>1.5521220000000002</v>
      </c>
      <c r="V28" s="41">
        <f t="shared" si="9"/>
        <v>1.2794539999999999</v>
      </c>
      <c r="W28" s="39">
        <f t="shared" si="10"/>
        <v>9.7007625000000015</v>
      </c>
      <c r="X28" s="39">
        <f t="shared" si="11"/>
        <v>7.9965874999999995</v>
      </c>
      <c r="Y28" s="40">
        <f t="shared" si="12"/>
        <v>8.8486750000000001</v>
      </c>
      <c r="Z28" s="40">
        <f t="shared" si="13"/>
        <v>1.2050336988285861</v>
      </c>
    </row>
    <row r="29" spans="1:26" ht="12.75">
      <c r="A29" s="24">
        <v>3</v>
      </c>
      <c r="B29" s="24">
        <v>27</v>
      </c>
      <c r="C29" s="9" t="s">
        <v>56</v>
      </c>
      <c r="D29" s="9" t="s">
        <v>49</v>
      </c>
      <c r="E29" s="37">
        <v>20</v>
      </c>
      <c r="F29" s="9">
        <v>1</v>
      </c>
      <c r="G29" s="38">
        <v>246.452</v>
      </c>
      <c r="H29" s="38">
        <v>252.74440000000001</v>
      </c>
      <c r="I29" s="27">
        <f t="shared" si="0"/>
        <v>4.9290399999999996</v>
      </c>
      <c r="J29" s="27">
        <f t="shared" si="1"/>
        <v>5.054888</v>
      </c>
      <c r="K29" s="28">
        <f t="shared" si="2"/>
        <v>4.9919639999999994</v>
      </c>
      <c r="L29" s="28">
        <f t="shared" si="3"/>
        <v>8.8987974198764919E-2</v>
      </c>
      <c r="M29" s="37">
        <v>2</v>
      </c>
      <c r="N29" s="9">
        <v>1</v>
      </c>
      <c r="O29" s="38">
        <v>336.64299999999997</v>
      </c>
      <c r="P29" s="38">
        <v>340.83789999999999</v>
      </c>
      <c r="Q29" s="39">
        <f t="shared" si="4"/>
        <v>0.67328599999999994</v>
      </c>
      <c r="R29" s="39">
        <f t="shared" si="5"/>
        <v>0.68167579999999994</v>
      </c>
      <c r="S29" s="40">
        <f t="shared" si="6"/>
        <v>0.67748089999999994</v>
      </c>
      <c r="T29" s="40">
        <f t="shared" si="7"/>
        <v>5.932484472798899E-3</v>
      </c>
      <c r="U29" s="41">
        <f t="shared" si="8"/>
        <v>4.2557539999999996</v>
      </c>
      <c r="V29" s="41">
        <f t="shared" si="9"/>
        <v>4.3732122000000002</v>
      </c>
      <c r="W29" s="39">
        <f t="shared" si="10"/>
        <v>26.598462499999997</v>
      </c>
      <c r="X29" s="39">
        <f t="shared" si="11"/>
        <v>27.332576250000002</v>
      </c>
      <c r="Y29" s="40">
        <f t="shared" si="12"/>
        <v>26.965519375</v>
      </c>
      <c r="Z29" s="40">
        <f t="shared" si="13"/>
        <v>0.51909681078728998</v>
      </c>
    </row>
    <row r="30" spans="1:26" ht="12.75">
      <c r="A30" s="24">
        <v>3</v>
      </c>
      <c r="B30" s="24">
        <v>28</v>
      </c>
      <c r="C30" s="9" t="s">
        <v>56</v>
      </c>
      <c r="D30" s="9" t="s">
        <v>57</v>
      </c>
      <c r="E30" s="37">
        <v>20</v>
      </c>
      <c r="F30" s="9">
        <v>1</v>
      </c>
      <c r="G30" s="38">
        <v>283.15769999999998</v>
      </c>
      <c r="H30" s="38">
        <v>277.91399999999999</v>
      </c>
      <c r="I30" s="27">
        <f t="shared" si="0"/>
        <v>5.6631539999999996</v>
      </c>
      <c r="J30" s="27">
        <f t="shared" si="1"/>
        <v>5.5582799999999999</v>
      </c>
      <c r="K30" s="28">
        <f t="shared" si="2"/>
        <v>5.6107169999999993</v>
      </c>
      <c r="L30" s="28">
        <f t="shared" si="3"/>
        <v>7.4157116570157763E-2</v>
      </c>
      <c r="M30" s="37">
        <v>20</v>
      </c>
      <c r="N30" s="9">
        <v>1</v>
      </c>
      <c r="O30" s="38">
        <v>186.67429999999999</v>
      </c>
      <c r="P30" s="38">
        <v>189.82050000000001</v>
      </c>
      <c r="Q30" s="39">
        <f t="shared" si="4"/>
        <v>3.7334860000000001</v>
      </c>
      <c r="R30" s="39">
        <f t="shared" si="5"/>
        <v>3.7964100000000003</v>
      </c>
      <c r="S30" s="40">
        <f t="shared" si="6"/>
        <v>3.7649480000000004</v>
      </c>
      <c r="T30" s="40">
        <f t="shared" si="7"/>
        <v>4.4493987099382459E-2</v>
      </c>
      <c r="U30" s="41">
        <f t="shared" si="8"/>
        <v>1.9296679999999995</v>
      </c>
      <c r="V30" s="41">
        <f t="shared" si="9"/>
        <v>1.7618699999999996</v>
      </c>
      <c r="W30" s="39">
        <f t="shared" si="10"/>
        <v>12.060424999999997</v>
      </c>
      <c r="X30" s="39">
        <f t="shared" si="11"/>
        <v>11.011687499999997</v>
      </c>
      <c r="Y30" s="40">
        <f t="shared" si="12"/>
        <v>11.536056249999998</v>
      </c>
      <c r="Z30" s="40">
        <f t="shared" si="13"/>
        <v>0.74156939793462662</v>
      </c>
    </row>
    <row r="31" spans="1:26" ht="12.75">
      <c r="A31" s="9">
        <v>4</v>
      </c>
      <c r="B31" s="24">
        <v>29</v>
      </c>
      <c r="C31" s="9" t="s">
        <v>48</v>
      </c>
      <c r="D31" s="9" t="s">
        <v>49</v>
      </c>
      <c r="E31" s="37">
        <v>20</v>
      </c>
      <c r="F31" s="9">
        <v>1</v>
      </c>
      <c r="G31" s="38">
        <v>286.65199999999999</v>
      </c>
      <c r="H31" s="38">
        <v>286.65199999999999</v>
      </c>
      <c r="I31" s="27">
        <f t="shared" si="0"/>
        <v>5.7330399999999999</v>
      </c>
      <c r="J31" s="27">
        <f t="shared" si="1"/>
        <v>5.7330399999999999</v>
      </c>
      <c r="K31" s="28">
        <f t="shared" si="2"/>
        <v>5.7330399999999999</v>
      </c>
      <c r="L31" s="28">
        <f t="shared" si="3"/>
        <v>0</v>
      </c>
      <c r="M31" s="37">
        <v>2</v>
      </c>
      <c r="N31" s="9">
        <v>1</v>
      </c>
      <c r="O31" s="38">
        <v>269.52420000000001</v>
      </c>
      <c r="P31" s="38">
        <v>264.28050000000002</v>
      </c>
      <c r="Q31" s="39">
        <f t="shared" si="4"/>
        <v>0.53904839999999998</v>
      </c>
      <c r="R31" s="39">
        <f t="shared" si="5"/>
        <v>0.52856100000000006</v>
      </c>
      <c r="S31" s="40">
        <f t="shared" si="6"/>
        <v>0.53380470000000002</v>
      </c>
      <c r="T31" s="40">
        <f t="shared" si="7"/>
        <v>7.4157116570157449E-3</v>
      </c>
      <c r="U31" s="41">
        <f t="shared" si="8"/>
        <v>5.1939916000000004</v>
      </c>
      <c r="V31" s="41">
        <f t="shared" si="9"/>
        <v>5.2044790000000001</v>
      </c>
      <c r="W31" s="39">
        <f t="shared" si="10"/>
        <v>32.462447500000003</v>
      </c>
      <c r="X31" s="39">
        <f t="shared" si="11"/>
        <v>32.52799375</v>
      </c>
      <c r="Y31" s="40">
        <f t="shared" si="12"/>
        <v>32.495220625000002</v>
      </c>
      <c r="Z31" s="40">
        <f t="shared" si="13"/>
        <v>4.634819785634664E-2</v>
      </c>
    </row>
    <row r="32" spans="1:26" ht="12.75">
      <c r="A32" s="24">
        <v>4</v>
      </c>
      <c r="B32" s="24">
        <v>30</v>
      </c>
      <c r="C32" s="9" t="s">
        <v>48</v>
      </c>
      <c r="D32" s="9" t="s">
        <v>57</v>
      </c>
      <c r="E32" s="37">
        <v>20</v>
      </c>
      <c r="F32" s="9">
        <v>2</v>
      </c>
      <c r="G32" s="38">
        <v>287.72160000000002</v>
      </c>
      <c r="H32" s="38">
        <v>290.93040000000002</v>
      </c>
      <c r="I32" s="27">
        <f t="shared" si="0"/>
        <v>11.508864000000001</v>
      </c>
      <c r="J32" s="27">
        <f t="shared" si="1"/>
        <v>11.637216</v>
      </c>
      <c r="K32" s="28">
        <f t="shared" si="2"/>
        <v>11.573040000000001</v>
      </c>
      <c r="L32" s="28">
        <f t="shared" si="3"/>
        <v>9.0758569578855447E-2</v>
      </c>
      <c r="M32" s="37">
        <v>10</v>
      </c>
      <c r="N32" s="9">
        <v>2</v>
      </c>
      <c r="O32" s="38">
        <v>169.8946</v>
      </c>
      <c r="P32" s="38">
        <v>168.8459</v>
      </c>
      <c r="Q32" s="39">
        <f t="shared" si="4"/>
        <v>3.3978919999999997</v>
      </c>
      <c r="R32" s="39">
        <f t="shared" si="5"/>
        <v>3.3769180000000003</v>
      </c>
      <c r="S32" s="40">
        <f t="shared" si="6"/>
        <v>3.3874050000000002</v>
      </c>
      <c r="T32" s="40">
        <f t="shared" si="7"/>
        <v>1.4830857628606212E-2</v>
      </c>
      <c r="U32" s="41">
        <f t="shared" si="8"/>
        <v>8.1109720000000003</v>
      </c>
      <c r="V32" s="41">
        <f t="shared" si="9"/>
        <v>8.2602980000000006</v>
      </c>
      <c r="W32" s="39">
        <f t="shared" si="10"/>
        <v>50.693575000000003</v>
      </c>
      <c r="X32" s="39">
        <f t="shared" si="11"/>
        <v>51.626862500000001</v>
      </c>
      <c r="Y32" s="40">
        <f t="shared" si="12"/>
        <v>51.160218749999999</v>
      </c>
      <c r="Z32" s="40">
        <f t="shared" si="13"/>
        <v>0.65993392004663909</v>
      </c>
    </row>
    <row r="33" spans="1:26" ht="12.75">
      <c r="A33" s="24">
        <v>4</v>
      </c>
      <c r="B33" s="24">
        <v>31</v>
      </c>
      <c r="C33" s="9" t="s">
        <v>51</v>
      </c>
      <c r="D33" s="9" t="s">
        <v>49</v>
      </c>
      <c r="E33" s="37">
        <v>20</v>
      </c>
      <c r="F33" s="9">
        <v>1</v>
      </c>
      <c r="G33" s="38">
        <v>288.09519999999998</v>
      </c>
      <c r="H33" s="38">
        <v>290.93040000000002</v>
      </c>
      <c r="I33" s="27">
        <f t="shared" si="0"/>
        <v>5.7619039999999995</v>
      </c>
      <c r="J33" s="27">
        <f t="shared" si="1"/>
        <v>5.8186080000000002</v>
      </c>
      <c r="K33" s="28">
        <f t="shared" si="2"/>
        <v>5.7902559999999994</v>
      </c>
      <c r="L33" s="28">
        <f t="shared" si="3"/>
        <v>4.0095782920402522E-2</v>
      </c>
      <c r="M33" s="37">
        <v>2</v>
      </c>
      <c r="N33" s="9">
        <v>1</v>
      </c>
      <c r="O33" s="38">
        <v>267.42669999999998</v>
      </c>
      <c r="P33" s="38">
        <v>271.6216</v>
      </c>
      <c r="Q33" s="39">
        <f t="shared" si="4"/>
        <v>0.53485339999999992</v>
      </c>
      <c r="R33" s="39">
        <f t="shared" si="5"/>
        <v>0.54324320000000004</v>
      </c>
      <c r="S33" s="40">
        <f t="shared" si="6"/>
        <v>0.53904829999999992</v>
      </c>
      <c r="T33" s="40">
        <f t="shared" si="7"/>
        <v>5.9324844727989771E-3</v>
      </c>
      <c r="U33" s="41">
        <f t="shared" si="8"/>
        <v>5.2270505999999992</v>
      </c>
      <c r="V33" s="41">
        <f t="shared" si="9"/>
        <v>5.2753648000000002</v>
      </c>
      <c r="W33" s="39">
        <f t="shared" si="10"/>
        <v>32.669066249999993</v>
      </c>
      <c r="X33" s="39">
        <f t="shared" si="11"/>
        <v>32.971029999999999</v>
      </c>
      <c r="Y33" s="40">
        <f t="shared" si="12"/>
        <v>32.820048125</v>
      </c>
      <c r="Z33" s="40">
        <f t="shared" si="13"/>
        <v>0.21352061529752348</v>
      </c>
    </row>
    <row r="34" spans="1:26" ht="12.75">
      <c r="A34" s="24">
        <v>4</v>
      </c>
      <c r="B34" s="24">
        <v>32</v>
      </c>
      <c r="C34" s="9" t="s">
        <v>51</v>
      </c>
      <c r="D34" s="9" t="s">
        <v>57</v>
      </c>
      <c r="E34" s="37">
        <v>20</v>
      </c>
      <c r="F34" s="9">
        <v>1</v>
      </c>
      <c r="G34" s="38">
        <v>281.30399999999997</v>
      </c>
      <c r="H34" s="38">
        <v>290.93040000000002</v>
      </c>
      <c r="I34" s="27">
        <f t="shared" si="0"/>
        <v>5.62608</v>
      </c>
      <c r="J34" s="27">
        <f t="shared" si="1"/>
        <v>5.8186080000000002</v>
      </c>
      <c r="K34" s="28">
        <f t="shared" si="2"/>
        <v>5.7223439999999997</v>
      </c>
      <c r="L34" s="28">
        <f t="shared" si="3"/>
        <v>0.13613785436828379</v>
      </c>
      <c r="M34" s="37">
        <v>10</v>
      </c>
      <c r="N34" s="9">
        <v>1</v>
      </c>
      <c r="O34" s="38">
        <v>325.10700000000003</v>
      </c>
      <c r="P34" s="38">
        <v>327.20440000000002</v>
      </c>
      <c r="Q34" s="39">
        <f t="shared" si="4"/>
        <v>3.2510700000000003</v>
      </c>
      <c r="R34" s="39">
        <f t="shared" si="5"/>
        <v>3.2720440000000002</v>
      </c>
      <c r="S34" s="40">
        <f t="shared" si="6"/>
        <v>3.2615570000000003</v>
      </c>
      <c r="T34" s="40">
        <f t="shared" si="7"/>
        <v>1.4830857628606526E-2</v>
      </c>
      <c r="U34" s="41">
        <f t="shared" si="8"/>
        <v>2.3750099999999996</v>
      </c>
      <c r="V34" s="41">
        <f t="shared" si="9"/>
        <v>2.546564</v>
      </c>
      <c r="W34" s="39">
        <f t="shared" si="10"/>
        <v>14.843812499999999</v>
      </c>
      <c r="X34" s="39">
        <f t="shared" si="11"/>
        <v>15.916025000000001</v>
      </c>
      <c r="Y34" s="40">
        <f t="shared" si="12"/>
        <v>15.37991875</v>
      </c>
      <c r="Z34" s="40">
        <f t="shared" si="13"/>
        <v>0.75816872962298298</v>
      </c>
    </row>
    <row r="35" spans="1:26" ht="12.75">
      <c r="A35" s="24">
        <v>4</v>
      </c>
      <c r="B35" s="24">
        <v>33</v>
      </c>
      <c r="C35" s="9" t="s">
        <v>52</v>
      </c>
      <c r="D35" s="9" t="s">
        <v>53</v>
      </c>
      <c r="E35" s="37">
        <v>20</v>
      </c>
      <c r="F35" s="9">
        <v>2</v>
      </c>
      <c r="G35" s="38">
        <v>206.43219999999999</v>
      </c>
      <c r="H35" s="38">
        <v>216.05860000000001</v>
      </c>
      <c r="I35" s="27">
        <f t="shared" ref="I35:I54" si="14">G35*E35*F35/1000</f>
        <v>8.2572880000000008</v>
      </c>
      <c r="J35" s="27">
        <f t="shared" ref="J35:J54" si="15">H35*E35*F35/1000</f>
        <v>8.6423440000000014</v>
      </c>
      <c r="K35" s="28">
        <f t="shared" ref="K35:K54" si="16">AVERAGE(I35:J35)</f>
        <v>8.449816000000002</v>
      </c>
      <c r="L35" s="28">
        <f t="shared" ref="L35:L54" si="17">STDEV(I35:J35)</f>
        <v>0.27227570873656759</v>
      </c>
      <c r="M35" s="37">
        <v>2</v>
      </c>
      <c r="N35" s="9">
        <v>2</v>
      </c>
      <c r="O35" s="38">
        <v>153.11490000000001</v>
      </c>
      <c r="P35" s="38">
        <v>148.91999999999999</v>
      </c>
      <c r="Q35" s="39">
        <f t="shared" ref="Q35:Q54" si="18">O35*M35*N35/1000</f>
        <v>0.61245959999999999</v>
      </c>
      <c r="R35" s="39">
        <f t="shared" ref="R35:R54" si="19">P35*M35*N35/1000</f>
        <v>0.59567999999999999</v>
      </c>
      <c r="S35" s="40">
        <f t="shared" ref="S35:S54" si="20">AVERAGE(Q35:R35)</f>
        <v>0.60406979999999999</v>
      </c>
      <c r="T35" s="40">
        <f t="shared" ref="T35:T54" si="21">STDEV(Q35:R35)</f>
        <v>1.1864968945597798E-2</v>
      </c>
      <c r="U35" s="41">
        <f t="shared" ref="U35:U54" si="22">I35-Q35</f>
        <v>7.6448284000000006</v>
      </c>
      <c r="V35" s="41">
        <f t="shared" ref="V35:V54" si="23">J35-R35</f>
        <v>8.0466640000000016</v>
      </c>
      <c r="W35" s="39">
        <f t="shared" ref="W35:W54" si="24">U35*6.25</f>
        <v>47.780177500000001</v>
      </c>
      <c r="X35" s="39">
        <f t="shared" ref="X35:X54" si="25">V35*6.25</f>
        <v>50.291650000000011</v>
      </c>
      <c r="Y35" s="40">
        <f t="shared" ref="Y35:Y54" si="26">AVERAGE(W35:X35)</f>
        <v>49.035913750000006</v>
      </c>
      <c r="Z35" s="40">
        <f t="shared" ref="Z35:Z54" si="27">STDEV(W35:X35)</f>
        <v>1.7758792355135391</v>
      </c>
    </row>
    <row r="36" spans="1:26" ht="12.75">
      <c r="A36" s="24">
        <v>4</v>
      </c>
      <c r="B36" s="24">
        <v>34</v>
      </c>
      <c r="C36" s="9" t="s">
        <v>52</v>
      </c>
      <c r="D36" s="9" t="s">
        <v>57</v>
      </c>
      <c r="E36" s="37">
        <v>20</v>
      </c>
      <c r="F36" s="9">
        <v>2</v>
      </c>
      <c r="G36" s="38">
        <v>297.34789999999998</v>
      </c>
      <c r="H36" s="38">
        <v>303.76549999999997</v>
      </c>
      <c r="I36" s="27">
        <f t="shared" si="14"/>
        <v>11.893915999999999</v>
      </c>
      <c r="J36" s="27">
        <f t="shared" si="15"/>
        <v>12.150619999999998</v>
      </c>
      <c r="K36" s="28">
        <f t="shared" si="16"/>
        <v>12.022267999999999</v>
      </c>
      <c r="L36" s="28">
        <f t="shared" si="17"/>
        <v>0.18151713915771089</v>
      </c>
      <c r="M36" s="37">
        <v>10</v>
      </c>
      <c r="N36" s="9">
        <v>2</v>
      </c>
      <c r="O36" s="38">
        <v>269.52420000000001</v>
      </c>
      <c r="P36" s="38">
        <v>252.74440000000001</v>
      </c>
      <c r="Q36" s="39">
        <f t="shared" si="18"/>
        <v>5.3904840000000007</v>
      </c>
      <c r="R36" s="39">
        <f t="shared" si="19"/>
        <v>5.054888</v>
      </c>
      <c r="S36" s="40">
        <f t="shared" si="20"/>
        <v>5.2226860000000004</v>
      </c>
      <c r="T36" s="40">
        <f t="shared" si="21"/>
        <v>0.23730220733908108</v>
      </c>
      <c r="U36" s="41">
        <f t="shared" si="22"/>
        <v>6.5034319999999983</v>
      </c>
      <c r="V36" s="41">
        <f t="shared" si="23"/>
        <v>7.0957319999999982</v>
      </c>
      <c r="W36" s="39">
        <f t="shared" si="24"/>
        <v>40.646449999999987</v>
      </c>
      <c r="X36" s="39">
        <f t="shared" si="25"/>
        <v>44.348324999999988</v>
      </c>
      <c r="Y36" s="40">
        <f t="shared" si="26"/>
        <v>42.497387499999988</v>
      </c>
      <c r="Z36" s="40">
        <f t="shared" si="27"/>
        <v>2.6176209156049515</v>
      </c>
    </row>
    <row r="37" spans="1:26" ht="12.75">
      <c r="A37" s="24">
        <v>4</v>
      </c>
      <c r="B37" s="24">
        <v>35</v>
      </c>
      <c r="C37" s="9" t="s">
        <v>54</v>
      </c>
      <c r="D37" s="9" t="s">
        <v>49</v>
      </c>
      <c r="E37" s="37">
        <v>20</v>
      </c>
      <c r="F37" s="9">
        <v>1</v>
      </c>
      <c r="G37" s="38">
        <v>193.59700000000001</v>
      </c>
      <c r="H37" s="38">
        <v>192.5274</v>
      </c>
      <c r="I37" s="27">
        <f t="shared" si="14"/>
        <v>3.8719399999999999</v>
      </c>
      <c r="J37" s="27">
        <f t="shared" si="15"/>
        <v>3.8505479999999999</v>
      </c>
      <c r="K37" s="28">
        <f t="shared" si="16"/>
        <v>3.8612440000000001</v>
      </c>
      <c r="L37" s="28">
        <f t="shared" si="17"/>
        <v>1.512642826314268E-2</v>
      </c>
      <c r="M37" s="37">
        <v>2</v>
      </c>
      <c r="N37" s="9">
        <v>1</v>
      </c>
      <c r="O37" s="38">
        <v>220.2337</v>
      </c>
      <c r="P37" s="38">
        <v>211.84389999999999</v>
      </c>
      <c r="Q37" s="39">
        <f t="shared" si="18"/>
        <v>0.44046740000000001</v>
      </c>
      <c r="R37" s="39">
        <f t="shared" si="19"/>
        <v>0.4236878</v>
      </c>
      <c r="S37" s="40">
        <f t="shared" si="20"/>
        <v>0.43207760000000001</v>
      </c>
      <c r="T37" s="40">
        <f t="shared" si="21"/>
        <v>1.1864968945597798E-2</v>
      </c>
      <c r="U37" s="41">
        <f t="shared" si="22"/>
        <v>3.4314725999999998</v>
      </c>
      <c r="V37" s="41">
        <f t="shared" si="23"/>
        <v>3.4268601999999997</v>
      </c>
      <c r="W37" s="39">
        <f t="shared" si="24"/>
        <v>21.446703749999998</v>
      </c>
      <c r="X37" s="39">
        <f t="shared" si="25"/>
        <v>21.417876249999999</v>
      </c>
      <c r="Y37" s="40">
        <f t="shared" si="26"/>
        <v>21.432289999999998</v>
      </c>
      <c r="Z37" s="40">
        <f t="shared" si="27"/>
        <v>2.0384120734654104E-2</v>
      </c>
    </row>
    <row r="38" spans="1:26" ht="12.75">
      <c r="A38" s="24">
        <v>4</v>
      </c>
      <c r="B38" s="24">
        <v>36</v>
      </c>
      <c r="C38" s="9" t="s">
        <v>54</v>
      </c>
      <c r="D38" s="9" t="s">
        <v>57</v>
      </c>
      <c r="E38" s="37">
        <v>20</v>
      </c>
      <c r="F38" s="9">
        <v>1</v>
      </c>
      <c r="G38" s="38">
        <v>206.43219999999999</v>
      </c>
      <c r="H38" s="38">
        <v>208.57140000000001</v>
      </c>
      <c r="I38" s="27">
        <f t="shared" si="14"/>
        <v>4.1286440000000004</v>
      </c>
      <c r="J38" s="27">
        <f t="shared" si="15"/>
        <v>4.1714279999999997</v>
      </c>
      <c r="K38" s="28">
        <f t="shared" si="16"/>
        <v>4.1500360000000001</v>
      </c>
      <c r="L38" s="28">
        <f t="shared" si="17"/>
        <v>3.0252856526284733E-2</v>
      </c>
      <c r="M38" s="37">
        <v>10</v>
      </c>
      <c r="N38" s="9">
        <v>1</v>
      </c>
      <c r="O38" s="38">
        <v>281.06020000000001</v>
      </c>
      <c r="P38" s="38">
        <v>272.6703</v>
      </c>
      <c r="Q38" s="39">
        <f t="shared" si="18"/>
        <v>2.8106019999999998</v>
      </c>
      <c r="R38" s="39">
        <f t="shared" si="19"/>
        <v>2.7267030000000001</v>
      </c>
      <c r="S38" s="40">
        <f t="shared" si="20"/>
        <v>2.7686525</v>
      </c>
      <c r="T38" s="40">
        <f t="shared" si="21"/>
        <v>5.9325551834769952E-2</v>
      </c>
      <c r="U38" s="41">
        <f t="shared" si="22"/>
        <v>1.3180420000000006</v>
      </c>
      <c r="V38" s="41">
        <f t="shared" si="23"/>
        <v>1.4447249999999996</v>
      </c>
      <c r="W38" s="39">
        <f t="shared" si="24"/>
        <v>8.2377625000000041</v>
      </c>
      <c r="X38" s="39">
        <f t="shared" si="25"/>
        <v>9.029531249999998</v>
      </c>
      <c r="Y38" s="40">
        <f t="shared" si="26"/>
        <v>8.6336468750000002</v>
      </c>
      <c r="Z38" s="40">
        <f t="shared" si="27"/>
        <v>0.55986505225659189</v>
      </c>
    </row>
    <row r="39" spans="1:26" ht="12.75">
      <c r="A39" s="24">
        <v>4</v>
      </c>
      <c r="B39" s="24">
        <v>37</v>
      </c>
      <c r="C39" s="9" t="s">
        <v>55</v>
      </c>
      <c r="D39" s="9" t="s">
        <v>49</v>
      </c>
      <c r="E39" s="37">
        <v>20</v>
      </c>
      <c r="F39" s="9">
        <v>1</v>
      </c>
      <c r="G39" s="38">
        <v>177.13550000000001</v>
      </c>
      <c r="H39" s="38">
        <v>174.3443</v>
      </c>
      <c r="I39" s="27">
        <f t="shared" si="14"/>
        <v>3.54271</v>
      </c>
      <c r="J39" s="27">
        <f t="shared" si="15"/>
        <v>3.4868860000000002</v>
      </c>
      <c r="K39" s="28">
        <f t="shared" si="16"/>
        <v>3.5147979999999999</v>
      </c>
      <c r="L39" s="28">
        <f t="shared" si="17"/>
        <v>3.9473528952957734E-2</v>
      </c>
      <c r="M39" s="37">
        <v>2</v>
      </c>
      <c r="N39" s="9">
        <v>1</v>
      </c>
      <c r="O39" s="38">
        <v>203.45400000000001</v>
      </c>
      <c r="P39" s="38">
        <v>202.40530000000001</v>
      </c>
      <c r="Q39" s="39">
        <f t="shared" si="18"/>
        <v>0.40690799999999999</v>
      </c>
      <c r="R39" s="39">
        <f t="shared" si="19"/>
        <v>0.40481060000000002</v>
      </c>
      <c r="S39" s="40">
        <f t="shared" si="20"/>
        <v>0.40585930000000003</v>
      </c>
      <c r="T39" s="40">
        <f t="shared" si="21"/>
        <v>1.4830857628606448E-3</v>
      </c>
      <c r="U39" s="41">
        <f t="shared" si="22"/>
        <v>3.135802</v>
      </c>
      <c r="V39" s="41">
        <f t="shared" si="23"/>
        <v>3.0820753999999999</v>
      </c>
      <c r="W39" s="39">
        <f t="shared" si="24"/>
        <v>19.598762499999999</v>
      </c>
      <c r="X39" s="39">
        <f t="shared" si="25"/>
        <v>19.26297125</v>
      </c>
      <c r="Y39" s="40">
        <f t="shared" si="26"/>
        <v>19.430866875</v>
      </c>
      <c r="Z39" s="40">
        <f t="shared" si="27"/>
        <v>0.2374402699381071</v>
      </c>
    </row>
    <row r="40" spans="1:26" ht="12.75">
      <c r="A40" s="24">
        <v>4</v>
      </c>
      <c r="B40" s="24">
        <v>38</v>
      </c>
      <c r="C40" s="9" t="s">
        <v>55</v>
      </c>
      <c r="D40" s="9" t="s">
        <v>57</v>
      </c>
      <c r="E40" s="37">
        <v>20</v>
      </c>
      <c r="F40" s="9">
        <v>1</v>
      </c>
      <c r="G40" s="38">
        <v>171.13550000000001</v>
      </c>
      <c r="H40" s="38">
        <v>174.3433</v>
      </c>
      <c r="I40" s="27">
        <f t="shared" si="14"/>
        <v>3.4227099999999999</v>
      </c>
      <c r="J40" s="27">
        <f t="shared" si="15"/>
        <v>3.486866</v>
      </c>
      <c r="K40" s="28">
        <f t="shared" si="16"/>
        <v>3.4547879999999997</v>
      </c>
      <c r="L40" s="28">
        <f t="shared" si="17"/>
        <v>4.5365142653804216E-2</v>
      </c>
      <c r="M40" s="37">
        <v>10</v>
      </c>
      <c r="N40" s="9">
        <v>1</v>
      </c>
      <c r="O40" s="38">
        <v>205.5515</v>
      </c>
      <c r="P40" s="38">
        <v>206.6002</v>
      </c>
      <c r="Q40" s="39">
        <f t="shared" si="18"/>
        <v>2.0555149999999998</v>
      </c>
      <c r="R40" s="39">
        <f t="shared" si="19"/>
        <v>2.0660020000000001</v>
      </c>
      <c r="S40" s="40">
        <f t="shared" si="20"/>
        <v>2.0607584999999999</v>
      </c>
      <c r="T40" s="40">
        <f t="shared" si="21"/>
        <v>7.4154288143035768E-3</v>
      </c>
      <c r="U40" s="41">
        <f t="shared" si="22"/>
        <v>1.3671950000000002</v>
      </c>
      <c r="V40" s="41">
        <f t="shared" si="23"/>
        <v>1.4208639999999999</v>
      </c>
      <c r="W40" s="39">
        <f t="shared" si="24"/>
        <v>8.5449687500000007</v>
      </c>
      <c r="X40" s="39">
        <f t="shared" si="25"/>
        <v>8.8803999999999998</v>
      </c>
      <c r="Y40" s="40">
        <f t="shared" si="26"/>
        <v>8.7126843750000003</v>
      </c>
      <c r="Z40" s="40">
        <f t="shared" si="27"/>
        <v>0.23718571149687953</v>
      </c>
    </row>
    <row r="41" spans="1:26" ht="12.75">
      <c r="A41" s="24">
        <v>4</v>
      </c>
      <c r="B41" s="24">
        <v>39</v>
      </c>
      <c r="C41" s="9" t="s">
        <v>56</v>
      </c>
      <c r="D41" s="9" t="s">
        <v>49</v>
      </c>
      <c r="E41" s="37">
        <v>20</v>
      </c>
      <c r="F41" s="9">
        <v>1</v>
      </c>
      <c r="G41" s="38">
        <v>243.8681</v>
      </c>
      <c r="H41" s="38">
        <v>229.9633</v>
      </c>
      <c r="I41" s="27">
        <f t="shared" si="14"/>
        <v>4.8773619999999998</v>
      </c>
      <c r="J41" s="27">
        <f t="shared" si="15"/>
        <v>4.5992659999999992</v>
      </c>
      <c r="K41" s="28">
        <f t="shared" si="16"/>
        <v>4.738313999999999</v>
      </c>
      <c r="L41" s="28">
        <f t="shared" si="17"/>
        <v>0.19664356742085451</v>
      </c>
      <c r="M41" s="37">
        <v>2</v>
      </c>
      <c r="N41" s="9">
        <v>1</v>
      </c>
      <c r="O41" s="38">
        <v>273.71910000000003</v>
      </c>
      <c r="P41" s="38">
        <v>273.71910000000003</v>
      </c>
      <c r="Q41" s="39">
        <f t="shared" si="18"/>
        <v>0.5474382000000001</v>
      </c>
      <c r="R41" s="39">
        <f t="shared" si="19"/>
        <v>0.5474382000000001</v>
      </c>
      <c r="S41" s="40">
        <f t="shared" si="20"/>
        <v>0.5474382000000001</v>
      </c>
      <c r="T41" s="40">
        <f t="shared" si="21"/>
        <v>0</v>
      </c>
      <c r="U41" s="41">
        <f t="shared" si="22"/>
        <v>4.3299237999999995</v>
      </c>
      <c r="V41" s="41">
        <f t="shared" si="23"/>
        <v>4.051827799999999</v>
      </c>
      <c r="W41" s="39">
        <f t="shared" si="24"/>
        <v>27.062023749999998</v>
      </c>
      <c r="X41" s="39">
        <f t="shared" si="25"/>
        <v>25.323923749999995</v>
      </c>
      <c r="Y41" s="40">
        <f t="shared" si="26"/>
        <v>26.192973749999997</v>
      </c>
      <c r="Z41" s="40">
        <f t="shared" si="27"/>
        <v>1.2290222963803403</v>
      </c>
    </row>
    <row r="42" spans="1:26" ht="12.75">
      <c r="A42" s="24">
        <v>4</v>
      </c>
      <c r="B42" s="24">
        <v>40</v>
      </c>
      <c r="C42" s="9" t="s">
        <v>56</v>
      </c>
      <c r="D42" s="9" t="s">
        <v>57</v>
      </c>
      <c r="E42" s="37">
        <v>20</v>
      </c>
      <c r="F42" s="9">
        <v>1</v>
      </c>
      <c r="G42" s="38">
        <v>242.79849999999999</v>
      </c>
      <c r="H42" s="38">
        <v>243.8681</v>
      </c>
      <c r="I42" s="27">
        <f t="shared" si="14"/>
        <v>4.8559699999999992</v>
      </c>
      <c r="J42" s="27">
        <f t="shared" si="15"/>
        <v>4.8773619999999998</v>
      </c>
      <c r="K42" s="28">
        <f t="shared" si="16"/>
        <v>4.8666659999999995</v>
      </c>
      <c r="L42" s="28">
        <f t="shared" si="17"/>
        <v>1.5126428263142994E-2</v>
      </c>
      <c r="M42" s="37">
        <v>10</v>
      </c>
      <c r="N42" s="9">
        <v>1</v>
      </c>
      <c r="O42" s="38">
        <v>342.93540000000002</v>
      </c>
      <c r="P42" s="38">
        <v>323.0095</v>
      </c>
      <c r="Q42" s="39">
        <f t="shared" si="18"/>
        <v>3.4293540000000005</v>
      </c>
      <c r="R42" s="39">
        <f t="shared" si="19"/>
        <v>3.2300950000000004</v>
      </c>
      <c r="S42" s="40">
        <f t="shared" si="20"/>
        <v>3.3297245000000002</v>
      </c>
      <c r="T42" s="40">
        <f t="shared" si="21"/>
        <v>0.14089739011245034</v>
      </c>
      <c r="U42" s="41">
        <f t="shared" si="22"/>
        <v>1.4266159999999988</v>
      </c>
      <c r="V42" s="41">
        <f t="shared" si="23"/>
        <v>1.6472669999999994</v>
      </c>
      <c r="W42" s="39">
        <f t="shared" si="24"/>
        <v>8.9163499999999924</v>
      </c>
      <c r="X42" s="39">
        <f t="shared" si="25"/>
        <v>10.295418749999996</v>
      </c>
      <c r="Y42" s="40">
        <f t="shared" si="26"/>
        <v>9.6058843749999951</v>
      </c>
      <c r="Z42" s="40">
        <f t="shared" si="27"/>
        <v>0.97514886484745811</v>
      </c>
    </row>
    <row r="43" spans="1:26" ht="15.75" customHeight="1">
      <c r="A43" s="72">
        <v>5</v>
      </c>
      <c r="B43" s="24">
        <v>41</v>
      </c>
      <c r="C43" s="24" t="s">
        <v>48</v>
      </c>
      <c r="D43" s="24" t="s">
        <v>49</v>
      </c>
      <c r="E43" s="73">
        <v>20</v>
      </c>
      <c r="F43" s="72">
        <v>1</v>
      </c>
      <c r="G43" s="74">
        <v>284.51280000000003</v>
      </c>
      <c r="H43" s="74">
        <v>283.44319999999999</v>
      </c>
      <c r="I43" s="75">
        <f t="shared" si="14"/>
        <v>5.6902560000000006</v>
      </c>
      <c r="J43" s="75">
        <f t="shared" si="15"/>
        <v>5.6688639999999992</v>
      </c>
      <c r="K43" s="76">
        <f t="shared" si="16"/>
        <v>5.6795600000000004</v>
      </c>
      <c r="L43" s="76">
        <f t="shared" si="17"/>
        <v>1.5126428263143622E-2</v>
      </c>
      <c r="M43" s="73">
        <v>2</v>
      </c>
      <c r="N43" s="72">
        <v>1</v>
      </c>
      <c r="O43" s="74">
        <v>327.29669999999999</v>
      </c>
      <c r="P43" s="74">
        <v>332.64460000000003</v>
      </c>
      <c r="Q43" s="77">
        <f t="shared" si="18"/>
        <v>0.65459339999999999</v>
      </c>
      <c r="R43" s="77">
        <f t="shared" si="19"/>
        <v>0.66528920000000002</v>
      </c>
      <c r="S43" s="79">
        <f t="shared" si="20"/>
        <v>0.65994130000000006</v>
      </c>
      <c r="T43" s="79">
        <f t="shared" si="21"/>
        <v>7.5630727102150982E-3</v>
      </c>
      <c r="U43" s="78">
        <f t="shared" si="22"/>
        <v>5.0356626000000002</v>
      </c>
      <c r="V43" s="78">
        <f t="shared" si="23"/>
        <v>5.0035747999999991</v>
      </c>
      <c r="W43" s="77">
        <f t="shared" si="24"/>
        <v>31.47289125</v>
      </c>
      <c r="X43" s="77">
        <f t="shared" si="25"/>
        <v>31.272342499999993</v>
      </c>
      <c r="Y43" s="79">
        <f t="shared" si="26"/>
        <v>31.372616874999999</v>
      </c>
      <c r="Z43" s="79">
        <f t="shared" si="27"/>
        <v>0.14180938108349023</v>
      </c>
    </row>
    <row r="44" spans="1:26" ht="15.75" customHeight="1">
      <c r="A44" s="72">
        <v>5</v>
      </c>
      <c r="B44" s="24">
        <v>42</v>
      </c>
      <c r="C44" s="24" t="s">
        <v>48</v>
      </c>
      <c r="D44" s="24" t="s">
        <v>57</v>
      </c>
      <c r="E44" s="73">
        <v>20</v>
      </c>
      <c r="F44" s="72">
        <v>1</v>
      </c>
      <c r="G44" s="74">
        <v>294.13920000000002</v>
      </c>
      <c r="H44" s="74">
        <v>300.55669999999998</v>
      </c>
      <c r="I44" s="75">
        <f t="shared" si="14"/>
        <v>5.8827840000000009</v>
      </c>
      <c r="J44" s="75">
        <f t="shared" si="15"/>
        <v>6.0111340000000002</v>
      </c>
      <c r="K44" s="76">
        <f t="shared" si="16"/>
        <v>5.9469590000000006</v>
      </c>
      <c r="L44" s="76">
        <f t="shared" si="17"/>
        <v>9.0757155365292871E-2</v>
      </c>
      <c r="M44" s="73">
        <v>10</v>
      </c>
      <c r="N44" s="72">
        <v>2</v>
      </c>
      <c r="O44" s="74">
        <v>158.30029999999999</v>
      </c>
      <c r="P44" s="74">
        <v>164.71789999999999</v>
      </c>
      <c r="Q44" s="77">
        <f t="shared" si="18"/>
        <v>3.1660059999999999</v>
      </c>
      <c r="R44" s="77">
        <f t="shared" si="19"/>
        <v>3.2943579999999999</v>
      </c>
      <c r="S44" s="79">
        <f t="shared" si="20"/>
        <v>3.2301820000000001</v>
      </c>
      <c r="T44" s="79">
        <f t="shared" si="21"/>
        <v>9.0758569578855752E-2</v>
      </c>
      <c r="U44" s="78">
        <f t="shared" si="22"/>
        <v>2.716778000000001</v>
      </c>
      <c r="V44" s="78">
        <f t="shared" si="23"/>
        <v>2.7167760000000003</v>
      </c>
      <c r="W44" s="77">
        <f t="shared" si="24"/>
        <v>16.979862500000007</v>
      </c>
      <c r="X44" s="77">
        <f t="shared" si="25"/>
        <v>16.979850000000003</v>
      </c>
      <c r="Y44" s="79">
        <f t="shared" si="26"/>
        <v>16.979856250000005</v>
      </c>
      <c r="Z44" s="79">
        <f t="shared" si="27"/>
        <v>8.8388347676374105E-6</v>
      </c>
    </row>
    <row r="45" spans="1:26" ht="15.75" customHeight="1">
      <c r="A45" s="72">
        <v>5</v>
      </c>
      <c r="B45" s="24">
        <v>43</v>
      </c>
      <c r="C45" s="24" t="s">
        <v>51</v>
      </c>
      <c r="D45" s="24" t="s">
        <v>49</v>
      </c>
      <c r="E45" s="73">
        <v>20</v>
      </c>
      <c r="F45" s="72">
        <v>1</v>
      </c>
      <c r="G45" s="74">
        <v>250.28569999999999</v>
      </c>
      <c r="H45" s="74">
        <v>251.3553</v>
      </c>
      <c r="I45" s="75">
        <f t="shared" si="14"/>
        <v>5.0057140000000002</v>
      </c>
      <c r="J45" s="75">
        <f t="shared" si="15"/>
        <v>5.0271059999999999</v>
      </c>
      <c r="K45" s="76">
        <f t="shared" si="16"/>
        <v>5.0164100000000005</v>
      </c>
      <c r="L45" s="76">
        <f t="shared" si="17"/>
        <v>1.5126428263142366E-2</v>
      </c>
      <c r="M45" s="73">
        <v>2</v>
      </c>
      <c r="N45" s="72">
        <v>1</v>
      </c>
      <c r="O45" s="74">
        <v>329.4359</v>
      </c>
      <c r="P45" s="74">
        <v>325.15750000000003</v>
      </c>
      <c r="Q45" s="77">
        <f t="shared" si="18"/>
        <v>0.65887180000000001</v>
      </c>
      <c r="R45" s="77">
        <f t="shared" si="19"/>
        <v>0.65031500000000009</v>
      </c>
      <c r="S45" s="79">
        <f t="shared" si="20"/>
        <v>0.65459339999999999</v>
      </c>
      <c r="T45" s="79">
        <f t="shared" si="21"/>
        <v>6.0505713052569927E-3</v>
      </c>
      <c r="U45" s="78">
        <f t="shared" si="22"/>
        <v>4.3468422000000002</v>
      </c>
      <c r="V45" s="78">
        <f t="shared" si="23"/>
        <v>4.3767909999999999</v>
      </c>
      <c r="W45" s="77">
        <f t="shared" si="24"/>
        <v>27.167763750000002</v>
      </c>
      <c r="X45" s="77">
        <f t="shared" si="25"/>
        <v>27.35494375</v>
      </c>
      <c r="Y45" s="79">
        <f t="shared" si="26"/>
        <v>27.261353750000001</v>
      </c>
      <c r="Z45" s="79">
        <f t="shared" si="27"/>
        <v>0.13235624730249648</v>
      </c>
    </row>
    <row r="46" spans="1:26" ht="15.75" customHeight="1">
      <c r="A46" s="72">
        <v>5</v>
      </c>
      <c r="B46" s="24">
        <v>44</v>
      </c>
      <c r="C46" s="24" t="s">
        <v>51</v>
      </c>
      <c r="D46" s="24" t="s">
        <v>57</v>
      </c>
      <c r="E46" s="73">
        <v>20</v>
      </c>
      <c r="F46" s="72">
        <v>1</v>
      </c>
      <c r="G46" s="74">
        <v>277.0256</v>
      </c>
      <c r="H46" s="74">
        <v>275.95600000000002</v>
      </c>
      <c r="I46" s="75">
        <f t="shared" si="14"/>
        <v>5.5405119999999997</v>
      </c>
      <c r="J46" s="75">
        <f t="shared" si="15"/>
        <v>5.5191200000000009</v>
      </c>
      <c r="K46" s="76">
        <f t="shared" si="16"/>
        <v>5.5298160000000003</v>
      </c>
      <c r="L46" s="76">
        <f t="shared" si="17"/>
        <v>1.5126428263141738E-2</v>
      </c>
      <c r="M46" s="73">
        <v>10</v>
      </c>
      <c r="N46" s="72">
        <v>2</v>
      </c>
      <c r="O46" s="74">
        <v>188.2491</v>
      </c>
      <c r="P46" s="74">
        <v>186.10990000000001</v>
      </c>
      <c r="Q46" s="77">
        <f t="shared" si="18"/>
        <v>3.7649819999999998</v>
      </c>
      <c r="R46" s="77">
        <f t="shared" si="19"/>
        <v>3.7221980000000001</v>
      </c>
      <c r="S46" s="79">
        <f t="shared" si="20"/>
        <v>3.7435900000000002</v>
      </c>
      <c r="T46" s="79">
        <f t="shared" si="21"/>
        <v>3.0252856526285045E-2</v>
      </c>
      <c r="U46" s="78">
        <f t="shared" si="22"/>
        <v>1.7755299999999998</v>
      </c>
      <c r="V46" s="78">
        <f t="shared" si="23"/>
        <v>1.7969220000000008</v>
      </c>
      <c r="W46" s="77">
        <f t="shared" si="24"/>
        <v>11.0970625</v>
      </c>
      <c r="X46" s="77">
        <f t="shared" si="25"/>
        <v>11.230762500000004</v>
      </c>
      <c r="Y46" s="79">
        <f t="shared" si="26"/>
        <v>11.163912500000002</v>
      </c>
      <c r="Z46" s="79">
        <f t="shared" si="27"/>
        <v>9.4540176644644647E-2</v>
      </c>
    </row>
    <row r="47" spans="1:26" ht="15.75" customHeight="1">
      <c r="A47" s="72">
        <v>5</v>
      </c>
      <c r="B47" s="24">
        <v>45</v>
      </c>
      <c r="C47" s="24" t="s">
        <v>52</v>
      </c>
      <c r="D47" s="24" t="s">
        <v>53</v>
      </c>
      <c r="E47" s="73">
        <v>20</v>
      </c>
      <c r="F47" s="72">
        <v>2</v>
      </c>
      <c r="G47" s="74">
        <v>203.2234</v>
      </c>
      <c r="H47" s="74">
        <v>216.05860000000001</v>
      </c>
      <c r="I47" s="75">
        <f t="shared" si="14"/>
        <v>8.1289359999999995</v>
      </c>
      <c r="J47" s="75">
        <f t="shared" si="15"/>
        <v>8.6423440000000014</v>
      </c>
      <c r="K47" s="76">
        <f t="shared" si="16"/>
        <v>8.3856400000000004</v>
      </c>
      <c r="L47" s="76">
        <f t="shared" si="17"/>
        <v>0.36303427831542429</v>
      </c>
      <c r="M47" s="73">
        <v>2</v>
      </c>
      <c r="N47" s="72">
        <v>2</v>
      </c>
      <c r="O47" s="74">
        <v>212.84979999999999</v>
      </c>
      <c r="P47" s="74">
        <v>204.29300000000001</v>
      </c>
      <c r="Q47" s="77">
        <f t="shared" si="18"/>
        <v>0.85139919999999991</v>
      </c>
      <c r="R47" s="77">
        <f t="shared" si="19"/>
        <v>0.81717200000000001</v>
      </c>
      <c r="S47" s="79">
        <f t="shared" si="20"/>
        <v>0.83428559999999996</v>
      </c>
      <c r="T47" s="79">
        <f t="shared" si="21"/>
        <v>2.420228522102813E-2</v>
      </c>
      <c r="U47" s="78">
        <f t="shared" si="22"/>
        <v>7.2775368</v>
      </c>
      <c r="V47" s="78">
        <f t="shared" si="23"/>
        <v>7.8251720000000011</v>
      </c>
      <c r="W47" s="77">
        <f t="shared" si="24"/>
        <v>45.484605000000002</v>
      </c>
      <c r="X47" s="77">
        <f t="shared" si="25"/>
        <v>48.907325000000007</v>
      </c>
      <c r="Y47" s="79">
        <f t="shared" si="26"/>
        <v>47.195965000000001</v>
      </c>
      <c r="Z47" s="79">
        <f t="shared" si="27"/>
        <v>2.4202285221028235</v>
      </c>
    </row>
    <row r="48" spans="1:26" ht="15.75" customHeight="1">
      <c r="A48" s="72">
        <v>5</v>
      </c>
      <c r="B48" s="24">
        <v>46</v>
      </c>
      <c r="C48" s="24" t="s">
        <v>52</v>
      </c>
      <c r="D48" s="24" t="s">
        <v>57</v>
      </c>
      <c r="E48" s="73">
        <v>20</v>
      </c>
      <c r="F48" s="72">
        <v>2</v>
      </c>
      <c r="G48" s="74">
        <v>304.83510000000001</v>
      </c>
      <c r="H48" s="74">
        <v>297.34789999999998</v>
      </c>
      <c r="I48" s="75">
        <f t="shared" si="14"/>
        <v>12.193404000000001</v>
      </c>
      <c r="J48" s="75">
        <f t="shared" si="15"/>
        <v>11.893915999999999</v>
      </c>
      <c r="K48" s="76">
        <f t="shared" si="16"/>
        <v>12.043659999999999</v>
      </c>
      <c r="L48" s="76">
        <f t="shared" si="17"/>
        <v>0.21176999568399815</v>
      </c>
      <c r="M48" s="73">
        <v>10</v>
      </c>
      <c r="N48" s="72">
        <v>2</v>
      </c>
      <c r="O48" s="74">
        <v>116.5681</v>
      </c>
      <c r="P48" s="74">
        <v>114.4469</v>
      </c>
      <c r="Q48" s="77">
        <f t="shared" si="18"/>
        <v>2.3313619999999999</v>
      </c>
      <c r="R48" s="77">
        <f t="shared" si="19"/>
        <v>2.2889379999999999</v>
      </c>
      <c r="S48" s="79">
        <f t="shared" si="20"/>
        <v>2.3101500000000001</v>
      </c>
      <c r="T48" s="79">
        <f t="shared" si="21"/>
        <v>2.9998298085058106E-2</v>
      </c>
      <c r="U48" s="78">
        <f t="shared" si="22"/>
        <v>9.8620420000000006</v>
      </c>
      <c r="V48" s="78">
        <f t="shared" si="23"/>
        <v>9.6049779999999991</v>
      </c>
      <c r="W48" s="77">
        <f t="shared" si="24"/>
        <v>61.637762500000001</v>
      </c>
      <c r="X48" s="77">
        <f t="shared" si="25"/>
        <v>60.031112499999992</v>
      </c>
      <c r="Y48" s="79">
        <f t="shared" si="26"/>
        <v>60.834437499999993</v>
      </c>
      <c r="Z48" s="79">
        <f t="shared" si="27"/>
        <v>1.136073109993373</v>
      </c>
    </row>
    <row r="49" spans="1:26" ht="15.75" customHeight="1">
      <c r="A49" s="72">
        <v>5</v>
      </c>
      <c r="B49" s="24">
        <v>47</v>
      </c>
      <c r="C49" s="24" t="s">
        <v>54</v>
      </c>
      <c r="D49" s="24" t="s">
        <v>49</v>
      </c>
      <c r="E49" s="73">
        <v>20</v>
      </c>
      <c r="F49" s="72">
        <v>1</v>
      </c>
      <c r="G49" s="74">
        <v>193.59700000000001</v>
      </c>
      <c r="H49" s="74">
        <v>191.4579</v>
      </c>
      <c r="I49" s="75">
        <f t="shared" si="14"/>
        <v>3.8719399999999999</v>
      </c>
      <c r="J49" s="75">
        <f t="shared" si="15"/>
        <v>3.8291580000000001</v>
      </c>
      <c r="K49" s="76">
        <f t="shared" si="16"/>
        <v>3.850549</v>
      </c>
      <c r="L49" s="76">
        <f t="shared" si="17"/>
        <v>3.0251442312722789E-2</v>
      </c>
      <c r="M49" s="73">
        <v>2</v>
      </c>
      <c r="N49" s="72">
        <v>1</v>
      </c>
      <c r="O49" s="74">
        <v>330.50549999999998</v>
      </c>
      <c r="P49" s="74">
        <v>334.78379999999999</v>
      </c>
      <c r="Q49" s="77">
        <f t="shared" si="18"/>
        <v>0.66101100000000002</v>
      </c>
      <c r="R49" s="77">
        <f t="shared" si="19"/>
        <v>0.66956759999999993</v>
      </c>
      <c r="S49" s="79">
        <f t="shared" si="20"/>
        <v>0.66528929999999997</v>
      </c>
      <c r="T49" s="79">
        <f t="shared" si="21"/>
        <v>6.0504298839007525E-3</v>
      </c>
      <c r="U49" s="78">
        <f t="shared" si="22"/>
        <v>3.2109290000000001</v>
      </c>
      <c r="V49" s="78">
        <f t="shared" si="23"/>
        <v>3.1595903999999999</v>
      </c>
      <c r="W49" s="77">
        <f t="shared" si="24"/>
        <v>20.068306249999999</v>
      </c>
      <c r="X49" s="77">
        <f t="shared" si="25"/>
        <v>19.747440000000001</v>
      </c>
      <c r="Y49" s="79">
        <f t="shared" si="26"/>
        <v>19.907873125000002</v>
      </c>
      <c r="Z49" s="79">
        <f t="shared" si="27"/>
        <v>0.22688670122889673</v>
      </c>
    </row>
    <row r="50" spans="1:26" ht="15.75" customHeight="1">
      <c r="A50" s="72">
        <v>5</v>
      </c>
      <c r="B50" s="24">
        <v>48</v>
      </c>
      <c r="C50" s="24" t="s">
        <v>54</v>
      </c>
      <c r="D50" s="24" t="s">
        <v>57</v>
      </c>
      <c r="E50" s="73">
        <v>20</v>
      </c>
      <c r="F50" s="72">
        <v>1</v>
      </c>
      <c r="G50" s="74">
        <v>262.05419999999998</v>
      </c>
      <c r="H50" s="74">
        <v>249.9633</v>
      </c>
      <c r="I50" s="75">
        <f t="shared" si="14"/>
        <v>5.2410839999999999</v>
      </c>
      <c r="J50" s="75">
        <f t="shared" si="15"/>
        <v>4.9992659999999995</v>
      </c>
      <c r="K50" s="76">
        <f t="shared" si="16"/>
        <v>5.1201749999999997</v>
      </c>
      <c r="L50" s="76">
        <f t="shared" si="17"/>
        <v>0.17099114761296877</v>
      </c>
      <c r="M50" s="73">
        <v>10</v>
      </c>
      <c r="N50" s="72">
        <v>2</v>
      </c>
      <c r="O50" s="74">
        <v>233.1721</v>
      </c>
      <c r="P50" s="74">
        <v>233.1721</v>
      </c>
      <c r="Q50" s="77">
        <f t="shared" si="18"/>
        <v>4.6634419999999999</v>
      </c>
      <c r="R50" s="77">
        <f t="shared" si="19"/>
        <v>4.6634419999999999</v>
      </c>
      <c r="S50" s="79">
        <f t="shared" si="20"/>
        <v>4.6634419999999999</v>
      </c>
      <c r="T50" s="79">
        <f t="shared" si="21"/>
        <v>0</v>
      </c>
      <c r="U50" s="78">
        <f t="shared" si="22"/>
        <v>0.57764199999999999</v>
      </c>
      <c r="V50" s="78">
        <f t="shared" si="23"/>
        <v>0.33582399999999968</v>
      </c>
      <c r="W50" s="77">
        <f t="shared" si="24"/>
        <v>3.6102625000000002</v>
      </c>
      <c r="X50" s="77">
        <f t="shared" si="25"/>
        <v>2.0988999999999978</v>
      </c>
      <c r="Y50" s="79">
        <f t="shared" si="26"/>
        <v>2.854581249999999</v>
      </c>
      <c r="Z50" s="79">
        <f t="shared" si="27"/>
        <v>1.068694672581056</v>
      </c>
    </row>
    <row r="51" spans="1:26" ht="15.75" customHeight="1">
      <c r="A51" s="72">
        <v>5</v>
      </c>
      <c r="B51" s="24">
        <v>49</v>
      </c>
      <c r="C51" s="24" t="s">
        <v>55</v>
      </c>
      <c r="D51" s="24" t="s">
        <v>49</v>
      </c>
      <c r="E51" s="73">
        <v>20</v>
      </c>
      <c r="F51" s="72">
        <v>1</v>
      </c>
      <c r="G51" s="74">
        <v>181.83150000000001</v>
      </c>
      <c r="H51" s="74">
        <v>172.20509999999999</v>
      </c>
      <c r="I51" s="75">
        <f t="shared" si="14"/>
        <v>3.6366300000000003</v>
      </c>
      <c r="J51" s="75">
        <f t="shared" si="15"/>
        <v>3.444102</v>
      </c>
      <c r="K51" s="76">
        <f t="shared" si="16"/>
        <v>3.5403660000000001</v>
      </c>
      <c r="L51" s="76">
        <f t="shared" si="17"/>
        <v>0.13613785436828379</v>
      </c>
      <c r="M51" s="73">
        <v>2</v>
      </c>
      <c r="N51" s="72">
        <v>1</v>
      </c>
      <c r="O51" s="74">
        <v>294.13920000000002</v>
      </c>
      <c r="P51" s="74">
        <v>286.65199999999999</v>
      </c>
      <c r="Q51" s="77">
        <f t="shared" si="18"/>
        <v>0.58827839999999998</v>
      </c>
      <c r="R51" s="77">
        <f t="shared" si="19"/>
        <v>0.57330399999999992</v>
      </c>
      <c r="S51" s="79">
        <f t="shared" si="20"/>
        <v>0.58079119999999995</v>
      </c>
      <c r="T51" s="79">
        <f t="shared" si="21"/>
        <v>1.0588499784199876E-2</v>
      </c>
      <c r="U51" s="78">
        <f t="shared" si="22"/>
        <v>3.0483516000000002</v>
      </c>
      <c r="V51" s="78">
        <f t="shared" si="23"/>
        <v>2.8707980000000002</v>
      </c>
      <c r="W51" s="77">
        <f t="shared" si="24"/>
        <v>19.052197500000002</v>
      </c>
      <c r="X51" s="77">
        <f t="shared" si="25"/>
        <v>17.942487500000002</v>
      </c>
      <c r="Y51" s="79">
        <f t="shared" si="26"/>
        <v>18.497342500000002</v>
      </c>
      <c r="Z51" s="79">
        <f t="shared" si="27"/>
        <v>0.78468346615052342</v>
      </c>
    </row>
    <row r="52" spans="1:26" ht="15.75" customHeight="1">
      <c r="A52" s="72">
        <v>5</v>
      </c>
      <c r="B52" s="24">
        <v>50</v>
      </c>
      <c r="C52" s="24" t="s">
        <v>55</v>
      </c>
      <c r="D52" s="24" t="s">
        <v>57</v>
      </c>
      <c r="E52" s="73">
        <v>20</v>
      </c>
      <c r="F52" s="72">
        <v>1</v>
      </c>
      <c r="G52" s="74">
        <v>183.97069999999999</v>
      </c>
      <c r="H52" s="74">
        <v>185.6403</v>
      </c>
      <c r="I52" s="75">
        <f t="shared" si="14"/>
        <v>3.679414</v>
      </c>
      <c r="J52" s="75">
        <f t="shared" si="15"/>
        <v>3.7128060000000001</v>
      </c>
      <c r="K52" s="76">
        <f t="shared" si="16"/>
        <v>3.69611</v>
      </c>
      <c r="L52" s="76">
        <f t="shared" si="17"/>
        <v>2.3611709637381257E-2</v>
      </c>
      <c r="M52" s="73">
        <v>10</v>
      </c>
      <c r="N52" s="72">
        <v>2</v>
      </c>
      <c r="O52" s="74">
        <v>180.7619</v>
      </c>
      <c r="P52" s="74">
        <v>183.97069999999999</v>
      </c>
      <c r="Q52" s="77">
        <f t="shared" si="18"/>
        <v>3.6152379999999997</v>
      </c>
      <c r="R52" s="77">
        <f t="shared" si="19"/>
        <v>3.679414</v>
      </c>
      <c r="S52" s="79">
        <f t="shared" si="20"/>
        <v>3.6473259999999996</v>
      </c>
      <c r="T52" s="79">
        <f t="shared" si="21"/>
        <v>4.5379284789428043E-2</v>
      </c>
      <c r="U52" s="78">
        <f t="shared" si="22"/>
        <v>6.4176000000000233E-2</v>
      </c>
      <c r="V52" s="78">
        <f t="shared" si="23"/>
        <v>3.3392000000000088E-2</v>
      </c>
      <c r="W52" s="77">
        <f t="shared" si="24"/>
        <v>0.40110000000000146</v>
      </c>
      <c r="X52" s="77">
        <f t="shared" si="25"/>
        <v>0.20870000000000055</v>
      </c>
      <c r="Y52" s="79">
        <f t="shared" si="26"/>
        <v>0.304900000000001</v>
      </c>
      <c r="Z52" s="79">
        <f t="shared" si="27"/>
        <v>0.13604734470029237</v>
      </c>
    </row>
    <row r="53" spans="1:26" ht="15.75" customHeight="1">
      <c r="A53" s="72">
        <v>5</v>
      </c>
      <c r="B53" s="24">
        <v>51</v>
      </c>
      <c r="C53" s="24" t="s">
        <v>56</v>
      </c>
      <c r="D53" s="24" t="s">
        <v>49</v>
      </c>
      <c r="E53" s="73">
        <v>20</v>
      </c>
      <c r="F53" s="72">
        <v>1</v>
      </c>
      <c r="G53" s="74">
        <v>229.9633</v>
      </c>
      <c r="H53" s="74">
        <v>234.6377</v>
      </c>
      <c r="I53" s="75">
        <f t="shared" si="14"/>
        <v>4.5992659999999992</v>
      </c>
      <c r="J53" s="75">
        <f t="shared" si="15"/>
        <v>4.6927539999999999</v>
      </c>
      <c r="K53" s="76">
        <f t="shared" si="16"/>
        <v>4.6460099999999995</v>
      </c>
      <c r="L53" s="76">
        <f t="shared" si="17"/>
        <v>6.6105998759568435E-2</v>
      </c>
      <c r="M53" s="73">
        <v>2</v>
      </c>
      <c r="N53" s="72">
        <v>1</v>
      </c>
      <c r="O53" s="74">
        <v>332.64460000000003</v>
      </c>
      <c r="P53" s="74">
        <v>339.06220000000002</v>
      </c>
      <c r="Q53" s="77">
        <f t="shared" si="18"/>
        <v>0.66528920000000002</v>
      </c>
      <c r="R53" s="77">
        <f t="shared" si="19"/>
        <v>0.67812440000000007</v>
      </c>
      <c r="S53" s="79">
        <f t="shared" si="20"/>
        <v>0.67170680000000005</v>
      </c>
      <c r="T53" s="79">
        <f t="shared" si="21"/>
        <v>9.0758569578856078E-3</v>
      </c>
      <c r="U53" s="78">
        <f t="shared" si="22"/>
        <v>3.9339767999999991</v>
      </c>
      <c r="V53" s="78">
        <f t="shared" si="23"/>
        <v>4.0146296000000001</v>
      </c>
      <c r="W53" s="77">
        <f t="shared" si="24"/>
        <v>24.587354999999995</v>
      </c>
      <c r="X53" s="77">
        <f t="shared" si="25"/>
        <v>25.091435000000001</v>
      </c>
      <c r="Y53" s="79">
        <f t="shared" si="26"/>
        <v>24.839394999999996</v>
      </c>
      <c r="Z53" s="79">
        <f t="shared" si="27"/>
        <v>0.35643838626051871</v>
      </c>
    </row>
    <row r="54" spans="1:26" ht="15.75" customHeight="1">
      <c r="A54" s="72">
        <v>5</v>
      </c>
      <c r="B54" s="24">
        <v>52</v>
      </c>
      <c r="C54" s="24" t="s">
        <v>56</v>
      </c>
      <c r="D54" s="24" t="s">
        <v>57</v>
      </c>
      <c r="E54" s="73">
        <v>20</v>
      </c>
      <c r="F54" s="72">
        <v>1</v>
      </c>
      <c r="G54" s="74">
        <v>255.6337</v>
      </c>
      <c r="H54" s="74">
        <v>259.91210000000001</v>
      </c>
      <c r="I54" s="75">
        <f t="shared" si="14"/>
        <v>5.1126740000000002</v>
      </c>
      <c r="J54" s="75">
        <f t="shared" si="15"/>
        <v>5.1982420000000005</v>
      </c>
      <c r="K54" s="76">
        <f t="shared" si="16"/>
        <v>5.1554580000000003</v>
      </c>
      <c r="L54" s="76">
        <f t="shared" si="17"/>
        <v>6.0505713052570721E-2</v>
      </c>
      <c r="M54" s="73">
        <v>10</v>
      </c>
      <c r="N54" s="72">
        <v>2</v>
      </c>
      <c r="O54" s="74">
        <v>148.67400000000001</v>
      </c>
      <c r="P54" s="74">
        <v>143.32599999999999</v>
      </c>
      <c r="Q54" s="77">
        <f t="shared" si="18"/>
        <v>2.9734799999999999</v>
      </c>
      <c r="R54" s="77">
        <f t="shared" si="19"/>
        <v>2.86652</v>
      </c>
      <c r="S54" s="79">
        <f t="shared" si="20"/>
        <v>2.92</v>
      </c>
      <c r="T54" s="79">
        <f t="shared" si="21"/>
        <v>7.5632141315713081E-2</v>
      </c>
      <c r="U54" s="78">
        <f t="shared" si="22"/>
        <v>2.1391940000000003</v>
      </c>
      <c r="V54" s="78">
        <f t="shared" si="23"/>
        <v>2.3317220000000005</v>
      </c>
      <c r="W54" s="77">
        <f t="shared" si="24"/>
        <v>13.369962500000002</v>
      </c>
      <c r="X54" s="77">
        <f t="shared" si="25"/>
        <v>14.573262500000004</v>
      </c>
      <c r="Y54" s="79">
        <f t="shared" si="26"/>
        <v>13.971612500000003</v>
      </c>
      <c r="Z54" s="79">
        <f t="shared" si="27"/>
        <v>0.85086158980177418</v>
      </c>
    </row>
    <row r="55" spans="1:26" ht="15.75" customHeight="1">
      <c r="B55" s="24">
        <v>53</v>
      </c>
    </row>
    <row r="56" spans="1:26" ht="15.75" customHeight="1">
      <c r="B56" s="24">
        <v>54</v>
      </c>
    </row>
    <row r="57" spans="1:26" ht="15.75" customHeight="1">
      <c r="B57" s="24">
        <v>55</v>
      </c>
    </row>
    <row r="58" spans="1:26" ht="15.75" customHeight="1">
      <c r="B58" s="24">
        <v>56</v>
      </c>
    </row>
    <row r="59" spans="1:26" ht="15.75" customHeight="1">
      <c r="B59" s="24">
        <v>57</v>
      </c>
    </row>
    <row r="60" spans="1:26" ht="15.75" customHeight="1">
      <c r="B60" s="24">
        <v>58</v>
      </c>
    </row>
    <row r="61" spans="1:26" ht="15.75" customHeight="1">
      <c r="B61" s="24">
        <v>59</v>
      </c>
    </row>
    <row r="62" spans="1:26" ht="15.75" customHeight="1">
      <c r="B62" s="24">
        <v>60</v>
      </c>
    </row>
  </sheetData>
  <sortState ref="A3:Z54">
    <sortCondition ref="A3:A54"/>
    <sortCondition ref="C3:C54"/>
  </sortState>
  <mergeCells count="11">
    <mergeCell ref="W2:X2"/>
    <mergeCell ref="A1:A2"/>
    <mergeCell ref="B1:B2"/>
    <mergeCell ref="E1:L1"/>
    <mergeCell ref="M1:T1"/>
    <mergeCell ref="U1:Z1"/>
    <mergeCell ref="G2:H2"/>
    <mergeCell ref="I2:J2"/>
    <mergeCell ref="O2:P2"/>
    <mergeCell ref="Q2:R2"/>
    <mergeCell ref="U2:V2"/>
  </mergeCells>
  <phoneticPr fontId="1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R62"/>
  <sheetViews>
    <sheetView workbookViewId="0">
      <selection activeCell="C2" sqref="C2:D2"/>
    </sheetView>
  </sheetViews>
  <sheetFormatPr defaultColWidth="14.42578125" defaultRowHeight="15.75" customHeight="1"/>
  <cols>
    <col min="1" max="1" width="6.85546875" customWidth="1"/>
    <col min="2" max="2" width="8.5703125" customWidth="1"/>
    <col min="3" max="5" width="6.85546875" customWidth="1"/>
    <col min="6" max="44" width="8.28515625" customWidth="1"/>
  </cols>
  <sheetData>
    <row r="1" spans="1:44" ht="12.75">
      <c r="A1" s="127" t="s">
        <v>36</v>
      </c>
      <c r="B1" s="129" t="s">
        <v>37</v>
      </c>
      <c r="C1" s="23"/>
      <c r="D1" s="23"/>
      <c r="E1" s="129" t="s">
        <v>61</v>
      </c>
      <c r="F1" s="135" t="s">
        <v>71</v>
      </c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3"/>
      <c r="Y1" s="136" t="s">
        <v>72</v>
      </c>
      <c r="Z1" s="122"/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2"/>
      <c r="AR1" s="123"/>
    </row>
    <row r="2" spans="1:44" ht="42" customHeight="1">
      <c r="A2" s="128"/>
      <c r="B2" s="130"/>
      <c r="C2" s="23" t="s">
        <v>38</v>
      </c>
      <c r="D2" s="23" t="s">
        <v>39</v>
      </c>
      <c r="E2" s="130"/>
      <c r="F2" s="42" t="s">
        <v>73</v>
      </c>
      <c r="G2" s="42" t="s">
        <v>74</v>
      </c>
      <c r="H2" s="42" t="s">
        <v>75</v>
      </c>
      <c r="I2" s="42" t="s">
        <v>76</v>
      </c>
      <c r="J2" s="43" t="s">
        <v>77</v>
      </c>
      <c r="K2" s="43" t="s">
        <v>78</v>
      </c>
      <c r="L2" s="43" t="s">
        <v>79</v>
      </c>
      <c r="M2" s="42" t="s">
        <v>80</v>
      </c>
      <c r="N2" s="42" t="s">
        <v>81</v>
      </c>
      <c r="O2" s="42" t="s">
        <v>82</v>
      </c>
      <c r="P2" s="43" t="s">
        <v>77</v>
      </c>
      <c r="Q2" s="43" t="s">
        <v>78</v>
      </c>
      <c r="R2" s="43" t="s">
        <v>79</v>
      </c>
      <c r="S2" s="44" t="s">
        <v>83</v>
      </c>
      <c r="T2" s="44" t="s">
        <v>84</v>
      </c>
      <c r="U2" s="44" t="s">
        <v>85</v>
      </c>
      <c r="V2" s="44" t="s">
        <v>86</v>
      </c>
      <c r="W2" s="44" t="s">
        <v>87</v>
      </c>
      <c r="X2" s="44" t="s">
        <v>88</v>
      </c>
      <c r="Y2" s="42" t="s">
        <v>73</v>
      </c>
      <c r="Z2" s="42" t="s">
        <v>60</v>
      </c>
      <c r="AA2" s="42" t="s">
        <v>74</v>
      </c>
      <c r="AB2" s="42" t="s">
        <v>75</v>
      </c>
      <c r="AC2" s="42" t="s">
        <v>76</v>
      </c>
      <c r="AD2" s="43" t="s">
        <v>77</v>
      </c>
      <c r="AE2" s="43" t="s">
        <v>78</v>
      </c>
      <c r="AF2" s="43" t="s">
        <v>79</v>
      </c>
      <c r="AG2" s="42" t="s">
        <v>80</v>
      </c>
      <c r="AH2" s="42" t="s">
        <v>81</v>
      </c>
      <c r="AI2" s="42" t="s">
        <v>82</v>
      </c>
      <c r="AJ2" s="43" t="s">
        <v>77</v>
      </c>
      <c r="AK2" s="43" t="s">
        <v>78</v>
      </c>
      <c r="AL2" s="43" t="s">
        <v>79</v>
      </c>
      <c r="AM2" s="44" t="s">
        <v>83</v>
      </c>
      <c r="AN2" s="44" t="s">
        <v>84</v>
      </c>
      <c r="AO2" s="44" t="s">
        <v>85</v>
      </c>
      <c r="AP2" s="44" t="s">
        <v>86</v>
      </c>
      <c r="AQ2" s="44" t="s">
        <v>87</v>
      </c>
      <c r="AR2" s="44" t="s">
        <v>88</v>
      </c>
    </row>
    <row r="3" spans="1:44" ht="12.75">
      <c r="A3" s="8">
        <v>1</v>
      </c>
      <c r="B3" s="24">
        <v>1</v>
      </c>
      <c r="C3" s="9" t="s">
        <v>48</v>
      </c>
      <c r="D3" s="9" t="s">
        <v>49</v>
      </c>
      <c r="E3" s="9">
        <v>1</v>
      </c>
      <c r="F3" s="8">
        <v>3</v>
      </c>
      <c r="G3" s="45">
        <v>1.4266000000000001</v>
      </c>
      <c r="H3" s="46">
        <v>1.7274</v>
      </c>
      <c r="I3" s="46">
        <v>1.4748000000000001</v>
      </c>
      <c r="J3" s="47">
        <f t="shared" ref="J3:J34" si="0">IFERROR((H3-G3)/$F3*$E3*10^3,)</f>
        <v>100.26666666666665</v>
      </c>
      <c r="K3" s="47">
        <f t="shared" ref="K3:K34" si="1">IFERROR((H3-I3)/$F3*$E3*10^3,)</f>
        <v>84.199999999999989</v>
      </c>
      <c r="L3" s="47">
        <f t="shared" ref="L3:L34" si="2">IFERROR((I3-G3)/$F3*$E3*10^3,)</f>
        <v>16.066666666666674</v>
      </c>
      <c r="M3" s="45">
        <v>1.4220999999999999</v>
      </c>
      <c r="N3" s="46">
        <v>1.7486999999999999</v>
      </c>
      <c r="O3" s="46">
        <v>1.4738</v>
      </c>
      <c r="P3" s="47">
        <f t="shared" ref="P3:P34" si="3">IFERROR((N3-M3)/$F3*$E3*10^3,)</f>
        <v>108.86666666666667</v>
      </c>
      <c r="Q3" s="47">
        <f t="shared" ref="Q3:Q34" si="4">IFERROR((N3-O3)/$F3*$E3*10^3,)</f>
        <v>91.633333333333297</v>
      </c>
      <c r="R3" s="47">
        <f t="shared" ref="R3:R34" si="5">IFERROR((O3-M3)/$F3*$E3*10^3,)</f>
        <v>17.233333333333359</v>
      </c>
      <c r="S3" s="48">
        <f t="shared" ref="S3:S34" si="6">AVERAGE(J3,P3)</f>
        <v>104.56666666666666</v>
      </c>
      <c r="T3" s="48">
        <f t="shared" ref="T3:T34" si="7">STDEV(J3,P3)</f>
        <v>6.0811183182043251</v>
      </c>
      <c r="U3" s="48">
        <f t="shared" ref="U3:U34" si="8">AVERAGE(K3,Q3)</f>
        <v>87.916666666666643</v>
      </c>
      <c r="V3" s="48">
        <f t="shared" ref="V3:V34" si="9">STDEV(K3,Q3)</f>
        <v>5.2561604068199861</v>
      </c>
      <c r="W3" s="48">
        <f t="shared" ref="W3:W34" si="10">AVERAGE(L3,R3)</f>
        <v>16.650000000000016</v>
      </c>
      <c r="X3" s="48">
        <f t="shared" ref="X3:X34" si="11">STDEV(L3,R3)</f>
        <v>0.82495791138431884</v>
      </c>
      <c r="Y3" s="9">
        <v>1</v>
      </c>
      <c r="Z3" s="9">
        <v>1</v>
      </c>
      <c r="AA3" s="45">
        <v>1.5083</v>
      </c>
      <c r="AB3" s="46">
        <v>1.5823</v>
      </c>
      <c r="AC3" s="46">
        <v>1.5147999999999999</v>
      </c>
      <c r="AD3" s="47">
        <f t="shared" ref="AD3:AD34" si="12">IFERROR((AB3-AA3)/$Y3*$E3*10^3,)</f>
        <v>74.000000000000071</v>
      </c>
      <c r="AE3" s="47">
        <f t="shared" ref="AE3:AE34" si="13">IFERROR((AB3-AC3)/$Y3*$E3*10^3,)</f>
        <v>67.500000000000114</v>
      </c>
      <c r="AF3" s="47">
        <f t="shared" ref="AF3:AF34" si="14">IFERROR((AC3-AA3)/$Y3*$E3*10^3,)</f>
        <v>6.4999999999999503</v>
      </c>
      <c r="AG3" s="45">
        <v>1.4882</v>
      </c>
      <c r="AH3" s="46">
        <v>1.5573999999999999</v>
      </c>
      <c r="AI3" s="46">
        <v>1.4931000000000001</v>
      </c>
      <c r="AJ3" s="47">
        <f t="shared" ref="AJ3:AJ34" si="15">IFERROR((AH3-AG3)/$Y3*$E3*10^3,)</f>
        <v>69.199999999999932</v>
      </c>
      <c r="AK3" s="47">
        <f t="shared" ref="AK3:AK34" si="16">IFERROR((AH3-AI3)/$Y3*$E3*10^3,)</f>
        <v>64.299999999999798</v>
      </c>
      <c r="AL3" s="47">
        <f t="shared" ref="AL3:AL34" si="17">IFERROR((AI3-AG3)/$Y3*$E3*10^3,)</f>
        <v>4.9000000000001265</v>
      </c>
      <c r="AM3" s="48">
        <f t="shared" ref="AM3:AM34" si="18">AVERAGE(AD3,AJ3)</f>
        <v>71.599999999999994</v>
      </c>
      <c r="AN3" s="48">
        <f t="shared" ref="AN3:AN34" si="19">STDEV(AD3,AJ3)</f>
        <v>3.3941125496955262</v>
      </c>
      <c r="AO3" s="48">
        <f t="shared" ref="AO3:AO34" si="20">AVERAGE(AE3,AK3)</f>
        <v>65.899999999999949</v>
      </c>
      <c r="AP3" s="48">
        <f t="shared" ref="AP3:AP34" si="21">STDEV(AE3,AK3)</f>
        <v>2.2627416997971754</v>
      </c>
      <c r="AQ3" s="48">
        <f t="shared" ref="AQ3:AQ34" si="22">AVERAGE(AF3,AL3)</f>
        <v>5.7000000000000384</v>
      </c>
      <c r="AR3" s="48">
        <f t="shared" ref="AR3:AR34" si="23">STDEV(AF3,AL3)</f>
        <v>1.131370849898351</v>
      </c>
    </row>
    <row r="4" spans="1:44" ht="12.75">
      <c r="A4" s="8">
        <v>1</v>
      </c>
      <c r="B4" s="24">
        <v>2</v>
      </c>
      <c r="C4" s="9" t="s">
        <v>48</v>
      </c>
      <c r="D4" s="9" t="s">
        <v>57</v>
      </c>
      <c r="E4" s="9">
        <v>1</v>
      </c>
      <c r="F4" s="8">
        <v>3</v>
      </c>
      <c r="G4" s="49">
        <v>1.4084000000000001</v>
      </c>
      <c r="H4" s="50">
        <v>1.5341</v>
      </c>
      <c r="I4" s="50">
        <v>1.454</v>
      </c>
      <c r="J4" s="47">
        <f t="shared" si="0"/>
        <v>41.89999999999997</v>
      </c>
      <c r="K4" s="47">
        <f t="shared" si="1"/>
        <v>26.700000000000021</v>
      </c>
      <c r="L4" s="47">
        <f t="shared" si="2"/>
        <v>15.199999999999955</v>
      </c>
      <c r="M4" s="49">
        <v>1.3878999999999999</v>
      </c>
      <c r="N4" s="50">
        <v>1.5187999999999999</v>
      </c>
      <c r="O4" s="50">
        <v>1.4354</v>
      </c>
      <c r="P4" s="47">
        <f t="shared" si="3"/>
        <v>43.63333333333334</v>
      </c>
      <c r="Q4" s="47">
        <f t="shared" si="4"/>
        <v>27.799999999999972</v>
      </c>
      <c r="R4" s="47">
        <f t="shared" si="5"/>
        <v>15.833333333333366</v>
      </c>
      <c r="S4" s="48">
        <f t="shared" si="6"/>
        <v>42.766666666666652</v>
      </c>
      <c r="T4" s="48">
        <f t="shared" si="7"/>
        <v>1.2256517540567082</v>
      </c>
      <c r="U4" s="48">
        <f t="shared" si="8"/>
        <v>27.249999999999996</v>
      </c>
      <c r="V4" s="48">
        <f t="shared" si="9"/>
        <v>0.7778174593051681</v>
      </c>
      <c r="W4" s="48">
        <f t="shared" si="10"/>
        <v>15.51666666666666</v>
      </c>
      <c r="X4" s="48">
        <f t="shared" si="11"/>
        <v>0.44783429475153502</v>
      </c>
      <c r="Y4" s="9">
        <v>1</v>
      </c>
      <c r="Z4" s="9">
        <v>1</v>
      </c>
      <c r="AA4" s="49">
        <v>1.5065</v>
      </c>
      <c r="AB4" s="50">
        <v>1.5415000000000001</v>
      </c>
      <c r="AC4" s="50">
        <v>1.5152000000000001</v>
      </c>
      <c r="AD4" s="47">
        <f t="shared" si="12"/>
        <v>35.000000000000142</v>
      </c>
      <c r="AE4" s="47">
        <f t="shared" si="13"/>
        <v>26.29999999999999</v>
      </c>
      <c r="AF4" s="47">
        <f t="shared" si="14"/>
        <v>8.7000000000001521</v>
      </c>
      <c r="AG4" s="49">
        <v>1.4981</v>
      </c>
      <c r="AH4" s="52">
        <v>1.5344</v>
      </c>
      <c r="AI4" s="52">
        <v>1.5061</v>
      </c>
      <c r="AJ4" s="47">
        <f t="shared" si="15"/>
        <v>36.299999999999997</v>
      </c>
      <c r="AK4" s="47">
        <f t="shared" si="16"/>
        <v>28.29999999999999</v>
      </c>
      <c r="AL4" s="47">
        <f t="shared" si="17"/>
        <v>8.0000000000000071</v>
      </c>
      <c r="AM4" s="48">
        <f t="shared" si="18"/>
        <v>35.65000000000007</v>
      </c>
      <c r="AN4" s="48">
        <f t="shared" si="19"/>
        <v>0.91923881554240927</v>
      </c>
      <c r="AO4" s="48">
        <f t="shared" si="20"/>
        <v>27.29999999999999</v>
      </c>
      <c r="AP4" s="48">
        <f t="shared" si="21"/>
        <v>1.4142135623730951</v>
      </c>
      <c r="AQ4" s="48">
        <f t="shared" si="22"/>
        <v>8.3500000000000796</v>
      </c>
      <c r="AR4" s="48">
        <f t="shared" si="23"/>
        <v>0.49497474683068576</v>
      </c>
    </row>
    <row r="5" spans="1:44" ht="12.75">
      <c r="A5" s="8">
        <v>1</v>
      </c>
      <c r="B5" s="24">
        <v>3</v>
      </c>
      <c r="C5" s="9" t="s">
        <v>51</v>
      </c>
      <c r="D5" s="9" t="s">
        <v>49</v>
      </c>
      <c r="E5" s="9">
        <v>1</v>
      </c>
      <c r="F5" s="8">
        <v>3</v>
      </c>
      <c r="G5" s="49">
        <v>1.4052</v>
      </c>
      <c r="H5" s="50">
        <v>1.7088000000000001</v>
      </c>
      <c r="I5" s="50">
        <v>1.4574</v>
      </c>
      <c r="J5" s="47">
        <f t="shared" si="0"/>
        <v>101.20000000000003</v>
      </c>
      <c r="K5" s="47">
        <f t="shared" si="1"/>
        <v>83.800000000000026</v>
      </c>
      <c r="L5" s="47">
        <f t="shared" si="2"/>
        <v>17.400000000000009</v>
      </c>
      <c r="M5" s="49">
        <v>1.4307000000000001</v>
      </c>
      <c r="N5" s="50">
        <v>1.7401</v>
      </c>
      <c r="O5" s="50">
        <v>1.4843999999999999</v>
      </c>
      <c r="P5" s="47">
        <f t="shared" si="3"/>
        <v>103.1333333333333</v>
      </c>
      <c r="Q5" s="47">
        <f t="shared" si="4"/>
        <v>85.233333333333348</v>
      </c>
      <c r="R5" s="47">
        <f t="shared" si="5"/>
        <v>17.899999999999952</v>
      </c>
      <c r="S5" s="48">
        <f t="shared" si="6"/>
        <v>102.16666666666666</v>
      </c>
      <c r="T5" s="48">
        <f t="shared" si="7"/>
        <v>1.3670731102939442</v>
      </c>
      <c r="U5" s="48">
        <f t="shared" si="8"/>
        <v>84.51666666666668</v>
      </c>
      <c r="V5" s="48">
        <f t="shared" si="9"/>
        <v>1.0135197197007109</v>
      </c>
      <c r="W5" s="48">
        <f t="shared" si="10"/>
        <v>17.649999999999981</v>
      </c>
      <c r="X5" s="48">
        <f t="shared" si="11"/>
        <v>0.35355339059323354</v>
      </c>
      <c r="Y5" s="9">
        <v>1</v>
      </c>
      <c r="Z5" s="9">
        <v>1</v>
      </c>
      <c r="AA5" s="49">
        <v>1.5019</v>
      </c>
      <c r="AB5" s="50">
        <v>1.5738000000000001</v>
      </c>
      <c r="AC5" s="50">
        <v>1.5073000000000001</v>
      </c>
      <c r="AD5" s="47">
        <f t="shared" si="12"/>
        <v>71.900000000000077</v>
      </c>
      <c r="AE5" s="47">
        <f t="shared" si="13"/>
        <v>66.5</v>
      </c>
      <c r="AF5" s="47">
        <f t="shared" si="14"/>
        <v>5.4000000000000714</v>
      </c>
      <c r="AG5" s="49">
        <v>1.5096000000000001</v>
      </c>
      <c r="AH5" s="50">
        <v>1.5872999999999999</v>
      </c>
      <c r="AI5" s="50">
        <v>1.5149999999999999</v>
      </c>
      <c r="AJ5" s="47">
        <f t="shared" si="15"/>
        <v>77.699999999999875</v>
      </c>
      <c r="AK5" s="47">
        <f t="shared" si="16"/>
        <v>72.300000000000026</v>
      </c>
      <c r="AL5" s="47">
        <f t="shared" si="17"/>
        <v>5.3999999999998494</v>
      </c>
      <c r="AM5" s="48">
        <f t="shared" si="18"/>
        <v>74.799999999999983</v>
      </c>
      <c r="AN5" s="48">
        <f t="shared" si="19"/>
        <v>4.1012193308818325</v>
      </c>
      <c r="AO5" s="48">
        <f t="shared" si="20"/>
        <v>69.400000000000006</v>
      </c>
      <c r="AP5" s="48">
        <f t="shared" si="21"/>
        <v>4.1012193308819942</v>
      </c>
      <c r="AQ5" s="48">
        <f t="shared" si="22"/>
        <v>5.3999999999999604</v>
      </c>
      <c r="AR5" s="48">
        <f t="shared" si="23"/>
        <v>1.5700924586837751E-13</v>
      </c>
    </row>
    <row r="6" spans="1:44" ht="12.75">
      <c r="A6" s="8">
        <v>1</v>
      </c>
      <c r="B6" s="24">
        <v>4</v>
      </c>
      <c r="C6" s="9" t="s">
        <v>51</v>
      </c>
      <c r="D6" s="9" t="s">
        <v>57</v>
      </c>
      <c r="E6" s="9">
        <v>1</v>
      </c>
      <c r="F6" s="8">
        <v>3</v>
      </c>
      <c r="G6" s="49">
        <v>1.4254</v>
      </c>
      <c r="H6" s="50">
        <v>1.5327</v>
      </c>
      <c r="I6" s="50">
        <v>1.4642999999999999</v>
      </c>
      <c r="J6" s="47">
        <f t="shared" si="0"/>
        <v>35.766666666666652</v>
      </c>
      <c r="K6" s="47">
        <f t="shared" si="1"/>
        <v>22.800000000000004</v>
      </c>
      <c r="L6" s="47">
        <f t="shared" si="2"/>
        <v>12.966666666666645</v>
      </c>
      <c r="M6" s="49">
        <v>1.3978999999999999</v>
      </c>
      <c r="N6" s="50">
        <v>1.5107999999999999</v>
      </c>
      <c r="O6" s="50">
        <v>1.4390000000000001</v>
      </c>
      <c r="P6" s="47">
        <f t="shared" si="3"/>
        <v>37.633333333333333</v>
      </c>
      <c r="Q6" s="47">
        <f t="shared" si="4"/>
        <v>23.933333333333287</v>
      </c>
      <c r="R6" s="47">
        <f t="shared" si="5"/>
        <v>13.700000000000045</v>
      </c>
      <c r="S6" s="48">
        <f t="shared" si="6"/>
        <v>36.699999999999989</v>
      </c>
      <c r="T6" s="48">
        <f t="shared" si="7"/>
        <v>1.3199326582148991</v>
      </c>
      <c r="U6" s="48">
        <f t="shared" si="8"/>
        <v>23.366666666666646</v>
      </c>
      <c r="V6" s="48">
        <f t="shared" si="9"/>
        <v>0.80138768534471838</v>
      </c>
      <c r="W6" s="48">
        <f t="shared" si="10"/>
        <v>13.333333333333346</v>
      </c>
      <c r="X6" s="48">
        <f t="shared" si="11"/>
        <v>0.51854497287018197</v>
      </c>
      <c r="Y6" s="9">
        <v>1</v>
      </c>
      <c r="Z6" s="9">
        <v>1</v>
      </c>
      <c r="AA6" s="49">
        <v>1.5065</v>
      </c>
      <c r="AB6" s="50">
        <v>1.5325</v>
      </c>
      <c r="AC6" s="50">
        <v>1.5122</v>
      </c>
      <c r="AD6" s="47">
        <f t="shared" si="12"/>
        <v>26.000000000000021</v>
      </c>
      <c r="AE6" s="47">
        <f t="shared" si="13"/>
        <v>20.299999999999983</v>
      </c>
      <c r="AF6" s="47">
        <f t="shared" si="14"/>
        <v>5.7000000000000384</v>
      </c>
      <c r="AG6" s="49">
        <v>1.4898</v>
      </c>
      <c r="AH6" s="52">
        <v>1.5159</v>
      </c>
      <c r="AI6" s="52">
        <v>1.4951000000000001</v>
      </c>
      <c r="AJ6" s="47">
        <f t="shared" si="15"/>
        <v>26.100000000000012</v>
      </c>
      <c r="AK6" s="47">
        <f t="shared" si="16"/>
        <v>20.79999999999993</v>
      </c>
      <c r="AL6" s="47">
        <f t="shared" si="17"/>
        <v>5.3000000000000824</v>
      </c>
      <c r="AM6" s="48">
        <f t="shared" si="18"/>
        <v>26.050000000000018</v>
      </c>
      <c r="AN6" s="48">
        <f t="shared" si="19"/>
        <v>7.0710678118648215E-2</v>
      </c>
      <c r="AO6" s="48">
        <f t="shared" si="20"/>
        <v>20.549999999999955</v>
      </c>
      <c r="AP6" s="48">
        <f t="shared" si="21"/>
        <v>0.35355339059323609</v>
      </c>
      <c r="AQ6" s="48">
        <f t="shared" si="22"/>
        <v>5.5000000000000604</v>
      </c>
      <c r="AR6" s="48">
        <f t="shared" si="23"/>
        <v>0.28284271247458787</v>
      </c>
    </row>
    <row r="7" spans="1:44" ht="12.75">
      <c r="A7" s="8">
        <v>1</v>
      </c>
      <c r="B7" s="24">
        <v>5</v>
      </c>
      <c r="C7" s="9" t="s">
        <v>52</v>
      </c>
      <c r="D7" s="9" t="s">
        <v>53</v>
      </c>
      <c r="E7" s="9">
        <v>2</v>
      </c>
      <c r="F7" s="8">
        <v>3</v>
      </c>
      <c r="G7" s="51">
        <v>1.3955</v>
      </c>
      <c r="H7" s="50">
        <v>1.6659999999999999</v>
      </c>
      <c r="I7" s="50">
        <v>1.4298999999999999</v>
      </c>
      <c r="J7" s="47">
        <f t="shared" si="0"/>
        <v>180.33333333333331</v>
      </c>
      <c r="K7" s="47">
        <f t="shared" si="1"/>
        <v>157.39999999999998</v>
      </c>
      <c r="L7" s="47">
        <f t="shared" si="2"/>
        <v>22.933333333333323</v>
      </c>
      <c r="M7" s="51">
        <v>1.3991</v>
      </c>
      <c r="N7" s="50">
        <v>1.7000999999999999</v>
      </c>
      <c r="O7" s="50">
        <v>1.4360999999999999</v>
      </c>
      <c r="P7" s="47">
        <f t="shared" si="3"/>
        <v>200.66666666666663</v>
      </c>
      <c r="Q7" s="47">
        <f t="shared" si="4"/>
        <v>176.00000000000003</v>
      </c>
      <c r="R7" s="47">
        <f t="shared" si="5"/>
        <v>24.666666666666615</v>
      </c>
      <c r="S7" s="48">
        <f t="shared" si="6"/>
        <v>190.49999999999997</v>
      </c>
      <c r="T7" s="48">
        <f t="shared" si="7"/>
        <v>14.377837884126453</v>
      </c>
      <c r="U7" s="48">
        <f t="shared" si="8"/>
        <v>166.7</v>
      </c>
      <c r="V7" s="48">
        <f t="shared" si="9"/>
        <v>13.152186130069818</v>
      </c>
      <c r="W7" s="48">
        <f t="shared" si="10"/>
        <v>23.799999999999969</v>
      </c>
      <c r="X7" s="48">
        <f t="shared" si="11"/>
        <v>1.2256517540566529</v>
      </c>
      <c r="Y7" s="9">
        <v>1</v>
      </c>
      <c r="Z7" s="9">
        <v>2</v>
      </c>
      <c r="AA7" s="51">
        <v>1.5012000000000001</v>
      </c>
      <c r="AB7" s="50">
        <v>1.5751999999999999</v>
      </c>
      <c r="AC7" s="50">
        <v>1.5052000000000001</v>
      </c>
      <c r="AD7" s="47">
        <f t="shared" si="12"/>
        <v>147.99999999999969</v>
      </c>
      <c r="AE7" s="47">
        <f t="shared" si="13"/>
        <v>139.99999999999969</v>
      </c>
      <c r="AF7" s="47">
        <f t="shared" si="14"/>
        <v>8.0000000000000071</v>
      </c>
      <c r="AG7" s="51">
        <v>1.4862</v>
      </c>
      <c r="AH7" s="50">
        <v>1.5642</v>
      </c>
      <c r="AI7" s="50">
        <v>1.4910000000000001</v>
      </c>
      <c r="AJ7" s="47">
        <f t="shared" si="15"/>
        <v>156.00000000000014</v>
      </c>
      <c r="AK7" s="47">
        <f t="shared" si="16"/>
        <v>146.39999999999986</v>
      </c>
      <c r="AL7" s="47">
        <f t="shared" si="17"/>
        <v>9.600000000000275</v>
      </c>
      <c r="AM7" s="48">
        <f t="shared" si="18"/>
        <v>151.99999999999991</v>
      </c>
      <c r="AN7" s="48">
        <f t="shared" si="19"/>
        <v>5.6568542494927021</v>
      </c>
      <c r="AO7" s="48">
        <f t="shared" si="20"/>
        <v>143.19999999999976</v>
      </c>
      <c r="AP7" s="48">
        <f t="shared" si="21"/>
        <v>4.5254833995940285</v>
      </c>
      <c r="AQ7" s="48">
        <f t="shared" si="22"/>
        <v>8.800000000000141</v>
      </c>
      <c r="AR7" s="48">
        <f t="shared" si="23"/>
        <v>1.1313708498986654</v>
      </c>
    </row>
    <row r="8" spans="1:44" ht="12.75">
      <c r="A8" s="8">
        <v>1</v>
      </c>
      <c r="B8" s="24">
        <v>6</v>
      </c>
      <c r="C8" s="9" t="s">
        <v>52</v>
      </c>
      <c r="D8" s="9" t="s">
        <v>57</v>
      </c>
      <c r="E8" s="9">
        <v>2</v>
      </c>
      <c r="F8" s="8">
        <v>3</v>
      </c>
      <c r="G8" s="51">
        <v>1.4180999999999999</v>
      </c>
      <c r="H8" s="50">
        <v>1.6014999999999999</v>
      </c>
      <c r="I8" s="50">
        <v>1.4813000000000001</v>
      </c>
      <c r="J8" s="47">
        <f t="shared" si="0"/>
        <v>122.26666666666668</v>
      </c>
      <c r="K8" s="47">
        <f t="shared" si="1"/>
        <v>80.13333333333324</v>
      </c>
      <c r="L8" s="47">
        <f t="shared" si="2"/>
        <v>42.133333333333432</v>
      </c>
      <c r="M8" s="51">
        <v>1.4177</v>
      </c>
      <c r="N8" s="50">
        <v>1.6003000000000001</v>
      </c>
      <c r="O8" s="50">
        <v>1.4801</v>
      </c>
      <c r="P8" s="47">
        <f t="shared" si="3"/>
        <v>121.73333333333341</v>
      </c>
      <c r="Q8" s="47">
        <f t="shared" si="4"/>
        <v>80.133333333333383</v>
      </c>
      <c r="R8" s="47">
        <f t="shared" si="5"/>
        <v>41.600000000000009</v>
      </c>
      <c r="S8" s="48">
        <f t="shared" si="6"/>
        <v>122.00000000000004</v>
      </c>
      <c r="T8" s="48">
        <f t="shared" si="7"/>
        <v>0.37712361663278382</v>
      </c>
      <c r="U8" s="48">
        <f t="shared" si="8"/>
        <v>80.133333333333312</v>
      </c>
      <c r="V8" s="48">
        <f t="shared" si="9"/>
        <v>1.0048591735576161E-13</v>
      </c>
      <c r="W8" s="48">
        <f t="shared" si="10"/>
        <v>41.866666666666717</v>
      </c>
      <c r="X8" s="48">
        <f t="shared" si="11"/>
        <v>0.37712361663288935</v>
      </c>
      <c r="Y8" s="9">
        <v>1</v>
      </c>
      <c r="Z8" s="9">
        <v>2</v>
      </c>
      <c r="AA8" s="51">
        <v>1.5027999999999999</v>
      </c>
      <c r="AB8" s="50">
        <v>1.5627</v>
      </c>
      <c r="AC8" s="50">
        <v>1.5199</v>
      </c>
      <c r="AD8" s="47">
        <f t="shared" si="12"/>
        <v>119.80000000000013</v>
      </c>
      <c r="AE8" s="47">
        <f t="shared" si="13"/>
        <v>85.599999999999895</v>
      </c>
      <c r="AF8" s="47">
        <f t="shared" si="14"/>
        <v>34.20000000000023</v>
      </c>
      <c r="AG8" s="49">
        <v>1.4967999999999999</v>
      </c>
      <c r="AH8" s="52">
        <v>1.5562</v>
      </c>
      <c r="AI8" s="52">
        <v>1.5150999999999999</v>
      </c>
      <c r="AJ8" s="47">
        <f t="shared" si="15"/>
        <v>118.80000000000024</v>
      </c>
      <c r="AK8" s="47">
        <f t="shared" si="16"/>
        <v>82.200000000000273</v>
      </c>
      <c r="AL8" s="47">
        <f t="shared" si="17"/>
        <v>36.599999999999966</v>
      </c>
      <c r="AM8" s="48">
        <f t="shared" si="18"/>
        <v>119.30000000000018</v>
      </c>
      <c r="AN8" s="48">
        <f t="shared" si="19"/>
        <v>0.70710678118646708</v>
      </c>
      <c r="AO8" s="48">
        <f t="shared" si="20"/>
        <v>83.900000000000091</v>
      </c>
      <c r="AP8" s="48">
        <f t="shared" si="21"/>
        <v>2.4041630560339944</v>
      </c>
      <c r="AQ8" s="48">
        <f t="shared" si="22"/>
        <v>35.400000000000098</v>
      </c>
      <c r="AR8" s="48">
        <f t="shared" si="23"/>
        <v>1.6970562748475271</v>
      </c>
    </row>
    <row r="9" spans="1:44" ht="12.75">
      <c r="A9" s="8">
        <v>1</v>
      </c>
      <c r="B9" s="24">
        <v>7</v>
      </c>
      <c r="C9" s="9" t="s">
        <v>54</v>
      </c>
      <c r="D9" s="9" t="s">
        <v>49</v>
      </c>
      <c r="E9" s="9">
        <v>1</v>
      </c>
      <c r="F9" s="8">
        <v>3</v>
      </c>
      <c r="G9" s="49">
        <v>1.3903000000000001</v>
      </c>
      <c r="H9" s="50">
        <v>1.706</v>
      </c>
      <c r="I9" s="50">
        <v>1.4443999999999999</v>
      </c>
      <c r="J9" s="47">
        <f t="shared" si="0"/>
        <v>105.23333333333329</v>
      </c>
      <c r="K9" s="47">
        <f t="shared" si="1"/>
        <v>87.200000000000017</v>
      </c>
      <c r="L9" s="47">
        <f t="shared" si="2"/>
        <v>18.033333333333271</v>
      </c>
      <c r="M9" s="49">
        <v>1.4214</v>
      </c>
      <c r="N9" s="50">
        <v>1.7473000000000001</v>
      </c>
      <c r="O9" s="50">
        <v>1.4784999999999999</v>
      </c>
      <c r="P9" s="47">
        <f t="shared" si="3"/>
        <v>108.63333333333335</v>
      </c>
      <c r="Q9" s="47">
        <f t="shared" si="4"/>
        <v>89.600000000000051</v>
      </c>
      <c r="R9" s="47">
        <f t="shared" si="5"/>
        <v>19.03333333333331</v>
      </c>
      <c r="S9" s="48">
        <f t="shared" si="6"/>
        <v>106.93333333333332</v>
      </c>
      <c r="T9" s="48">
        <f t="shared" si="7"/>
        <v>2.4041630560343057</v>
      </c>
      <c r="U9" s="48">
        <f t="shared" si="8"/>
        <v>88.400000000000034</v>
      </c>
      <c r="V9" s="48">
        <f t="shared" si="9"/>
        <v>1.6970562748477382</v>
      </c>
      <c r="W9" s="48">
        <f t="shared" si="10"/>
        <v>18.533333333333289</v>
      </c>
      <c r="X9" s="48">
        <f t="shared" si="11"/>
        <v>0.70710678118657511</v>
      </c>
      <c r="Y9" s="9">
        <v>1</v>
      </c>
      <c r="Z9" s="9">
        <v>1</v>
      </c>
      <c r="AA9" s="49">
        <v>1.5150999999999999</v>
      </c>
      <c r="AB9" s="50">
        <v>1.5869</v>
      </c>
      <c r="AC9" s="50">
        <v>1.5210999999999999</v>
      </c>
      <c r="AD9" s="47">
        <f t="shared" si="12"/>
        <v>71.800000000000082</v>
      </c>
      <c r="AE9" s="47">
        <f t="shared" si="13"/>
        <v>65.800000000000082</v>
      </c>
      <c r="AF9" s="47">
        <f t="shared" si="14"/>
        <v>6.0000000000000053</v>
      </c>
      <c r="AG9" s="49">
        <v>1.4903999999999999</v>
      </c>
      <c r="AH9" s="50">
        <v>1.5590999999999999</v>
      </c>
      <c r="AI9" s="50">
        <v>1.4952000000000001</v>
      </c>
      <c r="AJ9" s="47">
        <f t="shared" si="15"/>
        <v>68.699999999999989</v>
      </c>
      <c r="AK9" s="47">
        <f t="shared" si="16"/>
        <v>63.899999999999849</v>
      </c>
      <c r="AL9" s="47">
        <f t="shared" si="17"/>
        <v>4.8000000000001375</v>
      </c>
      <c r="AM9" s="48">
        <f t="shared" si="18"/>
        <v>70.250000000000028</v>
      </c>
      <c r="AN9" s="48">
        <f t="shared" si="19"/>
        <v>2.1920310216783636</v>
      </c>
      <c r="AO9" s="48">
        <f t="shared" si="20"/>
        <v>64.849999999999966</v>
      </c>
      <c r="AP9" s="48">
        <f t="shared" si="21"/>
        <v>1.3435028842546051</v>
      </c>
      <c r="AQ9" s="48">
        <f t="shared" si="22"/>
        <v>5.4000000000000714</v>
      </c>
      <c r="AR9" s="48">
        <f t="shared" si="23"/>
        <v>0.84852813742376421</v>
      </c>
    </row>
    <row r="10" spans="1:44" ht="12.75">
      <c r="A10" s="8">
        <v>1</v>
      </c>
      <c r="B10" s="24">
        <v>8</v>
      </c>
      <c r="C10" s="9" t="s">
        <v>54</v>
      </c>
      <c r="D10" s="9" t="s">
        <v>57</v>
      </c>
      <c r="E10" s="9">
        <v>1</v>
      </c>
      <c r="F10" s="8">
        <v>3</v>
      </c>
      <c r="G10" s="49">
        <v>1.3992</v>
      </c>
      <c r="H10" s="50">
        <v>1.5046999999999999</v>
      </c>
      <c r="I10" s="50">
        <v>1.4419</v>
      </c>
      <c r="J10" s="47">
        <f t="shared" si="0"/>
        <v>35.166666666666643</v>
      </c>
      <c r="K10" s="47">
        <f t="shared" si="1"/>
        <v>20.933333333333323</v>
      </c>
      <c r="L10" s="47">
        <f t="shared" si="2"/>
        <v>14.23333333333332</v>
      </c>
      <c r="M10" s="49">
        <v>1.4169</v>
      </c>
      <c r="N10" s="50">
        <v>1.5246</v>
      </c>
      <c r="O10" s="50">
        <v>1.4594</v>
      </c>
      <c r="P10" s="47">
        <f t="shared" si="3"/>
        <v>35.89999999999997</v>
      </c>
      <c r="Q10" s="47">
        <f t="shared" si="4"/>
        <v>21.733333333333309</v>
      </c>
      <c r="R10" s="47">
        <f t="shared" si="5"/>
        <v>14.166666666666661</v>
      </c>
      <c r="S10" s="48">
        <f t="shared" si="6"/>
        <v>35.533333333333303</v>
      </c>
      <c r="T10" s="48">
        <f t="shared" si="7"/>
        <v>0.51854497287013057</v>
      </c>
      <c r="U10" s="48">
        <f t="shared" si="8"/>
        <v>21.333333333333314</v>
      </c>
      <c r="V10" s="48">
        <f t="shared" si="9"/>
        <v>0.56568542494922847</v>
      </c>
      <c r="W10" s="48">
        <f t="shared" si="10"/>
        <v>14.19999999999999</v>
      </c>
      <c r="X10" s="48">
        <f t="shared" si="11"/>
        <v>4.7140452079097978E-2</v>
      </c>
      <c r="Y10" s="9">
        <v>2</v>
      </c>
      <c r="Z10" s="9">
        <v>1</v>
      </c>
      <c r="AA10" s="49">
        <v>1.5065</v>
      </c>
      <c r="AB10" s="50">
        <v>1.5474000000000001</v>
      </c>
      <c r="AC10" s="50">
        <v>1.5163</v>
      </c>
      <c r="AD10" s="47">
        <f t="shared" si="12"/>
        <v>20.450000000000081</v>
      </c>
      <c r="AE10" s="47">
        <f t="shared" si="13"/>
        <v>15.550000000000065</v>
      </c>
      <c r="AF10" s="47">
        <f t="shared" si="14"/>
        <v>4.9000000000000155</v>
      </c>
      <c r="AG10" s="49">
        <v>1.4899</v>
      </c>
      <c r="AH10" s="52">
        <v>1.5295000000000001</v>
      </c>
      <c r="AI10" s="52">
        <v>1.4995000000000001</v>
      </c>
      <c r="AJ10" s="47">
        <f t="shared" si="15"/>
        <v>19.80000000000004</v>
      </c>
      <c r="AK10" s="47">
        <f t="shared" si="16"/>
        <v>15.000000000000014</v>
      </c>
      <c r="AL10" s="47">
        <f t="shared" si="17"/>
        <v>4.8000000000000265</v>
      </c>
      <c r="AM10" s="48">
        <f t="shared" si="18"/>
        <v>20.12500000000006</v>
      </c>
      <c r="AN10" s="48">
        <f t="shared" si="19"/>
        <v>0.45961940777128502</v>
      </c>
      <c r="AO10" s="48">
        <f t="shared" si="20"/>
        <v>15.275000000000039</v>
      </c>
      <c r="AP10" s="48">
        <f t="shared" si="21"/>
        <v>0.38890872965263684</v>
      </c>
      <c r="AQ10" s="48">
        <f t="shared" si="22"/>
        <v>4.850000000000021</v>
      </c>
      <c r="AR10" s="48">
        <f t="shared" si="23"/>
        <v>7.0710678118646966E-2</v>
      </c>
    </row>
    <row r="11" spans="1:44" ht="12.75">
      <c r="A11" s="8">
        <v>1</v>
      </c>
      <c r="B11" s="24">
        <v>9</v>
      </c>
      <c r="C11" s="9" t="s">
        <v>55</v>
      </c>
      <c r="D11" s="9" t="s">
        <v>49</v>
      </c>
      <c r="E11" s="9">
        <v>1</v>
      </c>
      <c r="F11" s="8">
        <v>3</v>
      </c>
      <c r="G11" s="49">
        <v>1.3996999999999999</v>
      </c>
      <c r="H11" s="52">
        <v>1.63</v>
      </c>
      <c r="I11" s="52">
        <v>1.4347000000000001</v>
      </c>
      <c r="J11" s="47">
        <f t="shared" si="0"/>
        <v>76.766666666666652</v>
      </c>
      <c r="K11" s="47">
        <f t="shared" si="1"/>
        <v>65.099999999999937</v>
      </c>
      <c r="L11" s="47">
        <f t="shared" si="2"/>
        <v>11.666666666666714</v>
      </c>
      <c r="M11" s="49">
        <v>1.4094</v>
      </c>
      <c r="N11" s="52">
        <v>1.6364000000000001</v>
      </c>
      <c r="O11" s="52">
        <v>1.4440999999999999</v>
      </c>
      <c r="P11" s="47">
        <f t="shared" si="3"/>
        <v>75.6666666666667</v>
      </c>
      <c r="Q11" s="47">
        <f t="shared" si="4"/>
        <v>64.100000000000051</v>
      </c>
      <c r="R11" s="47">
        <f t="shared" si="5"/>
        <v>11.56666666666665</v>
      </c>
      <c r="S11" s="48">
        <f t="shared" si="6"/>
        <v>76.216666666666669</v>
      </c>
      <c r="T11" s="48">
        <f t="shared" si="7"/>
        <v>0.7778174593051681</v>
      </c>
      <c r="U11" s="48">
        <f t="shared" si="8"/>
        <v>64.599999999999994</v>
      </c>
      <c r="V11" s="48">
        <f t="shared" si="9"/>
        <v>0.70710678118646708</v>
      </c>
      <c r="W11" s="48">
        <f t="shared" si="10"/>
        <v>11.616666666666681</v>
      </c>
      <c r="X11" s="48">
        <f t="shared" si="11"/>
        <v>7.0710678118699716E-2</v>
      </c>
      <c r="Y11" s="9">
        <v>1</v>
      </c>
      <c r="Z11" s="9">
        <v>1</v>
      </c>
      <c r="AA11" s="49">
        <v>1.4957</v>
      </c>
      <c r="AB11" s="52">
        <v>1.5417000000000001</v>
      </c>
      <c r="AC11" s="52">
        <v>1.4973000000000001</v>
      </c>
      <c r="AD11" s="47">
        <f t="shared" si="12"/>
        <v>46.000000000000043</v>
      </c>
      <c r="AE11" s="47">
        <f t="shared" si="13"/>
        <v>44.399999999999991</v>
      </c>
      <c r="AF11" s="47">
        <f t="shared" si="14"/>
        <v>1.6000000000000458</v>
      </c>
      <c r="AG11" s="49">
        <v>1.5094000000000001</v>
      </c>
      <c r="AH11" s="52">
        <v>1.5573999999999999</v>
      </c>
      <c r="AI11" s="52">
        <v>1.5116000000000001</v>
      </c>
      <c r="AJ11" s="47">
        <f t="shared" si="15"/>
        <v>47.999999999999822</v>
      </c>
      <c r="AK11" s="47">
        <f t="shared" si="16"/>
        <v>45.799999999999841</v>
      </c>
      <c r="AL11" s="47">
        <f t="shared" si="17"/>
        <v>2.1999999999999797</v>
      </c>
      <c r="AM11" s="48">
        <f t="shared" si="18"/>
        <v>46.999999999999929</v>
      </c>
      <c r="AN11" s="48">
        <f t="shared" si="19"/>
        <v>1.4142135623729393</v>
      </c>
      <c r="AO11" s="48">
        <f t="shared" si="20"/>
        <v>45.099999999999916</v>
      </c>
      <c r="AP11" s="48">
        <f t="shared" si="21"/>
        <v>0.98994949366106</v>
      </c>
      <c r="AQ11" s="48">
        <f t="shared" si="22"/>
        <v>1.9000000000000128</v>
      </c>
      <c r="AR11" s="48">
        <f t="shared" si="23"/>
        <v>0.4242640687118811</v>
      </c>
    </row>
    <row r="12" spans="1:44" ht="12.75">
      <c r="A12" s="8">
        <v>1</v>
      </c>
      <c r="B12" s="24">
        <v>10</v>
      </c>
      <c r="C12" s="9" t="s">
        <v>55</v>
      </c>
      <c r="D12" s="9" t="s">
        <v>57</v>
      </c>
      <c r="E12" s="9">
        <v>1</v>
      </c>
      <c r="F12" s="8">
        <v>3</v>
      </c>
      <c r="G12" s="51">
        <v>1.4197</v>
      </c>
      <c r="H12" s="50">
        <v>1.4999</v>
      </c>
      <c r="I12" s="50">
        <v>1.4505999999999999</v>
      </c>
      <c r="J12" s="47">
        <f t="shared" si="0"/>
        <v>26.733333333333348</v>
      </c>
      <c r="K12" s="47">
        <f t="shared" si="1"/>
        <v>16.433333333333373</v>
      </c>
      <c r="L12" s="47">
        <f t="shared" si="2"/>
        <v>10.299999999999976</v>
      </c>
      <c r="M12" s="51">
        <v>1.4136</v>
      </c>
      <c r="N12" s="50">
        <v>1.4951000000000001</v>
      </c>
      <c r="O12" s="50">
        <v>1.4449000000000001</v>
      </c>
      <c r="P12" s="47">
        <f t="shared" si="3"/>
        <v>27.16666666666671</v>
      </c>
      <c r="Q12" s="47">
        <f t="shared" si="4"/>
        <v>16.733333333333341</v>
      </c>
      <c r="R12" s="47">
        <f t="shared" si="5"/>
        <v>10.433333333333369</v>
      </c>
      <c r="S12" s="48">
        <f t="shared" si="6"/>
        <v>26.950000000000031</v>
      </c>
      <c r="T12" s="48">
        <f t="shared" si="7"/>
        <v>0.30641293851419082</v>
      </c>
      <c r="U12" s="48">
        <f t="shared" si="8"/>
        <v>16.583333333333357</v>
      </c>
      <c r="V12" s="48">
        <f t="shared" si="9"/>
        <v>0.21213203435594216</v>
      </c>
      <c r="W12" s="48">
        <f t="shared" si="10"/>
        <v>10.366666666666672</v>
      </c>
      <c r="X12" s="48">
        <f t="shared" si="11"/>
        <v>9.4280904158248705E-2</v>
      </c>
      <c r="Y12" s="9">
        <v>1</v>
      </c>
      <c r="Z12" s="9">
        <v>1</v>
      </c>
      <c r="AA12" s="51">
        <v>1.4986999999999999</v>
      </c>
      <c r="AB12" s="50">
        <v>1.516</v>
      </c>
      <c r="AC12" s="50">
        <v>1.5032000000000001</v>
      </c>
      <c r="AD12" s="47">
        <f t="shared" si="12"/>
        <v>17.300000000000093</v>
      </c>
      <c r="AE12" s="47">
        <f t="shared" si="13"/>
        <v>12.799999999999923</v>
      </c>
      <c r="AF12" s="47">
        <f t="shared" si="14"/>
        <v>4.5000000000001705</v>
      </c>
      <c r="AG12" s="49">
        <v>1.5085</v>
      </c>
      <c r="AH12" s="52">
        <v>1.5278</v>
      </c>
      <c r="AI12" s="52">
        <v>1.5137</v>
      </c>
      <c r="AJ12" s="47">
        <f t="shared" si="15"/>
        <v>19.300000000000097</v>
      </c>
      <c r="AK12" s="47">
        <f t="shared" si="16"/>
        <v>14.100000000000001</v>
      </c>
      <c r="AL12" s="47">
        <f t="shared" si="17"/>
        <v>5.2000000000000934</v>
      </c>
      <c r="AM12" s="48">
        <f t="shared" si="18"/>
        <v>18.300000000000097</v>
      </c>
      <c r="AN12" s="48">
        <f t="shared" si="19"/>
        <v>1.4142135623730976</v>
      </c>
      <c r="AO12" s="48">
        <f t="shared" si="20"/>
        <v>13.449999999999962</v>
      </c>
      <c r="AP12" s="48">
        <f t="shared" si="21"/>
        <v>0.91923881554256759</v>
      </c>
      <c r="AQ12" s="48">
        <f t="shared" si="22"/>
        <v>4.850000000000132</v>
      </c>
      <c r="AR12" s="48">
        <f t="shared" si="23"/>
        <v>0.49497474683052878</v>
      </c>
    </row>
    <row r="13" spans="1:44" ht="12.75">
      <c r="A13" s="8">
        <v>1</v>
      </c>
      <c r="B13" s="24">
        <v>11</v>
      </c>
      <c r="C13" s="9" t="s">
        <v>56</v>
      </c>
      <c r="D13" s="9" t="s">
        <v>49</v>
      </c>
      <c r="E13" s="9">
        <v>1</v>
      </c>
      <c r="F13" s="8">
        <v>3</v>
      </c>
      <c r="G13" s="49">
        <v>1.3912</v>
      </c>
      <c r="H13" s="52">
        <v>1.7325999999999999</v>
      </c>
      <c r="I13" s="52">
        <v>1.4522999999999999</v>
      </c>
      <c r="J13" s="47">
        <f t="shared" si="0"/>
        <v>113.79999999999997</v>
      </c>
      <c r="K13" s="47">
        <f t="shared" si="1"/>
        <v>93.433333333333323</v>
      </c>
      <c r="L13" s="47">
        <f t="shared" si="2"/>
        <v>20.366666666666646</v>
      </c>
      <c r="M13" s="49">
        <v>1.4093</v>
      </c>
      <c r="N13" s="52">
        <v>1.7575000000000001</v>
      </c>
      <c r="O13" s="52">
        <v>1.4732000000000001</v>
      </c>
      <c r="P13" s="47">
        <f t="shared" si="3"/>
        <v>116.06666666666669</v>
      </c>
      <c r="Q13" s="47">
        <f t="shared" si="4"/>
        <v>94.766666666666666</v>
      </c>
      <c r="R13" s="47">
        <f t="shared" si="5"/>
        <v>21.300000000000022</v>
      </c>
      <c r="S13" s="48">
        <f t="shared" si="6"/>
        <v>114.93333333333334</v>
      </c>
      <c r="T13" s="48">
        <f t="shared" si="7"/>
        <v>1.6027753706895473</v>
      </c>
      <c r="U13" s="48">
        <f t="shared" si="8"/>
        <v>94.1</v>
      </c>
      <c r="V13" s="48">
        <f t="shared" si="9"/>
        <v>0.94280904158207002</v>
      </c>
      <c r="W13" s="48">
        <f t="shared" si="10"/>
        <v>20.833333333333336</v>
      </c>
      <c r="X13" s="48">
        <f t="shared" si="11"/>
        <v>0.65996632910747466</v>
      </c>
      <c r="Y13" s="9">
        <v>1</v>
      </c>
      <c r="Z13" s="9">
        <v>1</v>
      </c>
      <c r="AA13" s="49">
        <v>1.5187999999999999</v>
      </c>
      <c r="AB13" s="52">
        <v>1.5895999999999999</v>
      </c>
      <c r="AC13" s="52">
        <v>1.5256000000000001</v>
      </c>
      <c r="AD13" s="47">
        <f t="shared" si="12"/>
        <v>70.799999999999969</v>
      </c>
      <c r="AE13" s="47">
        <f t="shared" si="13"/>
        <v>63.999999999999837</v>
      </c>
      <c r="AF13" s="47">
        <f t="shared" si="14"/>
        <v>6.8000000000001393</v>
      </c>
      <c r="AG13" s="49">
        <v>1.5139</v>
      </c>
      <c r="AH13" s="52">
        <v>1.5875999999999999</v>
      </c>
      <c r="AI13" s="52">
        <v>1.5205</v>
      </c>
      <c r="AJ13" s="47">
        <f t="shared" si="15"/>
        <v>73.699999999999875</v>
      </c>
      <c r="AK13" s="47">
        <f t="shared" si="16"/>
        <v>67.099999999999937</v>
      </c>
      <c r="AL13" s="47">
        <f t="shared" si="17"/>
        <v>6.5999999999999392</v>
      </c>
      <c r="AM13" s="48">
        <f t="shared" si="18"/>
        <v>72.249999999999915</v>
      </c>
      <c r="AN13" s="48">
        <f t="shared" si="19"/>
        <v>2.0506096654409216</v>
      </c>
      <c r="AO13" s="48">
        <f t="shared" si="20"/>
        <v>65.549999999999883</v>
      </c>
      <c r="AP13" s="48">
        <f t="shared" si="21"/>
        <v>2.1920310216783685</v>
      </c>
      <c r="AQ13" s="48">
        <f t="shared" si="22"/>
        <v>6.7000000000000393</v>
      </c>
      <c r="AR13" s="48">
        <f t="shared" si="23"/>
        <v>0.14142135623745095</v>
      </c>
    </row>
    <row r="14" spans="1:44" ht="12.75">
      <c r="A14" s="8">
        <v>1</v>
      </c>
      <c r="B14" s="24">
        <v>12</v>
      </c>
      <c r="C14" s="9" t="s">
        <v>56</v>
      </c>
      <c r="D14" s="9" t="s">
        <v>57</v>
      </c>
      <c r="E14" s="9">
        <v>1</v>
      </c>
      <c r="F14" s="8">
        <v>3</v>
      </c>
      <c r="G14" s="49">
        <v>1.4113</v>
      </c>
      <c r="H14" s="50">
        <v>1.5313000000000001</v>
      </c>
      <c r="I14" s="50">
        <v>1.4706999999999999</v>
      </c>
      <c r="J14" s="47">
        <f t="shared" si="0"/>
        <v>40.000000000000036</v>
      </c>
      <c r="K14" s="47">
        <f t="shared" si="1"/>
        <v>20.20000000000007</v>
      </c>
      <c r="L14" s="47">
        <f t="shared" si="2"/>
        <v>19.799999999999965</v>
      </c>
      <c r="M14" s="49">
        <v>1.4168000000000001</v>
      </c>
      <c r="N14" s="50">
        <v>1.5107999999999999</v>
      </c>
      <c r="O14" s="50">
        <v>1.4390000000000001</v>
      </c>
      <c r="P14" s="47">
        <f t="shared" si="3"/>
        <v>31.33333333333329</v>
      </c>
      <c r="Q14" s="47">
        <f t="shared" si="4"/>
        <v>23.933333333333287</v>
      </c>
      <c r="R14" s="47">
        <f t="shared" si="5"/>
        <v>7.3999999999999995</v>
      </c>
      <c r="S14" s="48">
        <f t="shared" si="6"/>
        <v>35.666666666666664</v>
      </c>
      <c r="T14" s="48">
        <f t="shared" si="7"/>
        <v>6.1282587702834572</v>
      </c>
      <c r="U14" s="48">
        <f t="shared" si="8"/>
        <v>22.066666666666677</v>
      </c>
      <c r="V14" s="48">
        <f t="shared" si="9"/>
        <v>2.6398653164296952</v>
      </c>
      <c r="W14" s="48">
        <f t="shared" si="10"/>
        <v>13.599999999999982</v>
      </c>
      <c r="X14" s="48">
        <f t="shared" si="11"/>
        <v>8.7681240867131667</v>
      </c>
      <c r="Y14" s="9">
        <v>1</v>
      </c>
      <c r="Z14" s="9">
        <v>1</v>
      </c>
      <c r="AA14" s="49">
        <v>1.5165999999999999</v>
      </c>
      <c r="AB14" s="50">
        <v>1.5519000000000001</v>
      </c>
      <c r="AC14" s="50">
        <v>1.5290999999999999</v>
      </c>
      <c r="AD14" s="47">
        <f t="shared" si="12"/>
        <v>35.300000000000111</v>
      </c>
      <c r="AE14" s="47">
        <f t="shared" si="13"/>
        <v>22.800000000000153</v>
      </c>
      <c r="AF14" s="47">
        <f t="shared" si="14"/>
        <v>12.499999999999956</v>
      </c>
      <c r="AG14" s="49">
        <v>1.4971000000000001</v>
      </c>
      <c r="AH14" s="52">
        <v>1.5311999999999999</v>
      </c>
      <c r="AI14" s="52">
        <v>1.5096000000000001</v>
      </c>
      <c r="AJ14" s="47">
        <f t="shared" si="15"/>
        <v>34.099999999999795</v>
      </c>
      <c r="AK14" s="47">
        <f t="shared" si="16"/>
        <v>21.599999999999842</v>
      </c>
      <c r="AL14" s="47">
        <f t="shared" si="17"/>
        <v>12.499999999999956</v>
      </c>
      <c r="AM14" s="48">
        <f t="shared" si="18"/>
        <v>34.699999999999953</v>
      </c>
      <c r="AN14" s="48">
        <f t="shared" si="19"/>
        <v>0.84852813742408006</v>
      </c>
      <c r="AO14" s="48">
        <f t="shared" si="20"/>
        <v>22.199999999999996</v>
      </c>
      <c r="AP14" s="48">
        <f t="shared" si="21"/>
        <v>0.84852813742407762</v>
      </c>
      <c r="AQ14" s="48">
        <f t="shared" si="22"/>
        <v>12.499999999999956</v>
      </c>
      <c r="AR14" s="48">
        <f t="shared" si="23"/>
        <v>0</v>
      </c>
    </row>
    <row r="15" spans="1:44" ht="12.75">
      <c r="A15" s="9">
        <v>2</v>
      </c>
      <c r="B15" s="24">
        <v>13</v>
      </c>
      <c r="C15" s="9" t="s">
        <v>54</v>
      </c>
      <c r="D15" s="9" t="s">
        <v>49</v>
      </c>
      <c r="E15" s="9">
        <v>1</v>
      </c>
      <c r="F15" s="8">
        <v>3</v>
      </c>
      <c r="G15" s="49">
        <v>1.3133999999999999</v>
      </c>
      <c r="H15" s="50">
        <v>1.6285000000000001</v>
      </c>
      <c r="I15" s="50">
        <v>1.3504</v>
      </c>
      <c r="J15" s="47">
        <f t="shared" si="0"/>
        <v>105.03333333333339</v>
      </c>
      <c r="K15" s="47">
        <f t="shared" si="1"/>
        <v>92.7</v>
      </c>
      <c r="L15" s="47">
        <f t="shared" si="2"/>
        <v>12.333333333333382</v>
      </c>
      <c r="M15" s="49">
        <v>1.3032999999999999</v>
      </c>
      <c r="N15" s="50">
        <v>1.6274999999999999</v>
      </c>
      <c r="O15" s="50">
        <v>1.3484</v>
      </c>
      <c r="P15" s="47">
        <f t="shared" si="3"/>
        <v>108.06666666666669</v>
      </c>
      <c r="Q15" s="47">
        <f t="shared" si="4"/>
        <v>93.033333333333303</v>
      </c>
      <c r="R15" s="47">
        <f t="shared" si="5"/>
        <v>15.033333333333379</v>
      </c>
      <c r="S15" s="48">
        <f t="shared" si="6"/>
        <v>106.55000000000004</v>
      </c>
      <c r="T15" s="48">
        <f t="shared" si="7"/>
        <v>2.1448905695991729</v>
      </c>
      <c r="U15" s="48">
        <f t="shared" si="8"/>
        <v>92.866666666666646</v>
      </c>
      <c r="V15" s="48">
        <f t="shared" si="9"/>
        <v>0.23570226039549241</v>
      </c>
      <c r="W15" s="48">
        <f t="shared" si="10"/>
        <v>13.68333333333338</v>
      </c>
      <c r="X15" s="48">
        <f t="shared" si="11"/>
        <v>1.9091883092036765</v>
      </c>
      <c r="Y15" s="9">
        <v>1</v>
      </c>
      <c r="Z15" s="9">
        <v>1</v>
      </c>
      <c r="AA15" s="49">
        <v>1.3965000000000001</v>
      </c>
      <c r="AB15" s="50">
        <v>1.4655</v>
      </c>
      <c r="AC15" s="50">
        <v>1.403</v>
      </c>
      <c r="AD15" s="47">
        <f t="shared" si="12"/>
        <v>68.999999999999943</v>
      </c>
      <c r="AE15" s="47">
        <f t="shared" si="13"/>
        <v>62.5</v>
      </c>
      <c r="AF15" s="47">
        <f t="shared" si="14"/>
        <v>6.4999999999999503</v>
      </c>
      <c r="AG15" s="49">
        <v>1.3882000000000001</v>
      </c>
      <c r="AH15" s="52">
        <v>1.4535</v>
      </c>
      <c r="AI15" s="52">
        <v>1.3944000000000001</v>
      </c>
      <c r="AJ15" s="47">
        <f t="shared" si="15"/>
        <v>65.299999999999912</v>
      </c>
      <c r="AK15" s="47">
        <f t="shared" si="16"/>
        <v>59.09999999999993</v>
      </c>
      <c r="AL15" s="47">
        <f t="shared" si="17"/>
        <v>6.1999999999999833</v>
      </c>
      <c r="AM15" s="48">
        <f t="shared" si="18"/>
        <v>67.14999999999992</v>
      </c>
      <c r="AN15" s="48">
        <f t="shared" si="19"/>
        <v>2.6162950903902482</v>
      </c>
      <c r="AO15" s="48">
        <f t="shared" si="20"/>
        <v>60.799999999999969</v>
      </c>
      <c r="AP15" s="48">
        <f t="shared" si="21"/>
        <v>2.4041630560343106</v>
      </c>
      <c r="AQ15" s="48">
        <f t="shared" si="22"/>
        <v>6.3499999999999668</v>
      </c>
      <c r="AR15" s="48">
        <f t="shared" si="23"/>
        <v>0.21213203435594088</v>
      </c>
    </row>
    <row r="16" spans="1:44" ht="12.75">
      <c r="A16" s="24">
        <v>2</v>
      </c>
      <c r="B16" s="24">
        <v>14</v>
      </c>
      <c r="C16" s="9" t="s">
        <v>54</v>
      </c>
      <c r="D16" s="9" t="s">
        <v>57</v>
      </c>
      <c r="E16" s="9">
        <v>1</v>
      </c>
      <c r="F16" s="8">
        <v>3</v>
      </c>
      <c r="G16" s="49">
        <v>1.2606999999999999</v>
      </c>
      <c r="H16" s="50">
        <v>1.3960999999999999</v>
      </c>
      <c r="I16" s="50">
        <v>1.3129</v>
      </c>
      <c r="J16" s="47">
        <f t="shared" si="0"/>
        <v>45.133333333333326</v>
      </c>
      <c r="K16" s="47">
        <f t="shared" si="1"/>
        <v>27.733333333333313</v>
      </c>
      <c r="L16" s="47">
        <f t="shared" si="2"/>
        <v>17.400000000000009</v>
      </c>
      <c r="M16" s="49">
        <v>1.2836000000000001</v>
      </c>
      <c r="N16" s="50">
        <v>1.4208000000000001</v>
      </c>
      <c r="O16" s="50">
        <v>1.3368</v>
      </c>
      <c r="P16" s="47">
        <f t="shared" si="3"/>
        <v>45.733333333333327</v>
      </c>
      <c r="Q16" s="47">
        <f t="shared" si="4"/>
        <v>28.000000000000025</v>
      </c>
      <c r="R16" s="47">
        <f t="shared" si="5"/>
        <v>17.733333333333306</v>
      </c>
      <c r="S16" s="48">
        <f t="shared" si="6"/>
        <v>45.433333333333323</v>
      </c>
      <c r="T16" s="48">
        <f t="shared" si="7"/>
        <v>0.42426406871192951</v>
      </c>
      <c r="U16" s="48">
        <f t="shared" si="8"/>
        <v>27.866666666666667</v>
      </c>
      <c r="V16" s="48">
        <f t="shared" si="9"/>
        <v>0.18856180831644467</v>
      </c>
      <c r="W16" s="48">
        <f t="shared" si="10"/>
        <v>17.566666666666656</v>
      </c>
      <c r="X16" s="48">
        <f t="shared" si="11"/>
        <v>0.23570226039548989</v>
      </c>
      <c r="Y16" s="9">
        <v>1</v>
      </c>
      <c r="Z16" s="9">
        <v>1</v>
      </c>
      <c r="AA16" s="49">
        <v>1.3703000000000001</v>
      </c>
      <c r="AB16" s="50">
        <v>1.4085000000000001</v>
      </c>
      <c r="AC16" s="50">
        <v>1.3819999999999999</v>
      </c>
      <c r="AD16" s="47">
        <f t="shared" si="12"/>
        <v>38.20000000000001</v>
      </c>
      <c r="AE16" s="47">
        <f t="shared" si="13"/>
        <v>26.500000000000192</v>
      </c>
      <c r="AF16" s="47">
        <f t="shared" si="14"/>
        <v>11.699999999999822</v>
      </c>
      <c r="AG16" s="49">
        <v>1.3748</v>
      </c>
      <c r="AH16" s="52">
        <v>1.4136</v>
      </c>
      <c r="AI16" s="52">
        <v>1.3869</v>
      </c>
      <c r="AJ16" s="47">
        <f t="shared" si="15"/>
        <v>38.799999999999947</v>
      </c>
      <c r="AK16" s="47">
        <f t="shared" si="16"/>
        <v>26.699999999999946</v>
      </c>
      <c r="AL16" s="47">
        <f t="shared" si="17"/>
        <v>12.1</v>
      </c>
      <c r="AM16" s="48">
        <f t="shared" si="18"/>
        <v>38.499999999999979</v>
      </c>
      <c r="AN16" s="48">
        <f t="shared" si="19"/>
        <v>0.42426406871188432</v>
      </c>
      <c r="AO16" s="48">
        <f t="shared" si="20"/>
        <v>26.600000000000069</v>
      </c>
      <c r="AP16" s="48">
        <f t="shared" si="21"/>
        <v>0.14142135623713567</v>
      </c>
      <c r="AQ16" s="48">
        <f t="shared" si="22"/>
        <v>11.89999999999991</v>
      </c>
      <c r="AR16" s="48">
        <f t="shared" si="23"/>
        <v>0.28284271247474485</v>
      </c>
    </row>
    <row r="17" spans="1:44" ht="12.75">
      <c r="A17" s="24">
        <v>2</v>
      </c>
      <c r="B17" s="24">
        <v>15</v>
      </c>
      <c r="C17" s="9" t="s">
        <v>56</v>
      </c>
      <c r="D17" s="9" t="s">
        <v>49</v>
      </c>
      <c r="E17" s="9">
        <v>1</v>
      </c>
      <c r="F17" s="8">
        <v>3</v>
      </c>
      <c r="G17" s="49">
        <v>1.2898000000000001</v>
      </c>
      <c r="H17" s="50">
        <v>1.6969000000000001</v>
      </c>
      <c r="I17" s="50">
        <v>1.3431999999999999</v>
      </c>
      <c r="J17" s="47">
        <f t="shared" si="0"/>
        <v>135.70000000000002</v>
      </c>
      <c r="K17" s="47">
        <f t="shared" si="1"/>
        <v>117.90000000000005</v>
      </c>
      <c r="L17" s="47">
        <f t="shared" si="2"/>
        <v>17.799999999999965</v>
      </c>
      <c r="M17" s="49">
        <v>1.2776000000000001</v>
      </c>
      <c r="N17" s="50">
        <v>1.7019</v>
      </c>
      <c r="O17" s="50">
        <v>1.3342000000000001</v>
      </c>
      <c r="P17" s="47">
        <f t="shared" si="3"/>
        <v>141.43333333333331</v>
      </c>
      <c r="Q17" s="47">
        <f t="shared" si="4"/>
        <v>122.56666666666665</v>
      </c>
      <c r="R17" s="47">
        <f t="shared" si="5"/>
        <v>18.86666666666666</v>
      </c>
      <c r="S17" s="48">
        <f t="shared" si="6"/>
        <v>138.56666666666666</v>
      </c>
      <c r="T17" s="48">
        <f t="shared" si="7"/>
        <v>4.0540788788028435</v>
      </c>
      <c r="U17" s="48">
        <f t="shared" si="8"/>
        <v>120.23333333333335</v>
      </c>
      <c r="V17" s="48">
        <f t="shared" si="9"/>
        <v>3.299831645537175</v>
      </c>
      <c r="W17" s="48">
        <f t="shared" si="10"/>
        <v>18.333333333333314</v>
      </c>
      <c r="X17" s="48">
        <f t="shared" si="11"/>
        <v>0.75424723326567067</v>
      </c>
      <c r="Y17" s="9">
        <v>1</v>
      </c>
      <c r="Z17" s="9">
        <v>1</v>
      </c>
      <c r="AA17" s="49">
        <v>1.3944000000000001</v>
      </c>
      <c r="AB17" s="50">
        <v>1.4924999999999999</v>
      </c>
      <c r="AC17" s="50">
        <v>1.4033</v>
      </c>
      <c r="AD17" s="47">
        <f t="shared" si="12"/>
        <v>98.099999999999852</v>
      </c>
      <c r="AE17" s="47">
        <f t="shared" si="13"/>
        <v>89.199999999999946</v>
      </c>
      <c r="AF17" s="47">
        <f t="shared" si="14"/>
        <v>8.899999999999908</v>
      </c>
      <c r="AG17" s="49">
        <v>1.3663000000000001</v>
      </c>
      <c r="AH17" s="52">
        <v>1.4736</v>
      </c>
      <c r="AI17" s="52">
        <v>1.3768</v>
      </c>
      <c r="AJ17" s="47">
        <f t="shared" si="15"/>
        <v>107.29999999999995</v>
      </c>
      <c r="AK17" s="47">
        <f t="shared" si="16"/>
        <v>96.8</v>
      </c>
      <c r="AL17" s="47">
        <f t="shared" si="17"/>
        <v>10.499999999999954</v>
      </c>
      <c r="AM17" s="48">
        <f t="shared" si="18"/>
        <v>102.6999999999999</v>
      </c>
      <c r="AN17" s="48">
        <f t="shared" si="19"/>
        <v>6.5053823869163097</v>
      </c>
      <c r="AO17" s="48">
        <f t="shared" si="20"/>
        <v>92.999999999999972</v>
      </c>
      <c r="AP17" s="48">
        <f t="shared" si="21"/>
        <v>5.3740115370177977</v>
      </c>
      <c r="AQ17" s="48">
        <f t="shared" si="22"/>
        <v>9.6999999999999318</v>
      </c>
      <c r="AR17" s="48">
        <f t="shared" si="23"/>
        <v>1.1313708498985084</v>
      </c>
    </row>
    <row r="18" spans="1:44" ht="12.75">
      <c r="A18" s="24">
        <v>2</v>
      </c>
      <c r="B18" s="24">
        <v>16</v>
      </c>
      <c r="C18" s="9" t="s">
        <v>56</v>
      </c>
      <c r="D18" s="9" t="s">
        <v>57</v>
      </c>
      <c r="E18" s="9">
        <v>1</v>
      </c>
      <c r="F18" s="8">
        <v>3</v>
      </c>
      <c r="G18" s="49">
        <v>1.2710999999999999</v>
      </c>
      <c r="H18" s="50">
        <v>1.3939999999999999</v>
      </c>
      <c r="I18" s="50">
        <v>1.3301000000000001</v>
      </c>
      <c r="J18" s="47">
        <f t="shared" si="0"/>
        <v>40.966666666666669</v>
      </c>
      <c r="K18" s="47">
        <f t="shared" si="1"/>
        <v>21.299999999999947</v>
      </c>
      <c r="L18" s="47">
        <f t="shared" si="2"/>
        <v>19.666666666666721</v>
      </c>
      <c r="M18" s="49">
        <v>1.2847999999999999</v>
      </c>
      <c r="N18" s="50">
        <v>1.4159999999999999</v>
      </c>
      <c r="O18" s="50">
        <v>1.3476999999999999</v>
      </c>
      <c r="P18" s="47">
        <f t="shared" si="3"/>
        <v>43.733333333333327</v>
      </c>
      <c r="Q18" s="47">
        <f t="shared" si="4"/>
        <v>22.766666666666676</v>
      </c>
      <c r="R18" s="47">
        <f t="shared" si="5"/>
        <v>20.966666666666651</v>
      </c>
      <c r="S18" s="48">
        <f t="shared" si="6"/>
        <v>42.349999999999994</v>
      </c>
      <c r="T18" s="48">
        <f t="shared" si="7"/>
        <v>1.9563287612827758</v>
      </c>
      <c r="U18" s="48">
        <f t="shared" si="8"/>
        <v>22.03333333333331</v>
      </c>
      <c r="V18" s="48">
        <f t="shared" si="9"/>
        <v>1.0370899457403138</v>
      </c>
      <c r="W18" s="48">
        <f t="shared" si="10"/>
        <v>20.316666666666684</v>
      </c>
      <c r="X18" s="48">
        <f t="shared" si="11"/>
        <v>0.91923881554246201</v>
      </c>
      <c r="Y18" s="9">
        <v>1</v>
      </c>
      <c r="Z18" s="9">
        <v>1</v>
      </c>
      <c r="AA18" s="49">
        <v>1.3913</v>
      </c>
      <c r="AB18" s="50">
        <v>1.4331</v>
      </c>
      <c r="AC18" s="50">
        <v>1.4089</v>
      </c>
      <c r="AD18" s="47">
        <f t="shared" si="12"/>
        <v>41.800000000000061</v>
      </c>
      <c r="AE18" s="47">
        <f t="shared" si="13"/>
        <v>24.2</v>
      </c>
      <c r="AF18" s="47">
        <f t="shared" si="14"/>
        <v>17.600000000000058</v>
      </c>
      <c r="AG18" s="49">
        <v>1.4063000000000001</v>
      </c>
      <c r="AH18" s="52">
        <v>1.4459</v>
      </c>
      <c r="AI18" s="52">
        <v>1.4238</v>
      </c>
      <c r="AJ18" s="47">
        <f t="shared" si="15"/>
        <v>39.599999999999859</v>
      </c>
      <c r="AK18" s="47">
        <f t="shared" si="16"/>
        <v>22.100000000000009</v>
      </c>
      <c r="AL18" s="47">
        <f t="shared" si="17"/>
        <v>17.499999999999851</v>
      </c>
      <c r="AM18" s="48">
        <f t="shared" si="18"/>
        <v>40.69999999999996</v>
      </c>
      <c r="AN18" s="48">
        <f t="shared" si="19"/>
        <v>1.5556349186105474</v>
      </c>
      <c r="AO18" s="48">
        <f t="shared" si="20"/>
        <v>23.150000000000006</v>
      </c>
      <c r="AP18" s="48">
        <f t="shared" si="21"/>
        <v>1.4849242404917433</v>
      </c>
      <c r="AQ18" s="48">
        <f t="shared" si="22"/>
        <v>17.549999999999955</v>
      </c>
      <c r="AR18" s="48">
        <f t="shared" si="23"/>
        <v>7.0710678118801468E-2</v>
      </c>
    </row>
    <row r="19" spans="1:44" ht="12.75">
      <c r="A19" s="8">
        <v>3</v>
      </c>
      <c r="B19" s="24">
        <v>17</v>
      </c>
      <c r="C19" s="9" t="s">
        <v>48</v>
      </c>
      <c r="D19" s="9" t="s">
        <v>49</v>
      </c>
      <c r="E19" s="9">
        <v>1</v>
      </c>
      <c r="F19" s="8">
        <v>3</v>
      </c>
      <c r="G19" s="49">
        <v>1.3191999999999999</v>
      </c>
      <c r="H19" s="50">
        <v>1.6276999999999999</v>
      </c>
      <c r="I19" s="50">
        <v>1.3694999999999999</v>
      </c>
      <c r="J19" s="47">
        <f t="shared" si="0"/>
        <v>102.83333333333333</v>
      </c>
      <c r="K19" s="47">
        <f t="shared" si="1"/>
        <v>86.066666666666663</v>
      </c>
      <c r="L19" s="47">
        <f t="shared" si="2"/>
        <v>16.766666666666669</v>
      </c>
      <c r="M19" s="49">
        <v>1.3266</v>
      </c>
      <c r="N19" s="50">
        <v>1.6382000000000001</v>
      </c>
      <c r="O19" s="50">
        <v>1.3784000000000001</v>
      </c>
      <c r="P19" s="47">
        <f t="shared" si="3"/>
        <v>103.8666666666667</v>
      </c>
      <c r="Q19" s="47">
        <f t="shared" si="4"/>
        <v>86.600000000000009</v>
      </c>
      <c r="R19" s="47">
        <f t="shared" si="5"/>
        <v>17.266666666666691</v>
      </c>
      <c r="S19" s="48">
        <f t="shared" si="6"/>
        <v>103.35000000000002</v>
      </c>
      <c r="T19" s="48">
        <f t="shared" si="7"/>
        <v>0.73067700722612794</v>
      </c>
      <c r="U19" s="48">
        <f t="shared" si="8"/>
        <v>86.333333333333343</v>
      </c>
      <c r="V19" s="48">
        <f t="shared" si="9"/>
        <v>0.37712361663283406</v>
      </c>
      <c r="W19" s="48">
        <f t="shared" si="10"/>
        <v>17.01666666666668</v>
      </c>
      <c r="X19" s="48">
        <f t="shared" si="11"/>
        <v>0.35355339059328883</v>
      </c>
      <c r="Y19" s="9">
        <v>1</v>
      </c>
      <c r="Z19" s="9">
        <v>1</v>
      </c>
      <c r="AA19" s="49">
        <v>1.4056</v>
      </c>
      <c r="AB19" s="50">
        <v>1.4694</v>
      </c>
      <c r="AC19" s="50">
        <v>1.4126000000000001</v>
      </c>
      <c r="AD19" s="47">
        <f t="shared" si="12"/>
        <v>63.800000000000082</v>
      </c>
      <c r="AE19" s="47">
        <f t="shared" si="13"/>
        <v>56.799999999999962</v>
      </c>
      <c r="AF19" s="47">
        <f t="shared" si="14"/>
        <v>7.0000000000001172</v>
      </c>
      <c r="AG19" s="49">
        <v>1.4004000000000001</v>
      </c>
      <c r="AH19" s="52">
        <v>1.4633</v>
      </c>
      <c r="AI19" s="52">
        <v>1.4095</v>
      </c>
      <c r="AJ19" s="47">
        <f t="shared" si="15"/>
        <v>62.899999999999956</v>
      </c>
      <c r="AK19" s="47">
        <f t="shared" si="16"/>
        <v>53.800000000000068</v>
      </c>
      <c r="AL19" s="47">
        <f t="shared" si="17"/>
        <v>9.099999999999886</v>
      </c>
      <c r="AM19" s="48">
        <f t="shared" si="18"/>
        <v>63.350000000000023</v>
      </c>
      <c r="AN19" s="48">
        <f t="shared" si="19"/>
        <v>0.63639610306798222</v>
      </c>
      <c r="AO19" s="48">
        <f t="shared" si="20"/>
        <v>55.300000000000011</v>
      </c>
      <c r="AP19" s="48">
        <f t="shared" si="21"/>
        <v>2.1213203435595673</v>
      </c>
      <c r="AQ19" s="48">
        <f t="shared" si="22"/>
        <v>8.0500000000000007</v>
      </c>
      <c r="AR19" s="48">
        <f t="shared" si="23"/>
        <v>1.484924240491601</v>
      </c>
    </row>
    <row r="20" spans="1:44" ht="12.75">
      <c r="A20" s="24">
        <v>3</v>
      </c>
      <c r="B20" s="24">
        <v>18</v>
      </c>
      <c r="C20" s="9" t="s">
        <v>48</v>
      </c>
      <c r="D20" s="9" t="s">
        <v>57</v>
      </c>
      <c r="E20" s="9">
        <v>1</v>
      </c>
      <c r="F20" s="8">
        <v>3</v>
      </c>
      <c r="G20" s="49">
        <v>1.3203</v>
      </c>
      <c r="H20" s="50">
        <v>1.4514</v>
      </c>
      <c r="I20" s="50">
        <v>1.3713</v>
      </c>
      <c r="J20" s="47">
        <f t="shared" si="0"/>
        <v>43.699999999999996</v>
      </c>
      <c r="K20" s="47">
        <f t="shared" si="1"/>
        <v>26.700000000000021</v>
      </c>
      <c r="L20" s="47">
        <f t="shared" si="2"/>
        <v>16.999999999999979</v>
      </c>
      <c r="M20" s="49">
        <v>1.3229</v>
      </c>
      <c r="N20" s="50">
        <v>1.4672000000000001</v>
      </c>
      <c r="O20" s="50">
        <v>1.3787</v>
      </c>
      <c r="P20" s="47">
        <f t="shared" si="3"/>
        <v>48.10000000000003</v>
      </c>
      <c r="Q20" s="47">
        <f t="shared" si="4"/>
        <v>29.500000000000007</v>
      </c>
      <c r="R20" s="47">
        <f t="shared" si="5"/>
        <v>18.600000000000023</v>
      </c>
      <c r="S20" s="48">
        <f t="shared" si="6"/>
        <v>45.900000000000013</v>
      </c>
      <c r="T20" s="48">
        <f t="shared" si="7"/>
        <v>3.1112698372208332</v>
      </c>
      <c r="U20" s="48">
        <f t="shared" si="8"/>
        <v>28.100000000000016</v>
      </c>
      <c r="V20" s="48">
        <f t="shared" si="9"/>
        <v>1.9798989873223236</v>
      </c>
      <c r="W20" s="48">
        <f t="shared" si="10"/>
        <v>17.8</v>
      </c>
      <c r="X20" s="48">
        <f t="shared" si="11"/>
        <v>1.1313708498985071</v>
      </c>
      <c r="Y20" s="9">
        <v>1</v>
      </c>
      <c r="Z20" s="9">
        <v>1</v>
      </c>
      <c r="AA20" s="49">
        <v>1.4281999999999999</v>
      </c>
      <c r="AB20" s="50">
        <v>1.4663999999999999</v>
      </c>
      <c r="AC20" s="50">
        <v>1.4407000000000001</v>
      </c>
      <c r="AD20" s="47">
        <f t="shared" si="12"/>
        <v>38.20000000000001</v>
      </c>
      <c r="AE20" s="47">
        <f t="shared" si="13"/>
        <v>25.699999999999832</v>
      </c>
      <c r="AF20" s="47">
        <f t="shared" si="14"/>
        <v>12.500000000000178</v>
      </c>
      <c r="AG20" s="49">
        <v>1.4006000000000001</v>
      </c>
      <c r="AH20" s="52">
        <v>1.4431</v>
      </c>
      <c r="AI20" s="52">
        <v>1.4147000000000001</v>
      </c>
      <c r="AJ20" s="47">
        <f t="shared" si="15"/>
        <v>42.499999999999986</v>
      </c>
      <c r="AK20" s="47">
        <f t="shared" si="16"/>
        <v>28.399999999999981</v>
      </c>
      <c r="AL20" s="47">
        <f t="shared" si="17"/>
        <v>14.100000000000001</v>
      </c>
      <c r="AM20" s="48">
        <f t="shared" si="18"/>
        <v>40.349999999999994</v>
      </c>
      <c r="AN20" s="48">
        <f t="shared" si="19"/>
        <v>3.0405591591021373</v>
      </c>
      <c r="AO20" s="48">
        <f t="shared" si="20"/>
        <v>27.049999999999905</v>
      </c>
      <c r="AP20" s="48">
        <f t="shared" si="21"/>
        <v>1.9091883092037834</v>
      </c>
      <c r="AQ20" s="48">
        <f t="shared" si="22"/>
        <v>13.30000000000009</v>
      </c>
      <c r="AR20" s="48">
        <f t="shared" si="23"/>
        <v>1.1313708498983515</v>
      </c>
    </row>
    <row r="21" spans="1:44" ht="12.75">
      <c r="A21" s="24">
        <v>3</v>
      </c>
      <c r="B21" s="24">
        <v>19</v>
      </c>
      <c r="C21" s="9" t="s">
        <v>51</v>
      </c>
      <c r="D21" s="9" t="s">
        <v>49</v>
      </c>
      <c r="E21" s="9">
        <v>1</v>
      </c>
      <c r="F21" s="8">
        <v>3</v>
      </c>
      <c r="G21" s="49">
        <v>1.3291999999999999</v>
      </c>
      <c r="H21" s="50">
        <v>1.7222</v>
      </c>
      <c r="I21" s="50">
        <v>1.3943000000000001</v>
      </c>
      <c r="J21" s="47">
        <f t="shared" si="0"/>
        <v>131</v>
      </c>
      <c r="K21" s="47">
        <f t="shared" si="1"/>
        <v>109.29999999999995</v>
      </c>
      <c r="L21" s="47">
        <f t="shared" si="2"/>
        <v>21.700000000000053</v>
      </c>
      <c r="M21" s="49">
        <v>1.3197000000000001</v>
      </c>
      <c r="N21" s="50">
        <v>1.6811</v>
      </c>
      <c r="O21" s="50">
        <v>1.38</v>
      </c>
      <c r="P21" s="47">
        <f t="shared" si="3"/>
        <v>120.46666666666665</v>
      </c>
      <c r="Q21" s="47">
        <f t="shared" si="4"/>
        <v>100.36666666666672</v>
      </c>
      <c r="R21" s="47">
        <f t="shared" si="5"/>
        <v>20.099999999999934</v>
      </c>
      <c r="S21" s="48">
        <f t="shared" si="6"/>
        <v>125.73333333333332</v>
      </c>
      <c r="T21" s="48">
        <f t="shared" si="7"/>
        <v>7.4481914284983093</v>
      </c>
      <c r="U21" s="48">
        <f t="shared" si="8"/>
        <v>104.83333333333334</v>
      </c>
      <c r="V21" s="48">
        <f t="shared" si="9"/>
        <v>6.3168205785997573</v>
      </c>
      <c r="W21" s="48">
        <f t="shared" si="10"/>
        <v>20.899999999999991</v>
      </c>
      <c r="X21" s="48">
        <f t="shared" si="11"/>
        <v>1.13137084989856</v>
      </c>
      <c r="Y21" s="9">
        <v>1</v>
      </c>
      <c r="Z21" s="9">
        <v>1</v>
      </c>
      <c r="AA21" s="49">
        <v>1.4066000000000001</v>
      </c>
      <c r="AB21" s="50">
        <v>1.5024</v>
      </c>
      <c r="AC21" s="50">
        <v>1.4212</v>
      </c>
      <c r="AD21" s="47">
        <f t="shared" si="12"/>
        <v>95.799999999999883</v>
      </c>
      <c r="AE21" s="47">
        <f t="shared" si="13"/>
        <v>81.199999999999932</v>
      </c>
      <c r="AF21" s="47">
        <f t="shared" si="14"/>
        <v>14.599999999999946</v>
      </c>
      <c r="AG21" s="49">
        <v>1.4071</v>
      </c>
      <c r="AH21" s="52">
        <v>1.5164</v>
      </c>
      <c r="AI21" s="52">
        <v>1.4224000000000001</v>
      </c>
      <c r="AJ21" s="47">
        <f t="shared" si="15"/>
        <v>109.29999999999995</v>
      </c>
      <c r="AK21" s="47">
        <f t="shared" si="16"/>
        <v>93.999999999999858</v>
      </c>
      <c r="AL21" s="47">
        <f t="shared" si="17"/>
        <v>15.300000000000091</v>
      </c>
      <c r="AM21" s="48">
        <f t="shared" si="18"/>
        <v>102.54999999999993</v>
      </c>
      <c r="AN21" s="48">
        <f t="shared" si="19"/>
        <v>9.545941546018442</v>
      </c>
      <c r="AO21" s="48">
        <f t="shared" si="20"/>
        <v>87.599999999999895</v>
      </c>
      <c r="AP21" s="48">
        <f t="shared" si="21"/>
        <v>9.0509667991877549</v>
      </c>
      <c r="AQ21" s="48">
        <f t="shared" si="22"/>
        <v>14.950000000000019</v>
      </c>
      <c r="AR21" s="48">
        <f t="shared" si="23"/>
        <v>0.49497474683068576</v>
      </c>
    </row>
    <row r="22" spans="1:44" ht="12.75">
      <c r="A22" s="24">
        <v>3</v>
      </c>
      <c r="B22" s="24">
        <v>20</v>
      </c>
      <c r="C22" s="9" t="s">
        <v>51</v>
      </c>
      <c r="D22" s="9" t="s">
        <v>57</v>
      </c>
      <c r="E22" s="9">
        <v>1</v>
      </c>
      <c r="F22" s="8">
        <v>3</v>
      </c>
      <c r="G22" s="49">
        <v>1.3187</v>
      </c>
      <c r="H22" s="50">
        <v>1.4355</v>
      </c>
      <c r="I22" s="50">
        <v>1.3673999999999999</v>
      </c>
      <c r="J22" s="47">
        <f t="shared" si="0"/>
        <v>38.933333333333337</v>
      </c>
      <c r="K22" s="47">
        <f t="shared" si="1"/>
        <v>22.700000000000017</v>
      </c>
      <c r="L22" s="47">
        <f t="shared" si="2"/>
        <v>16.23333333333332</v>
      </c>
      <c r="M22" s="49">
        <v>1.3229</v>
      </c>
      <c r="N22" s="50">
        <v>1.4672000000000001</v>
      </c>
      <c r="O22" s="50">
        <v>1.3787</v>
      </c>
      <c r="P22" s="47">
        <f t="shared" si="3"/>
        <v>48.10000000000003</v>
      </c>
      <c r="Q22" s="47">
        <f t="shared" si="4"/>
        <v>29.500000000000007</v>
      </c>
      <c r="R22" s="47">
        <f t="shared" si="5"/>
        <v>18.600000000000023</v>
      </c>
      <c r="S22" s="48">
        <f t="shared" si="6"/>
        <v>43.51666666666668</v>
      </c>
      <c r="T22" s="48">
        <f t="shared" si="7"/>
        <v>6.4818121608767401</v>
      </c>
      <c r="U22" s="48">
        <f t="shared" si="8"/>
        <v>26.100000000000012</v>
      </c>
      <c r="V22" s="48">
        <f t="shared" si="9"/>
        <v>4.8083261120685359</v>
      </c>
      <c r="W22" s="48">
        <f t="shared" si="10"/>
        <v>17.416666666666671</v>
      </c>
      <c r="X22" s="48">
        <f t="shared" si="11"/>
        <v>1.673486048808188</v>
      </c>
      <c r="Y22" s="9">
        <v>1</v>
      </c>
      <c r="Z22" s="9">
        <v>1</v>
      </c>
      <c r="AA22" s="49">
        <v>1.4214</v>
      </c>
      <c r="AB22" s="50">
        <v>1.4560999999999999</v>
      </c>
      <c r="AC22" s="50">
        <v>1.4339999999999999</v>
      </c>
      <c r="AD22" s="47">
        <f t="shared" si="12"/>
        <v>34.699999999999953</v>
      </c>
      <c r="AE22" s="47">
        <f t="shared" si="13"/>
        <v>22.100000000000009</v>
      </c>
      <c r="AF22" s="47">
        <f t="shared" si="14"/>
        <v>12.599999999999945</v>
      </c>
      <c r="AG22" s="49">
        <v>1.4208000000000001</v>
      </c>
      <c r="AH22" s="52">
        <v>1.4562999999999999</v>
      </c>
      <c r="AI22" s="52">
        <v>1.4332</v>
      </c>
      <c r="AJ22" s="47">
        <f t="shared" si="15"/>
        <v>35.499999999999865</v>
      </c>
      <c r="AK22" s="47">
        <f t="shared" si="16"/>
        <v>23.099999999999898</v>
      </c>
      <c r="AL22" s="47">
        <f t="shared" si="17"/>
        <v>12.399999999999967</v>
      </c>
      <c r="AM22" s="48">
        <f t="shared" si="18"/>
        <v>35.099999999999909</v>
      </c>
      <c r="AN22" s="48">
        <f t="shared" si="19"/>
        <v>0.56568542494917573</v>
      </c>
      <c r="AO22" s="48">
        <f t="shared" si="20"/>
        <v>22.599999999999952</v>
      </c>
      <c r="AP22" s="48">
        <f t="shared" si="21"/>
        <v>0.70710678118646964</v>
      </c>
      <c r="AQ22" s="48">
        <f t="shared" si="22"/>
        <v>12.499999999999956</v>
      </c>
      <c r="AR22" s="48">
        <f t="shared" si="23"/>
        <v>0.14142135623729393</v>
      </c>
    </row>
    <row r="23" spans="1:44" ht="12.75">
      <c r="A23" s="24">
        <v>3</v>
      </c>
      <c r="B23" s="24">
        <v>21</v>
      </c>
      <c r="C23" s="9" t="s">
        <v>52</v>
      </c>
      <c r="D23" s="9" t="s">
        <v>53</v>
      </c>
      <c r="E23" s="9">
        <v>2</v>
      </c>
      <c r="F23" s="8">
        <v>3</v>
      </c>
      <c r="G23" s="49">
        <v>1.3127</v>
      </c>
      <c r="H23" s="50">
        <v>1.5134000000000001</v>
      </c>
      <c r="I23" s="50">
        <v>1.3576999999999999</v>
      </c>
      <c r="J23" s="47">
        <f t="shared" si="0"/>
        <v>133.80000000000007</v>
      </c>
      <c r="K23" s="47">
        <f t="shared" si="1"/>
        <v>103.80000000000011</v>
      </c>
      <c r="L23" s="47">
        <f t="shared" si="2"/>
        <v>29.999999999999954</v>
      </c>
      <c r="M23" s="49">
        <v>1.3168</v>
      </c>
      <c r="N23" s="50">
        <v>1.5246</v>
      </c>
      <c r="O23" s="50">
        <v>1.3609</v>
      </c>
      <c r="P23" s="47">
        <f t="shared" si="3"/>
        <v>138.5333333333333</v>
      </c>
      <c r="Q23" s="47">
        <f t="shared" si="4"/>
        <v>109.1333333333333</v>
      </c>
      <c r="R23" s="47">
        <f t="shared" si="5"/>
        <v>29.40000000000002</v>
      </c>
      <c r="S23" s="48">
        <f t="shared" si="6"/>
        <v>136.16666666666669</v>
      </c>
      <c r="T23" s="48">
        <f t="shared" si="7"/>
        <v>3.3469720976162556</v>
      </c>
      <c r="U23" s="48">
        <f t="shared" si="8"/>
        <v>106.4666666666667</v>
      </c>
      <c r="V23" s="48">
        <f t="shared" si="9"/>
        <v>3.77123616632815</v>
      </c>
      <c r="W23" s="48">
        <f t="shared" si="10"/>
        <v>29.699999999999989</v>
      </c>
      <c r="X23" s="48">
        <f t="shared" si="11"/>
        <v>0.42426406871188177</v>
      </c>
      <c r="Y23" s="9">
        <v>2</v>
      </c>
      <c r="Z23" s="9">
        <v>2</v>
      </c>
      <c r="AA23" s="49">
        <v>1.4033</v>
      </c>
      <c r="AB23" s="50">
        <v>1.4937</v>
      </c>
      <c r="AC23" s="50">
        <v>1.4128000000000001</v>
      </c>
      <c r="AD23" s="47">
        <f t="shared" si="12"/>
        <v>90.400000000000034</v>
      </c>
      <c r="AE23" s="47">
        <f t="shared" si="13"/>
        <v>80.899999999999977</v>
      </c>
      <c r="AF23" s="47">
        <f t="shared" si="14"/>
        <v>9.5000000000000639</v>
      </c>
      <c r="AG23" s="49">
        <v>1.3996999999999999</v>
      </c>
      <c r="AH23" s="52">
        <v>1.4834000000000001</v>
      </c>
      <c r="AI23" s="52">
        <v>1.4123000000000001</v>
      </c>
      <c r="AJ23" s="47">
        <f t="shared" si="15"/>
        <v>83.700000000000102</v>
      </c>
      <c r="AK23" s="47">
        <f t="shared" si="16"/>
        <v>71.099999999999937</v>
      </c>
      <c r="AL23" s="47">
        <f t="shared" si="17"/>
        <v>12.600000000000167</v>
      </c>
      <c r="AM23" s="48">
        <f t="shared" si="18"/>
        <v>87.050000000000068</v>
      </c>
      <c r="AN23" s="48">
        <f t="shared" si="19"/>
        <v>4.73761543394982</v>
      </c>
      <c r="AO23" s="48">
        <f t="shared" si="20"/>
        <v>75.999999999999957</v>
      </c>
      <c r="AP23" s="48">
        <f t="shared" si="21"/>
        <v>6.9296464556281938</v>
      </c>
      <c r="AQ23" s="48">
        <f t="shared" si="22"/>
        <v>11.050000000000114</v>
      </c>
      <c r="AR23" s="48">
        <f t="shared" si="23"/>
        <v>2.1920310216783832</v>
      </c>
    </row>
    <row r="24" spans="1:44" ht="12.75">
      <c r="A24" s="24">
        <v>3</v>
      </c>
      <c r="B24" s="24">
        <v>22</v>
      </c>
      <c r="C24" s="9" t="s">
        <v>52</v>
      </c>
      <c r="D24" s="9" t="s">
        <v>57</v>
      </c>
      <c r="E24" s="9">
        <v>2</v>
      </c>
      <c r="F24" s="8">
        <v>3</v>
      </c>
      <c r="G24" s="49">
        <v>1.3117000000000001</v>
      </c>
      <c r="H24" s="50">
        <v>1.4883999999999999</v>
      </c>
      <c r="I24" s="50">
        <v>1.3905000000000001</v>
      </c>
      <c r="J24" s="47">
        <f t="shared" si="0"/>
        <v>117.7999999999999</v>
      </c>
      <c r="K24" s="47">
        <f t="shared" si="1"/>
        <v>65.26666666666658</v>
      </c>
      <c r="L24" s="47">
        <f t="shared" si="2"/>
        <v>52.533333333333317</v>
      </c>
      <c r="M24" s="49">
        <v>1.3185</v>
      </c>
      <c r="N24" s="50">
        <v>1.5064</v>
      </c>
      <c r="O24" s="50">
        <v>1.4014</v>
      </c>
      <c r="P24" s="47">
        <f t="shared" si="3"/>
        <v>125.26666666666664</v>
      </c>
      <c r="Q24" s="47">
        <f t="shared" si="4"/>
        <v>69.999999999999986</v>
      </c>
      <c r="R24" s="47">
        <f t="shared" si="5"/>
        <v>55.266666666666652</v>
      </c>
      <c r="S24" s="48">
        <f t="shared" si="6"/>
        <v>121.53333333333327</v>
      </c>
      <c r="T24" s="48">
        <f t="shared" si="7"/>
        <v>5.2797306328596063</v>
      </c>
      <c r="U24" s="48">
        <f t="shared" si="8"/>
        <v>67.633333333333283</v>
      </c>
      <c r="V24" s="48">
        <f t="shared" si="9"/>
        <v>3.3469720976163759</v>
      </c>
      <c r="W24" s="48">
        <f t="shared" si="10"/>
        <v>53.899999999999984</v>
      </c>
      <c r="X24" s="48">
        <f t="shared" si="11"/>
        <v>1.9327585352432306</v>
      </c>
      <c r="Y24" s="9">
        <v>1</v>
      </c>
      <c r="Z24" s="9">
        <v>2</v>
      </c>
      <c r="AA24" s="49">
        <v>1.3986000000000001</v>
      </c>
      <c r="AB24" s="50">
        <v>1.4593</v>
      </c>
      <c r="AC24" s="50">
        <v>1.4319999999999999</v>
      </c>
      <c r="AD24" s="47">
        <f t="shared" si="12"/>
        <v>121.39999999999995</v>
      </c>
      <c r="AE24" s="47">
        <f t="shared" si="13"/>
        <v>54.600000000000207</v>
      </c>
      <c r="AF24" s="47">
        <f t="shared" si="14"/>
        <v>66.799999999999756</v>
      </c>
      <c r="AG24" s="49">
        <v>1.4034</v>
      </c>
      <c r="AH24" s="52">
        <v>1.4702999999999999</v>
      </c>
      <c r="AI24" s="52">
        <v>1.4279999999999999</v>
      </c>
      <c r="AJ24" s="47">
        <f t="shared" si="15"/>
        <v>133.79999999999993</v>
      </c>
      <c r="AK24" s="47">
        <f t="shared" si="16"/>
        <v>84.600000000000009</v>
      </c>
      <c r="AL24" s="47">
        <f t="shared" si="17"/>
        <v>49.19999999999991</v>
      </c>
      <c r="AM24" s="48">
        <f t="shared" si="18"/>
        <v>127.59999999999994</v>
      </c>
      <c r="AN24" s="48">
        <f t="shared" si="19"/>
        <v>8.768124086713172</v>
      </c>
      <c r="AO24" s="48">
        <f t="shared" si="20"/>
        <v>69.600000000000108</v>
      </c>
      <c r="AP24" s="48">
        <f t="shared" si="21"/>
        <v>21.213203435596299</v>
      </c>
      <c r="AQ24" s="48">
        <f t="shared" si="22"/>
        <v>57.999999999999829</v>
      </c>
      <c r="AR24" s="48">
        <f t="shared" si="23"/>
        <v>12.445079348883167</v>
      </c>
    </row>
    <row r="25" spans="1:44" ht="12.75">
      <c r="A25" s="24">
        <v>3</v>
      </c>
      <c r="B25" s="24">
        <v>23</v>
      </c>
      <c r="C25" s="9" t="s">
        <v>54</v>
      </c>
      <c r="D25" s="9" t="s">
        <v>49</v>
      </c>
      <c r="E25" s="9">
        <v>1</v>
      </c>
      <c r="F25" s="8">
        <v>3</v>
      </c>
      <c r="G25" s="49">
        <v>1.3159000000000001</v>
      </c>
      <c r="H25" s="50">
        <v>1.6288</v>
      </c>
      <c r="I25" s="50">
        <v>1.3625</v>
      </c>
      <c r="J25" s="47">
        <f t="shared" si="0"/>
        <v>104.29999999999998</v>
      </c>
      <c r="K25" s="47">
        <f t="shared" si="1"/>
        <v>88.766666666666666</v>
      </c>
      <c r="L25" s="47">
        <f t="shared" si="2"/>
        <v>15.533333333333324</v>
      </c>
      <c r="M25" s="49">
        <v>1.3198000000000001</v>
      </c>
      <c r="N25" s="50">
        <v>1.6445000000000001</v>
      </c>
      <c r="O25" s="50">
        <v>1.3677999999999999</v>
      </c>
      <c r="P25" s="47">
        <f t="shared" si="3"/>
        <v>108.23333333333333</v>
      </c>
      <c r="Q25" s="47">
        <f t="shared" si="4"/>
        <v>92.233333333333391</v>
      </c>
      <c r="R25" s="47">
        <f t="shared" si="5"/>
        <v>15.999999999999941</v>
      </c>
      <c r="S25" s="48">
        <f t="shared" si="6"/>
        <v>106.26666666666665</v>
      </c>
      <c r="T25" s="48">
        <f t="shared" si="7"/>
        <v>2.7812866726670995</v>
      </c>
      <c r="U25" s="48">
        <f t="shared" si="8"/>
        <v>90.500000000000028</v>
      </c>
      <c r="V25" s="48">
        <f t="shared" si="9"/>
        <v>2.4513035081134062</v>
      </c>
      <c r="W25" s="48">
        <f t="shared" si="10"/>
        <v>15.766666666666634</v>
      </c>
      <c r="X25" s="48">
        <f t="shared" si="11"/>
        <v>0.32998316455368709</v>
      </c>
      <c r="Y25" s="9">
        <v>1</v>
      </c>
      <c r="Z25" s="9">
        <v>1</v>
      </c>
      <c r="AA25" s="49">
        <v>1.4154</v>
      </c>
      <c r="AB25" s="50">
        <v>1.4833000000000001</v>
      </c>
      <c r="AC25" s="50">
        <v>1.4238999999999999</v>
      </c>
      <c r="AD25" s="47">
        <f t="shared" si="12"/>
        <v>67.900000000000077</v>
      </c>
      <c r="AE25" s="47">
        <f t="shared" si="13"/>
        <v>59.400000000000119</v>
      </c>
      <c r="AF25" s="47">
        <f t="shared" si="14"/>
        <v>8.499999999999952</v>
      </c>
      <c r="AG25" s="49">
        <v>1.4025000000000001</v>
      </c>
      <c r="AH25" s="52">
        <v>1.4748000000000001</v>
      </c>
      <c r="AI25" s="52">
        <v>1.4115</v>
      </c>
      <c r="AJ25" s="47">
        <f t="shared" si="15"/>
        <v>72.300000000000026</v>
      </c>
      <c r="AK25" s="47">
        <f t="shared" si="16"/>
        <v>63.300000000000132</v>
      </c>
      <c r="AL25" s="47">
        <f t="shared" si="17"/>
        <v>8.999999999999897</v>
      </c>
      <c r="AM25" s="48">
        <f t="shared" si="18"/>
        <v>70.100000000000051</v>
      </c>
      <c r="AN25" s="48">
        <f t="shared" si="19"/>
        <v>3.1112698372207728</v>
      </c>
      <c r="AO25" s="48">
        <f t="shared" si="20"/>
        <v>61.350000000000122</v>
      </c>
      <c r="AP25" s="48">
        <f t="shared" si="21"/>
        <v>2.7577164466275446</v>
      </c>
      <c r="AQ25" s="48">
        <f t="shared" si="22"/>
        <v>8.7499999999999254</v>
      </c>
      <c r="AR25" s="48">
        <f t="shared" si="23"/>
        <v>0.35355339059323482</v>
      </c>
    </row>
    <row r="26" spans="1:44" ht="12.75">
      <c r="A26" s="24">
        <v>3</v>
      </c>
      <c r="B26" s="24">
        <v>24</v>
      </c>
      <c r="C26" s="9" t="s">
        <v>54</v>
      </c>
      <c r="D26" s="9" t="s">
        <v>57</v>
      </c>
      <c r="E26" s="9">
        <v>1</v>
      </c>
      <c r="F26" s="8">
        <v>3</v>
      </c>
      <c r="G26" s="49">
        <v>1.3186</v>
      </c>
      <c r="H26" s="50">
        <v>1.4392</v>
      </c>
      <c r="I26" s="50">
        <v>1.3662000000000001</v>
      </c>
      <c r="J26" s="47">
        <f t="shared" si="0"/>
        <v>40.200000000000017</v>
      </c>
      <c r="K26" s="47">
        <f t="shared" si="1"/>
        <v>24.333333333333318</v>
      </c>
      <c r="L26" s="47">
        <f t="shared" si="2"/>
        <v>15.866666666666696</v>
      </c>
      <c r="M26" s="49">
        <v>1.3206</v>
      </c>
      <c r="N26" s="50">
        <v>1.4466000000000001</v>
      </c>
      <c r="O26" s="50">
        <v>1.3703000000000001</v>
      </c>
      <c r="P26" s="47">
        <f t="shared" si="3"/>
        <v>42.000000000000036</v>
      </c>
      <c r="Q26" s="47">
        <f t="shared" si="4"/>
        <v>25.433333333333344</v>
      </c>
      <c r="R26" s="47">
        <f t="shared" si="5"/>
        <v>16.566666666666691</v>
      </c>
      <c r="S26" s="48">
        <f t="shared" si="6"/>
        <v>41.100000000000023</v>
      </c>
      <c r="T26" s="48">
        <f t="shared" si="7"/>
        <v>1.2727922061357986</v>
      </c>
      <c r="U26" s="48">
        <f t="shared" si="8"/>
        <v>24.883333333333333</v>
      </c>
      <c r="V26" s="48">
        <f t="shared" si="9"/>
        <v>0.77781745930522084</v>
      </c>
      <c r="W26" s="48">
        <f t="shared" si="10"/>
        <v>16.216666666666693</v>
      </c>
      <c r="X26" s="48">
        <f t="shared" si="11"/>
        <v>0.49497474683058024</v>
      </c>
      <c r="Y26" s="9">
        <v>1</v>
      </c>
      <c r="Z26" s="9">
        <v>1</v>
      </c>
      <c r="AA26" s="49">
        <v>1.4232</v>
      </c>
      <c r="AB26" s="50">
        <v>1.4583999999999999</v>
      </c>
      <c r="AC26" s="50">
        <v>1.4349000000000001</v>
      </c>
      <c r="AD26" s="47">
        <f t="shared" si="12"/>
        <v>35.199999999999896</v>
      </c>
      <c r="AE26" s="47">
        <f t="shared" si="13"/>
        <v>23.499999999999854</v>
      </c>
      <c r="AF26" s="47">
        <f t="shared" si="14"/>
        <v>11.700000000000044</v>
      </c>
      <c r="AG26" s="49">
        <v>1.4245000000000001</v>
      </c>
      <c r="AH26" s="52">
        <v>1.4622999999999999</v>
      </c>
      <c r="AI26" s="52">
        <v>1.4367000000000001</v>
      </c>
      <c r="AJ26" s="47">
        <f t="shared" si="15"/>
        <v>37.799999999999834</v>
      </c>
      <c r="AK26" s="47">
        <f t="shared" si="16"/>
        <v>25.599999999999845</v>
      </c>
      <c r="AL26" s="47">
        <f t="shared" si="17"/>
        <v>12.199999999999989</v>
      </c>
      <c r="AM26" s="48">
        <f t="shared" si="18"/>
        <v>36.499999999999865</v>
      </c>
      <c r="AN26" s="48">
        <f t="shared" si="19"/>
        <v>1.8384776310849793</v>
      </c>
      <c r="AO26" s="48">
        <f t="shared" si="20"/>
        <v>24.549999999999848</v>
      </c>
      <c r="AP26" s="48">
        <f t="shared" si="21"/>
        <v>1.4849242404917433</v>
      </c>
      <c r="AQ26" s="48">
        <f t="shared" si="22"/>
        <v>11.950000000000017</v>
      </c>
      <c r="AR26" s="48">
        <f t="shared" si="23"/>
        <v>0.35355339059323482</v>
      </c>
    </row>
    <row r="27" spans="1:44" ht="12.75">
      <c r="A27" s="24">
        <v>3</v>
      </c>
      <c r="B27" s="24">
        <v>25</v>
      </c>
      <c r="C27" s="9" t="s">
        <v>55</v>
      </c>
      <c r="D27" s="9" t="s">
        <v>49</v>
      </c>
      <c r="E27" s="9">
        <v>1</v>
      </c>
      <c r="F27" s="8">
        <v>3</v>
      </c>
      <c r="G27" s="49">
        <v>1.3194999999999999</v>
      </c>
      <c r="H27" s="50">
        <v>2.0626000000000002</v>
      </c>
      <c r="I27" s="50">
        <v>1.5323</v>
      </c>
      <c r="J27" s="47">
        <f t="shared" si="0"/>
        <v>247.7000000000001</v>
      </c>
      <c r="K27" s="47">
        <f t="shared" si="1"/>
        <v>176.76666666666674</v>
      </c>
      <c r="L27" s="47">
        <f t="shared" si="2"/>
        <v>70.933333333333366</v>
      </c>
      <c r="M27" s="49">
        <v>1.3154999999999999</v>
      </c>
      <c r="N27" s="50">
        <v>2.1126</v>
      </c>
      <c r="O27" s="50">
        <v>1.5546</v>
      </c>
      <c r="P27" s="47">
        <f t="shared" si="3"/>
        <v>265.70000000000005</v>
      </c>
      <c r="Q27" s="47">
        <f t="shared" si="4"/>
        <v>186.00000000000003</v>
      </c>
      <c r="R27" s="47">
        <f t="shared" si="5"/>
        <v>79.700000000000031</v>
      </c>
      <c r="S27" s="48">
        <f t="shared" si="6"/>
        <v>256.70000000000005</v>
      </c>
      <c r="T27" s="48">
        <f t="shared" si="7"/>
        <v>12.727922061357816</v>
      </c>
      <c r="U27" s="48">
        <f t="shared" si="8"/>
        <v>181.38333333333338</v>
      </c>
      <c r="V27" s="48">
        <f t="shared" si="9"/>
        <v>6.5289526129557593</v>
      </c>
      <c r="W27" s="48">
        <f t="shared" si="10"/>
        <v>75.316666666666691</v>
      </c>
      <c r="X27" s="48">
        <f t="shared" si="11"/>
        <v>6.1989694484020657</v>
      </c>
      <c r="Y27" s="9">
        <v>1</v>
      </c>
      <c r="Z27" s="9">
        <v>1</v>
      </c>
      <c r="AA27" s="49">
        <v>1.4180999999999999</v>
      </c>
      <c r="AB27" s="50">
        <v>1.5275000000000001</v>
      </c>
      <c r="AC27" s="50">
        <v>1.4259999999999999</v>
      </c>
      <c r="AD27" s="47">
        <f t="shared" si="12"/>
        <v>109.40000000000016</v>
      </c>
      <c r="AE27" s="47">
        <f t="shared" si="13"/>
        <v>101.50000000000014</v>
      </c>
      <c r="AF27" s="47">
        <f t="shared" si="14"/>
        <v>7.9000000000000181</v>
      </c>
      <c r="AG27" s="49">
        <v>1.4092</v>
      </c>
      <c r="AH27" s="52">
        <v>1.548</v>
      </c>
      <c r="AI27" s="52">
        <v>1.4191</v>
      </c>
      <c r="AJ27" s="47">
        <f t="shared" si="15"/>
        <v>138.80000000000004</v>
      </c>
      <c r="AK27" s="47">
        <f t="shared" si="16"/>
        <v>128.9</v>
      </c>
      <c r="AL27" s="47">
        <f t="shared" si="17"/>
        <v>9.9000000000000199</v>
      </c>
      <c r="AM27" s="48">
        <f t="shared" si="18"/>
        <v>124.10000000000011</v>
      </c>
      <c r="AN27" s="48">
        <f t="shared" si="19"/>
        <v>20.788939366884328</v>
      </c>
      <c r="AO27" s="48">
        <f t="shared" si="20"/>
        <v>115.20000000000007</v>
      </c>
      <c r="AP27" s="48">
        <f t="shared" si="21"/>
        <v>19.374725804511336</v>
      </c>
      <c r="AQ27" s="48">
        <f t="shared" si="22"/>
        <v>8.9000000000000199</v>
      </c>
      <c r="AR27" s="48">
        <f t="shared" si="23"/>
        <v>1.4142135623730849</v>
      </c>
    </row>
    <row r="28" spans="1:44" ht="12.75">
      <c r="A28" s="24">
        <v>3</v>
      </c>
      <c r="B28" s="24">
        <v>26</v>
      </c>
      <c r="C28" s="9" t="s">
        <v>55</v>
      </c>
      <c r="D28" s="9" t="s">
        <v>57</v>
      </c>
      <c r="E28" s="9">
        <v>1</v>
      </c>
      <c r="F28" s="8">
        <v>3</v>
      </c>
      <c r="G28" s="49">
        <v>1.3110999999999999</v>
      </c>
      <c r="H28" s="50">
        <v>1.3958999999999999</v>
      </c>
      <c r="I28" s="50">
        <v>1.3626</v>
      </c>
      <c r="J28" s="47">
        <f t="shared" si="0"/>
        <v>28.266666666666662</v>
      </c>
      <c r="K28" s="47">
        <f t="shared" si="1"/>
        <v>11.099999999999962</v>
      </c>
      <c r="L28" s="47">
        <f t="shared" si="2"/>
        <v>17.1666666666667</v>
      </c>
      <c r="M28" s="49">
        <v>1.3258000000000001</v>
      </c>
      <c r="N28" s="50">
        <v>1.4103000000000001</v>
      </c>
      <c r="O28" s="50">
        <v>1.3769</v>
      </c>
      <c r="P28" s="47">
        <f t="shared" si="3"/>
        <v>28.166666666666671</v>
      </c>
      <c r="Q28" s="47">
        <f t="shared" si="4"/>
        <v>11.133333333333365</v>
      </c>
      <c r="R28" s="47">
        <f t="shared" si="5"/>
        <v>17.033333333333307</v>
      </c>
      <c r="S28" s="48">
        <f t="shared" si="6"/>
        <v>28.216666666666669</v>
      </c>
      <c r="T28" s="48">
        <f t="shared" si="7"/>
        <v>7.0710678118648215E-2</v>
      </c>
      <c r="U28" s="48">
        <f t="shared" si="8"/>
        <v>11.116666666666664</v>
      </c>
      <c r="V28" s="48">
        <f t="shared" si="9"/>
        <v>2.3570226039600489E-2</v>
      </c>
      <c r="W28" s="48">
        <f t="shared" si="10"/>
        <v>17.100000000000001</v>
      </c>
      <c r="X28" s="48">
        <f t="shared" si="11"/>
        <v>9.4280904158248705E-2</v>
      </c>
      <c r="Y28" s="9">
        <v>1</v>
      </c>
      <c r="Z28" s="9">
        <v>1</v>
      </c>
      <c r="AA28" s="49">
        <v>1.4033</v>
      </c>
      <c r="AB28" s="50">
        <v>1.4372</v>
      </c>
      <c r="AC28" s="50">
        <v>1.4160999999999999</v>
      </c>
      <c r="AD28" s="47">
        <f t="shared" si="12"/>
        <v>33.900000000000041</v>
      </c>
      <c r="AE28" s="47">
        <f t="shared" si="13"/>
        <v>21.100000000000119</v>
      </c>
      <c r="AF28" s="47">
        <f t="shared" si="14"/>
        <v>12.799999999999923</v>
      </c>
      <c r="AG28" s="49">
        <v>1.4132</v>
      </c>
      <c r="AH28" s="52">
        <v>1.44</v>
      </c>
      <c r="AI28" s="52">
        <v>1.425</v>
      </c>
      <c r="AJ28" s="47">
        <f t="shared" si="15"/>
        <v>26.799999999999933</v>
      </c>
      <c r="AK28" s="47">
        <f t="shared" si="16"/>
        <v>14.999999999999902</v>
      </c>
      <c r="AL28" s="47">
        <f t="shared" si="17"/>
        <v>11.800000000000033</v>
      </c>
      <c r="AM28" s="48">
        <f t="shared" si="18"/>
        <v>30.349999999999987</v>
      </c>
      <c r="AN28" s="48">
        <f t="shared" si="19"/>
        <v>5.0204581464245477</v>
      </c>
      <c r="AO28" s="48">
        <f t="shared" si="20"/>
        <v>18.050000000000011</v>
      </c>
      <c r="AP28" s="48">
        <f t="shared" si="21"/>
        <v>4.3133513652380868</v>
      </c>
      <c r="AQ28" s="48">
        <f t="shared" si="22"/>
        <v>12.299999999999978</v>
      </c>
      <c r="AR28" s="48">
        <f t="shared" si="23"/>
        <v>0.70710678118646964</v>
      </c>
    </row>
    <row r="29" spans="1:44" ht="12.75">
      <c r="A29" s="24">
        <v>3</v>
      </c>
      <c r="B29" s="24">
        <v>27</v>
      </c>
      <c r="C29" s="9" t="s">
        <v>56</v>
      </c>
      <c r="D29" s="9" t="s">
        <v>49</v>
      </c>
      <c r="E29" s="9">
        <v>1</v>
      </c>
      <c r="F29" s="8">
        <v>3</v>
      </c>
      <c r="G29" s="49">
        <v>1.3191999999999999</v>
      </c>
      <c r="H29" s="50">
        <v>1.6924999999999999</v>
      </c>
      <c r="I29" s="50">
        <v>1.3742000000000001</v>
      </c>
      <c r="J29" s="47">
        <f t="shared" si="0"/>
        <v>124.43333333333332</v>
      </c>
      <c r="K29" s="47">
        <f t="shared" si="1"/>
        <v>106.09999999999994</v>
      </c>
      <c r="L29" s="47">
        <f t="shared" si="2"/>
        <v>18.333333333333385</v>
      </c>
      <c r="M29" s="49">
        <v>1.3208</v>
      </c>
      <c r="N29" s="50">
        <v>1.71</v>
      </c>
      <c r="O29" s="50">
        <v>1.3773</v>
      </c>
      <c r="P29" s="47">
        <f t="shared" si="3"/>
        <v>129.73333333333335</v>
      </c>
      <c r="Q29" s="47">
        <f t="shared" si="4"/>
        <v>110.9</v>
      </c>
      <c r="R29" s="47">
        <f t="shared" si="5"/>
        <v>18.833333333333332</v>
      </c>
      <c r="S29" s="48">
        <f t="shared" si="6"/>
        <v>127.08333333333334</v>
      </c>
      <c r="T29" s="48">
        <f t="shared" si="7"/>
        <v>3.7476659402887202</v>
      </c>
      <c r="U29" s="48">
        <f t="shared" si="8"/>
        <v>108.49999999999997</v>
      </c>
      <c r="V29" s="48">
        <f t="shared" si="9"/>
        <v>3.3941125496954765</v>
      </c>
      <c r="W29" s="48">
        <f t="shared" si="10"/>
        <v>18.583333333333357</v>
      </c>
      <c r="X29" s="48">
        <f t="shared" si="11"/>
        <v>0.35355339059323609</v>
      </c>
      <c r="Y29" s="9">
        <v>1</v>
      </c>
      <c r="Z29" s="9">
        <v>1</v>
      </c>
      <c r="AA29" s="49">
        <v>1.4061999999999999</v>
      </c>
      <c r="AB29" s="50">
        <v>1.4898</v>
      </c>
      <c r="AC29" s="50">
        <v>1.4158999999999999</v>
      </c>
      <c r="AD29" s="47">
        <f t="shared" si="12"/>
        <v>83.600000000000122</v>
      </c>
      <c r="AE29" s="47">
        <f t="shared" si="13"/>
        <v>73.900000000000077</v>
      </c>
      <c r="AF29" s="47">
        <f t="shared" si="14"/>
        <v>9.7000000000000419</v>
      </c>
      <c r="AG29" s="49">
        <v>1.4083000000000001</v>
      </c>
      <c r="AH29" s="52">
        <v>1.5033000000000001</v>
      </c>
      <c r="AI29" s="52">
        <v>1.4189000000000001</v>
      </c>
      <c r="AJ29" s="47">
        <f t="shared" si="15"/>
        <v>94.999999999999972</v>
      </c>
      <c r="AK29" s="47">
        <f t="shared" si="16"/>
        <v>84.400000000000034</v>
      </c>
      <c r="AL29" s="47">
        <f t="shared" si="17"/>
        <v>10.599999999999943</v>
      </c>
      <c r="AM29" s="48">
        <f t="shared" si="18"/>
        <v>89.30000000000004</v>
      </c>
      <c r="AN29" s="48">
        <f t="shared" si="19"/>
        <v>8.0610173055265353</v>
      </c>
      <c r="AO29" s="48">
        <f t="shared" si="20"/>
        <v>79.150000000000063</v>
      </c>
      <c r="AP29" s="48">
        <f t="shared" si="21"/>
        <v>7.4246212024587193</v>
      </c>
      <c r="AQ29" s="48">
        <f t="shared" si="22"/>
        <v>10.149999999999991</v>
      </c>
      <c r="AR29" s="48">
        <f t="shared" si="23"/>
        <v>0.63639610306782268</v>
      </c>
    </row>
    <row r="30" spans="1:44" ht="12.75">
      <c r="A30" s="24">
        <v>3</v>
      </c>
      <c r="B30" s="24">
        <v>28</v>
      </c>
      <c r="C30" s="9" t="s">
        <v>56</v>
      </c>
      <c r="D30" s="9" t="s">
        <v>57</v>
      </c>
      <c r="E30" s="9">
        <v>1</v>
      </c>
      <c r="F30" s="8">
        <v>3</v>
      </c>
      <c r="G30" s="49">
        <v>1.3206</v>
      </c>
      <c r="H30" s="50">
        <v>1.4409000000000001</v>
      </c>
      <c r="I30" s="50">
        <v>1.3809</v>
      </c>
      <c r="J30" s="47">
        <f t="shared" si="0"/>
        <v>40.100000000000023</v>
      </c>
      <c r="K30" s="47">
        <f t="shared" si="1"/>
        <v>20.000000000000018</v>
      </c>
      <c r="L30" s="47">
        <f t="shared" si="2"/>
        <v>20.100000000000009</v>
      </c>
      <c r="M30" s="49">
        <v>1.3172999999999999</v>
      </c>
      <c r="N30" s="50">
        <v>1.4427000000000001</v>
      </c>
      <c r="O30" s="50">
        <v>1.3792</v>
      </c>
      <c r="P30" s="47">
        <f t="shared" si="3"/>
        <v>41.800000000000061</v>
      </c>
      <c r="Q30" s="47">
        <f t="shared" si="4"/>
        <v>21.166666666666703</v>
      </c>
      <c r="R30" s="47">
        <f t="shared" si="5"/>
        <v>20.633333333333354</v>
      </c>
      <c r="S30" s="48">
        <f t="shared" si="6"/>
        <v>40.950000000000045</v>
      </c>
      <c r="T30" s="48">
        <f t="shared" si="7"/>
        <v>1.202081528017158</v>
      </c>
      <c r="U30" s="48">
        <f t="shared" si="8"/>
        <v>20.583333333333361</v>
      </c>
      <c r="V30" s="48">
        <f t="shared" si="9"/>
        <v>0.82495791138431884</v>
      </c>
      <c r="W30" s="48">
        <f t="shared" si="10"/>
        <v>20.366666666666681</v>
      </c>
      <c r="X30" s="48">
        <f t="shared" si="11"/>
        <v>0.37712361663283406</v>
      </c>
      <c r="Y30" s="9">
        <v>1</v>
      </c>
      <c r="Z30" s="9">
        <v>1</v>
      </c>
      <c r="AA30" s="49">
        <v>1.4182999999999999</v>
      </c>
      <c r="AB30" s="50">
        <v>1.4534</v>
      </c>
      <c r="AC30" s="50">
        <v>1.4326000000000001</v>
      </c>
      <c r="AD30" s="47">
        <f t="shared" si="12"/>
        <v>35.100000000000129</v>
      </c>
      <c r="AE30" s="47">
        <f t="shared" si="13"/>
        <v>20.79999999999993</v>
      </c>
      <c r="AF30" s="47">
        <f t="shared" si="14"/>
        <v>14.300000000000201</v>
      </c>
      <c r="AG30" s="49">
        <v>1.4177</v>
      </c>
      <c r="AH30" s="52">
        <v>1.4564999999999999</v>
      </c>
      <c r="AI30" s="52">
        <v>1.4342999999999999</v>
      </c>
      <c r="AJ30" s="47">
        <f t="shared" si="15"/>
        <v>38.799999999999947</v>
      </c>
      <c r="AK30" s="47">
        <f t="shared" si="16"/>
        <v>22.199999999999996</v>
      </c>
      <c r="AL30" s="47">
        <f t="shared" si="17"/>
        <v>16.599999999999948</v>
      </c>
      <c r="AM30" s="48">
        <f t="shared" si="18"/>
        <v>36.950000000000038</v>
      </c>
      <c r="AN30" s="48">
        <f t="shared" si="19"/>
        <v>2.6162950903900972</v>
      </c>
      <c r="AO30" s="48">
        <f t="shared" si="20"/>
        <v>21.499999999999964</v>
      </c>
      <c r="AP30" s="48">
        <f t="shared" si="21"/>
        <v>0.98994949366121332</v>
      </c>
      <c r="AQ30" s="48">
        <f t="shared" si="22"/>
        <v>15.450000000000074</v>
      </c>
      <c r="AR30" s="48">
        <f t="shared" si="23"/>
        <v>1.6263455967288802</v>
      </c>
    </row>
    <row r="31" spans="1:44" ht="15.75" customHeight="1">
      <c r="A31" s="72">
        <v>4</v>
      </c>
      <c r="B31" s="24">
        <v>29</v>
      </c>
      <c r="C31" s="24" t="s">
        <v>48</v>
      </c>
      <c r="D31" s="24" t="s">
        <v>49</v>
      </c>
      <c r="E31" s="72">
        <v>1</v>
      </c>
      <c r="F31" s="72">
        <v>3</v>
      </c>
      <c r="G31" s="80">
        <v>1.3146</v>
      </c>
      <c r="H31" s="81">
        <v>1.5810999999999999</v>
      </c>
      <c r="I31" s="81">
        <v>1.3492999999999999</v>
      </c>
      <c r="J31" s="47">
        <f t="shared" si="0"/>
        <v>88.833333333333314</v>
      </c>
      <c r="K31" s="47">
        <f t="shared" si="1"/>
        <v>77.266666666666666</v>
      </c>
      <c r="L31" s="47">
        <f t="shared" si="2"/>
        <v>11.56666666666665</v>
      </c>
      <c r="M31" s="80">
        <v>1.3046</v>
      </c>
      <c r="N31" s="81">
        <v>1.5810999999999999</v>
      </c>
      <c r="O31" s="81">
        <v>1.3449</v>
      </c>
      <c r="P31" s="82">
        <f t="shared" si="3"/>
        <v>92.166666666666657</v>
      </c>
      <c r="Q31" s="82">
        <f t="shared" si="4"/>
        <v>78.73333333333332</v>
      </c>
      <c r="R31" s="82">
        <f t="shared" si="5"/>
        <v>13.433333333333334</v>
      </c>
      <c r="S31" s="83">
        <f t="shared" si="6"/>
        <v>90.499999999999986</v>
      </c>
      <c r="T31" s="83">
        <f t="shared" si="7"/>
        <v>2.3570226039551652</v>
      </c>
      <c r="U31" s="83">
        <f t="shared" si="8"/>
        <v>78</v>
      </c>
      <c r="V31" s="83">
        <f t="shared" si="9"/>
        <v>1.0370899457402611</v>
      </c>
      <c r="W31" s="83">
        <f t="shared" si="10"/>
        <v>12.499999999999993</v>
      </c>
      <c r="X31" s="83">
        <f t="shared" si="11"/>
        <v>1.3199326582149005</v>
      </c>
      <c r="Y31" s="24">
        <v>1</v>
      </c>
      <c r="Z31" s="24">
        <v>1</v>
      </c>
      <c r="AA31" s="80">
        <v>1.3793</v>
      </c>
      <c r="AB31" s="81">
        <v>1.4508000000000001</v>
      </c>
      <c r="AC31" s="81">
        <v>1.3855</v>
      </c>
      <c r="AD31" s="82">
        <f t="shared" si="12"/>
        <v>71.500000000000114</v>
      </c>
      <c r="AE31" s="82">
        <f t="shared" si="13"/>
        <v>65.300000000000139</v>
      </c>
      <c r="AF31" s="82">
        <f t="shared" si="14"/>
        <v>6.1999999999999833</v>
      </c>
      <c r="AG31" s="80">
        <v>1.3942000000000001</v>
      </c>
      <c r="AH31" s="84">
        <v>1.4853000000000001</v>
      </c>
      <c r="AI31" s="84">
        <v>1.403</v>
      </c>
      <c r="AJ31" s="82">
        <f t="shared" si="15"/>
        <v>91.099999999999966</v>
      </c>
      <c r="AK31" s="82">
        <f t="shared" si="16"/>
        <v>82.30000000000004</v>
      </c>
      <c r="AL31" s="82">
        <f t="shared" si="17"/>
        <v>8.799999999999919</v>
      </c>
      <c r="AM31" s="83">
        <f t="shared" si="18"/>
        <v>81.30000000000004</v>
      </c>
      <c r="AN31" s="83">
        <f t="shared" si="19"/>
        <v>13.859292911256198</v>
      </c>
      <c r="AO31" s="83">
        <f t="shared" si="20"/>
        <v>73.800000000000097</v>
      </c>
      <c r="AP31" s="83">
        <f t="shared" si="21"/>
        <v>12.020815280171156</v>
      </c>
      <c r="AQ31" s="83">
        <f t="shared" si="22"/>
        <v>7.4999999999999512</v>
      </c>
      <c r="AR31" s="83">
        <f t="shared" si="23"/>
        <v>1.8384776310849797</v>
      </c>
    </row>
    <row r="32" spans="1:44" ht="15.75" customHeight="1">
      <c r="A32" s="72">
        <v>4</v>
      </c>
      <c r="B32" s="24">
        <v>30</v>
      </c>
      <c r="C32" s="24" t="s">
        <v>48</v>
      </c>
      <c r="D32" s="24" t="s">
        <v>57</v>
      </c>
      <c r="E32" s="72">
        <v>1</v>
      </c>
      <c r="F32" s="72">
        <v>3</v>
      </c>
      <c r="G32" s="80">
        <v>1.3050999999999999</v>
      </c>
      <c r="H32" s="81">
        <v>1.4227000000000001</v>
      </c>
      <c r="I32" s="81">
        <v>1.3428</v>
      </c>
      <c r="J32" s="47">
        <f t="shared" si="0"/>
        <v>39.200000000000045</v>
      </c>
      <c r="K32" s="47">
        <f t="shared" si="1"/>
        <v>26.633333333333361</v>
      </c>
      <c r="L32" s="47">
        <f t="shared" si="2"/>
        <v>12.56666666666669</v>
      </c>
      <c r="M32" s="80">
        <v>1.3041</v>
      </c>
      <c r="N32" s="81">
        <v>1.4390000000000001</v>
      </c>
      <c r="O32" s="81">
        <v>1.3472999999999999</v>
      </c>
      <c r="P32" s="82">
        <f t="shared" si="3"/>
        <v>44.966666666666676</v>
      </c>
      <c r="Q32" s="82">
        <f t="shared" si="4"/>
        <v>30.566666666666706</v>
      </c>
      <c r="R32" s="82">
        <f t="shared" si="5"/>
        <v>14.399999999999968</v>
      </c>
      <c r="S32" s="83">
        <f t="shared" si="6"/>
        <v>42.083333333333357</v>
      </c>
      <c r="T32" s="83">
        <f t="shared" si="7"/>
        <v>4.077649104842398</v>
      </c>
      <c r="U32" s="83">
        <f t="shared" si="8"/>
        <v>28.600000000000033</v>
      </c>
      <c r="V32" s="83">
        <f t="shared" si="9"/>
        <v>2.7812866726670946</v>
      </c>
      <c r="W32" s="83">
        <f t="shared" si="10"/>
        <v>13.483333333333329</v>
      </c>
      <c r="X32" s="83">
        <f t="shared" si="11"/>
        <v>1.2963624321752987</v>
      </c>
      <c r="Y32" s="24">
        <v>1</v>
      </c>
      <c r="Z32" s="24">
        <v>1</v>
      </c>
      <c r="AA32" s="80">
        <v>1.3912</v>
      </c>
      <c r="AB32" s="81">
        <v>1.4279999999999999</v>
      </c>
      <c r="AC32" s="81">
        <v>1.4006000000000001</v>
      </c>
      <c r="AD32" s="82">
        <f t="shared" si="12"/>
        <v>36.79999999999994</v>
      </c>
      <c r="AE32" s="82">
        <f t="shared" si="13"/>
        <v>27.399999999999871</v>
      </c>
      <c r="AF32" s="82">
        <f t="shared" si="14"/>
        <v>9.400000000000075</v>
      </c>
      <c r="AG32" s="80">
        <v>1.3855999999999999</v>
      </c>
      <c r="AH32" s="84">
        <v>1.4300999999999999</v>
      </c>
      <c r="AI32" s="84">
        <v>1.397</v>
      </c>
      <c r="AJ32" s="82">
        <f t="shared" si="15"/>
        <v>44.499999999999986</v>
      </c>
      <c r="AK32" s="82">
        <f t="shared" si="16"/>
        <v>33.099999999999909</v>
      </c>
      <c r="AL32" s="82">
        <f t="shared" si="17"/>
        <v>11.400000000000077</v>
      </c>
      <c r="AM32" s="83">
        <f t="shared" si="18"/>
        <v>40.649999999999963</v>
      </c>
      <c r="AN32" s="83">
        <f t="shared" si="19"/>
        <v>5.4447222151364478</v>
      </c>
      <c r="AO32" s="83">
        <f t="shared" si="20"/>
        <v>30.24999999999989</v>
      </c>
      <c r="AP32" s="83">
        <f t="shared" si="21"/>
        <v>4.0305086527633476</v>
      </c>
      <c r="AQ32" s="83">
        <f t="shared" si="22"/>
        <v>10.400000000000077</v>
      </c>
      <c r="AR32" s="83">
        <f t="shared" si="23"/>
        <v>1.4142135623730963</v>
      </c>
    </row>
    <row r="33" spans="1:44" ht="15.75" customHeight="1">
      <c r="A33" s="72">
        <v>4</v>
      </c>
      <c r="B33" s="24">
        <v>31</v>
      </c>
      <c r="C33" s="24" t="s">
        <v>51</v>
      </c>
      <c r="D33" s="24" t="s">
        <v>49</v>
      </c>
      <c r="E33" s="72">
        <v>1</v>
      </c>
      <c r="F33" s="72">
        <v>3</v>
      </c>
      <c r="G33" s="80">
        <v>1.3169</v>
      </c>
      <c r="H33" s="81">
        <v>1.7091000000000001</v>
      </c>
      <c r="I33" s="81">
        <v>1.3727</v>
      </c>
      <c r="J33" s="47">
        <f t="shared" si="0"/>
        <v>130.73333333333338</v>
      </c>
      <c r="K33" s="47">
        <f t="shared" si="1"/>
        <v>112.13333333333335</v>
      </c>
      <c r="L33" s="47">
        <f t="shared" si="2"/>
        <v>18.600000000000023</v>
      </c>
      <c r="M33" s="80">
        <v>1.3033999999999999</v>
      </c>
      <c r="N33" s="81">
        <v>1.6721999999999999</v>
      </c>
      <c r="O33" s="81">
        <v>1.3573</v>
      </c>
      <c r="P33" s="82">
        <f t="shared" si="3"/>
        <v>122.93333333333334</v>
      </c>
      <c r="Q33" s="82">
        <f t="shared" si="4"/>
        <v>104.96666666666665</v>
      </c>
      <c r="R33" s="82">
        <f t="shared" si="5"/>
        <v>17.966666666666686</v>
      </c>
      <c r="S33" s="83">
        <f t="shared" si="6"/>
        <v>126.83333333333336</v>
      </c>
      <c r="T33" s="83">
        <f t="shared" si="7"/>
        <v>5.5154328932550989</v>
      </c>
      <c r="U33" s="83">
        <f t="shared" si="8"/>
        <v>108.55000000000001</v>
      </c>
      <c r="V33" s="83">
        <f t="shared" si="9"/>
        <v>5.067598598503614</v>
      </c>
      <c r="W33" s="83">
        <f t="shared" si="10"/>
        <v>18.283333333333353</v>
      </c>
      <c r="X33" s="83">
        <f t="shared" si="11"/>
        <v>0.44783429475148229</v>
      </c>
      <c r="Y33" s="24">
        <v>1</v>
      </c>
      <c r="Z33" s="24">
        <v>1</v>
      </c>
      <c r="AA33" s="80">
        <v>1.391</v>
      </c>
      <c r="AB33" s="81">
        <v>1.47</v>
      </c>
      <c r="AC33" s="81">
        <v>1.3994</v>
      </c>
      <c r="AD33" s="82">
        <f t="shared" si="12"/>
        <v>78.999999999999957</v>
      </c>
      <c r="AE33" s="82">
        <f t="shared" si="13"/>
        <v>70.599999999999994</v>
      </c>
      <c r="AF33" s="82">
        <f t="shared" si="14"/>
        <v>8.3999999999999631</v>
      </c>
      <c r="AG33" s="80">
        <v>1.3946000000000001</v>
      </c>
      <c r="AH33" s="84">
        <v>1.4742</v>
      </c>
      <c r="AI33" s="84">
        <v>1.4024000000000001</v>
      </c>
      <c r="AJ33" s="82">
        <f t="shared" si="15"/>
        <v>79.599999999999895</v>
      </c>
      <c r="AK33" s="82">
        <f t="shared" si="16"/>
        <v>71.799999999999869</v>
      </c>
      <c r="AL33" s="82">
        <f t="shared" si="17"/>
        <v>7.8000000000000291</v>
      </c>
      <c r="AM33" s="83">
        <f t="shared" si="18"/>
        <v>79.299999999999926</v>
      </c>
      <c r="AN33" s="83">
        <f t="shared" si="19"/>
        <v>0.42426406871188432</v>
      </c>
      <c r="AO33" s="83">
        <f t="shared" si="20"/>
        <v>71.199999999999932</v>
      </c>
      <c r="AP33" s="83">
        <f t="shared" si="21"/>
        <v>0.84852813742376865</v>
      </c>
      <c r="AQ33" s="83">
        <f t="shared" si="22"/>
        <v>8.0999999999999961</v>
      </c>
      <c r="AR33" s="83">
        <f t="shared" si="23"/>
        <v>0.42426406871188177</v>
      </c>
    </row>
    <row r="34" spans="1:44" ht="15.75" customHeight="1">
      <c r="A34" s="72">
        <v>4</v>
      </c>
      <c r="B34" s="24">
        <v>32</v>
      </c>
      <c r="C34" s="24" t="s">
        <v>51</v>
      </c>
      <c r="D34" s="24" t="s">
        <v>57</v>
      </c>
      <c r="E34" s="72">
        <v>1</v>
      </c>
      <c r="F34" s="72">
        <v>3</v>
      </c>
      <c r="G34" s="80">
        <v>1.3096000000000001</v>
      </c>
      <c r="H34" s="81">
        <v>1.4369000000000001</v>
      </c>
      <c r="I34" s="81">
        <v>1.3536999999999999</v>
      </c>
      <c r="J34" s="47">
        <f t="shared" si="0"/>
        <v>42.433333333333323</v>
      </c>
      <c r="K34" s="47">
        <f t="shared" si="1"/>
        <v>27.733333333333388</v>
      </c>
      <c r="L34" s="47">
        <f t="shared" si="2"/>
        <v>14.699999999999935</v>
      </c>
      <c r="M34" s="80">
        <v>1.3080000000000001</v>
      </c>
      <c r="N34" s="81">
        <v>1.4379</v>
      </c>
      <c r="O34" s="81">
        <v>1.3528</v>
      </c>
      <c r="P34" s="82">
        <f t="shared" si="3"/>
        <v>43.299999999999969</v>
      </c>
      <c r="Q34" s="82">
        <f t="shared" si="4"/>
        <v>28.366666666666653</v>
      </c>
      <c r="R34" s="82">
        <f t="shared" si="5"/>
        <v>14.933333333333318</v>
      </c>
      <c r="S34" s="83">
        <f t="shared" si="6"/>
        <v>42.866666666666646</v>
      </c>
      <c r="T34" s="83">
        <f t="shared" si="7"/>
        <v>0.61282587702832647</v>
      </c>
      <c r="U34" s="83">
        <f t="shared" si="8"/>
        <v>28.050000000000018</v>
      </c>
      <c r="V34" s="83">
        <f t="shared" si="9"/>
        <v>0.44783429475143199</v>
      </c>
      <c r="W34" s="83">
        <f t="shared" si="10"/>
        <v>14.816666666666627</v>
      </c>
      <c r="X34" s="83">
        <f t="shared" si="11"/>
        <v>0.16499158227689567</v>
      </c>
      <c r="Y34" s="24">
        <v>1</v>
      </c>
      <c r="Z34" s="24">
        <v>1</v>
      </c>
      <c r="AA34" s="80">
        <v>1.3786</v>
      </c>
      <c r="AB34" s="81">
        <v>1.4166000000000001</v>
      </c>
      <c r="AC34" s="81">
        <v>1.389</v>
      </c>
      <c r="AD34" s="82">
        <f t="shared" si="12"/>
        <v>38.000000000000036</v>
      </c>
      <c r="AE34" s="82">
        <f t="shared" si="13"/>
        <v>27.600000000000069</v>
      </c>
      <c r="AF34" s="82">
        <f t="shared" si="14"/>
        <v>10.399999999999965</v>
      </c>
      <c r="AG34" s="80">
        <v>1.3904000000000001</v>
      </c>
      <c r="AH34" s="84">
        <v>1.4322999999999999</v>
      </c>
      <c r="AI34" s="84">
        <v>1.4016</v>
      </c>
      <c r="AJ34" s="82">
        <f t="shared" si="15"/>
        <v>41.899999999999828</v>
      </c>
      <c r="AK34" s="82">
        <f t="shared" si="16"/>
        <v>30.69999999999995</v>
      </c>
      <c r="AL34" s="82">
        <f t="shared" si="17"/>
        <v>11.199999999999877</v>
      </c>
      <c r="AM34" s="83">
        <f t="shared" si="18"/>
        <v>39.949999999999932</v>
      </c>
      <c r="AN34" s="83">
        <f t="shared" si="19"/>
        <v>2.7577164466273887</v>
      </c>
      <c r="AO34" s="83">
        <f t="shared" si="20"/>
        <v>29.150000000000009</v>
      </c>
      <c r="AP34" s="83">
        <f t="shared" si="21"/>
        <v>2.1920310216782131</v>
      </c>
      <c r="AQ34" s="83">
        <f t="shared" si="22"/>
        <v>10.799999999999921</v>
      </c>
      <c r="AR34" s="83">
        <f t="shared" si="23"/>
        <v>0.56568542494917573</v>
      </c>
    </row>
    <row r="35" spans="1:44" ht="15.75" customHeight="1">
      <c r="A35" s="72">
        <v>4</v>
      </c>
      <c r="B35" s="24">
        <v>33</v>
      </c>
      <c r="C35" s="24" t="s">
        <v>52</v>
      </c>
      <c r="D35" s="24" t="s">
        <v>53</v>
      </c>
      <c r="E35" s="72">
        <v>2</v>
      </c>
      <c r="F35" s="72">
        <v>3</v>
      </c>
      <c r="G35" s="80">
        <v>1.3123</v>
      </c>
      <c r="H35" s="81">
        <v>1.6123000000000001</v>
      </c>
      <c r="I35" s="81">
        <v>1.3508</v>
      </c>
      <c r="J35" s="47">
        <f t="shared" ref="J35:J54" si="24">IFERROR((H35-G35)/$F35*$E35*10^3,)</f>
        <v>200.00000000000003</v>
      </c>
      <c r="K35" s="47">
        <f t="shared" ref="K35:K54" si="25">IFERROR((H35-I35)/$F35*$E35*10^3,)</f>
        <v>174.33333333333337</v>
      </c>
      <c r="L35" s="47">
        <f t="shared" ref="L35:L54" si="26">IFERROR((I35-G35)/$F35*$E35*10^3,)</f>
        <v>25.666666666666654</v>
      </c>
      <c r="M35" s="80">
        <v>1.2997000000000001</v>
      </c>
      <c r="N35" s="81">
        <v>1.6033999999999999</v>
      </c>
      <c r="O35" s="81">
        <v>1.3396999999999999</v>
      </c>
      <c r="P35" s="82">
        <f t="shared" ref="P35:P54" si="27">IFERROR((N35-M35)/$F35*$E35*10^3,)</f>
        <v>202.46666666666658</v>
      </c>
      <c r="Q35" s="82">
        <f t="shared" ref="Q35:Q54" si="28">IFERROR((N35-O35)/$F35*$E35*10^3,)</f>
        <v>175.80000000000004</v>
      </c>
      <c r="R35" s="82">
        <f t="shared" ref="R35:R54" si="29">IFERROR((O35-M35)/$F35*$E35*10^3,)</f>
        <v>26.666666666666544</v>
      </c>
      <c r="S35" s="83">
        <f t="shared" ref="S35:S54" si="30">AVERAGE(J35,P35)</f>
        <v>201.23333333333329</v>
      </c>
      <c r="T35" s="83">
        <f t="shared" ref="T35:T54" si="31">STDEV(J35,P35)</f>
        <v>1.7441967269267382</v>
      </c>
      <c r="U35" s="83">
        <f t="shared" ref="U35:U54" si="32">AVERAGE(K35,Q35)</f>
        <v>175.06666666666672</v>
      </c>
      <c r="V35" s="83">
        <f t="shared" ref="V35:V54" si="33">STDEV(K35,Q35)</f>
        <v>1.0370899457402711</v>
      </c>
      <c r="W35" s="83">
        <f t="shared" ref="W35:W54" si="34">AVERAGE(L35,R35)</f>
        <v>26.1666666666666</v>
      </c>
      <c r="X35" s="83">
        <f t="shared" ref="X35:X54" si="35">STDEV(L35,R35)</f>
        <v>0.70710678118646964</v>
      </c>
      <c r="Y35" s="24">
        <v>1</v>
      </c>
      <c r="Z35" s="24">
        <v>2</v>
      </c>
      <c r="AA35" s="80">
        <v>1.389</v>
      </c>
      <c r="AB35" s="81">
        <v>1.454</v>
      </c>
      <c r="AC35" s="81">
        <v>1.3945000000000001</v>
      </c>
      <c r="AD35" s="82">
        <f t="shared" ref="AD35:AD54" si="36">IFERROR((AB35-AA35)/$Y35*$E35*10^3,)</f>
        <v>129.99999999999989</v>
      </c>
      <c r="AE35" s="82">
        <f t="shared" ref="AE35:AE54" si="37">IFERROR((AB35-AC35)/$Y35*$E35*10^3,)</f>
        <v>118.99999999999977</v>
      </c>
      <c r="AF35" s="82">
        <f t="shared" ref="AF35:AF54" si="38">IFERROR((AC35-AA35)/$Y35*$E35*10^3,)</f>
        <v>11.000000000000121</v>
      </c>
      <c r="AG35" s="80">
        <v>1.3794999999999999</v>
      </c>
      <c r="AH35" s="84">
        <v>1.4505999999999999</v>
      </c>
      <c r="AI35" s="84">
        <v>1.3855999999999999</v>
      </c>
      <c r="AJ35" s="82">
        <f t="shared" ref="AJ35:AJ54" si="39">IFERROR((AH35-AG35)/$Y35*$E35*10^3,)</f>
        <v>142.19999999999987</v>
      </c>
      <c r="AK35" s="82">
        <f t="shared" ref="AK35:AK54" si="40">IFERROR((AH35-AI35)/$Y35*$E35*10^3,)</f>
        <v>129.99999999999989</v>
      </c>
      <c r="AL35" s="82">
        <f t="shared" ref="AL35:AL54" si="41">IFERROR((AI35-AG35)/$Y35*$E35*10^3,)</f>
        <v>12.199999999999989</v>
      </c>
      <c r="AM35" s="83">
        <f t="shared" ref="AM35:AM54" si="42">AVERAGE(AD35,AJ35)</f>
        <v>136.09999999999988</v>
      </c>
      <c r="AN35" s="83">
        <f t="shared" ref="AN35:AN54" si="43">STDEV(AD35,AJ35)</f>
        <v>8.6267027304758717</v>
      </c>
      <c r="AO35" s="83">
        <f t="shared" ref="AO35:AO54" si="44">AVERAGE(AE35,AK35)</f>
        <v>124.49999999999983</v>
      </c>
      <c r="AP35" s="83">
        <f t="shared" ref="AP35:AP54" si="45">STDEV(AE35,AK35)</f>
        <v>7.7781745930521033</v>
      </c>
      <c r="AQ35" s="83">
        <f t="shared" ref="AQ35:AQ54" si="46">AVERAGE(AF35,AL35)</f>
        <v>11.600000000000055</v>
      </c>
      <c r="AR35" s="83">
        <f t="shared" ref="AR35:AR54" si="47">STDEV(AF35,AL35)</f>
        <v>0.84852813742376354</v>
      </c>
    </row>
    <row r="36" spans="1:44" ht="15.75" customHeight="1">
      <c r="A36" s="72">
        <v>4</v>
      </c>
      <c r="B36" s="24">
        <v>34</v>
      </c>
      <c r="C36" s="24" t="s">
        <v>52</v>
      </c>
      <c r="D36" s="24" t="s">
        <v>57</v>
      </c>
      <c r="E36" s="72">
        <v>1</v>
      </c>
      <c r="F36" s="72">
        <v>3</v>
      </c>
      <c r="G36" s="80">
        <v>1.3169999999999999</v>
      </c>
      <c r="H36" s="81">
        <v>1.5306999999999999</v>
      </c>
      <c r="I36" s="81">
        <v>1.3976</v>
      </c>
      <c r="J36" s="47">
        <f t="shared" si="24"/>
        <v>71.233333333333334</v>
      </c>
      <c r="K36" s="47">
        <f t="shared" si="25"/>
        <v>44.366666666666667</v>
      </c>
      <c r="L36" s="47">
        <f t="shared" si="26"/>
        <v>26.866666666666667</v>
      </c>
      <c r="M36" s="80">
        <v>1.2887</v>
      </c>
      <c r="N36" s="81">
        <v>1.4962</v>
      </c>
      <c r="O36" s="81">
        <v>1.3722000000000001</v>
      </c>
      <c r="P36" s="82">
        <f t="shared" si="27"/>
        <v>69.166666666666671</v>
      </c>
      <c r="Q36" s="82">
        <f t="shared" si="28"/>
        <v>41.3333333333333</v>
      </c>
      <c r="R36" s="82">
        <f t="shared" si="29"/>
        <v>27.833333333333378</v>
      </c>
      <c r="S36" s="83">
        <f t="shared" si="30"/>
        <v>70.2</v>
      </c>
      <c r="T36" s="83">
        <f t="shared" si="31"/>
        <v>1.4613540144521955</v>
      </c>
      <c r="U36" s="83">
        <f t="shared" si="32"/>
        <v>42.84999999999998</v>
      </c>
      <c r="V36" s="83">
        <f t="shared" si="33"/>
        <v>2.1448905695992178</v>
      </c>
      <c r="W36" s="83">
        <f t="shared" si="34"/>
        <v>27.350000000000023</v>
      </c>
      <c r="X36" s="83">
        <f t="shared" si="35"/>
        <v>0.68353655514702749</v>
      </c>
      <c r="Y36" s="24">
        <v>1</v>
      </c>
      <c r="Z36" s="24">
        <v>1</v>
      </c>
      <c r="AA36" s="80">
        <v>1.3791</v>
      </c>
      <c r="AB36" s="81">
        <v>1.4514</v>
      </c>
      <c r="AC36" s="81">
        <v>1.4020999999999999</v>
      </c>
      <c r="AD36" s="82">
        <f t="shared" si="36"/>
        <v>72.300000000000026</v>
      </c>
      <c r="AE36" s="82">
        <f t="shared" si="37"/>
        <v>49.300000000000125</v>
      </c>
      <c r="AF36" s="82">
        <f t="shared" si="38"/>
        <v>22.999999999999908</v>
      </c>
      <c r="AG36" s="80">
        <v>1.4087000000000001</v>
      </c>
      <c r="AH36" s="84">
        <v>1.4703999999999999</v>
      </c>
      <c r="AI36" s="84">
        <v>1.43</v>
      </c>
      <c r="AJ36" s="82">
        <f t="shared" si="39"/>
        <v>61.699999999999868</v>
      </c>
      <c r="AK36" s="82">
        <f t="shared" si="40"/>
        <v>40.399999999999991</v>
      </c>
      <c r="AL36" s="82">
        <f t="shared" si="41"/>
        <v>21.299999999999876</v>
      </c>
      <c r="AM36" s="83">
        <f t="shared" si="42"/>
        <v>66.999999999999943</v>
      </c>
      <c r="AN36" s="83">
        <f t="shared" si="43"/>
        <v>7.4953318805775151</v>
      </c>
      <c r="AO36" s="83">
        <f t="shared" si="44"/>
        <v>44.850000000000058</v>
      </c>
      <c r="AP36" s="83">
        <f t="shared" si="45"/>
        <v>6.2932503525603671</v>
      </c>
      <c r="AQ36" s="83">
        <f t="shared" si="46"/>
        <v>22.149999999999892</v>
      </c>
      <c r="AR36" s="83">
        <f t="shared" si="47"/>
        <v>1.2020815280171528</v>
      </c>
    </row>
    <row r="37" spans="1:44" ht="15.75" customHeight="1">
      <c r="A37" s="72">
        <v>4</v>
      </c>
      <c r="B37" s="24">
        <v>35</v>
      </c>
      <c r="C37" s="24" t="s">
        <v>54</v>
      </c>
      <c r="D37" s="24" t="s">
        <v>49</v>
      </c>
      <c r="E37" s="72">
        <v>1</v>
      </c>
      <c r="F37" s="72">
        <v>3</v>
      </c>
      <c r="G37" s="80">
        <v>1.3066</v>
      </c>
      <c r="H37" s="81">
        <v>1.5062</v>
      </c>
      <c r="I37" s="81">
        <v>1.3371</v>
      </c>
      <c r="J37" s="47">
        <f t="shared" si="24"/>
        <v>66.533333333333331</v>
      </c>
      <c r="K37" s="47">
        <f t="shared" si="25"/>
        <v>56.366666666666674</v>
      </c>
      <c r="L37" s="47">
        <f t="shared" si="26"/>
        <v>10.166666666666657</v>
      </c>
      <c r="M37" s="80">
        <v>1.3131999999999999</v>
      </c>
      <c r="N37" s="81">
        <v>1.5217000000000001</v>
      </c>
      <c r="O37" s="81">
        <v>1.3449</v>
      </c>
      <c r="P37" s="82">
        <f t="shared" si="27"/>
        <v>69.500000000000043</v>
      </c>
      <c r="Q37" s="82">
        <f t="shared" si="28"/>
        <v>58.933333333333358</v>
      </c>
      <c r="R37" s="82">
        <f t="shared" si="29"/>
        <v>10.566666666666688</v>
      </c>
      <c r="S37" s="83">
        <f t="shared" si="30"/>
        <v>68.01666666666668</v>
      </c>
      <c r="T37" s="83">
        <f t="shared" si="31"/>
        <v>2.0977501175201225</v>
      </c>
      <c r="U37" s="83">
        <f t="shared" si="32"/>
        <v>57.65000000000002</v>
      </c>
      <c r="V37" s="83">
        <f t="shared" si="33"/>
        <v>1.8149074050454843</v>
      </c>
      <c r="W37" s="83">
        <f t="shared" si="34"/>
        <v>10.366666666666672</v>
      </c>
      <c r="X37" s="83">
        <f t="shared" si="35"/>
        <v>0.2828427124746406</v>
      </c>
      <c r="Y37" s="24">
        <v>1</v>
      </c>
      <c r="Z37" s="24">
        <v>1</v>
      </c>
      <c r="AA37" s="80">
        <v>1.3819999999999999</v>
      </c>
      <c r="AB37" s="81">
        <v>1.4305000000000001</v>
      </c>
      <c r="AC37" s="81">
        <v>1.3861000000000001</v>
      </c>
      <c r="AD37" s="82">
        <f t="shared" si="36"/>
        <v>48.500000000000213</v>
      </c>
      <c r="AE37" s="82">
        <f t="shared" si="37"/>
        <v>44.399999999999991</v>
      </c>
      <c r="AF37" s="82">
        <f t="shared" si="38"/>
        <v>4.1000000000002146</v>
      </c>
      <c r="AG37" s="80">
        <v>1.3762000000000001</v>
      </c>
      <c r="AH37" s="84">
        <v>1.4291</v>
      </c>
      <c r="AI37" s="84">
        <v>1.3813</v>
      </c>
      <c r="AJ37" s="82">
        <f t="shared" si="39"/>
        <v>52.899999999999949</v>
      </c>
      <c r="AK37" s="82">
        <f t="shared" si="40"/>
        <v>47.800000000000068</v>
      </c>
      <c r="AL37" s="82">
        <f t="shared" si="41"/>
        <v>5.0999999999998824</v>
      </c>
      <c r="AM37" s="83">
        <f t="shared" si="42"/>
        <v>50.700000000000081</v>
      </c>
      <c r="AN37" s="83">
        <f t="shared" si="43"/>
        <v>3.1112698372206222</v>
      </c>
      <c r="AO37" s="83">
        <f t="shared" si="44"/>
        <v>46.10000000000003</v>
      </c>
      <c r="AP37" s="83">
        <f t="shared" si="45"/>
        <v>2.4041630560343159</v>
      </c>
      <c r="AQ37" s="83">
        <f t="shared" si="46"/>
        <v>4.6000000000000485</v>
      </c>
      <c r="AR37" s="83">
        <f t="shared" si="47"/>
        <v>0.70710678118631143</v>
      </c>
    </row>
    <row r="38" spans="1:44" ht="15.75" customHeight="1">
      <c r="A38" s="72">
        <v>4</v>
      </c>
      <c r="B38" s="24">
        <v>36</v>
      </c>
      <c r="C38" s="24" t="s">
        <v>54</v>
      </c>
      <c r="D38" s="24" t="s">
        <v>57</v>
      </c>
      <c r="E38" s="72">
        <v>1</v>
      </c>
      <c r="F38" s="72">
        <v>3</v>
      </c>
      <c r="G38" s="80">
        <v>1.3111999999999999</v>
      </c>
      <c r="H38" s="81">
        <v>1.401</v>
      </c>
      <c r="I38" s="81">
        <v>1.3492</v>
      </c>
      <c r="J38" s="47">
        <f t="shared" si="24"/>
        <v>29.933333333333366</v>
      </c>
      <c r="K38" s="47">
        <f t="shared" si="25"/>
        <v>17.266666666666691</v>
      </c>
      <c r="L38" s="47">
        <f t="shared" si="26"/>
        <v>12.666666666666679</v>
      </c>
      <c r="M38" s="80">
        <v>1.3082</v>
      </c>
      <c r="N38" s="81">
        <v>1.4005000000000001</v>
      </c>
      <c r="O38" s="81">
        <v>1.3476999999999999</v>
      </c>
      <c r="P38" s="82">
        <f t="shared" si="27"/>
        <v>30.766666666666683</v>
      </c>
      <c r="Q38" s="82">
        <f t="shared" si="28"/>
        <v>17.600000000000058</v>
      </c>
      <c r="R38" s="82">
        <f t="shared" si="29"/>
        <v>13.166666666666623</v>
      </c>
      <c r="S38" s="83">
        <f t="shared" si="30"/>
        <v>30.350000000000023</v>
      </c>
      <c r="T38" s="83">
        <f t="shared" si="31"/>
        <v>0.58925565098877875</v>
      </c>
      <c r="U38" s="83">
        <f t="shared" si="32"/>
        <v>17.433333333333373</v>
      </c>
      <c r="V38" s="83">
        <f t="shared" si="33"/>
        <v>0.23570226039554013</v>
      </c>
      <c r="W38" s="83">
        <f t="shared" si="34"/>
        <v>12.91666666666665</v>
      </c>
      <c r="X38" s="83">
        <f t="shared" si="35"/>
        <v>0.35355339059323482</v>
      </c>
      <c r="Y38" s="24">
        <v>1</v>
      </c>
      <c r="Z38" s="24">
        <v>1</v>
      </c>
      <c r="AA38" s="80">
        <v>1.3795999999999999</v>
      </c>
      <c r="AB38" s="81">
        <v>1.4004000000000001</v>
      </c>
      <c r="AC38" s="81">
        <v>1.3855</v>
      </c>
      <c r="AD38" s="82">
        <f t="shared" si="36"/>
        <v>20.800000000000153</v>
      </c>
      <c r="AE38" s="82">
        <f t="shared" si="37"/>
        <v>14.900000000000135</v>
      </c>
      <c r="AF38" s="82">
        <f t="shared" si="38"/>
        <v>5.9000000000000163</v>
      </c>
      <c r="AG38" s="80">
        <v>1.3764000000000001</v>
      </c>
      <c r="AH38" s="84">
        <v>1.4024000000000001</v>
      </c>
      <c r="AI38" s="84">
        <v>1.3838999999999999</v>
      </c>
      <c r="AJ38" s="82">
        <f t="shared" si="39"/>
        <v>26.000000000000021</v>
      </c>
      <c r="AK38" s="82">
        <f t="shared" si="40"/>
        <v>18.500000000000185</v>
      </c>
      <c r="AL38" s="82">
        <f t="shared" si="41"/>
        <v>7.4999999999998401</v>
      </c>
      <c r="AM38" s="83">
        <f t="shared" si="42"/>
        <v>23.400000000000087</v>
      </c>
      <c r="AN38" s="83">
        <f t="shared" si="43"/>
        <v>3.676955262169983</v>
      </c>
      <c r="AO38" s="83">
        <f t="shared" si="44"/>
        <v>16.700000000000159</v>
      </c>
      <c r="AP38" s="83">
        <f t="shared" si="45"/>
        <v>2.5455844122716194</v>
      </c>
      <c r="AQ38" s="83">
        <f t="shared" si="46"/>
        <v>6.6999999999999282</v>
      </c>
      <c r="AR38" s="83">
        <f t="shared" si="47"/>
        <v>1.1313708498983446</v>
      </c>
    </row>
    <row r="39" spans="1:44" ht="15.75" customHeight="1">
      <c r="A39" s="72">
        <v>4</v>
      </c>
      <c r="B39" s="24">
        <v>37</v>
      </c>
      <c r="C39" s="24" t="s">
        <v>55</v>
      </c>
      <c r="D39" s="24" t="s">
        <v>49</v>
      </c>
      <c r="E39" s="72">
        <v>1</v>
      </c>
      <c r="F39" s="72">
        <v>3</v>
      </c>
      <c r="G39" s="80">
        <v>1.3024</v>
      </c>
      <c r="H39" s="81">
        <v>1.5342</v>
      </c>
      <c r="I39" s="81">
        <v>1.3362000000000001</v>
      </c>
      <c r="J39" s="47">
        <f t="shared" si="24"/>
        <v>77.266666666666666</v>
      </c>
      <c r="K39" s="47">
        <f t="shared" si="25"/>
        <v>65.999999999999986</v>
      </c>
      <c r="L39" s="47">
        <f t="shared" si="26"/>
        <v>11.266666666666683</v>
      </c>
      <c r="M39" s="80">
        <v>1.3080000000000001</v>
      </c>
      <c r="N39" s="81">
        <v>1.5428999999999999</v>
      </c>
      <c r="O39" s="81">
        <v>1.3432999999999999</v>
      </c>
      <c r="P39" s="82">
        <f t="shared" si="27"/>
        <v>78.299999999999969</v>
      </c>
      <c r="Q39" s="82">
        <f t="shared" si="28"/>
        <v>66.533333333333331</v>
      </c>
      <c r="R39" s="82">
        <f t="shared" si="29"/>
        <v>11.766666666666628</v>
      </c>
      <c r="S39" s="83">
        <f t="shared" si="30"/>
        <v>77.783333333333317</v>
      </c>
      <c r="T39" s="83">
        <f t="shared" si="31"/>
        <v>0.73067700722607765</v>
      </c>
      <c r="U39" s="83">
        <f t="shared" si="32"/>
        <v>66.266666666666652</v>
      </c>
      <c r="V39" s="83">
        <f t="shared" si="33"/>
        <v>0.37712361663283406</v>
      </c>
      <c r="W39" s="83">
        <f t="shared" si="34"/>
        <v>11.516666666666655</v>
      </c>
      <c r="X39" s="83">
        <f t="shared" si="35"/>
        <v>0.35355339059323482</v>
      </c>
      <c r="Y39" s="24">
        <v>1</v>
      </c>
      <c r="Z39" s="24">
        <v>1</v>
      </c>
      <c r="AA39" s="80">
        <v>1.3883000000000001</v>
      </c>
      <c r="AB39" s="81">
        <v>1.4407000000000001</v>
      </c>
      <c r="AC39" s="81">
        <v>1.3926000000000001</v>
      </c>
      <c r="AD39" s="82">
        <f t="shared" si="36"/>
        <v>52.400000000000006</v>
      </c>
      <c r="AE39" s="82">
        <f t="shared" si="37"/>
        <v>48.10000000000003</v>
      </c>
      <c r="AF39" s="82">
        <f t="shared" si="38"/>
        <v>4.2999999999999705</v>
      </c>
      <c r="AG39" s="80">
        <v>1.4097999999999999</v>
      </c>
      <c r="AH39" s="84">
        <v>1.4615</v>
      </c>
      <c r="AI39" s="84">
        <v>1.4145000000000001</v>
      </c>
      <c r="AJ39" s="82">
        <f t="shared" si="39"/>
        <v>51.700000000000081</v>
      </c>
      <c r="AK39" s="82">
        <f t="shared" si="40"/>
        <v>46.999999999999929</v>
      </c>
      <c r="AL39" s="82">
        <f t="shared" si="41"/>
        <v>4.7000000000001485</v>
      </c>
      <c r="AM39" s="83">
        <f t="shared" si="42"/>
        <v>52.05000000000004</v>
      </c>
      <c r="AN39" s="83">
        <f t="shared" si="43"/>
        <v>0.49497474683053</v>
      </c>
      <c r="AO39" s="83">
        <f t="shared" si="44"/>
        <v>47.549999999999983</v>
      </c>
      <c r="AP39" s="83">
        <f t="shared" si="45"/>
        <v>0.77781745930527368</v>
      </c>
      <c r="AQ39" s="83">
        <f t="shared" si="46"/>
        <v>4.5000000000000595</v>
      </c>
      <c r="AR39" s="83">
        <f t="shared" si="47"/>
        <v>0.28284271247474485</v>
      </c>
    </row>
    <row r="40" spans="1:44" ht="15.75" customHeight="1">
      <c r="A40" s="72">
        <v>4</v>
      </c>
      <c r="B40" s="24">
        <v>38</v>
      </c>
      <c r="C40" s="24" t="s">
        <v>55</v>
      </c>
      <c r="D40" s="24" t="s">
        <v>57</v>
      </c>
      <c r="E40" s="72">
        <v>1</v>
      </c>
      <c r="F40" s="72">
        <v>3</v>
      </c>
      <c r="G40" s="80">
        <v>1.3049999999999999</v>
      </c>
      <c r="H40" s="81">
        <v>1.379</v>
      </c>
      <c r="I40" s="81">
        <v>1.3335999999999999</v>
      </c>
      <c r="J40" s="47">
        <f t="shared" si="24"/>
        <v>24.666666666666689</v>
      </c>
      <c r="K40" s="47">
        <f t="shared" si="25"/>
        <v>15.133333333333368</v>
      </c>
      <c r="L40" s="47">
        <f t="shared" si="26"/>
        <v>9.533333333333319</v>
      </c>
      <c r="M40" s="80">
        <v>1.2829999999999999</v>
      </c>
      <c r="N40" s="81">
        <v>1.3565</v>
      </c>
      <c r="O40" s="81">
        <v>1.3111999999999999</v>
      </c>
      <c r="P40" s="82">
        <f t="shared" si="27"/>
        <v>24.500000000000039</v>
      </c>
      <c r="Q40" s="82">
        <f t="shared" si="28"/>
        <v>15.100000000000039</v>
      </c>
      <c r="R40" s="82">
        <f t="shared" si="29"/>
        <v>9.4</v>
      </c>
      <c r="S40" s="83">
        <f t="shared" si="30"/>
        <v>24.583333333333364</v>
      </c>
      <c r="T40" s="83">
        <f t="shared" si="31"/>
        <v>0.11785113019774621</v>
      </c>
      <c r="U40" s="83">
        <f t="shared" si="32"/>
        <v>15.116666666666703</v>
      </c>
      <c r="V40" s="83">
        <f t="shared" si="33"/>
        <v>2.3570226039548989E-2</v>
      </c>
      <c r="W40" s="83">
        <f t="shared" si="34"/>
        <v>9.4666666666666597</v>
      </c>
      <c r="X40" s="83">
        <f t="shared" si="35"/>
        <v>9.4280904158195955E-2</v>
      </c>
      <c r="Y40" s="24">
        <v>1</v>
      </c>
      <c r="Z40" s="24">
        <v>1</v>
      </c>
      <c r="AA40" s="80">
        <v>1.4006000000000001</v>
      </c>
      <c r="AB40" s="81">
        <v>1.4208000000000001</v>
      </c>
      <c r="AC40" s="81">
        <v>1.4056999999999999</v>
      </c>
      <c r="AD40" s="82">
        <f t="shared" si="36"/>
        <v>20.199999999999996</v>
      </c>
      <c r="AE40" s="82">
        <f t="shared" si="37"/>
        <v>15.100000000000113</v>
      </c>
      <c r="AF40" s="82">
        <f t="shared" si="38"/>
        <v>5.0999999999998824</v>
      </c>
      <c r="AG40" s="80">
        <v>1.4019999999999999</v>
      </c>
      <c r="AH40" s="84">
        <v>1.4249000000000001</v>
      </c>
      <c r="AI40" s="84">
        <v>1.4084000000000001</v>
      </c>
      <c r="AJ40" s="82">
        <f t="shared" si="39"/>
        <v>22.900000000000141</v>
      </c>
      <c r="AK40" s="82">
        <f t="shared" si="40"/>
        <v>16.499999999999957</v>
      </c>
      <c r="AL40" s="82">
        <f t="shared" si="41"/>
        <v>6.4000000000001833</v>
      </c>
      <c r="AM40" s="83">
        <f t="shared" si="42"/>
        <v>21.550000000000068</v>
      </c>
      <c r="AN40" s="83">
        <f t="shared" si="43"/>
        <v>1.9091883092037807</v>
      </c>
      <c r="AO40" s="83">
        <f t="shared" si="44"/>
        <v>15.800000000000036</v>
      </c>
      <c r="AP40" s="83">
        <f t="shared" si="45"/>
        <v>0.98994949366105633</v>
      </c>
      <c r="AQ40" s="83">
        <f t="shared" si="46"/>
        <v>5.7500000000000329</v>
      </c>
      <c r="AR40" s="83">
        <f t="shared" si="47"/>
        <v>0.91923881554272757</v>
      </c>
    </row>
    <row r="41" spans="1:44" ht="15.75" customHeight="1">
      <c r="A41" s="72">
        <v>4</v>
      </c>
      <c r="B41" s="24">
        <v>39</v>
      </c>
      <c r="C41" s="24" t="s">
        <v>56</v>
      </c>
      <c r="D41" s="24" t="s">
        <v>49</v>
      </c>
      <c r="E41" s="72">
        <v>1</v>
      </c>
      <c r="F41" s="72">
        <v>3</v>
      </c>
      <c r="G41" s="80">
        <v>1.3066</v>
      </c>
      <c r="H41" s="81">
        <v>1.5844</v>
      </c>
      <c r="I41" s="81">
        <v>1.3475999999999999</v>
      </c>
      <c r="J41" s="47">
        <f t="shared" si="24"/>
        <v>92.600000000000023</v>
      </c>
      <c r="K41" s="47">
        <f t="shared" si="25"/>
        <v>78.933333333333366</v>
      </c>
      <c r="L41" s="47">
        <f t="shared" si="26"/>
        <v>13.666666666666641</v>
      </c>
      <c r="M41" s="80">
        <v>1.3080000000000001</v>
      </c>
      <c r="N41" s="81">
        <v>1.593</v>
      </c>
      <c r="O41" s="81">
        <v>1.3499000000000001</v>
      </c>
      <c r="P41" s="82">
        <f t="shared" si="27"/>
        <v>94.999999999999972</v>
      </c>
      <c r="Q41" s="82">
        <f t="shared" si="28"/>
        <v>81.033333333333289</v>
      </c>
      <c r="R41" s="82">
        <f t="shared" si="29"/>
        <v>13.966666666666683</v>
      </c>
      <c r="S41" s="83">
        <f t="shared" si="30"/>
        <v>93.8</v>
      </c>
      <c r="T41" s="83">
        <f t="shared" si="31"/>
        <v>1.6970562748476778</v>
      </c>
      <c r="U41" s="83">
        <f t="shared" si="32"/>
        <v>79.98333333333332</v>
      </c>
      <c r="V41" s="83">
        <f t="shared" si="33"/>
        <v>1.4849242404916956</v>
      </c>
      <c r="W41" s="83">
        <f t="shared" si="34"/>
        <v>13.816666666666663</v>
      </c>
      <c r="X41" s="83">
        <f t="shared" si="35"/>
        <v>0.21213203435599365</v>
      </c>
      <c r="Y41" s="24">
        <v>1</v>
      </c>
      <c r="Z41" s="24">
        <v>1</v>
      </c>
      <c r="AA41" s="80">
        <v>1.3872</v>
      </c>
      <c r="AB41" s="81">
        <v>1.4550000000000001</v>
      </c>
      <c r="AC41" s="81">
        <v>1.3935999999999999</v>
      </c>
      <c r="AD41" s="82">
        <f t="shared" si="36"/>
        <v>67.800000000000082</v>
      </c>
      <c r="AE41" s="82">
        <f t="shared" si="37"/>
        <v>61.400000000000119</v>
      </c>
      <c r="AF41" s="82">
        <f t="shared" si="38"/>
        <v>6.3999999999999613</v>
      </c>
      <c r="AG41" s="80">
        <v>1.4036</v>
      </c>
      <c r="AH41" s="84">
        <v>1.4773000000000001</v>
      </c>
      <c r="AI41" s="84">
        <v>1.4106000000000001</v>
      </c>
      <c r="AJ41" s="82">
        <f t="shared" si="39"/>
        <v>73.700000000000102</v>
      </c>
      <c r="AK41" s="82">
        <f t="shared" si="40"/>
        <v>66.699999999999989</v>
      </c>
      <c r="AL41" s="82">
        <f t="shared" si="41"/>
        <v>7.0000000000001172</v>
      </c>
      <c r="AM41" s="83">
        <f t="shared" si="42"/>
        <v>70.750000000000085</v>
      </c>
      <c r="AN41" s="83">
        <f t="shared" si="43"/>
        <v>4.1719300090006444</v>
      </c>
      <c r="AO41" s="83">
        <f t="shared" si="44"/>
        <v>64.050000000000054</v>
      </c>
      <c r="AP41" s="83">
        <f t="shared" si="45"/>
        <v>3.7476659402886092</v>
      </c>
      <c r="AQ41" s="83">
        <f t="shared" si="46"/>
        <v>6.7000000000000393</v>
      </c>
      <c r="AR41" s="83">
        <f t="shared" si="47"/>
        <v>0.42426406871203881</v>
      </c>
    </row>
    <row r="42" spans="1:44" ht="15.75" customHeight="1">
      <c r="A42" s="72">
        <v>4</v>
      </c>
      <c r="B42" s="24">
        <v>40</v>
      </c>
      <c r="C42" s="24" t="s">
        <v>56</v>
      </c>
      <c r="D42" s="24" t="s">
        <v>57</v>
      </c>
      <c r="E42" s="72">
        <v>1</v>
      </c>
      <c r="F42" s="72">
        <v>3</v>
      </c>
      <c r="G42" s="80">
        <v>1.3158000000000001</v>
      </c>
      <c r="H42" s="81">
        <v>1.4254</v>
      </c>
      <c r="I42" s="81">
        <v>1.3685</v>
      </c>
      <c r="J42" s="47">
        <f t="shared" si="24"/>
        <v>36.533333333333303</v>
      </c>
      <c r="K42" s="47">
        <f t="shared" si="25"/>
        <v>18.966666666666651</v>
      </c>
      <c r="L42" s="47">
        <f t="shared" si="26"/>
        <v>17.566666666666656</v>
      </c>
      <c r="M42" s="80">
        <v>1.3015000000000001</v>
      </c>
      <c r="N42" s="81">
        <v>1.4093</v>
      </c>
      <c r="O42" s="81">
        <v>1.3539000000000001</v>
      </c>
      <c r="P42" s="82">
        <f t="shared" si="27"/>
        <v>35.933333333333294</v>
      </c>
      <c r="Q42" s="82">
        <f t="shared" si="28"/>
        <v>18.466666666666633</v>
      </c>
      <c r="R42" s="82">
        <f t="shared" si="29"/>
        <v>17.466666666666669</v>
      </c>
      <c r="S42" s="83">
        <f t="shared" si="30"/>
        <v>36.233333333333299</v>
      </c>
      <c r="T42" s="83">
        <f t="shared" si="31"/>
        <v>0.42426406871193456</v>
      </c>
      <c r="U42" s="83">
        <f t="shared" si="32"/>
        <v>18.71666666666664</v>
      </c>
      <c r="V42" s="83">
        <f t="shared" si="33"/>
        <v>0.35355339059328633</v>
      </c>
      <c r="W42" s="83">
        <f t="shared" si="34"/>
        <v>17.516666666666662</v>
      </c>
      <c r="X42" s="83">
        <f t="shared" si="35"/>
        <v>7.0710678118645703E-2</v>
      </c>
      <c r="Y42" s="24">
        <v>1</v>
      </c>
      <c r="Z42" s="24">
        <v>1</v>
      </c>
      <c r="AA42" s="80">
        <v>1.3963000000000001</v>
      </c>
      <c r="AB42" s="81">
        <v>1.4253</v>
      </c>
      <c r="AC42" s="81">
        <v>1.4071</v>
      </c>
      <c r="AD42" s="82">
        <f t="shared" si="36"/>
        <v>28.999999999999915</v>
      </c>
      <c r="AE42" s="82">
        <f t="shared" si="37"/>
        <v>18.199999999999996</v>
      </c>
      <c r="AF42" s="82">
        <f t="shared" si="38"/>
        <v>10.799999999999921</v>
      </c>
      <c r="AG42" s="80">
        <v>1.3836999999999999</v>
      </c>
      <c r="AH42" s="84">
        <v>1.4174</v>
      </c>
      <c r="AI42" s="84">
        <v>1.3967000000000001</v>
      </c>
      <c r="AJ42" s="82">
        <f t="shared" si="39"/>
        <v>33.70000000000006</v>
      </c>
      <c r="AK42" s="82">
        <f t="shared" si="40"/>
        <v>20.699999999999939</v>
      </c>
      <c r="AL42" s="82">
        <f t="shared" si="41"/>
        <v>13.000000000000123</v>
      </c>
      <c r="AM42" s="83">
        <f t="shared" si="42"/>
        <v>31.349999999999987</v>
      </c>
      <c r="AN42" s="83">
        <f t="shared" si="43"/>
        <v>3.3234018715768761</v>
      </c>
      <c r="AO42" s="83">
        <f t="shared" si="44"/>
        <v>19.449999999999967</v>
      </c>
      <c r="AP42" s="83">
        <f t="shared" si="45"/>
        <v>1.7677669529663287</v>
      </c>
      <c r="AQ42" s="83">
        <f t="shared" si="46"/>
        <v>11.900000000000022</v>
      </c>
      <c r="AR42" s="83">
        <f t="shared" si="47"/>
        <v>1.5556349186105474</v>
      </c>
    </row>
    <row r="43" spans="1:44" ht="15.75" customHeight="1">
      <c r="A43" s="72">
        <v>5</v>
      </c>
      <c r="B43" s="24">
        <v>41</v>
      </c>
      <c r="C43" s="24" t="s">
        <v>48</v>
      </c>
      <c r="D43" s="24" t="s">
        <v>49</v>
      </c>
      <c r="E43" s="72">
        <v>1</v>
      </c>
      <c r="F43" s="72">
        <v>3</v>
      </c>
      <c r="G43" s="80">
        <v>1.2771999999999999</v>
      </c>
      <c r="H43" s="81">
        <v>1.5773999999999999</v>
      </c>
      <c r="I43" s="81">
        <v>1.325</v>
      </c>
      <c r="J43" s="82">
        <f t="shared" si="24"/>
        <v>100.06666666666668</v>
      </c>
      <c r="K43" s="82">
        <f t="shared" si="25"/>
        <v>84.133333333333326</v>
      </c>
      <c r="L43" s="82">
        <f t="shared" si="26"/>
        <v>15.933333333333355</v>
      </c>
      <c r="M43" s="80">
        <v>1.2686999999999999</v>
      </c>
      <c r="N43" s="81">
        <v>1.6095999999999999</v>
      </c>
      <c r="O43" s="81">
        <v>1.3226</v>
      </c>
      <c r="P43" s="82">
        <f t="shared" si="27"/>
        <v>113.63333333333333</v>
      </c>
      <c r="Q43" s="82">
        <f t="shared" si="28"/>
        <v>95.666666666666643</v>
      </c>
      <c r="R43" s="82">
        <f t="shared" si="29"/>
        <v>17.966666666666686</v>
      </c>
      <c r="S43" s="83">
        <f t="shared" si="30"/>
        <v>106.85</v>
      </c>
      <c r="T43" s="83">
        <f t="shared" si="31"/>
        <v>9.5930819980974817</v>
      </c>
      <c r="U43" s="83">
        <f t="shared" si="32"/>
        <v>89.899999999999977</v>
      </c>
      <c r="V43" s="83">
        <f t="shared" si="33"/>
        <v>8.1552982096848368</v>
      </c>
      <c r="W43" s="83">
        <f t="shared" si="34"/>
        <v>16.950000000000021</v>
      </c>
      <c r="X43" s="83">
        <f t="shared" si="35"/>
        <v>1.4377837884126454</v>
      </c>
      <c r="Y43" s="24">
        <v>1</v>
      </c>
      <c r="Z43" s="24">
        <v>1</v>
      </c>
      <c r="AA43" s="80">
        <v>1.4285000000000001</v>
      </c>
      <c r="AB43" s="81">
        <v>1.5056</v>
      </c>
      <c r="AC43" s="81">
        <v>1.4373</v>
      </c>
      <c r="AD43" s="82">
        <f t="shared" si="36"/>
        <v>77.099999999999952</v>
      </c>
      <c r="AE43" s="82">
        <f t="shared" si="37"/>
        <v>68.300000000000026</v>
      </c>
      <c r="AF43" s="82">
        <f t="shared" si="38"/>
        <v>8.799999999999919</v>
      </c>
      <c r="AG43" s="80">
        <v>1.42</v>
      </c>
      <c r="AH43" s="84">
        <v>1.5076000000000001</v>
      </c>
      <c r="AI43" s="84">
        <v>1.43</v>
      </c>
      <c r="AJ43" s="82">
        <f t="shared" si="39"/>
        <v>87.600000000000122</v>
      </c>
      <c r="AK43" s="82">
        <f t="shared" si="40"/>
        <v>77.600000000000108</v>
      </c>
      <c r="AL43" s="82">
        <f t="shared" si="41"/>
        <v>10.000000000000009</v>
      </c>
      <c r="AM43" s="83">
        <f t="shared" si="42"/>
        <v>82.350000000000037</v>
      </c>
      <c r="AN43" s="83">
        <f t="shared" si="43"/>
        <v>7.4246212024588694</v>
      </c>
      <c r="AO43" s="83">
        <f t="shared" si="44"/>
        <v>72.950000000000074</v>
      </c>
      <c r="AP43" s="83">
        <f t="shared" si="45"/>
        <v>6.5760930650349509</v>
      </c>
      <c r="AQ43" s="83">
        <f t="shared" si="46"/>
        <v>9.3999999999999631</v>
      </c>
      <c r="AR43" s="83">
        <f t="shared" si="47"/>
        <v>0.84852813742392064</v>
      </c>
    </row>
    <row r="44" spans="1:44" ht="15.75" customHeight="1">
      <c r="A44" s="72">
        <v>5</v>
      </c>
      <c r="B44" s="24">
        <v>42</v>
      </c>
      <c r="C44" s="24" t="s">
        <v>48</v>
      </c>
      <c r="D44" s="24" t="s">
        <v>57</v>
      </c>
      <c r="E44" s="72">
        <v>1</v>
      </c>
      <c r="F44" s="72">
        <v>3</v>
      </c>
      <c r="G44" s="80">
        <v>1.2716000000000001</v>
      </c>
      <c r="H44" s="81">
        <v>1.3975</v>
      </c>
      <c r="I44" s="81">
        <v>1.3196000000000001</v>
      </c>
      <c r="J44" s="82">
        <f t="shared" si="24"/>
        <v>41.966666666666633</v>
      </c>
      <c r="K44" s="82">
        <f t="shared" si="25"/>
        <v>25.966666666666619</v>
      </c>
      <c r="L44" s="82">
        <f t="shared" si="26"/>
        <v>16.000000000000014</v>
      </c>
      <c r="M44" s="80">
        <v>1.2854000000000001</v>
      </c>
      <c r="N44" s="81">
        <v>1.4263999999999999</v>
      </c>
      <c r="O44" s="81">
        <v>1.3387</v>
      </c>
      <c r="P44" s="82">
        <f t="shared" si="27"/>
        <v>46.999999999999929</v>
      </c>
      <c r="Q44" s="82">
        <f t="shared" si="28"/>
        <v>29.233333333333295</v>
      </c>
      <c r="R44" s="82">
        <f t="shared" si="29"/>
        <v>17.766666666666634</v>
      </c>
      <c r="S44" s="83">
        <f t="shared" si="30"/>
        <v>44.483333333333277</v>
      </c>
      <c r="T44" s="83">
        <f t="shared" si="31"/>
        <v>3.5591041319722625</v>
      </c>
      <c r="U44" s="83">
        <f t="shared" si="32"/>
        <v>27.599999999999959</v>
      </c>
      <c r="V44" s="83">
        <f t="shared" si="33"/>
        <v>2.3098821518760624</v>
      </c>
      <c r="W44" s="83">
        <f t="shared" si="34"/>
        <v>16.883333333333326</v>
      </c>
      <c r="X44" s="83">
        <f t="shared" si="35"/>
        <v>1.2492219800962006</v>
      </c>
      <c r="Y44" s="24">
        <v>1</v>
      </c>
      <c r="Z44" s="24">
        <v>1</v>
      </c>
      <c r="AA44" s="80">
        <v>1.4195</v>
      </c>
      <c r="AB44" s="81">
        <v>1.462</v>
      </c>
      <c r="AC44" s="81">
        <v>1.4332</v>
      </c>
      <c r="AD44" s="82">
        <f t="shared" si="36"/>
        <v>42.499999999999986</v>
      </c>
      <c r="AE44" s="82">
        <f t="shared" si="37"/>
        <v>28.799999999999937</v>
      </c>
      <c r="AF44" s="82">
        <f t="shared" si="38"/>
        <v>13.700000000000045</v>
      </c>
      <c r="AG44" s="80">
        <v>1.4254</v>
      </c>
      <c r="AH44" s="84">
        <v>1.4663999999999999</v>
      </c>
      <c r="AI44" s="84">
        <v>1.4379</v>
      </c>
      <c r="AJ44" s="82">
        <f t="shared" si="39"/>
        <v>40.999999999999929</v>
      </c>
      <c r="AK44" s="82">
        <f t="shared" si="40"/>
        <v>28.499999999999972</v>
      </c>
      <c r="AL44" s="82">
        <f t="shared" si="41"/>
        <v>12.499999999999956</v>
      </c>
      <c r="AM44" s="83">
        <f t="shared" si="42"/>
        <v>41.749999999999957</v>
      </c>
      <c r="AN44" s="83">
        <f t="shared" si="43"/>
        <v>1.0606601717798614</v>
      </c>
      <c r="AO44" s="83">
        <f t="shared" si="44"/>
        <v>28.649999999999956</v>
      </c>
      <c r="AP44" s="83">
        <f t="shared" si="45"/>
        <v>0.21213203435593964</v>
      </c>
      <c r="AQ44" s="83">
        <f t="shared" si="46"/>
        <v>13.100000000000001</v>
      </c>
      <c r="AR44" s="83">
        <f t="shared" si="47"/>
        <v>0.84852813742392064</v>
      </c>
    </row>
    <row r="45" spans="1:44" ht="15.75" customHeight="1">
      <c r="A45" s="72">
        <v>5</v>
      </c>
      <c r="B45" s="24">
        <v>43</v>
      </c>
      <c r="C45" s="24" t="s">
        <v>51</v>
      </c>
      <c r="D45" s="24" t="s">
        <v>49</v>
      </c>
      <c r="E45" s="72">
        <v>1</v>
      </c>
      <c r="F45" s="72">
        <v>3</v>
      </c>
      <c r="G45" s="80">
        <v>1.276</v>
      </c>
      <c r="H45" s="81">
        <v>1.6204000000000001</v>
      </c>
      <c r="I45" s="81">
        <v>1.3293999999999999</v>
      </c>
      <c r="J45" s="82">
        <f t="shared" si="24"/>
        <v>114.80000000000001</v>
      </c>
      <c r="K45" s="82">
        <f t="shared" si="25"/>
        <v>97.000000000000043</v>
      </c>
      <c r="L45" s="82">
        <f t="shared" si="26"/>
        <v>17.799999999999965</v>
      </c>
      <c r="M45" s="80">
        <v>1.2845</v>
      </c>
      <c r="N45" s="81">
        <v>1.6032</v>
      </c>
      <c r="O45" s="81">
        <v>1.3354999999999999</v>
      </c>
      <c r="P45" s="82">
        <f t="shared" si="27"/>
        <v>106.23333333333333</v>
      </c>
      <c r="Q45" s="82">
        <f t="shared" si="28"/>
        <v>89.233333333333348</v>
      </c>
      <c r="R45" s="82">
        <f t="shared" si="29"/>
        <v>16.999999999999979</v>
      </c>
      <c r="S45" s="83">
        <f t="shared" si="30"/>
        <v>110.51666666666668</v>
      </c>
      <c r="T45" s="83">
        <f t="shared" si="31"/>
        <v>6.0575480921647644</v>
      </c>
      <c r="U45" s="83">
        <f t="shared" si="32"/>
        <v>93.116666666666703</v>
      </c>
      <c r="V45" s="83">
        <f t="shared" si="33"/>
        <v>5.4918626672155382</v>
      </c>
      <c r="W45" s="83">
        <f t="shared" si="34"/>
        <v>17.39999999999997</v>
      </c>
      <c r="X45" s="83">
        <f t="shared" si="35"/>
        <v>0.56568542494922847</v>
      </c>
      <c r="Y45" s="24">
        <v>1</v>
      </c>
      <c r="Z45" s="24">
        <v>1</v>
      </c>
      <c r="AA45" s="80">
        <v>1.4135</v>
      </c>
      <c r="AB45" s="81">
        <v>1.4842</v>
      </c>
      <c r="AC45" s="81">
        <v>1.4209000000000001</v>
      </c>
      <c r="AD45" s="82">
        <f t="shared" si="36"/>
        <v>70.699999999999989</v>
      </c>
      <c r="AE45" s="82">
        <f t="shared" si="37"/>
        <v>63.299999999999912</v>
      </c>
      <c r="AF45" s="82">
        <f t="shared" si="38"/>
        <v>7.4000000000000732</v>
      </c>
      <c r="AG45" s="80">
        <v>1.4148000000000001</v>
      </c>
      <c r="AH45" s="84">
        <v>1.4869000000000001</v>
      </c>
      <c r="AI45" s="84">
        <v>1.4215</v>
      </c>
      <c r="AJ45" s="82">
        <f t="shared" si="39"/>
        <v>72.100000000000051</v>
      </c>
      <c r="AK45" s="82">
        <f t="shared" si="40"/>
        <v>65.400000000000119</v>
      </c>
      <c r="AL45" s="82">
        <f t="shared" si="41"/>
        <v>6.6999999999999282</v>
      </c>
      <c r="AM45" s="83">
        <f t="shared" si="42"/>
        <v>71.40000000000002</v>
      </c>
      <c r="AN45" s="83">
        <f t="shared" si="43"/>
        <v>0.98994949366121077</v>
      </c>
      <c r="AO45" s="83">
        <f t="shared" si="44"/>
        <v>64.350000000000023</v>
      </c>
      <c r="AP45" s="83">
        <f t="shared" si="45"/>
        <v>1.4849242404918965</v>
      </c>
      <c r="AQ45" s="83">
        <f t="shared" si="46"/>
        <v>7.0500000000000007</v>
      </c>
      <c r="AR45" s="83">
        <f t="shared" si="47"/>
        <v>0.49497474683068576</v>
      </c>
    </row>
    <row r="46" spans="1:44" ht="15.75" customHeight="1">
      <c r="A46" s="72">
        <v>5</v>
      </c>
      <c r="B46" s="24">
        <v>44</v>
      </c>
      <c r="C46" s="24" t="s">
        <v>51</v>
      </c>
      <c r="D46" s="24" t="s">
        <v>57</v>
      </c>
      <c r="E46" s="72">
        <v>1</v>
      </c>
      <c r="F46" s="72">
        <v>3</v>
      </c>
      <c r="G46" s="80">
        <v>1.2884</v>
      </c>
      <c r="H46" s="81">
        <v>1.4</v>
      </c>
      <c r="I46" s="81">
        <v>1.3315999999999999</v>
      </c>
      <c r="J46" s="82">
        <f t="shared" si="24"/>
        <v>37.199999999999974</v>
      </c>
      <c r="K46" s="82">
        <f t="shared" si="25"/>
        <v>22.800000000000004</v>
      </c>
      <c r="L46" s="82">
        <f t="shared" si="26"/>
        <v>14.399999999999968</v>
      </c>
      <c r="M46" s="80">
        <v>1.2988999999999999</v>
      </c>
      <c r="N46" s="81">
        <v>1.4218999999999999</v>
      </c>
      <c r="O46" s="81">
        <v>1.3480000000000001</v>
      </c>
      <c r="P46" s="82">
        <f t="shared" si="27"/>
        <v>41</v>
      </c>
      <c r="Q46" s="82">
        <f t="shared" si="28"/>
        <v>24.633333333333283</v>
      </c>
      <c r="R46" s="82">
        <f t="shared" si="29"/>
        <v>16.366666666666713</v>
      </c>
      <c r="S46" s="83">
        <f t="shared" si="30"/>
        <v>39.099999999999987</v>
      </c>
      <c r="T46" s="83">
        <f t="shared" si="31"/>
        <v>2.6870057685088988</v>
      </c>
      <c r="U46" s="83">
        <f t="shared" si="32"/>
        <v>23.716666666666644</v>
      </c>
      <c r="V46" s="83">
        <f t="shared" si="33"/>
        <v>1.2963624321752987</v>
      </c>
      <c r="W46" s="83">
        <f t="shared" si="34"/>
        <v>15.38333333333334</v>
      </c>
      <c r="X46" s="83">
        <f t="shared" si="35"/>
        <v>1.3906433363335988</v>
      </c>
      <c r="Y46" s="24">
        <v>1</v>
      </c>
      <c r="Z46" s="24">
        <v>1</v>
      </c>
      <c r="AA46" s="80">
        <v>1.4116</v>
      </c>
      <c r="AB46" s="81">
        <v>1.4456</v>
      </c>
      <c r="AC46" s="81">
        <v>1.4217</v>
      </c>
      <c r="AD46" s="82">
        <f t="shared" si="36"/>
        <v>34.000000000000028</v>
      </c>
      <c r="AE46" s="82">
        <f t="shared" si="37"/>
        <v>23.900000000000034</v>
      </c>
      <c r="AF46" s="82">
        <f t="shared" si="38"/>
        <v>10.099999999999998</v>
      </c>
      <c r="AG46" s="80">
        <v>1.4161999999999999</v>
      </c>
      <c r="AH46" s="84">
        <v>1.4539</v>
      </c>
      <c r="AI46" s="84">
        <v>1.4276</v>
      </c>
      <c r="AJ46" s="82">
        <f t="shared" si="39"/>
        <v>37.700000000000067</v>
      </c>
      <c r="AK46" s="82">
        <f t="shared" si="40"/>
        <v>26.29999999999999</v>
      </c>
      <c r="AL46" s="82">
        <f t="shared" si="41"/>
        <v>11.400000000000077</v>
      </c>
      <c r="AM46" s="83">
        <f t="shared" si="42"/>
        <v>35.850000000000051</v>
      </c>
      <c r="AN46" s="83">
        <f t="shared" si="43"/>
        <v>2.6162950903902531</v>
      </c>
      <c r="AO46" s="83">
        <f t="shared" si="44"/>
        <v>25.100000000000012</v>
      </c>
      <c r="AP46" s="83">
        <f t="shared" si="45"/>
        <v>1.697056274847683</v>
      </c>
      <c r="AQ46" s="83">
        <f t="shared" si="46"/>
        <v>10.750000000000037</v>
      </c>
      <c r="AR46" s="83">
        <f t="shared" si="47"/>
        <v>0.91923881554256759</v>
      </c>
    </row>
    <row r="47" spans="1:44" ht="15.75" customHeight="1">
      <c r="A47" s="72">
        <v>5</v>
      </c>
      <c r="B47" s="24">
        <v>45</v>
      </c>
      <c r="C47" s="24" t="s">
        <v>52</v>
      </c>
      <c r="D47" s="24" t="s">
        <v>53</v>
      </c>
      <c r="E47" s="72">
        <v>2</v>
      </c>
      <c r="F47" s="72">
        <v>3</v>
      </c>
      <c r="G47" s="80">
        <v>1.2863</v>
      </c>
      <c r="H47" s="81">
        <v>1.5541</v>
      </c>
      <c r="I47" s="81">
        <v>1.3253999999999999</v>
      </c>
      <c r="J47" s="82">
        <f t="shared" si="24"/>
        <v>178.53333333333336</v>
      </c>
      <c r="K47" s="82">
        <f t="shared" si="25"/>
        <v>152.46666666666675</v>
      </c>
      <c r="L47" s="82">
        <f t="shared" si="26"/>
        <v>26.06666666666661</v>
      </c>
      <c r="M47" s="80">
        <v>1.3053999999999999</v>
      </c>
      <c r="N47" s="81">
        <v>1.5933999999999999</v>
      </c>
      <c r="O47" s="81">
        <v>1.35</v>
      </c>
      <c r="P47" s="82">
        <f t="shared" si="27"/>
        <v>192.00000000000003</v>
      </c>
      <c r="Q47" s="82">
        <f t="shared" si="28"/>
        <v>162.26666666666657</v>
      </c>
      <c r="R47" s="82">
        <f t="shared" si="29"/>
        <v>29.733333333333462</v>
      </c>
      <c r="S47" s="83">
        <f t="shared" si="30"/>
        <v>185.26666666666671</v>
      </c>
      <c r="T47" s="83">
        <f t="shared" si="31"/>
        <v>9.5223713199788413</v>
      </c>
      <c r="U47" s="83">
        <f t="shared" si="32"/>
        <v>157.36666666666667</v>
      </c>
      <c r="V47" s="83">
        <f t="shared" si="33"/>
        <v>6.9296464556280331</v>
      </c>
      <c r="W47" s="83">
        <f t="shared" si="34"/>
        <v>27.900000000000034</v>
      </c>
      <c r="X47" s="83">
        <f t="shared" si="35"/>
        <v>2.5927248643508056</v>
      </c>
      <c r="Y47" s="24">
        <v>1</v>
      </c>
      <c r="Z47" s="24">
        <v>2</v>
      </c>
      <c r="AA47" s="80">
        <v>1.397</v>
      </c>
      <c r="AB47" s="81">
        <v>1.4642999999999999</v>
      </c>
      <c r="AC47" s="81">
        <v>1.4037999999999999</v>
      </c>
      <c r="AD47" s="82">
        <f t="shared" si="36"/>
        <v>134.59999999999982</v>
      </c>
      <c r="AE47" s="82">
        <f t="shared" si="37"/>
        <v>121</v>
      </c>
      <c r="AF47" s="82">
        <f t="shared" si="38"/>
        <v>13.599999999999834</v>
      </c>
      <c r="AG47" s="80">
        <v>1.3964000000000001</v>
      </c>
      <c r="AH47" s="84">
        <v>1.4716</v>
      </c>
      <c r="AI47" s="84">
        <v>1.4036999999999999</v>
      </c>
      <c r="AJ47" s="82">
        <f t="shared" si="39"/>
        <v>150.39999999999986</v>
      </c>
      <c r="AK47" s="82">
        <f t="shared" si="40"/>
        <v>135.80000000000015</v>
      </c>
      <c r="AL47" s="82">
        <f t="shared" si="41"/>
        <v>14.599999999999724</v>
      </c>
      <c r="AM47" s="83">
        <f t="shared" si="42"/>
        <v>142.49999999999983</v>
      </c>
      <c r="AN47" s="83">
        <f t="shared" si="43"/>
        <v>11.172287142747479</v>
      </c>
      <c r="AO47" s="83">
        <f t="shared" si="44"/>
        <v>128.40000000000009</v>
      </c>
      <c r="AP47" s="83">
        <f t="shared" si="45"/>
        <v>10.465180361561012</v>
      </c>
      <c r="AQ47" s="83">
        <f t="shared" si="46"/>
        <v>14.099999999999779</v>
      </c>
      <c r="AR47" s="83">
        <f t="shared" si="47"/>
        <v>0.70710678118646964</v>
      </c>
    </row>
    <row r="48" spans="1:44" ht="15.75" customHeight="1">
      <c r="A48" s="72">
        <v>5</v>
      </c>
      <c r="B48" s="24">
        <v>46</v>
      </c>
      <c r="C48" s="24" t="s">
        <v>52</v>
      </c>
      <c r="D48" s="24" t="s">
        <v>57</v>
      </c>
      <c r="E48" s="72">
        <v>2</v>
      </c>
      <c r="F48" s="72">
        <v>3</v>
      </c>
      <c r="G48" s="80">
        <v>1.2966</v>
      </c>
      <c r="H48" s="81">
        <v>1.5079</v>
      </c>
      <c r="I48" s="81">
        <v>1.3771</v>
      </c>
      <c r="J48" s="82">
        <f t="shared" si="24"/>
        <v>140.8666666666667</v>
      </c>
      <c r="K48" s="82">
        <f t="shared" si="25"/>
        <v>87.200000000000017</v>
      </c>
      <c r="L48" s="82">
        <f t="shared" si="26"/>
        <v>53.666666666666679</v>
      </c>
      <c r="M48" s="80">
        <v>1.3015000000000001</v>
      </c>
      <c r="N48" s="81">
        <v>1.5138</v>
      </c>
      <c r="O48" s="81">
        <v>1.3759999999999999</v>
      </c>
      <c r="P48" s="82">
        <f t="shared" si="27"/>
        <v>141.5333333333333</v>
      </c>
      <c r="Q48" s="82">
        <f t="shared" si="28"/>
        <v>91.86666666666676</v>
      </c>
      <c r="R48" s="82">
        <f t="shared" si="29"/>
        <v>49.666666666666529</v>
      </c>
      <c r="S48" s="83">
        <f t="shared" si="30"/>
        <v>141.19999999999999</v>
      </c>
      <c r="T48" s="83">
        <f t="shared" si="31"/>
        <v>0.47140452079098483</v>
      </c>
      <c r="U48" s="83">
        <f t="shared" si="32"/>
        <v>89.533333333333388</v>
      </c>
      <c r="V48" s="83">
        <f t="shared" si="33"/>
        <v>3.2998316455372754</v>
      </c>
      <c r="W48" s="83">
        <f t="shared" si="34"/>
        <v>51.6666666666666</v>
      </c>
      <c r="X48" s="83">
        <f t="shared" si="35"/>
        <v>2.8284271247462955</v>
      </c>
      <c r="Y48" s="24">
        <v>1</v>
      </c>
      <c r="Z48" s="24">
        <v>2</v>
      </c>
      <c r="AA48" s="80">
        <v>1.3913</v>
      </c>
      <c r="AB48" s="81">
        <v>1.4570000000000001</v>
      </c>
      <c r="AC48" s="81">
        <v>1.4138999999999999</v>
      </c>
      <c r="AD48" s="82">
        <f t="shared" si="36"/>
        <v>131.40000000000018</v>
      </c>
      <c r="AE48" s="82">
        <f t="shared" si="37"/>
        <v>86.200000000000273</v>
      </c>
      <c r="AF48" s="82">
        <f t="shared" si="38"/>
        <v>45.199999999999903</v>
      </c>
      <c r="AG48" s="80">
        <v>1.4081999999999999</v>
      </c>
      <c r="AH48" s="84">
        <v>1.4711000000000001</v>
      </c>
      <c r="AI48" s="84">
        <v>1.4286000000000001</v>
      </c>
      <c r="AJ48" s="82">
        <f t="shared" si="39"/>
        <v>125.80000000000035</v>
      </c>
      <c r="AK48" s="82">
        <f t="shared" si="40"/>
        <v>84.999999999999972</v>
      </c>
      <c r="AL48" s="82">
        <f t="shared" si="41"/>
        <v>40.800000000000395</v>
      </c>
      <c r="AM48" s="83">
        <f t="shared" si="42"/>
        <v>128.60000000000025</v>
      </c>
      <c r="AN48" s="83">
        <f t="shared" si="43"/>
        <v>3.9597979746445415</v>
      </c>
      <c r="AO48" s="83">
        <f t="shared" si="44"/>
        <v>85.600000000000122</v>
      </c>
      <c r="AP48" s="83">
        <f t="shared" si="45"/>
        <v>0.84852813742407007</v>
      </c>
      <c r="AQ48" s="83">
        <f t="shared" si="46"/>
        <v>43.000000000000149</v>
      </c>
      <c r="AR48" s="83">
        <f t="shared" si="47"/>
        <v>3.1112698372204615</v>
      </c>
    </row>
    <row r="49" spans="1:44" ht="15.75" customHeight="1">
      <c r="A49" s="72">
        <v>5</v>
      </c>
      <c r="B49" s="24">
        <v>47</v>
      </c>
      <c r="C49" s="24" t="s">
        <v>54</v>
      </c>
      <c r="D49" s="24" t="s">
        <v>49</v>
      </c>
      <c r="E49" s="72">
        <v>1</v>
      </c>
      <c r="F49" s="72">
        <v>3</v>
      </c>
      <c r="G49" s="80">
        <v>1.2815000000000001</v>
      </c>
      <c r="H49" s="81">
        <v>1.5212000000000001</v>
      </c>
      <c r="I49" s="81">
        <v>1.3273999999999999</v>
      </c>
      <c r="J49" s="82">
        <f t="shared" si="24"/>
        <v>79.900000000000006</v>
      </c>
      <c r="K49" s="82">
        <f t="shared" si="25"/>
        <v>64.600000000000065</v>
      </c>
      <c r="L49" s="82">
        <f t="shared" si="26"/>
        <v>15.299999999999944</v>
      </c>
      <c r="M49" s="80">
        <v>1.2928999999999999</v>
      </c>
      <c r="N49" s="81">
        <v>1.5406</v>
      </c>
      <c r="O49" s="81">
        <v>1.3403</v>
      </c>
      <c r="P49" s="82">
        <f t="shared" si="27"/>
        <v>82.566666666666677</v>
      </c>
      <c r="Q49" s="82">
        <f t="shared" si="28"/>
        <v>66.766666666666637</v>
      </c>
      <c r="R49" s="82">
        <f t="shared" si="29"/>
        <v>15.800000000000036</v>
      </c>
      <c r="S49" s="83">
        <f t="shared" si="30"/>
        <v>81.233333333333348</v>
      </c>
      <c r="T49" s="83">
        <f t="shared" si="31"/>
        <v>1.88561808316413</v>
      </c>
      <c r="U49" s="83">
        <f t="shared" si="32"/>
        <v>65.683333333333351</v>
      </c>
      <c r="V49" s="83">
        <f t="shared" si="33"/>
        <v>1.5320646925707861</v>
      </c>
      <c r="W49" s="83">
        <f t="shared" si="34"/>
        <v>15.54999999999999</v>
      </c>
      <c r="X49" s="83">
        <f t="shared" si="35"/>
        <v>0.35355339059333907</v>
      </c>
      <c r="Y49" s="24">
        <v>1</v>
      </c>
      <c r="Z49" s="24">
        <v>1</v>
      </c>
      <c r="AA49" s="80">
        <v>1.4202999999999999</v>
      </c>
      <c r="AB49" s="81">
        <v>1.4540999999999999</v>
      </c>
      <c r="AC49" s="81">
        <v>1.4253</v>
      </c>
      <c r="AD49" s="82">
        <f t="shared" si="36"/>
        <v>33.800000000000054</v>
      </c>
      <c r="AE49" s="82">
        <f t="shared" si="37"/>
        <v>28.799999999999937</v>
      </c>
      <c r="AF49" s="82">
        <f t="shared" si="38"/>
        <v>5.0000000000001155</v>
      </c>
      <c r="AG49" s="80">
        <v>1.4161999999999999</v>
      </c>
      <c r="AH49" s="84">
        <v>1.4511000000000001</v>
      </c>
      <c r="AI49" s="84">
        <v>1.4218</v>
      </c>
      <c r="AJ49" s="82">
        <f t="shared" si="39"/>
        <v>34.900000000000155</v>
      </c>
      <c r="AK49" s="82">
        <f t="shared" si="40"/>
        <v>29.300000000000104</v>
      </c>
      <c r="AL49" s="82">
        <f t="shared" si="41"/>
        <v>5.6000000000000494</v>
      </c>
      <c r="AM49" s="83">
        <f t="shared" si="42"/>
        <v>34.350000000000108</v>
      </c>
      <c r="AN49" s="83">
        <f t="shared" si="43"/>
        <v>0.77781745930527368</v>
      </c>
      <c r="AO49" s="83">
        <f t="shared" si="44"/>
        <v>29.050000000000018</v>
      </c>
      <c r="AP49" s="83">
        <f t="shared" si="45"/>
        <v>0.35355339059339186</v>
      </c>
      <c r="AQ49" s="83">
        <f t="shared" si="46"/>
        <v>5.3000000000000824</v>
      </c>
      <c r="AR49" s="83">
        <f t="shared" si="47"/>
        <v>0.42426406871188177</v>
      </c>
    </row>
    <row r="50" spans="1:44" ht="15.75" customHeight="1">
      <c r="A50" s="72">
        <v>5</v>
      </c>
      <c r="B50" s="24">
        <v>48</v>
      </c>
      <c r="C50" s="24" t="s">
        <v>54</v>
      </c>
      <c r="D50" s="24" t="s">
        <v>57</v>
      </c>
      <c r="E50" s="72">
        <v>1</v>
      </c>
      <c r="F50" s="72">
        <v>3</v>
      </c>
      <c r="G50" s="80">
        <v>1.2869999999999999</v>
      </c>
      <c r="H50" s="81">
        <v>1.3873</v>
      </c>
      <c r="I50" s="81">
        <v>1.3309</v>
      </c>
      <c r="J50" s="82">
        <f t="shared" si="24"/>
        <v>33.433333333333351</v>
      </c>
      <c r="K50" s="82">
        <f t="shared" si="25"/>
        <v>18.8</v>
      </c>
      <c r="L50" s="82">
        <f t="shared" si="26"/>
        <v>14.633333333333351</v>
      </c>
      <c r="M50" s="80">
        <v>1.2736000000000001</v>
      </c>
      <c r="N50" s="81">
        <v>1.3853</v>
      </c>
      <c r="O50" s="81">
        <v>1.3222</v>
      </c>
      <c r="P50" s="82">
        <f t="shared" si="27"/>
        <v>37.233333333333306</v>
      </c>
      <c r="Q50" s="82">
        <f t="shared" si="28"/>
        <v>21.03333333333331</v>
      </c>
      <c r="R50" s="82">
        <f t="shared" si="29"/>
        <v>16.199999999999992</v>
      </c>
      <c r="S50" s="83">
        <f t="shared" si="30"/>
        <v>35.333333333333329</v>
      </c>
      <c r="T50" s="83">
        <f t="shared" si="31"/>
        <v>2.6870057685088486</v>
      </c>
      <c r="U50" s="83">
        <f t="shared" si="32"/>
        <v>19.916666666666657</v>
      </c>
      <c r="V50" s="83">
        <f t="shared" si="33"/>
        <v>1.5792051446499393</v>
      </c>
      <c r="W50" s="83">
        <f t="shared" si="34"/>
        <v>15.416666666666671</v>
      </c>
      <c r="X50" s="83">
        <f t="shared" si="35"/>
        <v>1.1078006238589067</v>
      </c>
      <c r="Y50" s="24">
        <v>1</v>
      </c>
      <c r="Z50" s="24">
        <v>1</v>
      </c>
      <c r="AA50" s="80">
        <v>1.4028</v>
      </c>
      <c r="AB50" s="81">
        <v>1.4317</v>
      </c>
      <c r="AC50" s="81">
        <v>1.4126000000000001</v>
      </c>
      <c r="AD50" s="82">
        <f t="shared" si="36"/>
        <v>28.899999999999928</v>
      </c>
      <c r="AE50" s="82">
        <f t="shared" si="37"/>
        <v>19.099999999999895</v>
      </c>
      <c r="AF50" s="82">
        <f t="shared" si="38"/>
        <v>9.8000000000000309</v>
      </c>
      <c r="AG50" s="80">
        <v>1.3886000000000001</v>
      </c>
      <c r="AH50" s="84">
        <v>1.4172</v>
      </c>
      <c r="AI50" s="84">
        <v>1.3976</v>
      </c>
      <c r="AJ50" s="82">
        <f t="shared" si="39"/>
        <v>28.599999999999959</v>
      </c>
      <c r="AK50" s="82">
        <f t="shared" si="40"/>
        <v>19.600000000000062</v>
      </c>
      <c r="AL50" s="82">
        <f t="shared" si="41"/>
        <v>8.999999999999897</v>
      </c>
      <c r="AM50" s="83">
        <f t="shared" si="42"/>
        <v>28.749999999999943</v>
      </c>
      <c r="AN50" s="83">
        <f t="shared" si="43"/>
        <v>0.21213203435594216</v>
      </c>
      <c r="AO50" s="83">
        <f t="shared" si="44"/>
        <v>19.34999999999998</v>
      </c>
      <c r="AP50" s="83">
        <f t="shared" si="45"/>
        <v>0.35355339059339186</v>
      </c>
      <c r="AQ50" s="83">
        <f t="shared" si="46"/>
        <v>9.3999999999999631</v>
      </c>
      <c r="AR50" s="83">
        <f t="shared" si="47"/>
        <v>0.56568542494933272</v>
      </c>
    </row>
    <row r="51" spans="1:44" ht="15.75" customHeight="1">
      <c r="A51" s="72">
        <v>5</v>
      </c>
      <c r="B51" s="24">
        <v>49</v>
      </c>
      <c r="C51" s="24" t="s">
        <v>55</v>
      </c>
      <c r="D51" s="24" t="s">
        <v>49</v>
      </c>
      <c r="E51" s="72">
        <v>1</v>
      </c>
      <c r="F51" s="72">
        <v>3</v>
      </c>
      <c r="G51" s="80">
        <v>1.3085</v>
      </c>
      <c r="H51" s="81">
        <v>1.5129999999999999</v>
      </c>
      <c r="I51" s="81">
        <v>1.345</v>
      </c>
      <c r="J51" s="82">
        <f t="shared" si="24"/>
        <v>68.166666666666643</v>
      </c>
      <c r="K51" s="82">
        <f t="shared" si="25"/>
        <v>55.999999999999972</v>
      </c>
      <c r="L51" s="82">
        <f t="shared" si="26"/>
        <v>12.166666666666659</v>
      </c>
      <c r="M51" s="80">
        <v>1.3076000000000001</v>
      </c>
      <c r="N51" s="81">
        <v>1.4962</v>
      </c>
      <c r="O51" s="81">
        <v>1.3431999999999999</v>
      </c>
      <c r="P51" s="82">
        <f t="shared" si="27"/>
        <v>62.866666666666625</v>
      </c>
      <c r="Q51" s="82">
        <f t="shared" si="28"/>
        <v>51.000000000000007</v>
      </c>
      <c r="R51" s="82">
        <f t="shared" si="29"/>
        <v>11.866666666666617</v>
      </c>
      <c r="S51" s="83">
        <f t="shared" si="30"/>
        <v>65.516666666666637</v>
      </c>
      <c r="T51" s="83">
        <f t="shared" si="31"/>
        <v>3.7476659402887149</v>
      </c>
      <c r="U51" s="83">
        <f t="shared" si="32"/>
        <v>53.499999999999986</v>
      </c>
      <c r="V51" s="83">
        <f t="shared" si="33"/>
        <v>3.5355339059327124</v>
      </c>
      <c r="W51" s="83">
        <f t="shared" si="34"/>
        <v>12.016666666666637</v>
      </c>
      <c r="X51" s="83">
        <f t="shared" si="35"/>
        <v>0.21213203435599365</v>
      </c>
      <c r="Y51" s="24">
        <v>1</v>
      </c>
      <c r="Z51" s="24">
        <v>1</v>
      </c>
      <c r="AA51" s="80">
        <v>1.4028</v>
      </c>
      <c r="AB51" s="81">
        <v>1.4443999999999999</v>
      </c>
      <c r="AC51" s="81">
        <v>1.4074</v>
      </c>
      <c r="AD51" s="82">
        <f t="shared" si="36"/>
        <v>41.599999999999859</v>
      </c>
      <c r="AE51" s="82">
        <f t="shared" si="37"/>
        <v>36.999999999999922</v>
      </c>
      <c r="AF51" s="82">
        <f t="shared" si="38"/>
        <v>4.5999999999999375</v>
      </c>
      <c r="AG51" s="80">
        <v>1.3983000000000001</v>
      </c>
      <c r="AH51" s="84">
        <v>1.4398</v>
      </c>
      <c r="AI51" s="84">
        <v>1.4031</v>
      </c>
      <c r="AJ51" s="82">
        <f t="shared" si="39"/>
        <v>41.499999999999872</v>
      </c>
      <c r="AK51" s="82">
        <f t="shared" si="40"/>
        <v>36.699999999999953</v>
      </c>
      <c r="AL51" s="82">
        <f t="shared" si="41"/>
        <v>4.7999999999999154</v>
      </c>
      <c r="AM51" s="83">
        <f t="shared" si="42"/>
        <v>41.549999999999869</v>
      </c>
      <c r="AN51" s="83">
        <f t="shared" si="43"/>
        <v>7.0710678118645703E-2</v>
      </c>
      <c r="AO51" s="83">
        <f t="shared" si="44"/>
        <v>36.849999999999937</v>
      </c>
      <c r="AP51" s="83">
        <f t="shared" si="45"/>
        <v>0.21213203435594216</v>
      </c>
      <c r="AQ51" s="83">
        <f t="shared" si="46"/>
        <v>4.6999999999999265</v>
      </c>
      <c r="AR51" s="83">
        <f t="shared" si="47"/>
        <v>0.14142135623729393</v>
      </c>
    </row>
    <row r="52" spans="1:44" ht="15.75" customHeight="1">
      <c r="A52" s="72">
        <v>5</v>
      </c>
      <c r="B52" s="24">
        <v>50</v>
      </c>
      <c r="C52" s="24" t="s">
        <v>55</v>
      </c>
      <c r="D52" s="24" t="s">
        <v>57</v>
      </c>
      <c r="E52" s="72">
        <v>1</v>
      </c>
      <c r="F52" s="72">
        <v>3</v>
      </c>
      <c r="G52" s="80">
        <v>1.2996000000000001</v>
      </c>
      <c r="H52" s="81">
        <v>1.3751</v>
      </c>
      <c r="I52" s="81">
        <v>1.3308</v>
      </c>
      <c r="J52" s="82">
        <f t="shared" si="24"/>
        <v>25.166666666666632</v>
      </c>
      <c r="K52" s="82">
        <f t="shared" si="25"/>
        <v>14.766666666666669</v>
      </c>
      <c r="L52" s="82">
        <f t="shared" si="26"/>
        <v>10.399999999999965</v>
      </c>
      <c r="M52" s="80">
        <v>1.3084</v>
      </c>
      <c r="N52" s="81">
        <v>1.3875</v>
      </c>
      <c r="O52" s="81">
        <v>1.3408</v>
      </c>
      <c r="P52" s="82">
        <f t="shared" si="27"/>
        <v>26.366666666666649</v>
      </c>
      <c r="Q52" s="82">
        <f t="shared" si="28"/>
        <v>15.566666666666654</v>
      </c>
      <c r="R52" s="82">
        <f t="shared" si="29"/>
        <v>10.799999999999995</v>
      </c>
      <c r="S52" s="83">
        <f t="shared" si="30"/>
        <v>25.766666666666641</v>
      </c>
      <c r="T52" s="83">
        <f t="shared" si="31"/>
        <v>0.84852813742386912</v>
      </c>
      <c r="U52" s="83">
        <f t="shared" si="32"/>
        <v>15.166666666666661</v>
      </c>
      <c r="V52" s="83">
        <f t="shared" si="33"/>
        <v>0.56568542494922713</v>
      </c>
      <c r="W52" s="83">
        <f t="shared" si="34"/>
        <v>10.59999999999998</v>
      </c>
      <c r="X52" s="83">
        <f t="shared" si="35"/>
        <v>0.2828427124746406</v>
      </c>
      <c r="Y52" s="24">
        <v>1</v>
      </c>
      <c r="Z52" s="24">
        <v>1</v>
      </c>
      <c r="AA52" s="80">
        <v>1.3937999999999999</v>
      </c>
      <c r="AB52" s="81">
        <v>1.4161999999999999</v>
      </c>
      <c r="AC52" s="81">
        <v>1.4009</v>
      </c>
      <c r="AD52" s="82">
        <f t="shared" si="36"/>
        <v>22.399999999999977</v>
      </c>
      <c r="AE52" s="82">
        <f t="shared" si="37"/>
        <v>15.299999999999869</v>
      </c>
      <c r="AF52" s="82">
        <f t="shared" si="38"/>
        <v>7.1000000000001062</v>
      </c>
      <c r="AG52" s="80">
        <v>1.3960999999999999</v>
      </c>
      <c r="AH52" s="84">
        <v>1.4178999999999999</v>
      </c>
      <c r="AI52" s="84">
        <v>1.4027000000000001</v>
      </c>
      <c r="AJ52" s="82">
        <f t="shared" si="39"/>
        <v>21.80000000000004</v>
      </c>
      <c r="AK52" s="82">
        <f t="shared" si="40"/>
        <v>15.19999999999988</v>
      </c>
      <c r="AL52" s="82">
        <f t="shared" si="41"/>
        <v>6.6000000000001613</v>
      </c>
      <c r="AM52" s="83">
        <f t="shared" si="42"/>
        <v>22.100000000000009</v>
      </c>
      <c r="AN52" s="83">
        <f t="shared" si="43"/>
        <v>0.42426406871188432</v>
      </c>
      <c r="AO52" s="83">
        <f t="shared" si="44"/>
        <v>15.249999999999876</v>
      </c>
      <c r="AP52" s="83">
        <f t="shared" si="45"/>
        <v>7.0710678118646966E-2</v>
      </c>
      <c r="AQ52" s="83">
        <f t="shared" si="46"/>
        <v>6.8500000000001338</v>
      </c>
      <c r="AR52" s="83">
        <f t="shared" si="47"/>
        <v>0.35355339059323482</v>
      </c>
    </row>
    <row r="53" spans="1:44" ht="15.75" customHeight="1">
      <c r="A53" s="72">
        <v>5</v>
      </c>
      <c r="B53" s="24">
        <v>51</v>
      </c>
      <c r="C53" s="24" t="s">
        <v>56</v>
      </c>
      <c r="D53" s="24" t="s">
        <v>49</v>
      </c>
      <c r="E53" s="72">
        <v>1</v>
      </c>
      <c r="F53" s="72">
        <v>3</v>
      </c>
      <c r="G53" s="80">
        <v>1.2762</v>
      </c>
      <c r="H53" s="81">
        <v>1.5521</v>
      </c>
      <c r="I53" s="81">
        <v>1.3199000000000001</v>
      </c>
      <c r="J53" s="82">
        <f t="shared" si="24"/>
        <v>91.966666666666683</v>
      </c>
      <c r="K53" s="82">
        <f t="shared" si="25"/>
        <v>77.399999999999977</v>
      </c>
      <c r="L53" s="82">
        <f t="shared" si="26"/>
        <v>14.566666666666691</v>
      </c>
      <c r="M53" s="80">
        <v>1.2821</v>
      </c>
      <c r="N53" s="81">
        <v>1.5607</v>
      </c>
      <c r="O53" s="81">
        <v>1.3257000000000001</v>
      </c>
      <c r="P53" s="82">
        <f t="shared" si="27"/>
        <v>92.866666666666646</v>
      </c>
      <c r="Q53" s="82">
        <f t="shared" si="28"/>
        <v>78.3333333333333</v>
      </c>
      <c r="R53" s="82">
        <f t="shared" si="29"/>
        <v>14.533333333333362</v>
      </c>
      <c r="S53" s="83">
        <f t="shared" si="30"/>
        <v>92.416666666666657</v>
      </c>
      <c r="T53" s="83">
        <f t="shared" si="31"/>
        <v>0.63639610306786665</v>
      </c>
      <c r="U53" s="83">
        <f t="shared" si="32"/>
        <v>77.866666666666646</v>
      </c>
      <c r="V53" s="83">
        <f t="shared" si="33"/>
        <v>0.65996632910743702</v>
      </c>
      <c r="W53" s="83">
        <f t="shared" si="34"/>
        <v>14.550000000000026</v>
      </c>
      <c r="X53" s="83">
        <f t="shared" si="35"/>
        <v>2.3570226039548989E-2</v>
      </c>
      <c r="Y53" s="24">
        <v>1</v>
      </c>
      <c r="Z53" s="24">
        <v>1</v>
      </c>
      <c r="AA53" s="80">
        <v>1.4236</v>
      </c>
      <c r="AB53" s="81">
        <v>1.4841</v>
      </c>
      <c r="AC53" s="81">
        <v>1.4294</v>
      </c>
      <c r="AD53" s="82">
        <f t="shared" si="36"/>
        <v>60.5</v>
      </c>
      <c r="AE53" s="82">
        <f t="shared" si="37"/>
        <v>54.699999999999974</v>
      </c>
      <c r="AF53" s="82">
        <f t="shared" si="38"/>
        <v>5.8000000000000274</v>
      </c>
      <c r="AG53" s="80">
        <v>1.4152</v>
      </c>
      <c r="AH53" s="84">
        <v>1.4819</v>
      </c>
      <c r="AI53" s="84">
        <v>1.4218999999999999</v>
      </c>
      <c r="AJ53" s="82">
        <f t="shared" si="39"/>
        <v>66.699999999999989</v>
      </c>
      <c r="AK53" s="82">
        <f t="shared" si="40"/>
        <v>60.000000000000057</v>
      </c>
      <c r="AL53" s="82">
        <f t="shared" si="41"/>
        <v>6.6999999999999282</v>
      </c>
      <c r="AM53" s="83">
        <f t="shared" si="42"/>
        <v>63.599999999999994</v>
      </c>
      <c r="AN53" s="83">
        <f t="shared" si="43"/>
        <v>4.384062043356586</v>
      </c>
      <c r="AO53" s="83">
        <f t="shared" si="44"/>
        <v>57.350000000000016</v>
      </c>
      <c r="AP53" s="83">
        <f t="shared" si="45"/>
        <v>3.7476659402887602</v>
      </c>
      <c r="AQ53" s="83">
        <f t="shared" si="46"/>
        <v>6.2499999999999778</v>
      </c>
      <c r="AR53" s="83">
        <f t="shared" si="47"/>
        <v>0.63639610306782268</v>
      </c>
    </row>
    <row r="54" spans="1:44" ht="15.75" customHeight="1">
      <c r="A54" s="72">
        <v>5</v>
      </c>
      <c r="B54" s="24">
        <v>52</v>
      </c>
      <c r="C54" s="24" t="s">
        <v>56</v>
      </c>
      <c r="D54" s="24" t="s">
        <v>57</v>
      </c>
      <c r="E54" s="72">
        <v>1</v>
      </c>
      <c r="F54" s="72">
        <v>3</v>
      </c>
      <c r="G54" s="80">
        <v>1.2948</v>
      </c>
      <c r="H54" s="81">
        <v>1.4033</v>
      </c>
      <c r="I54" s="81">
        <v>1.3455999999999999</v>
      </c>
      <c r="J54" s="82">
        <f t="shared" si="24"/>
        <v>36.166666666666679</v>
      </c>
      <c r="K54" s="82">
        <f t="shared" si="25"/>
        <v>19.233333333333363</v>
      </c>
      <c r="L54" s="82">
        <f t="shared" si="26"/>
        <v>16.933333333333319</v>
      </c>
      <c r="M54" s="80">
        <v>1.2712000000000001</v>
      </c>
      <c r="N54" s="81">
        <v>1.3832</v>
      </c>
      <c r="O54" s="81">
        <v>1.3236000000000001</v>
      </c>
      <c r="P54" s="82">
        <f t="shared" si="27"/>
        <v>37.333333333333293</v>
      </c>
      <c r="Q54" s="82">
        <f t="shared" si="28"/>
        <v>19.866666666666625</v>
      </c>
      <c r="R54" s="82">
        <f t="shared" si="29"/>
        <v>17.466666666666669</v>
      </c>
      <c r="S54" s="83">
        <f t="shared" si="30"/>
        <v>36.749999999999986</v>
      </c>
      <c r="T54" s="83">
        <f t="shared" si="31"/>
        <v>0.82495791138426855</v>
      </c>
      <c r="U54" s="83">
        <f t="shared" si="32"/>
        <v>19.549999999999994</v>
      </c>
      <c r="V54" s="83">
        <f t="shared" si="33"/>
        <v>0.4478342947514295</v>
      </c>
      <c r="W54" s="83">
        <f t="shared" si="34"/>
        <v>17.199999999999996</v>
      </c>
      <c r="X54" s="83">
        <f t="shared" si="35"/>
        <v>0.37712361663283656</v>
      </c>
      <c r="Y54" s="24">
        <v>1</v>
      </c>
      <c r="Z54" s="24">
        <v>1</v>
      </c>
      <c r="AA54" s="80">
        <v>1.3956</v>
      </c>
      <c r="AB54" s="81">
        <v>1.4281999999999999</v>
      </c>
      <c r="AC54" s="81">
        <v>1.4078999999999999</v>
      </c>
      <c r="AD54" s="82">
        <f t="shared" si="36"/>
        <v>32.599999999999966</v>
      </c>
      <c r="AE54" s="82">
        <f t="shared" si="37"/>
        <v>20.299999999999983</v>
      </c>
      <c r="AF54" s="82">
        <f t="shared" si="38"/>
        <v>12.299999999999978</v>
      </c>
      <c r="AG54" s="80">
        <v>1.3980999999999999</v>
      </c>
      <c r="AH54" s="84">
        <v>1.4296</v>
      </c>
      <c r="AI54" s="84">
        <v>1.4094</v>
      </c>
      <c r="AJ54" s="82">
        <f t="shared" si="39"/>
        <v>31.500000000000085</v>
      </c>
      <c r="AK54" s="82">
        <f t="shared" si="40"/>
        <v>20.199999999999996</v>
      </c>
      <c r="AL54" s="82">
        <f t="shared" si="41"/>
        <v>11.300000000000088</v>
      </c>
      <c r="AM54" s="83">
        <f t="shared" si="42"/>
        <v>32.050000000000026</v>
      </c>
      <c r="AN54" s="83">
        <f t="shared" si="43"/>
        <v>0.77781745930511781</v>
      </c>
      <c r="AO54" s="83">
        <f t="shared" si="44"/>
        <v>20.249999999999989</v>
      </c>
      <c r="AP54" s="83">
        <f t="shared" si="45"/>
        <v>7.0710678118645703E-2</v>
      </c>
      <c r="AQ54" s="83">
        <f t="shared" si="46"/>
        <v>11.800000000000033</v>
      </c>
      <c r="AR54" s="83">
        <f t="shared" si="47"/>
        <v>0.70710678118646964</v>
      </c>
    </row>
    <row r="55" spans="1:44" ht="15.75" customHeight="1">
      <c r="B55" s="24">
        <v>53</v>
      </c>
    </row>
    <row r="56" spans="1:44" ht="15.75" customHeight="1">
      <c r="B56" s="24">
        <v>54</v>
      </c>
    </row>
    <row r="57" spans="1:44" ht="15.75" customHeight="1">
      <c r="B57" s="24">
        <v>55</v>
      </c>
    </row>
    <row r="58" spans="1:44" ht="15.75" customHeight="1">
      <c r="B58" s="24">
        <v>56</v>
      </c>
    </row>
    <row r="59" spans="1:44" ht="15.75" customHeight="1">
      <c r="B59" s="24">
        <v>57</v>
      </c>
    </row>
    <row r="60" spans="1:44" ht="15.75" customHeight="1">
      <c r="B60" s="24">
        <v>58</v>
      </c>
    </row>
    <row r="61" spans="1:44" ht="15.75" customHeight="1">
      <c r="B61" s="24">
        <v>59</v>
      </c>
    </row>
    <row r="62" spans="1:44" ht="15.75" customHeight="1">
      <c r="B62" s="24">
        <v>60</v>
      </c>
    </row>
  </sheetData>
  <sortState ref="A3:AR54">
    <sortCondition ref="A3:A54"/>
    <sortCondition ref="C3:C54"/>
  </sortState>
  <mergeCells count="5">
    <mergeCell ref="F1:X1"/>
    <mergeCell ref="Y1:AR1"/>
    <mergeCell ref="A1:A2"/>
    <mergeCell ref="B1:B2"/>
    <mergeCell ref="E1:E2"/>
  </mergeCells>
  <phoneticPr fontId="1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66"/>
  <sheetViews>
    <sheetView workbookViewId="0">
      <selection activeCell="C2" sqref="C2:D2"/>
    </sheetView>
  </sheetViews>
  <sheetFormatPr defaultColWidth="14.42578125" defaultRowHeight="15.75" customHeight="1"/>
  <sheetData>
    <row r="1" spans="1:12" ht="15.75" customHeight="1">
      <c r="A1" s="127" t="s">
        <v>36</v>
      </c>
      <c r="B1" s="129" t="s">
        <v>37</v>
      </c>
      <c r="C1" s="23"/>
      <c r="D1" s="23"/>
      <c r="E1" s="134" t="s">
        <v>89</v>
      </c>
      <c r="F1" s="122"/>
      <c r="G1" s="122"/>
      <c r="H1" s="122"/>
      <c r="I1" s="122"/>
      <c r="J1" s="122"/>
      <c r="K1" s="122"/>
      <c r="L1" s="123"/>
    </row>
    <row r="2" spans="1:12" ht="12.75">
      <c r="A2" s="128"/>
      <c r="B2" s="130"/>
      <c r="C2" s="23" t="s">
        <v>38</v>
      </c>
      <c r="D2" s="23" t="s">
        <v>39</v>
      </c>
      <c r="E2" s="22" t="s">
        <v>60</v>
      </c>
      <c r="F2" s="22" t="s">
        <v>61</v>
      </c>
      <c r="G2" s="137" t="s">
        <v>62</v>
      </c>
      <c r="H2" s="123"/>
      <c r="I2" s="133" t="s">
        <v>63</v>
      </c>
      <c r="J2" s="123"/>
      <c r="K2" s="23" t="s">
        <v>64</v>
      </c>
      <c r="L2" s="23" t="s">
        <v>65</v>
      </c>
    </row>
    <row r="3" spans="1:12" ht="12.75">
      <c r="A3" s="24">
        <v>1</v>
      </c>
      <c r="B3" s="24">
        <v>1</v>
      </c>
      <c r="C3" s="9" t="s">
        <v>48</v>
      </c>
      <c r="D3" s="9" t="s">
        <v>49</v>
      </c>
      <c r="E3" s="37">
        <v>400</v>
      </c>
      <c r="F3" s="37">
        <v>1</v>
      </c>
      <c r="G3" s="38">
        <v>33.895000000000003</v>
      </c>
      <c r="H3" s="38">
        <v>45.825000000000003</v>
      </c>
      <c r="I3" s="27">
        <f t="shared" ref="I3:I34" si="0">G3*E3*F3/1000</f>
        <v>13.558000000000002</v>
      </c>
      <c r="J3" s="27">
        <f t="shared" ref="J3:J34" si="1">H3*E3*F3/1000</f>
        <v>18.329999999999998</v>
      </c>
      <c r="K3" s="28">
        <f t="shared" ref="K3:K34" si="2">AVERAGE(I3:J3)</f>
        <v>15.943999999999999</v>
      </c>
      <c r="L3" s="28">
        <f t="shared" ref="L3:L34" si="3">STDEV(I3:J3)</f>
        <v>3.3743135598222112</v>
      </c>
    </row>
    <row r="4" spans="1:12" ht="12.75">
      <c r="A4" s="24">
        <v>1</v>
      </c>
      <c r="B4" s="24">
        <v>2</v>
      </c>
      <c r="C4" s="9" t="s">
        <v>48</v>
      </c>
      <c r="D4" s="9" t="s">
        <v>57</v>
      </c>
      <c r="E4" s="37">
        <v>100</v>
      </c>
      <c r="F4" s="37">
        <v>1</v>
      </c>
      <c r="G4" s="38">
        <v>19.018999999999998</v>
      </c>
      <c r="H4" s="38">
        <v>12.102</v>
      </c>
      <c r="I4" s="27">
        <f t="shared" si="0"/>
        <v>1.9018999999999999</v>
      </c>
      <c r="J4" s="27">
        <f t="shared" si="1"/>
        <v>1.2101999999999999</v>
      </c>
      <c r="K4" s="28">
        <f t="shared" si="2"/>
        <v>1.5560499999999999</v>
      </c>
      <c r="L4" s="28">
        <f t="shared" si="3"/>
        <v>0.48910576054673544</v>
      </c>
    </row>
    <row r="5" spans="1:12" ht="12.75">
      <c r="A5" s="24">
        <v>1</v>
      </c>
      <c r="B5" s="24">
        <v>3</v>
      </c>
      <c r="C5" s="9" t="s">
        <v>51</v>
      </c>
      <c r="D5" s="9" t="s">
        <v>49</v>
      </c>
      <c r="E5" s="37">
        <v>400</v>
      </c>
      <c r="F5" s="37">
        <v>1</v>
      </c>
      <c r="G5" s="38">
        <v>29.805</v>
      </c>
      <c r="H5" s="38">
        <v>29.199000000000002</v>
      </c>
      <c r="I5" s="27">
        <f t="shared" si="0"/>
        <v>11.922000000000001</v>
      </c>
      <c r="J5" s="27">
        <f t="shared" si="1"/>
        <v>11.679600000000001</v>
      </c>
      <c r="K5" s="28">
        <f t="shared" si="2"/>
        <v>11.800800000000001</v>
      </c>
      <c r="L5" s="28">
        <f t="shared" si="3"/>
        <v>0.17140268375961909</v>
      </c>
    </row>
    <row r="6" spans="1:12" ht="12.75">
      <c r="A6" s="24">
        <v>1</v>
      </c>
      <c r="B6" s="24">
        <v>4</v>
      </c>
      <c r="C6" s="9" t="s">
        <v>51</v>
      </c>
      <c r="D6" s="9" t="s">
        <v>57</v>
      </c>
      <c r="E6" s="37">
        <v>100</v>
      </c>
      <c r="F6" s="37">
        <v>1</v>
      </c>
      <c r="G6" s="38">
        <v>11.893000000000001</v>
      </c>
      <c r="H6" s="38">
        <v>12.148999999999999</v>
      </c>
      <c r="I6" s="27">
        <f t="shared" si="0"/>
        <v>1.1893000000000002</v>
      </c>
      <c r="J6" s="27">
        <f t="shared" si="1"/>
        <v>1.2148999999999999</v>
      </c>
      <c r="K6" s="28">
        <f t="shared" si="2"/>
        <v>1.2021000000000002</v>
      </c>
      <c r="L6" s="28">
        <f t="shared" si="3"/>
        <v>1.810193359837535E-2</v>
      </c>
    </row>
    <row r="7" spans="1:12" ht="12.75">
      <c r="A7" s="24">
        <v>1</v>
      </c>
      <c r="B7" s="24">
        <v>5</v>
      </c>
      <c r="C7" s="9" t="s">
        <v>52</v>
      </c>
      <c r="D7" s="9" t="s">
        <v>53</v>
      </c>
      <c r="E7" s="37">
        <v>400</v>
      </c>
      <c r="F7" s="37">
        <v>2</v>
      </c>
      <c r="G7" s="38">
        <v>73.048000000000002</v>
      </c>
      <c r="H7" s="38">
        <v>75.545000000000002</v>
      </c>
      <c r="I7" s="27">
        <f t="shared" si="0"/>
        <v>58.438400000000001</v>
      </c>
      <c r="J7" s="27">
        <f t="shared" si="1"/>
        <v>60.436</v>
      </c>
      <c r="K7" s="28">
        <f t="shared" si="2"/>
        <v>59.437200000000004</v>
      </c>
      <c r="L7" s="28">
        <f t="shared" si="3"/>
        <v>1.4125165060982463</v>
      </c>
    </row>
    <row r="8" spans="1:12" ht="12.75">
      <c r="A8" s="56">
        <v>1</v>
      </c>
      <c r="B8" s="24">
        <v>6</v>
      </c>
      <c r="C8" s="9" t="s">
        <v>52</v>
      </c>
      <c r="D8" s="9" t="s">
        <v>57</v>
      </c>
      <c r="E8" s="37">
        <v>100</v>
      </c>
      <c r="F8" s="37">
        <v>2</v>
      </c>
      <c r="G8" s="38">
        <v>23.271999999999998</v>
      </c>
      <c r="H8" s="38">
        <v>23.893999999999998</v>
      </c>
      <c r="I8" s="27">
        <f t="shared" si="0"/>
        <v>4.6543999999999999</v>
      </c>
      <c r="J8" s="27">
        <f t="shared" si="1"/>
        <v>4.7787999999999995</v>
      </c>
      <c r="K8" s="28">
        <f t="shared" si="2"/>
        <v>4.7165999999999997</v>
      </c>
      <c r="L8" s="28">
        <f t="shared" si="3"/>
        <v>8.7964083579606236E-2</v>
      </c>
    </row>
    <row r="9" spans="1:12" ht="12.75">
      <c r="A9" s="24">
        <v>1</v>
      </c>
      <c r="B9" s="24">
        <v>7</v>
      </c>
      <c r="C9" s="9" t="s">
        <v>54</v>
      </c>
      <c r="D9" s="9" t="s">
        <v>49</v>
      </c>
      <c r="E9" s="37">
        <v>400</v>
      </c>
      <c r="F9" s="37">
        <v>1</v>
      </c>
      <c r="G9" s="38">
        <v>46.841000000000001</v>
      </c>
      <c r="H9" s="38">
        <v>37.465000000000003</v>
      </c>
      <c r="I9" s="27">
        <f t="shared" si="0"/>
        <v>18.7364</v>
      </c>
      <c r="J9" s="27">
        <f t="shared" si="1"/>
        <v>14.986000000000002</v>
      </c>
      <c r="K9" s="28">
        <f t="shared" si="2"/>
        <v>16.8612</v>
      </c>
      <c r="L9" s="28">
        <f t="shared" si="3"/>
        <v>2.651933272162033</v>
      </c>
    </row>
    <row r="10" spans="1:12" ht="12.75">
      <c r="A10" s="24">
        <v>1</v>
      </c>
      <c r="B10" s="24">
        <v>8</v>
      </c>
      <c r="C10" s="9" t="s">
        <v>54</v>
      </c>
      <c r="D10" s="9" t="s">
        <v>57</v>
      </c>
      <c r="E10" s="37">
        <v>100</v>
      </c>
      <c r="F10" s="37">
        <v>1</v>
      </c>
      <c r="G10" s="38">
        <v>11.757999999999999</v>
      </c>
      <c r="H10" s="38">
        <v>10.018000000000001</v>
      </c>
      <c r="I10" s="27">
        <f t="shared" si="0"/>
        <v>1.1758</v>
      </c>
      <c r="J10" s="27">
        <f t="shared" si="1"/>
        <v>1.0018</v>
      </c>
      <c r="K10" s="28">
        <f t="shared" si="2"/>
        <v>1.0888</v>
      </c>
      <c r="L10" s="28">
        <f t="shared" si="3"/>
        <v>0.12303657992645922</v>
      </c>
    </row>
    <row r="11" spans="1:12" ht="12.75">
      <c r="A11" s="24">
        <v>1</v>
      </c>
      <c r="B11" s="24">
        <v>9</v>
      </c>
      <c r="C11" s="9" t="s">
        <v>55</v>
      </c>
      <c r="D11" s="9" t="s">
        <v>49</v>
      </c>
      <c r="E11" s="37">
        <v>400</v>
      </c>
      <c r="F11" s="37">
        <v>1</v>
      </c>
      <c r="G11" s="38">
        <v>63.899000000000001</v>
      </c>
      <c r="H11" s="38">
        <v>56.082999999999998</v>
      </c>
      <c r="I11" s="27">
        <f t="shared" si="0"/>
        <v>25.5596</v>
      </c>
      <c r="J11" s="27">
        <f t="shared" si="1"/>
        <v>22.433199999999999</v>
      </c>
      <c r="K11" s="28">
        <f t="shared" si="2"/>
        <v>23.996400000000001</v>
      </c>
      <c r="L11" s="28">
        <f t="shared" si="3"/>
        <v>2.2106986407016223</v>
      </c>
    </row>
    <row r="12" spans="1:12" ht="12.75">
      <c r="A12" s="24">
        <v>1</v>
      </c>
      <c r="B12" s="24">
        <v>10</v>
      </c>
      <c r="C12" s="9" t="s">
        <v>55</v>
      </c>
      <c r="D12" s="9" t="s">
        <v>57</v>
      </c>
      <c r="E12" s="37">
        <v>100</v>
      </c>
      <c r="F12" s="37">
        <v>1</v>
      </c>
      <c r="G12" s="38">
        <v>14.526</v>
      </c>
      <c r="H12" s="38">
        <v>14.412000000000001</v>
      </c>
      <c r="I12" s="27">
        <f t="shared" si="0"/>
        <v>1.4525999999999999</v>
      </c>
      <c r="J12" s="27">
        <f t="shared" si="1"/>
        <v>1.4412</v>
      </c>
      <c r="K12" s="28">
        <f t="shared" si="2"/>
        <v>1.4468999999999999</v>
      </c>
      <c r="L12" s="28">
        <f t="shared" si="3"/>
        <v>8.0610173055265383E-3</v>
      </c>
    </row>
    <row r="13" spans="1:12" ht="12.75">
      <c r="A13" s="24">
        <v>1</v>
      </c>
      <c r="B13" s="24">
        <v>11</v>
      </c>
      <c r="C13" s="9" t="s">
        <v>56</v>
      </c>
      <c r="D13" s="9" t="s">
        <v>49</v>
      </c>
      <c r="E13" s="37">
        <v>400</v>
      </c>
      <c r="F13" s="37">
        <v>1</v>
      </c>
      <c r="G13" s="38">
        <v>26.468</v>
      </c>
      <c r="H13" s="38">
        <v>26.219000000000001</v>
      </c>
      <c r="I13" s="27">
        <f t="shared" si="0"/>
        <v>10.587200000000001</v>
      </c>
      <c r="J13" s="27">
        <f t="shared" si="1"/>
        <v>10.4876</v>
      </c>
      <c r="K13" s="28">
        <f t="shared" si="2"/>
        <v>10.537400000000002</v>
      </c>
      <c r="L13" s="28">
        <f t="shared" si="3"/>
        <v>7.0427835406180542E-2</v>
      </c>
    </row>
    <row r="14" spans="1:12" ht="12.75">
      <c r="A14" s="24">
        <v>1</v>
      </c>
      <c r="B14" s="24">
        <v>12</v>
      </c>
      <c r="C14" s="9" t="s">
        <v>56</v>
      </c>
      <c r="D14" s="9" t="s">
        <v>57</v>
      </c>
      <c r="E14" s="37">
        <v>100</v>
      </c>
      <c r="F14" s="37">
        <v>1</v>
      </c>
      <c r="G14" s="38">
        <v>14.372</v>
      </c>
      <c r="H14" s="38">
        <v>15.741</v>
      </c>
      <c r="I14" s="27">
        <f t="shared" si="0"/>
        <v>1.4372</v>
      </c>
      <c r="J14" s="27">
        <f t="shared" si="1"/>
        <v>1.5740999999999998</v>
      </c>
      <c r="K14" s="28">
        <f t="shared" si="2"/>
        <v>1.5056499999999999</v>
      </c>
      <c r="L14" s="28">
        <f t="shared" si="3"/>
        <v>9.6802918344438216E-2</v>
      </c>
    </row>
    <row r="15" spans="1:12" ht="12.75">
      <c r="A15" s="24">
        <v>2</v>
      </c>
      <c r="B15" s="24">
        <v>13</v>
      </c>
      <c r="C15" s="56" t="s">
        <v>54</v>
      </c>
      <c r="D15" s="32" t="s">
        <v>49</v>
      </c>
      <c r="E15" s="32">
        <v>400</v>
      </c>
      <c r="F15" s="37">
        <v>1</v>
      </c>
      <c r="G15" s="38">
        <v>86.873000000000005</v>
      </c>
      <c r="H15" s="38">
        <v>81.319000000000003</v>
      </c>
      <c r="I15" s="27">
        <f t="shared" si="0"/>
        <v>34.749200000000002</v>
      </c>
      <c r="J15" s="27">
        <f t="shared" si="1"/>
        <v>32.5276</v>
      </c>
      <c r="K15" s="28">
        <f t="shared" si="2"/>
        <v>33.638400000000004</v>
      </c>
      <c r="L15" s="28">
        <f t="shared" si="3"/>
        <v>1.5709084250840355</v>
      </c>
    </row>
    <row r="16" spans="1:12" ht="12.75">
      <c r="A16" s="24">
        <v>2</v>
      </c>
      <c r="B16" s="24">
        <v>14</v>
      </c>
      <c r="C16" s="56" t="s">
        <v>54</v>
      </c>
      <c r="D16" s="32" t="s">
        <v>57</v>
      </c>
      <c r="E16" s="32">
        <v>100</v>
      </c>
      <c r="F16" s="37">
        <v>1</v>
      </c>
      <c r="G16" s="38">
        <v>31.036000000000001</v>
      </c>
      <c r="H16" s="38">
        <v>32.353999999999999</v>
      </c>
      <c r="I16" s="27">
        <f t="shared" si="0"/>
        <v>3.1036000000000006</v>
      </c>
      <c r="J16" s="27">
        <f t="shared" si="1"/>
        <v>3.2354000000000003</v>
      </c>
      <c r="K16" s="28">
        <f t="shared" si="2"/>
        <v>3.1695000000000002</v>
      </c>
      <c r="L16" s="28">
        <f t="shared" si="3"/>
        <v>9.3196673760386747E-2</v>
      </c>
    </row>
    <row r="17" spans="1:12" ht="12.75">
      <c r="A17" s="24">
        <v>2</v>
      </c>
      <c r="B17" s="24">
        <v>15</v>
      </c>
      <c r="C17" s="56" t="s">
        <v>56</v>
      </c>
      <c r="D17" s="32" t="s">
        <v>49</v>
      </c>
      <c r="E17" s="32">
        <v>400</v>
      </c>
      <c r="F17" s="37">
        <v>1</v>
      </c>
      <c r="G17" s="38">
        <v>46.466999999999999</v>
      </c>
      <c r="H17" s="38">
        <v>44.921999999999997</v>
      </c>
      <c r="I17" s="27">
        <f t="shared" si="0"/>
        <v>18.5868</v>
      </c>
      <c r="J17" s="27">
        <f t="shared" si="1"/>
        <v>17.968799999999998</v>
      </c>
      <c r="K17" s="28">
        <f t="shared" si="2"/>
        <v>18.277799999999999</v>
      </c>
      <c r="L17" s="28">
        <f t="shared" si="3"/>
        <v>0.43699199077328787</v>
      </c>
    </row>
    <row r="18" spans="1:12" ht="12.75">
      <c r="A18" s="24">
        <v>2</v>
      </c>
      <c r="B18" s="24">
        <v>16</v>
      </c>
      <c r="C18" s="56" t="s">
        <v>56</v>
      </c>
      <c r="D18" s="32" t="s">
        <v>57</v>
      </c>
      <c r="E18" s="32">
        <v>100</v>
      </c>
      <c r="F18" s="37">
        <v>1</v>
      </c>
      <c r="G18" s="38">
        <v>30.478000000000002</v>
      </c>
      <c r="H18" s="38">
        <v>26.105</v>
      </c>
      <c r="I18" s="27">
        <f t="shared" si="0"/>
        <v>3.0478000000000001</v>
      </c>
      <c r="J18" s="27">
        <f t="shared" si="1"/>
        <v>2.6105</v>
      </c>
      <c r="K18" s="28">
        <f t="shared" si="2"/>
        <v>2.8291500000000003</v>
      </c>
      <c r="L18" s="28">
        <f t="shared" si="3"/>
        <v>0.30921779541287725</v>
      </c>
    </row>
    <row r="19" spans="1:12" ht="12.75">
      <c r="A19" s="24">
        <v>3</v>
      </c>
      <c r="B19" s="24">
        <v>13</v>
      </c>
      <c r="C19" s="9" t="s">
        <v>48</v>
      </c>
      <c r="D19" s="9" t="s">
        <v>49</v>
      </c>
      <c r="E19" s="37">
        <v>200</v>
      </c>
      <c r="F19" s="37">
        <v>1</v>
      </c>
      <c r="G19" s="38">
        <v>102.08</v>
      </c>
      <c r="H19" s="38">
        <v>102.19</v>
      </c>
      <c r="I19" s="27">
        <f t="shared" si="0"/>
        <v>20.416</v>
      </c>
      <c r="J19" s="27">
        <f t="shared" si="1"/>
        <v>20.437999999999999</v>
      </c>
      <c r="K19" s="28">
        <f t="shared" si="2"/>
        <v>20.427</v>
      </c>
      <c r="L19" s="28">
        <f t="shared" si="3"/>
        <v>1.555634918610296E-2</v>
      </c>
    </row>
    <row r="20" spans="1:12" ht="12.75">
      <c r="A20" s="24">
        <v>3</v>
      </c>
      <c r="B20" s="24">
        <v>14</v>
      </c>
      <c r="C20" s="9" t="s">
        <v>48</v>
      </c>
      <c r="D20" s="9" t="s">
        <v>57</v>
      </c>
      <c r="E20" s="37">
        <v>50</v>
      </c>
      <c r="F20" s="37">
        <v>1</v>
      </c>
      <c r="G20" s="38">
        <v>58.113</v>
      </c>
      <c r="H20" s="38">
        <v>56.152000000000001</v>
      </c>
      <c r="I20" s="27">
        <f t="shared" si="0"/>
        <v>2.9056500000000001</v>
      </c>
      <c r="J20" s="27">
        <f t="shared" si="1"/>
        <v>2.8075999999999999</v>
      </c>
      <c r="K20" s="28">
        <f t="shared" si="2"/>
        <v>2.8566250000000002</v>
      </c>
      <c r="L20" s="28">
        <f t="shared" si="3"/>
        <v>6.9331819895341124E-2</v>
      </c>
    </row>
    <row r="21" spans="1:12" ht="12.75">
      <c r="A21" s="24">
        <v>3</v>
      </c>
      <c r="B21" s="24">
        <v>15</v>
      </c>
      <c r="C21" s="9" t="s">
        <v>51</v>
      </c>
      <c r="D21" s="9" t="s">
        <v>49</v>
      </c>
      <c r="E21" s="37">
        <v>200</v>
      </c>
      <c r="F21" s="37">
        <v>1</v>
      </c>
      <c r="G21" s="38">
        <v>105.86</v>
      </c>
      <c r="H21" s="38">
        <v>106.1</v>
      </c>
      <c r="I21" s="27">
        <f t="shared" si="0"/>
        <v>21.172000000000001</v>
      </c>
      <c r="J21" s="27">
        <f t="shared" si="1"/>
        <v>21.22</v>
      </c>
      <c r="K21" s="28">
        <f t="shared" si="2"/>
        <v>21.195999999999998</v>
      </c>
      <c r="L21" s="28">
        <f t="shared" si="3"/>
        <v>3.3941125496953058E-2</v>
      </c>
    </row>
    <row r="22" spans="1:12" ht="12.75">
      <c r="A22" s="24">
        <v>3</v>
      </c>
      <c r="B22" s="24">
        <v>16</v>
      </c>
      <c r="C22" s="9" t="s">
        <v>51</v>
      </c>
      <c r="D22" s="9" t="s">
        <v>57</v>
      </c>
      <c r="E22" s="37">
        <v>50</v>
      </c>
      <c r="F22" s="37">
        <v>1</v>
      </c>
      <c r="G22" s="38">
        <v>49.601999999999997</v>
      </c>
      <c r="H22" s="38">
        <v>47.052</v>
      </c>
      <c r="I22" s="27">
        <f t="shared" si="0"/>
        <v>2.4800999999999997</v>
      </c>
      <c r="J22" s="27">
        <f t="shared" si="1"/>
        <v>2.3525999999999998</v>
      </c>
      <c r="K22" s="28">
        <f t="shared" si="2"/>
        <v>2.4163499999999996</v>
      </c>
      <c r="L22" s="28">
        <f t="shared" si="3"/>
        <v>9.0156114601284768E-2</v>
      </c>
    </row>
    <row r="23" spans="1:12" ht="12.75">
      <c r="A23" s="24">
        <v>3</v>
      </c>
      <c r="B23" s="24">
        <v>17</v>
      </c>
      <c r="C23" s="9" t="s">
        <v>52</v>
      </c>
      <c r="D23" s="9" t="s">
        <v>53</v>
      </c>
      <c r="E23" s="37">
        <v>200</v>
      </c>
      <c r="F23" s="37">
        <v>2</v>
      </c>
      <c r="G23" s="38">
        <v>183.13</v>
      </c>
      <c r="H23" s="38">
        <v>190.22</v>
      </c>
      <c r="I23" s="27">
        <f t="shared" si="0"/>
        <v>73.251999999999995</v>
      </c>
      <c r="J23" s="27">
        <f t="shared" si="1"/>
        <v>76.087999999999994</v>
      </c>
      <c r="K23" s="28">
        <f t="shared" si="2"/>
        <v>74.669999999999987</v>
      </c>
      <c r="L23" s="28">
        <f t="shared" si="3"/>
        <v>2.0053548314450476</v>
      </c>
    </row>
    <row r="24" spans="1:12" ht="12.75">
      <c r="A24" s="24">
        <v>3</v>
      </c>
      <c r="B24" s="24">
        <v>18</v>
      </c>
      <c r="C24" s="9" t="s">
        <v>52</v>
      </c>
      <c r="D24" s="9" t="s">
        <v>57</v>
      </c>
      <c r="E24" s="37">
        <v>50</v>
      </c>
      <c r="F24" s="37">
        <v>2</v>
      </c>
      <c r="G24" s="38">
        <v>97.134</v>
      </c>
      <c r="H24" s="38">
        <v>107.92</v>
      </c>
      <c r="I24" s="27">
        <f t="shared" si="0"/>
        <v>9.7134</v>
      </c>
      <c r="J24" s="27">
        <f t="shared" si="1"/>
        <v>10.792</v>
      </c>
      <c r="K24" s="28">
        <f t="shared" si="2"/>
        <v>10.252700000000001</v>
      </c>
      <c r="L24" s="28">
        <f t="shared" si="3"/>
        <v>0.76268537418781002</v>
      </c>
    </row>
    <row r="25" spans="1:12" ht="12.75">
      <c r="A25" s="24">
        <v>3</v>
      </c>
      <c r="B25" s="24">
        <v>19</v>
      </c>
      <c r="C25" s="9" t="s">
        <v>54</v>
      </c>
      <c r="D25" s="9" t="s">
        <v>49</v>
      </c>
      <c r="E25" s="37">
        <v>200</v>
      </c>
      <c r="F25" s="37">
        <v>1</v>
      </c>
      <c r="G25" s="38">
        <v>192.98</v>
      </c>
      <c r="H25" s="38">
        <v>193.96</v>
      </c>
      <c r="I25" s="27">
        <f t="shared" si="0"/>
        <v>38.595999999999997</v>
      </c>
      <c r="J25" s="27">
        <f t="shared" si="1"/>
        <v>38.792000000000002</v>
      </c>
      <c r="K25" s="28">
        <f t="shared" si="2"/>
        <v>38.694000000000003</v>
      </c>
      <c r="L25" s="28">
        <f t="shared" si="3"/>
        <v>0.1385929291125669</v>
      </c>
    </row>
    <row r="26" spans="1:12" ht="12.75">
      <c r="A26" s="24">
        <v>3</v>
      </c>
      <c r="B26" s="24">
        <v>20</v>
      </c>
      <c r="C26" s="9" t="s">
        <v>54</v>
      </c>
      <c r="D26" s="9" t="s">
        <v>57</v>
      </c>
      <c r="E26" s="37">
        <v>50</v>
      </c>
      <c r="F26" s="37">
        <v>1</v>
      </c>
      <c r="G26" s="38">
        <v>49.646999999999998</v>
      </c>
      <c r="H26" s="38">
        <v>51.786000000000001</v>
      </c>
      <c r="I26" s="27">
        <f t="shared" si="0"/>
        <v>2.4823499999999998</v>
      </c>
      <c r="J26" s="27">
        <f t="shared" si="1"/>
        <v>2.5893000000000002</v>
      </c>
      <c r="K26" s="28">
        <f t="shared" si="2"/>
        <v>2.535825</v>
      </c>
      <c r="L26" s="28">
        <f t="shared" si="3"/>
        <v>7.562507024790148E-2</v>
      </c>
    </row>
    <row r="27" spans="1:12" ht="12.75">
      <c r="A27" s="24">
        <v>3</v>
      </c>
      <c r="B27" s="24">
        <v>21</v>
      </c>
      <c r="C27" s="9" t="s">
        <v>55</v>
      </c>
      <c r="D27" s="9" t="s">
        <v>49</v>
      </c>
      <c r="E27" s="37">
        <v>200</v>
      </c>
      <c r="F27" s="37">
        <v>1</v>
      </c>
      <c r="G27" s="38">
        <v>30.699000000000002</v>
      </c>
      <c r="H27" s="38">
        <v>29.937999999999999</v>
      </c>
      <c r="I27" s="27">
        <f t="shared" si="0"/>
        <v>6.1398000000000001</v>
      </c>
      <c r="J27" s="27">
        <f t="shared" si="1"/>
        <v>5.9875999999999996</v>
      </c>
      <c r="K27" s="28">
        <f t="shared" si="2"/>
        <v>6.0636999999999999</v>
      </c>
      <c r="L27" s="28">
        <f t="shared" si="3"/>
        <v>0.10762165209659293</v>
      </c>
    </row>
    <row r="28" spans="1:12" ht="12.75">
      <c r="A28" s="24">
        <v>3</v>
      </c>
      <c r="B28" s="24">
        <v>22</v>
      </c>
      <c r="C28" s="9" t="s">
        <v>55</v>
      </c>
      <c r="D28" s="9" t="s">
        <v>57</v>
      </c>
      <c r="E28" s="37">
        <v>50</v>
      </c>
      <c r="F28" s="37">
        <v>1</v>
      </c>
      <c r="G28" s="38">
        <v>34.429000000000002</v>
      </c>
      <c r="H28" s="38">
        <v>34.625999999999998</v>
      </c>
      <c r="I28" s="27">
        <f t="shared" si="0"/>
        <v>1.7214500000000001</v>
      </c>
      <c r="J28" s="27">
        <f t="shared" si="1"/>
        <v>1.7313000000000001</v>
      </c>
      <c r="K28" s="28">
        <f t="shared" si="2"/>
        <v>1.726375</v>
      </c>
      <c r="L28" s="28">
        <f t="shared" si="3"/>
        <v>6.9650017946874332E-3</v>
      </c>
    </row>
    <row r="29" spans="1:12" ht="12.75">
      <c r="A29" s="24">
        <v>3</v>
      </c>
      <c r="B29" s="24">
        <v>23</v>
      </c>
      <c r="C29" s="9" t="s">
        <v>56</v>
      </c>
      <c r="D29" s="9" t="s">
        <v>49</v>
      </c>
      <c r="E29" s="37">
        <v>200</v>
      </c>
      <c r="F29" s="37">
        <v>1</v>
      </c>
      <c r="G29" s="38">
        <v>96.433999999999997</v>
      </c>
      <c r="H29" s="38">
        <v>95.471000000000004</v>
      </c>
      <c r="I29" s="27">
        <f t="shared" si="0"/>
        <v>19.286799999999999</v>
      </c>
      <c r="J29" s="27">
        <f t="shared" si="1"/>
        <v>19.094200000000001</v>
      </c>
      <c r="K29" s="28">
        <f t="shared" si="2"/>
        <v>19.1905</v>
      </c>
      <c r="L29" s="28">
        <f t="shared" si="3"/>
        <v>0.13618876605652819</v>
      </c>
    </row>
    <row r="30" spans="1:12" ht="12.75">
      <c r="A30" s="24">
        <v>3</v>
      </c>
      <c r="B30" s="24">
        <v>24</v>
      </c>
      <c r="C30" s="9" t="s">
        <v>56</v>
      </c>
      <c r="D30" s="9" t="s">
        <v>57</v>
      </c>
      <c r="E30" s="37">
        <v>50</v>
      </c>
      <c r="F30" s="37">
        <v>1</v>
      </c>
      <c r="G30" s="38">
        <v>41.228000000000002</v>
      </c>
      <c r="H30" s="38">
        <v>46.253</v>
      </c>
      <c r="I30" s="27">
        <f t="shared" si="0"/>
        <v>2.0613999999999999</v>
      </c>
      <c r="J30" s="27">
        <f t="shared" si="1"/>
        <v>2.3126500000000001</v>
      </c>
      <c r="K30" s="28">
        <f t="shared" si="2"/>
        <v>2.1870250000000002</v>
      </c>
      <c r="L30" s="28">
        <f t="shared" si="3"/>
        <v>0.17766057877312019</v>
      </c>
    </row>
    <row r="31" spans="1:12" ht="12.75">
      <c r="A31" s="72">
        <v>4</v>
      </c>
      <c r="B31" s="24">
        <v>25</v>
      </c>
      <c r="C31" s="9" t="s">
        <v>48</v>
      </c>
      <c r="D31" s="9" t="s">
        <v>49</v>
      </c>
      <c r="E31" s="37">
        <v>200</v>
      </c>
      <c r="F31" s="37">
        <v>1</v>
      </c>
      <c r="G31" s="113">
        <v>102.08</v>
      </c>
      <c r="H31" s="113">
        <v>102.19</v>
      </c>
      <c r="I31" s="114">
        <f t="shared" si="0"/>
        <v>20.416</v>
      </c>
      <c r="J31" s="114">
        <f t="shared" si="1"/>
        <v>20.437999999999999</v>
      </c>
      <c r="K31" s="28">
        <f t="shared" si="2"/>
        <v>20.427</v>
      </c>
      <c r="L31" s="28">
        <f t="shared" si="3"/>
        <v>1.555634918610296E-2</v>
      </c>
    </row>
    <row r="32" spans="1:12" ht="12.75">
      <c r="A32" s="72">
        <v>4</v>
      </c>
      <c r="B32" s="24">
        <v>26</v>
      </c>
      <c r="C32" s="9" t="s">
        <v>48</v>
      </c>
      <c r="D32" s="9" t="s">
        <v>57</v>
      </c>
      <c r="E32" s="37">
        <v>50</v>
      </c>
      <c r="F32" s="37">
        <v>1</v>
      </c>
      <c r="G32" s="113">
        <v>58.113</v>
      </c>
      <c r="H32" s="113">
        <v>56.152000000000001</v>
      </c>
      <c r="I32" s="114">
        <f t="shared" si="0"/>
        <v>2.9056500000000001</v>
      </c>
      <c r="J32" s="114">
        <f t="shared" si="1"/>
        <v>2.8075999999999999</v>
      </c>
      <c r="K32" s="28">
        <f t="shared" si="2"/>
        <v>2.8566250000000002</v>
      </c>
      <c r="L32" s="28">
        <f t="shared" si="3"/>
        <v>6.9331819895341124E-2</v>
      </c>
    </row>
    <row r="33" spans="1:12" ht="12.75">
      <c r="A33" s="72">
        <v>4</v>
      </c>
      <c r="B33" s="24">
        <v>27</v>
      </c>
      <c r="C33" s="9" t="s">
        <v>51</v>
      </c>
      <c r="D33" s="9" t="s">
        <v>49</v>
      </c>
      <c r="E33" s="37">
        <v>200</v>
      </c>
      <c r="F33" s="37">
        <v>1</v>
      </c>
      <c r="G33" s="113">
        <v>105.86</v>
      </c>
      <c r="H33" s="113">
        <v>106.1</v>
      </c>
      <c r="I33" s="114">
        <f t="shared" si="0"/>
        <v>21.172000000000001</v>
      </c>
      <c r="J33" s="114">
        <f t="shared" si="1"/>
        <v>21.22</v>
      </c>
      <c r="K33" s="28">
        <f t="shared" si="2"/>
        <v>21.195999999999998</v>
      </c>
      <c r="L33" s="28">
        <f t="shared" si="3"/>
        <v>3.3941125496953058E-2</v>
      </c>
    </row>
    <row r="34" spans="1:12" ht="12.75">
      <c r="A34" s="72">
        <v>4</v>
      </c>
      <c r="B34" s="24">
        <v>28</v>
      </c>
      <c r="C34" s="9" t="s">
        <v>51</v>
      </c>
      <c r="D34" s="9" t="s">
        <v>57</v>
      </c>
      <c r="E34" s="37">
        <v>50</v>
      </c>
      <c r="F34" s="37">
        <v>1</v>
      </c>
      <c r="G34" s="113">
        <v>49.601999999999997</v>
      </c>
      <c r="H34" s="113">
        <v>47.052</v>
      </c>
      <c r="I34" s="114">
        <f t="shared" si="0"/>
        <v>2.4800999999999997</v>
      </c>
      <c r="J34" s="114">
        <f t="shared" si="1"/>
        <v>2.3525999999999998</v>
      </c>
      <c r="K34" s="28">
        <f t="shared" si="2"/>
        <v>2.4163499999999996</v>
      </c>
      <c r="L34" s="28">
        <f t="shared" si="3"/>
        <v>9.0156114601284768E-2</v>
      </c>
    </row>
    <row r="35" spans="1:12" ht="15.75" customHeight="1">
      <c r="A35" s="72">
        <v>4</v>
      </c>
      <c r="B35" s="24">
        <v>29</v>
      </c>
      <c r="C35" s="24" t="s">
        <v>146</v>
      </c>
      <c r="D35" s="24" t="s">
        <v>53</v>
      </c>
      <c r="E35" s="37">
        <v>200</v>
      </c>
      <c r="F35" s="37">
        <v>1</v>
      </c>
      <c r="G35" s="74">
        <v>183.13</v>
      </c>
      <c r="H35" s="74">
        <v>190.22</v>
      </c>
      <c r="I35" s="75">
        <f t="shared" ref="I35:I66" si="4">G35*E35*F35/1000</f>
        <v>36.625999999999998</v>
      </c>
      <c r="J35" s="75">
        <f t="shared" ref="J35:J66" si="5">H35*E35*F35/1000</f>
        <v>38.043999999999997</v>
      </c>
      <c r="K35" s="76">
        <f t="shared" ref="K35:K66" si="6">AVERAGE(I35:J35)</f>
        <v>37.334999999999994</v>
      </c>
      <c r="L35" s="76">
        <f t="shared" ref="L35:L66" si="7">STDEV(I35:J35)</f>
        <v>1.0026774157225238</v>
      </c>
    </row>
    <row r="36" spans="1:12" ht="15.75" customHeight="1">
      <c r="A36" s="72">
        <v>4</v>
      </c>
      <c r="B36" s="24">
        <v>30</v>
      </c>
      <c r="C36" s="24" t="s">
        <v>146</v>
      </c>
      <c r="D36" s="24" t="s">
        <v>57</v>
      </c>
      <c r="E36" s="37">
        <v>50</v>
      </c>
      <c r="F36" s="37">
        <v>1</v>
      </c>
      <c r="G36" s="74">
        <v>97.134</v>
      </c>
      <c r="H36" s="74">
        <v>107.92</v>
      </c>
      <c r="I36" s="75">
        <f t="shared" si="4"/>
        <v>4.8567</v>
      </c>
      <c r="J36" s="75">
        <f t="shared" si="5"/>
        <v>5.3959999999999999</v>
      </c>
      <c r="K36" s="76">
        <f t="shared" si="6"/>
        <v>5.1263500000000004</v>
      </c>
      <c r="L36" s="76">
        <f t="shared" si="7"/>
        <v>0.38134268709390501</v>
      </c>
    </row>
    <row r="37" spans="1:12" ht="15.75" customHeight="1">
      <c r="A37" s="72">
        <v>4</v>
      </c>
      <c r="B37" s="24">
        <v>31</v>
      </c>
      <c r="C37" s="24" t="s">
        <v>144</v>
      </c>
      <c r="D37" s="24" t="s">
        <v>49</v>
      </c>
      <c r="E37" s="37">
        <v>200</v>
      </c>
      <c r="F37" s="37">
        <v>2</v>
      </c>
      <c r="G37" s="74">
        <v>192.98</v>
      </c>
      <c r="H37" s="74">
        <v>193.96</v>
      </c>
      <c r="I37" s="75">
        <f t="shared" si="4"/>
        <v>77.191999999999993</v>
      </c>
      <c r="J37" s="75">
        <f t="shared" si="5"/>
        <v>77.584000000000003</v>
      </c>
      <c r="K37" s="76">
        <f t="shared" si="6"/>
        <v>77.388000000000005</v>
      </c>
      <c r="L37" s="76">
        <f t="shared" si="7"/>
        <v>0.27718585822513381</v>
      </c>
    </row>
    <row r="38" spans="1:12" ht="15.75" customHeight="1">
      <c r="A38" s="72">
        <v>4</v>
      </c>
      <c r="B38" s="24">
        <v>32</v>
      </c>
      <c r="C38" s="24" t="s">
        <v>144</v>
      </c>
      <c r="D38" s="24" t="s">
        <v>57</v>
      </c>
      <c r="E38" s="37">
        <v>50</v>
      </c>
      <c r="F38" s="37">
        <v>2</v>
      </c>
      <c r="G38" s="74">
        <v>49.646999999999998</v>
      </c>
      <c r="H38" s="74">
        <v>51.786000000000001</v>
      </c>
      <c r="I38" s="75">
        <f t="shared" si="4"/>
        <v>4.9646999999999997</v>
      </c>
      <c r="J38" s="75">
        <f t="shared" si="5"/>
        <v>5.1786000000000003</v>
      </c>
      <c r="K38" s="76">
        <f t="shared" si="6"/>
        <v>5.07165</v>
      </c>
      <c r="L38" s="76">
        <f t="shared" si="7"/>
        <v>0.15125014049580296</v>
      </c>
    </row>
    <row r="39" spans="1:12" ht="15.75" customHeight="1">
      <c r="A39" s="72">
        <v>4</v>
      </c>
      <c r="B39" s="24">
        <v>33</v>
      </c>
      <c r="C39" s="24" t="s">
        <v>147</v>
      </c>
      <c r="D39" s="24" t="s">
        <v>49</v>
      </c>
      <c r="E39" s="37">
        <v>200</v>
      </c>
      <c r="F39" s="37">
        <v>1</v>
      </c>
      <c r="G39" s="74">
        <v>30.699000000000002</v>
      </c>
      <c r="H39" s="74">
        <v>29.937999999999999</v>
      </c>
      <c r="I39" s="75">
        <f t="shared" si="4"/>
        <v>6.1398000000000001</v>
      </c>
      <c r="J39" s="75">
        <f t="shared" si="5"/>
        <v>5.9875999999999996</v>
      </c>
      <c r="K39" s="76">
        <f t="shared" si="6"/>
        <v>6.0636999999999999</v>
      </c>
      <c r="L39" s="76">
        <f t="shared" si="7"/>
        <v>0.10762165209659293</v>
      </c>
    </row>
    <row r="40" spans="1:12" ht="15.75" customHeight="1">
      <c r="A40" s="72">
        <v>4</v>
      </c>
      <c r="B40" s="24">
        <v>34</v>
      </c>
      <c r="C40" s="24" t="s">
        <v>147</v>
      </c>
      <c r="D40" s="24" t="s">
        <v>57</v>
      </c>
      <c r="E40" s="37">
        <v>50</v>
      </c>
      <c r="F40" s="37">
        <v>1</v>
      </c>
      <c r="G40" s="74">
        <v>34.429000000000002</v>
      </c>
      <c r="H40" s="74">
        <v>34.625999999999998</v>
      </c>
      <c r="I40" s="75">
        <f t="shared" si="4"/>
        <v>1.7214500000000001</v>
      </c>
      <c r="J40" s="75">
        <f t="shared" si="5"/>
        <v>1.7313000000000001</v>
      </c>
      <c r="K40" s="76">
        <f t="shared" si="6"/>
        <v>1.726375</v>
      </c>
      <c r="L40" s="76">
        <f t="shared" si="7"/>
        <v>6.9650017946874332E-3</v>
      </c>
    </row>
    <row r="41" spans="1:12" ht="15.75" customHeight="1">
      <c r="A41" s="72">
        <v>4</v>
      </c>
      <c r="B41" s="24">
        <v>35</v>
      </c>
      <c r="C41" s="24" t="s">
        <v>145</v>
      </c>
      <c r="D41" s="24" t="s">
        <v>49</v>
      </c>
      <c r="E41" s="37">
        <v>200</v>
      </c>
      <c r="F41" s="37">
        <v>1</v>
      </c>
      <c r="G41" s="74">
        <v>96.433999999999997</v>
      </c>
      <c r="H41" s="74">
        <v>95.471000000000004</v>
      </c>
      <c r="I41" s="75">
        <f t="shared" si="4"/>
        <v>19.286799999999999</v>
      </c>
      <c r="J41" s="75">
        <f t="shared" si="5"/>
        <v>19.094200000000001</v>
      </c>
      <c r="K41" s="76">
        <f t="shared" si="6"/>
        <v>19.1905</v>
      </c>
      <c r="L41" s="76">
        <f t="shared" si="7"/>
        <v>0.13618876605652819</v>
      </c>
    </row>
    <row r="42" spans="1:12" ht="15.75" customHeight="1">
      <c r="A42" s="72">
        <v>4</v>
      </c>
      <c r="B42" s="24">
        <v>36</v>
      </c>
      <c r="C42" s="24" t="s">
        <v>145</v>
      </c>
      <c r="D42" s="24" t="s">
        <v>57</v>
      </c>
      <c r="E42" s="37">
        <v>50</v>
      </c>
      <c r="F42" s="37">
        <v>1</v>
      </c>
      <c r="G42" s="74">
        <v>41.228000000000002</v>
      </c>
      <c r="H42" s="74">
        <v>46.253</v>
      </c>
      <c r="I42" s="75">
        <f t="shared" si="4"/>
        <v>2.0613999999999999</v>
      </c>
      <c r="J42" s="75">
        <f t="shared" si="5"/>
        <v>2.3126500000000001</v>
      </c>
      <c r="K42" s="76">
        <f t="shared" si="6"/>
        <v>2.1870250000000002</v>
      </c>
      <c r="L42" s="76">
        <f t="shared" si="7"/>
        <v>0.17766057877312019</v>
      </c>
    </row>
    <row r="43" spans="1:12" ht="15.75" customHeight="1">
      <c r="A43" s="72">
        <v>5</v>
      </c>
      <c r="B43" s="24">
        <v>37</v>
      </c>
      <c r="C43" s="24" t="s">
        <v>149</v>
      </c>
      <c r="D43" s="24" t="s">
        <v>49</v>
      </c>
      <c r="E43" s="37">
        <v>200</v>
      </c>
      <c r="F43" s="112">
        <v>1</v>
      </c>
      <c r="G43" s="74">
        <v>141.27000000000001</v>
      </c>
      <c r="H43" s="74">
        <v>211.35</v>
      </c>
      <c r="I43" s="75">
        <f t="shared" si="4"/>
        <v>28.254000000000005</v>
      </c>
      <c r="J43" s="75">
        <f t="shared" si="5"/>
        <v>42.27</v>
      </c>
      <c r="K43" s="76">
        <f t="shared" si="6"/>
        <v>35.262</v>
      </c>
      <c r="L43" s="76">
        <f t="shared" si="7"/>
        <v>9.9108086451106647</v>
      </c>
    </row>
    <row r="44" spans="1:12" ht="15.75" customHeight="1">
      <c r="A44" s="72">
        <v>5</v>
      </c>
      <c r="B44" s="24">
        <v>38</v>
      </c>
      <c r="C44" s="24" t="s">
        <v>149</v>
      </c>
      <c r="D44" s="24" t="s">
        <v>57</v>
      </c>
      <c r="E44" s="37">
        <v>50</v>
      </c>
      <c r="F44" s="112">
        <v>1</v>
      </c>
      <c r="G44" s="74">
        <v>42.765000000000001</v>
      </c>
      <c r="H44" s="74">
        <v>43.393999999999998</v>
      </c>
      <c r="I44" s="75">
        <f t="shared" si="4"/>
        <v>2.1382500000000002</v>
      </c>
      <c r="J44" s="75">
        <f t="shared" si="5"/>
        <v>2.1696999999999997</v>
      </c>
      <c r="K44" s="76">
        <f t="shared" si="6"/>
        <v>2.153975</v>
      </c>
      <c r="L44" s="76">
        <f t="shared" si="7"/>
        <v>2.2238508268316588E-2</v>
      </c>
    </row>
    <row r="45" spans="1:12" ht="15.75" customHeight="1">
      <c r="A45" s="72">
        <v>5</v>
      </c>
      <c r="B45" s="24">
        <v>39</v>
      </c>
      <c r="C45" s="24" t="s">
        <v>148</v>
      </c>
      <c r="D45" s="24" t="s">
        <v>49</v>
      </c>
      <c r="E45" s="37">
        <v>200</v>
      </c>
      <c r="F45" s="112">
        <v>1</v>
      </c>
      <c r="G45" s="74">
        <v>91.195999999999998</v>
      </c>
      <c r="H45" s="74">
        <v>93.27</v>
      </c>
      <c r="I45" s="75">
        <f t="shared" si="4"/>
        <v>18.2392</v>
      </c>
      <c r="J45" s="75">
        <f t="shared" si="5"/>
        <v>18.654</v>
      </c>
      <c r="K45" s="76">
        <f t="shared" si="6"/>
        <v>18.4466</v>
      </c>
      <c r="L45" s="76">
        <f t="shared" si="7"/>
        <v>0.29330789283617964</v>
      </c>
    </row>
    <row r="46" spans="1:12" ht="15.75" customHeight="1">
      <c r="A46" s="72">
        <v>5</v>
      </c>
      <c r="B46" s="24">
        <v>40</v>
      </c>
      <c r="C46" s="24" t="s">
        <v>148</v>
      </c>
      <c r="D46" s="24" t="s">
        <v>57</v>
      </c>
      <c r="E46" s="37">
        <v>50</v>
      </c>
      <c r="F46" s="112">
        <v>1</v>
      </c>
      <c r="G46" s="74">
        <v>50.189</v>
      </c>
      <c r="H46" s="74">
        <v>45.203000000000003</v>
      </c>
      <c r="I46" s="75">
        <f t="shared" si="4"/>
        <v>2.5094499999999997</v>
      </c>
      <c r="J46" s="75">
        <f t="shared" si="5"/>
        <v>2.2601499999999999</v>
      </c>
      <c r="K46" s="76">
        <f t="shared" si="6"/>
        <v>2.3847999999999998</v>
      </c>
      <c r="L46" s="76">
        <f t="shared" si="7"/>
        <v>0.1762817205498062</v>
      </c>
    </row>
    <row r="47" spans="1:12" ht="15.75" customHeight="1">
      <c r="A47" s="72">
        <v>5</v>
      </c>
      <c r="B47" s="24">
        <v>41</v>
      </c>
      <c r="C47" s="24" t="s">
        <v>146</v>
      </c>
      <c r="D47" s="24" t="s">
        <v>53</v>
      </c>
      <c r="E47" s="37">
        <v>200</v>
      </c>
      <c r="F47" s="73">
        <v>2</v>
      </c>
      <c r="G47" s="74">
        <v>116.89</v>
      </c>
      <c r="H47" s="74">
        <v>113.62</v>
      </c>
      <c r="I47" s="75">
        <f t="shared" si="4"/>
        <v>46.756</v>
      </c>
      <c r="J47" s="75">
        <f t="shared" si="5"/>
        <v>45.448</v>
      </c>
      <c r="K47" s="76">
        <f t="shared" si="6"/>
        <v>46.102000000000004</v>
      </c>
      <c r="L47" s="76">
        <f t="shared" si="7"/>
        <v>0.92489566979200399</v>
      </c>
    </row>
    <row r="48" spans="1:12" ht="15.75" customHeight="1">
      <c r="A48" s="72">
        <v>5</v>
      </c>
      <c r="B48" s="24">
        <v>42</v>
      </c>
      <c r="C48" s="24" t="s">
        <v>146</v>
      </c>
      <c r="D48" s="24" t="s">
        <v>57</v>
      </c>
      <c r="E48" s="37">
        <v>50</v>
      </c>
      <c r="F48" s="73">
        <v>2</v>
      </c>
      <c r="G48" s="74">
        <v>55.604999999999997</v>
      </c>
      <c r="H48" s="74">
        <v>85.747</v>
      </c>
      <c r="I48" s="75">
        <f t="shared" si="4"/>
        <v>5.5605000000000002</v>
      </c>
      <c r="J48" s="75">
        <f t="shared" si="5"/>
        <v>8.5747</v>
      </c>
      <c r="K48" s="76">
        <f t="shared" si="6"/>
        <v>7.0676000000000005</v>
      </c>
      <c r="L48" s="76">
        <f t="shared" si="7"/>
        <v>2.1313612598524898</v>
      </c>
    </row>
    <row r="49" spans="1:12" ht="15.75" customHeight="1">
      <c r="A49" s="72">
        <v>5</v>
      </c>
      <c r="B49" s="24">
        <v>43</v>
      </c>
      <c r="C49" s="24" t="s">
        <v>151</v>
      </c>
      <c r="D49" s="24" t="s">
        <v>49</v>
      </c>
      <c r="E49" s="37">
        <v>200</v>
      </c>
      <c r="F49" s="73">
        <v>1</v>
      </c>
      <c r="G49" s="74">
        <v>90.033000000000001</v>
      </c>
      <c r="H49" s="74">
        <v>109.38</v>
      </c>
      <c r="I49" s="75">
        <f t="shared" si="4"/>
        <v>18.006599999999999</v>
      </c>
      <c r="J49" s="75">
        <f t="shared" si="5"/>
        <v>21.876000000000001</v>
      </c>
      <c r="K49" s="76">
        <f t="shared" si="6"/>
        <v>19.941299999999998</v>
      </c>
      <c r="L49" s="76">
        <f t="shared" si="7"/>
        <v>2.7360789791232287</v>
      </c>
    </row>
    <row r="50" spans="1:12" ht="15.75" customHeight="1">
      <c r="A50" s="72">
        <v>5</v>
      </c>
      <c r="B50" s="24">
        <v>44</v>
      </c>
      <c r="C50" s="24" t="s">
        <v>151</v>
      </c>
      <c r="D50" s="24" t="s">
        <v>57</v>
      </c>
      <c r="E50" s="37">
        <v>50</v>
      </c>
      <c r="F50" s="73">
        <v>1</v>
      </c>
      <c r="G50" s="74">
        <v>22.721</v>
      </c>
      <c r="H50" s="74">
        <v>31.035</v>
      </c>
      <c r="I50" s="75">
        <f t="shared" si="4"/>
        <v>1.13605</v>
      </c>
      <c r="J50" s="75">
        <f t="shared" si="5"/>
        <v>1.55175</v>
      </c>
      <c r="K50" s="76">
        <f t="shared" si="6"/>
        <v>1.3439000000000001</v>
      </c>
      <c r="L50" s="76">
        <f t="shared" si="7"/>
        <v>0.29394428893924718</v>
      </c>
    </row>
    <row r="51" spans="1:12" ht="15.75" customHeight="1">
      <c r="A51" s="72">
        <v>5</v>
      </c>
      <c r="B51" s="24">
        <v>45</v>
      </c>
      <c r="C51" s="24" t="s">
        <v>147</v>
      </c>
      <c r="D51" s="24" t="s">
        <v>49</v>
      </c>
      <c r="E51" s="37">
        <v>200</v>
      </c>
      <c r="F51" s="73">
        <v>1</v>
      </c>
      <c r="G51" s="74">
        <v>53.151000000000003</v>
      </c>
      <c r="H51" s="74">
        <v>46.786000000000001</v>
      </c>
      <c r="I51" s="75">
        <f t="shared" si="4"/>
        <v>10.6302</v>
      </c>
      <c r="J51" s="75">
        <f t="shared" si="5"/>
        <v>9.3572000000000006</v>
      </c>
      <c r="K51" s="76">
        <f t="shared" si="6"/>
        <v>9.9937000000000005</v>
      </c>
      <c r="L51" s="76">
        <f t="shared" si="7"/>
        <v>0.90014693245047483</v>
      </c>
    </row>
    <row r="52" spans="1:12" ht="15.75" customHeight="1">
      <c r="A52" s="72">
        <v>5</v>
      </c>
      <c r="B52" s="24">
        <v>46</v>
      </c>
      <c r="C52" s="24" t="s">
        <v>147</v>
      </c>
      <c r="D52" s="24" t="s">
        <v>57</v>
      </c>
      <c r="E52" s="37">
        <v>50</v>
      </c>
      <c r="F52" s="73">
        <v>1</v>
      </c>
      <c r="G52" s="74">
        <v>30.878</v>
      </c>
      <c r="H52" s="74">
        <v>27.24</v>
      </c>
      <c r="I52" s="75">
        <f t="shared" si="4"/>
        <v>1.5439000000000001</v>
      </c>
      <c r="J52" s="75">
        <f t="shared" si="5"/>
        <v>1.3620000000000001</v>
      </c>
      <c r="K52" s="76">
        <f t="shared" si="6"/>
        <v>1.45295</v>
      </c>
      <c r="L52" s="76">
        <f t="shared" si="7"/>
        <v>0.12862272349783296</v>
      </c>
    </row>
    <row r="53" spans="1:12" ht="15.75" customHeight="1">
      <c r="A53" s="72">
        <v>5</v>
      </c>
      <c r="B53" s="24">
        <v>47</v>
      </c>
      <c r="C53" s="24" t="s">
        <v>150</v>
      </c>
      <c r="D53" s="24" t="s">
        <v>49</v>
      </c>
      <c r="E53" s="37">
        <v>200</v>
      </c>
      <c r="F53" s="73">
        <v>1</v>
      </c>
      <c r="G53" s="74">
        <v>79.691000000000003</v>
      </c>
      <c r="H53" s="74">
        <v>92.850999999999999</v>
      </c>
      <c r="I53" s="75">
        <f t="shared" si="4"/>
        <v>15.9382</v>
      </c>
      <c r="J53" s="75">
        <f t="shared" si="5"/>
        <v>18.5702</v>
      </c>
      <c r="K53" s="76">
        <f t="shared" si="6"/>
        <v>17.254200000000001</v>
      </c>
      <c r="L53" s="76">
        <f t="shared" si="7"/>
        <v>1.8611050480829929</v>
      </c>
    </row>
    <row r="54" spans="1:12" ht="15.75" customHeight="1">
      <c r="A54" s="72">
        <v>5</v>
      </c>
      <c r="B54" s="24">
        <v>48</v>
      </c>
      <c r="C54" s="24" t="s">
        <v>150</v>
      </c>
      <c r="D54" s="24" t="s">
        <v>57</v>
      </c>
      <c r="E54" s="37">
        <v>50</v>
      </c>
      <c r="F54" s="73">
        <v>1</v>
      </c>
      <c r="G54" s="74">
        <v>14.582000000000001</v>
      </c>
      <c r="H54" s="74">
        <v>17.423999999999999</v>
      </c>
      <c r="I54" s="75">
        <f t="shared" si="4"/>
        <v>0.72909999999999997</v>
      </c>
      <c r="J54" s="75">
        <f t="shared" si="5"/>
        <v>0.87119999999999997</v>
      </c>
      <c r="K54" s="76">
        <f t="shared" si="6"/>
        <v>0.80014999999999992</v>
      </c>
      <c r="L54" s="76">
        <f t="shared" si="7"/>
        <v>0.1004798736066084</v>
      </c>
    </row>
    <row r="55" spans="1:12" ht="15.75" customHeight="1">
      <c r="A55" s="72">
        <v>5</v>
      </c>
      <c r="B55" s="24">
        <v>49</v>
      </c>
      <c r="C55" s="24" t="s">
        <v>149</v>
      </c>
      <c r="D55" s="24" t="s">
        <v>49</v>
      </c>
      <c r="E55" s="112">
        <v>100</v>
      </c>
      <c r="F55" s="73">
        <v>1</v>
      </c>
      <c r="G55" s="74">
        <v>309.67</v>
      </c>
      <c r="H55" s="74">
        <v>258.08999999999997</v>
      </c>
      <c r="I55" s="75">
        <f t="shared" si="4"/>
        <v>30.966999999999999</v>
      </c>
      <c r="J55" s="75">
        <f t="shared" si="5"/>
        <v>25.808999999999997</v>
      </c>
      <c r="K55" s="76">
        <f t="shared" si="6"/>
        <v>28.387999999999998</v>
      </c>
      <c r="L55" s="76">
        <f t="shared" si="7"/>
        <v>3.6472567773602131</v>
      </c>
    </row>
    <row r="56" spans="1:12" ht="15.75" customHeight="1">
      <c r="A56" s="72">
        <v>5</v>
      </c>
      <c r="B56" s="24">
        <v>50</v>
      </c>
      <c r="C56" s="24" t="s">
        <v>149</v>
      </c>
      <c r="D56" s="24" t="s">
        <v>57</v>
      </c>
      <c r="E56" s="112">
        <v>50</v>
      </c>
      <c r="F56" s="73">
        <v>1</v>
      </c>
      <c r="G56" s="74">
        <v>69.846000000000004</v>
      </c>
      <c r="H56" s="74">
        <v>65.233999999999995</v>
      </c>
      <c r="I56" s="75">
        <f t="shared" si="4"/>
        <v>3.4923000000000002</v>
      </c>
      <c r="J56" s="75">
        <f t="shared" si="5"/>
        <v>3.2616999999999998</v>
      </c>
      <c r="K56" s="76">
        <f t="shared" si="6"/>
        <v>3.3769999999999998</v>
      </c>
      <c r="L56" s="76">
        <f t="shared" si="7"/>
        <v>0.16305882374161812</v>
      </c>
    </row>
    <row r="57" spans="1:12" ht="15.75" customHeight="1">
      <c r="A57" s="72">
        <v>5</v>
      </c>
      <c r="B57" s="24">
        <v>51</v>
      </c>
      <c r="C57" s="24" t="s">
        <v>148</v>
      </c>
      <c r="D57" s="24" t="s">
        <v>49</v>
      </c>
      <c r="E57" s="112">
        <v>100</v>
      </c>
      <c r="F57" s="73">
        <v>1</v>
      </c>
      <c r="G57" s="74">
        <v>195.96</v>
      </c>
      <c r="H57" s="74">
        <v>187.12</v>
      </c>
      <c r="I57" s="75">
        <f t="shared" si="4"/>
        <v>19.596</v>
      </c>
      <c r="J57" s="75">
        <f t="shared" si="5"/>
        <v>18.712</v>
      </c>
      <c r="K57" s="76">
        <f t="shared" si="6"/>
        <v>19.154</v>
      </c>
      <c r="L57" s="76">
        <f t="shared" si="7"/>
        <v>0.62508239456890824</v>
      </c>
    </row>
    <row r="58" spans="1:12" ht="15.75" customHeight="1">
      <c r="A58" s="72">
        <v>5</v>
      </c>
      <c r="B58" s="24">
        <v>52</v>
      </c>
      <c r="C58" s="24" t="s">
        <v>148</v>
      </c>
      <c r="D58" s="24" t="s">
        <v>57</v>
      </c>
      <c r="E58" s="112">
        <v>50</v>
      </c>
      <c r="F58" s="73">
        <v>1</v>
      </c>
      <c r="G58" s="74">
        <v>55.317999999999998</v>
      </c>
      <c r="H58" s="74">
        <v>37.363999999999997</v>
      </c>
      <c r="I58" s="75">
        <f t="shared" si="4"/>
        <v>2.7659000000000002</v>
      </c>
      <c r="J58" s="75">
        <f t="shared" si="5"/>
        <v>1.8681999999999999</v>
      </c>
      <c r="K58" s="76">
        <f t="shared" si="6"/>
        <v>2.3170500000000001</v>
      </c>
      <c r="L58" s="76">
        <f t="shared" si="7"/>
        <v>0.63476975747116504</v>
      </c>
    </row>
    <row r="59" spans="1:12" ht="15.75" customHeight="1">
      <c r="A59" s="72">
        <v>5</v>
      </c>
      <c r="B59" s="24">
        <v>53</v>
      </c>
      <c r="C59" s="24" t="s">
        <v>146</v>
      </c>
      <c r="D59" s="24" t="s">
        <v>53</v>
      </c>
      <c r="E59" s="73">
        <v>100</v>
      </c>
      <c r="F59" s="73">
        <v>2</v>
      </c>
      <c r="G59" s="74">
        <v>268.62</v>
      </c>
      <c r="H59" s="74">
        <v>321.04000000000002</v>
      </c>
      <c r="I59" s="75">
        <f t="shared" si="4"/>
        <v>53.723999999999997</v>
      </c>
      <c r="J59" s="75">
        <f t="shared" si="5"/>
        <v>64.208000000000013</v>
      </c>
      <c r="K59" s="76">
        <f t="shared" si="6"/>
        <v>58.966000000000008</v>
      </c>
      <c r="L59" s="76">
        <f t="shared" si="7"/>
        <v>7.4133074939597758</v>
      </c>
    </row>
    <row r="60" spans="1:12" ht="15.75" customHeight="1">
      <c r="A60" s="72">
        <v>5</v>
      </c>
      <c r="B60" s="24">
        <v>54</v>
      </c>
      <c r="C60" s="24" t="s">
        <v>146</v>
      </c>
      <c r="D60" s="24" t="s">
        <v>57</v>
      </c>
      <c r="E60" s="73">
        <v>50</v>
      </c>
      <c r="F60" s="73">
        <v>2</v>
      </c>
      <c r="G60" s="74">
        <v>86.524000000000001</v>
      </c>
      <c r="H60" s="74">
        <v>69.843000000000004</v>
      </c>
      <c r="I60" s="75">
        <f t="shared" si="4"/>
        <v>8.6524000000000001</v>
      </c>
      <c r="J60" s="75">
        <f t="shared" si="5"/>
        <v>6.9843000000000002</v>
      </c>
      <c r="K60" s="76">
        <f t="shared" si="6"/>
        <v>7.8183500000000006</v>
      </c>
      <c r="L60" s="76">
        <f t="shared" si="7"/>
        <v>1.1795248216972734</v>
      </c>
    </row>
    <row r="61" spans="1:12" ht="15.75" customHeight="1">
      <c r="A61" s="72">
        <v>5</v>
      </c>
      <c r="B61" s="24">
        <v>55</v>
      </c>
      <c r="C61" s="24" t="s">
        <v>151</v>
      </c>
      <c r="D61" s="24" t="s">
        <v>49</v>
      </c>
      <c r="E61" s="73">
        <v>100</v>
      </c>
      <c r="F61" s="73">
        <v>1</v>
      </c>
      <c r="G61" s="74">
        <v>230.6</v>
      </c>
      <c r="H61" s="74">
        <v>188.03</v>
      </c>
      <c r="I61" s="75">
        <f t="shared" si="4"/>
        <v>23.06</v>
      </c>
      <c r="J61" s="75">
        <f t="shared" si="5"/>
        <v>18.803000000000001</v>
      </c>
      <c r="K61" s="76">
        <f t="shared" si="6"/>
        <v>20.9315</v>
      </c>
      <c r="L61" s="76">
        <f t="shared" si="7"/>
        <v>3.0101535675111379</v>
      </c>
    </row>
    <row r="62" spans="1:12" ht="15.75" customHeight="1">
      <c r="A62" s="72">
        <v>5</v>
      </c>
      <c r="B62" s="24">
        <v>56</v>
      </c>
      <c r="C62" s="24" t="s">
        <v>151</v>
      </c>
      <c r="D62" s="24" t="s">
        <v>57</v>
      </c>
      <c r="E62" s="73">
        <v>50</v>
      </c>
      <c r="F62" s="73">
        <v>1</v>
      </c>
      <c r="G62" s="74">
        <v>37.816000000000003</v>
      </c>
      <c r="H62" s="74">
        <v>31.844999999999999</v>
      </c>
      <c r="I62" s="75">
        <f t="shared" si="4"/>
        <v>1.8908000000000003</v>
      </c>
      <c r="J62" s="75">
        <f t="shared" si="5"/>
        <v>1.5922499999999999</v>
      </c>
      <c r="K62" s="76">
        <f t="shared" si="6"/>
        <v>1.7415250000000002</v>
      </c>
      <c r="L62" s="76">
        <f t="shared" si="7"/>
        <v>0.211106729523244</v>
      </c>
    </row>
    <row r="63" spans="1:12" ht="15.75" customHeight="1">
      <c r="A63" s="72">
        <v>5</v>
      </c>
      <c r="B63" s="24">
        <v>57</v>
      </c>
      <c r="C63" s="24" t="s">
        <v>147</v>
      </c>
      <c r="D63" s="24" t="s">
        <v>49</v>
      </c>
      <c r="E63" s="73">
        <v>100</v>
      </c>
      <c r="F63" s="73">
        <v>1</v>
      </c>
      <c r="G63" s="74">
        <v>77.567999999999998</v>
      </c>
      <c r="H63" s="74">
        <v>73.936999999999998</v>
      </c>
      <c r="I63" s="75">
        <f t="shared" si="4"/>
        <v>7.7568000000000001</v>
      </c>
      <c r="J63" s="75">
        <f t="shared" si="5"/>
        <v>7.3936999999999999</v>
      </c>
      <c r="K63" s="76">
        <f t="shared" si="6"/>
        <v>7.5752500000000005</v>
      </c>
      <c r="L63" s="76">
        <f t="shared" si="7"/>
        <v>0.25675047224883557</v>
      </c>
    </row>
    <row r="64" spans="1:12" ht="15.75" customHeight="1">
      <c r="A64" s="72">
        <v>5</v>
      </c>
      <c r="B64" s="24">
        <v>58</v>
      </c>
      <c r="C64" s="24" t="s">
        <v>147</v>
      </c>
      <c r="D64" s="24" t="s">
        <v>57</v>
      </c>
      <c r="E64" s="73">
        <v>50</v>
      </c>
      <c r="F64" s="73">
        <v>1</v>
      </c>
      <c r="G64" s="74">
        <v>26.667999999999999</v>
      </c>
      <c r="H64" s="74">
        <v>26.401</v>
      </c>
      <c r="I64" s="75">
        <f t="shared" si="4"/>
        <v>1.3333999999999999</v>
      </c>
      <c r="J64" s="75">
        <f t="shared" si="5"/>
        <v>1.3200499999999999</v>
      </c>
      <c r="K64" s="76">
        <f t="shared" si="6"/>
        <v>1.3267249999999999</v>
      </c>
      <c r="L64" s="76">
        <f t="shared" si="7"/>
        <v>9.4398755288403902E-3</v>
      </c>
    </row>
    <row r="65" spans="1:12" ht="15.75" customHeight="1">
      <c r="A65" s="72">
        <v>5</v>
      </c>
      <c r="B65" s="24">
        <v>59</v>
      </c>
      <c r="C65" s="24" t="s">
        <v>150</v>
      </c>
      <c r="D65" s="24" t="s">
        <v>49</v>
      </c>
      <c r="E65" s="73">
        <v>100</v>
      </c>
      <c r="F65" s="73">
        <v>1</v>
      </c>
      <c r="G65" s="74">
        <v>159.41</v>
      </c>
      <c r="H65" s="74">
        <v>149.19</v>
      </c>
      <c r="I65" s="75">
        <f t="shared" si="4"/>
        <v>15.941000000000001</v>
      </c>
      <c r="J65" s="75">
        <f t="shared" si="5"/>
        <v>14.919</v>
      </c>
      <c r="K65" s="76">
        <f t="shared" si="6"/>
        <v>15.43</v>
      </c>
      <c r="L65" s="76">
        <f t="shared" si="7"/>
        <v>0.72266313037265184</v>
      </c>
    </row>
    <row r="66" spans="1:12" ht="15.75" customHeight="1">
      <c r="A66" s="72">
        <v>5</v>
      </c>
      <c r="B66" s="24">
        <v>60</v>
      </c>
      <c r="C66" s="24" t="s">
        <v>150</v>
      </c>
      <c r="D66" s="24" t="s">
        <v>57</v>
      </c>
      <c r="E66" s="73">
        <v>50</v>
      </c>
      <c r="F66" s="73">
        <v>1</v>
      </c>
      <c r="G66" s="74">
        <v>35.481000000000002</v>
      </c>
      <c r="H66" s="74">
        <v>34.671999999999997</v>
      </c>
      <c r="I66" s="75">
        <f t="shared" si="4"/>
        <v>1.7740500000000001</v>
      </c>
      <c r="J66" s="75">
        <f t="shared" si="5"/>
        <v>1.7335999999999998</v>
      </c>
      <c r="K66" s="76">
        <f t="shared" si="6"/>
        <v>1.753825</v>
      </c>
      <c r="L66" s="76">
        <f t="shared" si="7"/>
        <v>2.8602469298996073E-2</v>
      </c>
    </row>
  </sheetData>
  <sortState ref="A3:L66">
    <sortCondition ref="A3:A66"/>
    <sortCondition ref="C3:C66"/>
  </sortState>
  <mergeCells count="5">
    <mergeCell ref="A1:A2"/>
    <mergeCell ref="B1:B2"/>
    <mergeCell ref="E1:L1"/>
    <mergeCell ref="G2:H2"/>
    <mergeCell ref="I2:J2"/>
  </mergeCells>
  <phoneticPr fontId="1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54"/>
  <sheetViews>
    <sheetView workbookViewId="0">
      <selection activeCell="D2" sqref="C2:D2"/>
    </sheetView>
  </sheetViews>
  <sheetFormatPr defaultColWidth="14.42578125" defaultRowHeight="15.75" customHeight="1"/>
  <sheetData>
    <row r="1" spans="1:15" ht="15.75" customHeight="1">
      <c r="A1" s="129" t="s">
        <v>36</v>
      </c>
      <c r="B1" s="129" t="s">
        <v>37</v>
      </c>
      <c r="C1" s="23"/>
      <c r="D1" s="23"/>
      <c r="E1" s="129" t="s">
        <v>61</v>
      </c>
      <c r="F1" s="134" t="s">
        <v>90</v>
      </c>
      <c r="G1" s="122"/>
      <c r="H1" s="122"/>
      <c r="I1" s="122"/>
      <c r="J1" s="122"/>
      <c r="K1" s="122"/>
      <c r="L1" s="122"/>
      <c r="M1" s="122"/>
      <c r="N1" s="123"/>
    </row>
    <row r="2" spans="1:15" ht="12.75">
      <c r="A2" s="130"/>
      <c r="B2" s="130"/>
      <c r="C2" s="23" t="s">
        <v>38</v>
      </c>
      <c r="D2" s="23" t="s">
        <v>39</v>
      </c>
      <c r="E2" s="130"/>
      <c r="F2" s="22" t="s">
        <v>42</v>
      </c>
      <c r="G2" s="8" t="s">
        <v>91</v>
      </c>
      <c r="H2" s="8" t="s">
        <v>92</v>
      </c>
      <c r="I2" s="8" t="s">
        <v>93</v>
      </c>
      <c r="J2" s="8" t="s">
        <v>94</v>
      </c>
      <c r="K2" s="8" t="s">
        <v>95</v>
      </c>
      <c r="L2" s="8" t="s">
        <v>96</v>
      </c>
      <c r="M2" s="23" t="s">
        <v>97</v>
      </c>
      <c r="N2" s="23" t="s">
        <v>98</v>
      </c>
      <c r="O2" s="1" t="s">
        <v>99</v>
      </c>
    </row>
    <row r="3" spans="1:15" ht="12.75">
      <c r="A3" s="8">
        <v>1</v>
      </c>
      <c r="B3" s="8">
        <v>1</v>
      </c>
      <c r="C3" s="9" t="s">
        <v>48</v>
      </c>
      <c r="D3" s="9" t="s">
        <v>49</v>
      </c>
      <c r="E3" s="37">
        <v>1</v>
      </c>
      <c r="F3" s="9">
        <v>2</v>
      </c>
      <c r="G3" s="53">
        <v>1.3270999999999999</v>
      </c>
      <c r="H3" s="53">
        <v>1.3118000000000001</v>
      </c>
      <c r="I3" s="53">
        <v>1.3493999999999999</v>
      </c>
      <c r="J3" s="53">
        <v>1.3349</v>
      </c>
      <c r="K3" s="54">
        <f t="shared" ref="K3:K34" si="0">(I3-G3)/F3*$E3*1000</f>
        <v>11.149999999999993</v>
      </c>
      <c r="L3" s="54">
        <f t="shared" ref="L3:L34" si="1">(J3-H3)/F3*$E3*1000</f>
        <v>11.549999999999949</v>
      </c>
      <c r="M3" s="55">
        <f t="shared" ref="M3:M34" si="2">AVERAGE(K3:L3)</f>
        <v>11.349999999999971</v>
      </c>
      <c r="N3" s="55">
        <f t="shared" ref="N3:N34" si="3">STDEV(K3:L3)</f>
        <v>0.28284271247458787</v>
      </c>
    </row>
    <row r="4" spans="1:15" ht="12.75">
      <c r="A4" s="8">
        <v>1</v>
      </c>
      <c r="B4" s="8">
        <v>2</v>
      </c>
      <c r="C4" s="9" t="s">
        <v>48</v>
      </c>
      <c r="D4" s="9" t="s">
        <v>57</v>
      </c>
      <c r="E4" s="37">
        <v>1</v>
      </c>
      <c r="F4" s="9">
        <v>2</v>
      </c>
      <c r="G4" s="53">
        <v>1.3206</v>
      </c>
      <c r="H4" s="53">
        <v>1.3203</v>
      </c>
      <c r="I4" s="53">
        <v>1.3234999999999999</v>
      </c>
      <c r="J4" s="53">
        <v>1.3236000000000001</v>
      </c>
      <c r="K4" s="54">
        <f t="shared" si="0"/>
        <v>1.4499999999999513</v>
      </c>
      <c r="L4" s="54">
        <f t="shared" si="1"/>
        <v>1.6500000000000403</v>
      </c>
      <c r="M4" s="55">
        <f t="shared" si="2"/>
        <v>1.5499999999999958</v>
      </c>
      <c r="N4" s="55">
        <f t="shared" si="3"/>
        <v>0.14142135623737243</v>
      </c>
    </row>
    <row r="5" spans="1:15" ht="12.75">
      <c r="A5" s="8">
        <v>1</v>
      </c>
      <c r="B5" s="8">
        <v>3</v>
      </c>
      <c r="C5" s="9" t="s">
        <v>51</v>
      </c>
      <c r="D5" s="56" t="s">
        <v>49</v>
      </c>
      <c r="E5" s="37">
        <v>1</v>
      </c>
      <c r="F5" s="9">
        <v>2</v>
      </c>
      <c r="G5" s="53">
        <v>1.3272999999999999</v>
      </c>
      <c r="H5" s="53">
        <v>1.3027</v>
      </c>
      <c r="I5" s="53">
        <v>1.3594999999999999</v>
      </c>
      <c r="J5" s="53">
        <v>1.3358000000000001</v>
      </c>
      <c r="K5" s="54">
        <f t="shared" si="0"/>
        <v>16.100000000000001</v>
      </c>
      <c r="L5" s="54">
        <f t="shared" si="1"/>
        <v>16.550000000000065</v>
      </c>
      <c r="M5" s="55">
        <f t="shared" si="2"/>
        <v>16.325000000000031</v>
      </c>
      <c r="N5" s="55">
        <f t="shared" si="3"/>
        <v>0.31819805153399111</v>
      </c>
    </row>
    <row r="6" spans="1:15" ht="12.75">
      <c r="A6" s="8">
        <v>1</v>
      </c>
      <c r="B6" s="24">
        <v>4</v>
      </c>
      <c r="C6" s="9" t="s">
        <v>51</v>
      </c>
      <c r="D6" s="9" t="s">
        <v>57</v>
      </c>
      <c r="E6" s="37">
        <v>1</v>
      </c>
      <c r="F6" s="9">
        <v>2</v>
      </c>
      <c r="G6" s="53">
        <v>1.3302</v>
      </c>
      <c r="H6" s="53">
        <v>1.3267</v>
      </c>
      <c r="I6" s="53">
        <v>1.3314999999999999</v>
      </c>
      <c r="J6" s="53">
        <v>1.3298000000000001</v>
      </c>
      <c r="K6" s="54">
        <f t="shared" si="0"/>
        <v>0.64999999999992841</v>
      </c>
      <c r="L6" s="54">
        <f t="shared" si="1"/>
        <v>1.5500000000000513</v>
      </c>
      <c r="M6" s="55">
        <f t="shared" si="2"/>
        <v>1.0999999999999899</v>
      </c>
      <c r="N6" s="55">
        <f t="shared" si="3"/>
        <v>0.63639610306797989</v>
      </c>
    </row>
    <row r="7" spans="1:15" ht="12.75">
      <c r="A7" s="8">
        <v>1</v>
      </c>
      <c r="B7" s="24">
        <v>5</v>
      </c>
      <c r="C7" s="9" t="s">
        <v>52</v>
      </c>
      <c r="D7" s="24" t="s">
        <v>53</v>
      </c>
      <c r="E7" s="37">
        <v>2</v>
      </c>
      <c r="F7" s="9">
        <v>2</v>
      </c>
      <c r="G7" s="53">
        <v>1.323</v>
      </c>
      <c r="H7" s="53">
        <v>1.3186</v>
      </c>
      <c r="I7" s="53">
        <v>1.3449</v>
      </c>
      <c r="J7" s="53">
        <v>1.3389</v>
      </c>
      <c r="K7" s="54">
        <f t="shared" si="0"/>
        <v>21.900000000000031</v>
      </c>
      <c r="L7" s="54">
        <f t="shared" si="1"/>
        <v>20.299999999999983</v>
      </c>
      <c r="M7" s="55">
        <f t="shared" si="2"/>
        <v>21.100000000000009</v>
      </c>
      <c r="N7" s="55">
        <f t="shared" si="3"/>
        <v>1.1313708498985098</v>
      </c>
    </row>
    <row r="8" spans="1:15" ht="12.75">
      <c r="A8" s="56">
        <v>1</v>
      </c>
      <c r="B8" s="24">
        <v>6</v>
      </c>
      <c r="C8" s="56" t="s">
        <v>52</v>
      </c>
      <c r="D8" s="9" t="s">
        <v>57</v>
      </c>
      <c r="E8" s="57">
        <v>2</v>
      </c>
      <c r="F8" s="9">
        <v>2</v>
      </c>
      <c r="G8" s="53">
        <v>1.32</v>
      </c>
      <c r="H8" s="53">
        <v>1.3166</v>
      </c>
      <c r="I8" s="53">
        <v>1.3240000000000001</v>
      </c>
      <c r="J8" s="53">
        <v>1.3221000000000001</v>
      </c>
      <c r="K8" s="54">
        <f t="shared" si="0"/>
        <v>4.0000000000000036</v>
      </c>
      <c r="L8" s="54">
        <f t="shared" si="1"/>
        <v>5.5000000000000604</v>
      </c>
      <c r="M8" s="55">
        <f t="shared" si="2"/>
        <v>4.750000000000032</v>
      </c>
      <c r="N8" s="55">
        <f t="shared" si="3"/>
        <v>1.0606601717798614</v>
      </c>
    </row>
    <row r="9" spans="1:15" ht="12.75">
      <c r="A9" s="8">
        <v>1</v>
      </c>
      <c r="B9" s="24">
        <v>7</v>
      </c>
      <c r="C9" s="9" t="s">
        <v>54</v>
      </c>
      <c r="D9" s="9" t="s">
        <v>49</v>
      </c>
      <c r="E9" s="37">
        <v>1</v>
      </c>
      <c r="F9" s="9">
        <v>2</v>
      </c>
      <c r="G9" s="53">
        <v>1.3202</v>
      </c>
      <c r="H9" s="53">
        <v>1.3220000000000001</v>
      </c>
      <c r="I9" s="53">
        <v>1.3602000000000001</v>
      </c>
      <c r="J9" s="53">
        <v>1.3619000000000001</v>
      </c>
      <c r="K9" s="54">
        <f t="shared" si="0"/>
        <v>20.000000000000018</v>
      </c>
      <c r="L9" s="54">
        <f t="shared" si="1"/>
        <v>19.950000000000024</v>
      </c>
      <c r="M9" s="55">
        <f t="shared" si="2"/>
        <v>19.975000000000023</v>
      </c>
      <c r="N9" s="55">
        <f t="shared" si="3"/>
        <v>3.5355339059322852E-2</v>
      </c>
      <c r="O9" s="58">
        <v>0.86343612334801767</v>
      </c>
    </row>
    <row r="10" spans="1:15" ht="12.75">
      <c r="A10" s="8">
        <v>1</v>
      </c>
      <c r="B10" s="24">
        <v>8</v>
      </c>
      <c r="C10" s="9" t="s">
        <v>54</v>
      </c>
      <c r="D10" s="9" t="s">
        <v>57</v>
      </c>
      <c r="E10" s="37">
        <v>1</v>
      </c>
      <c r="F10" s="9">
        <v>2</v>
      </c>
      <c r="G10" s="53">
        <v>1.3178000000000001</v>
      </c>
      <c r="H10" s="53">
        <v>1.3253999999999999</v>
      </c>
      <c r="I10" s="53">
        <v>1.3194999999999999</v>
      </c>
      <c r="J10" s="53">
        <v>1.3264</v>
      </c>
      <c r="K10" s="54">
        <f t="shared" si="0"/>
        <v>0.84999999999990639</v>
      </c>
      <c r="L10" s="54">
        <f t="shared" si="1"/>
        <v>0.50000000000005596</v>
      </c>
      <c r="M10" s="55">
        <f t="shared" si="2"/>
        <v>0.67499999999998117</v>
      </c>
      <c r="N10" s="55">
        <f t="shared" si="3"/>
        <v>0.24748737341518581</v>
      </c>
      <c r="O10" s="58">
        <v>0.93261868300153206</v>
      </c>
    </row>
    <row r="11" spans="1:15" ht="12.75">
      <c r="A11" s="8">
        <v>1</v>
      </c>
      <c r="B11" s="24">
        <v>9</v>
      </c>
      <c r="C11" s="9" t="s">
        <v>55</v>
      </c>
      <c r="D11" s="9" t="s">
        <v>49</v>
      </c>
      <c r="E11" s="37">
        <v>1</v>
      </c>
      <c r="F11" s="9">
        <v>2</v>
      </c>
      <c r="G11" s="53">
        <v>1.3203</v>
      </c>
      <c r="H11" s="53">
        <v>1.3208</v>
      </c>
      <c r="I11" s="53">
        <v>1.3389</v>
      </c>
      <c r="J11" s="53">
        <v>1.3375999999999999</v>
      </c>
      <c r="K11" s="54">
        <f t="shared" si="0"/>
        <v>9.2999999999999758</v>
      </c>
      <c r="L11" s="54">
        <f t="shared" si="1"/>
        <v>8.3999999999999631</v>
      </c>
      <c r="M11" s="55">
        <f t="shared" si="2"/>
        <v>8.8499999999999694</v>
      </c>
      <c r="N11" s="55">
        <f t="shared" si="3"/>
        <v>0.63639610306790184</v>
      </c>
      <c r="O11" s="58">
        <v>0.77488151658767634</v>
      </c>
    </row>
    <row r="12" spans="1:15" ht="12.75">
      <c r="A12" s="8">
        <v>1</v>
      </c>
      <c r="B12" s="24">
        <v>10</v>
      </c>
      <c r="C12" s="9" t="s">
        <v>55</v>
      </c>
      <c r="D12" s="9" t="s">
        <v>57</v>
      </c>
      <c r="E12" s="37">
        <v>1</v>
      </c>
      <c r="F12" s="9">
        <v>2</v>
      </c>
      <c r="G12" s="53">
        <v>1.3178000000000001</v>
      </c>
      <c r="H12" s="53">
        <v>1.3162</v>
      </c>
      <c r="I12" s="53">
        <v>1.3218000000000001</v>
      </c>
      <c r="J12" s="53">
        <v>1.3193999999999999</v>
      </c>
      <c r="K12" s="54">
        <f t="shared" si="0"/>
        <v>2.0000000000000018</v>
      </c>
      <c r="L12" s="54">
        <f t="shared" si="1"/>
        <v>1.5999999999999348</v>
      </c>
      <c r="M12" s="55">
        <f t="shared" si="2"/>
        <v>1.7999999999999683</v>
      </c>
      <c r="N12" s="55">
        <f t="shared" si="3"/>
        <v>0.28284271247466625</v>
      </c>
      <c r="O12" s="58">
        <v>0.96620775969962547</v>
      </c>
    </row>
    <row r="13" spans="1:15" ht="12.75">
      <c r="A13" s="24">
        <v>1</v>
      </c>
      <c r="B13" s="24">
        <v>11</v>
      </c>
      <c r="C13" s="24" t="s">
        <v>56</v>
      </c>
      <c r="D13" s="9" t="s">
        <v>49</v>
      </c>
      <c r="E13" s="37">
        <v>1</v>
      </c>
      <c r="F13" s="9">
        <v>2</v>
      </c>
      <c r="G13" s="53">
        <v>1.3113999999999999</v>
      </c>
      <c r="H13" s="53">
        <v>1.3129</v>
      </c>
      <c r="I13" s="53">
        <v>1.3382000000000001</v>
      </c>
      <c r="J13" s="53">
        <v>1.3406</v>
      </c>
      <c r="K13" s="54">
        <f t="shared" si="0"/>
        <v>13.400000000000079</v>
      </c>
      <c r="L13" s="54">
        <f t="shared" si="1"/>
        <v>13.85000000000003</v>
      </c>
      <c r="M13" s="55">
        <f t="shared" si="2"/>
        <v>13.625000000000053</v>
      </c>
      <c r="N13" s="55">
        <f t="shared" si="3"/>
        <v>0.31819805153391201</v>
      </c>
      <c r="O13" s="58">
        <v>0.7966101694915283</v>
      </c>
    </row>
    <row r="14" spans="1:15" ht="12.75">
      <c r="A14" s="8">
        <v>1</v>
      </c>
      <c r="B14" s="24">
        <v>12</v>
      </c>
      <c r="C14" s="9" t="s">
        <v>56</v>
      </c>
      <c r="D14" s="9" t="s">
        <v>57</v>
      </c>
      <c r="E14" s="37">
        <v>1</v>
      </c>
      <c r="F14" s="9">
        <v>2</v>
      </c>
      <c r="G14" s="53">
        <v>1.3233999999999999</v>
      </c>
      <c r="H14" s="53">
        <v>1.3244</v>
      </c>
      <c r="I14" s="53">
        <v>1.3258000000000001</v>
      </c>
      <c r="J14" s="53">
        <v>1.3278000000000001</v>
      </c>
      <c r="K14" s="54">
        <f t="shared" si="0"/>
        <v>1.2000000000000899</v>
      </c>
      <c r="L14" s="54">
        <f t="shared" si="1"/>
        <v>1.7000000000000348</v>
      </c>
      <c r="M14" s="55">
        <f t="shared" si="2"/>
        <v>1.4500000000000624</v>
      </c>
      <c r="N14" s="55">
        <f t="shared" si="3"/>
        <v>0.35355339059323482</v>
      </c>
      <c r="O14" s="58">
        <v>0.89357798165137192</v>
      </c>
    </row>
    <row r="15" spans="1:15" ht="12.75">
      <c r="A15" s="24">
        <v>2</v>
      </c>
      <c r="B15" s="24">
        <v>13</v>
      </c>
      <c r="C15" s="24" t="s">
        <v>156</v>
      </c>
      <c r="D15" s="24" t="s">
        <v>49</v>
      </c>
      <c r="E15" s="37">
        <v>1</v>
      </c>
      <c r="F15" s="24">
        <v>2</v>
      </c>
      <c r="G15" s="53">
        <v>1.3163</v>
      </c>
      <c r="H15" s="53">
        <v>1.2827999999999999</v>
      </c>
      <c r="I15" s="53">
        <v>1.3391</v>
      </c>
      <c r="J15" s="53">
        <v>1.3106</v>
      </c>
      <c r="K15" s="54">
        <f t="shared" si="0"/>
        <v>11.399999999999967</v>
      </c>
      <c r="L15" s="54">
        <f t="shared" si="1"/>
        <v>13.900000000000023</v>
      </c>
      <c r="M15" s="55">
        <f t="shared" si="2"/>
        <v>12.649999999999995</v>
      </c>
      <c r="N15" s="55">
        <f t="shared" si="3"/>
        <v>1.7677669529664091</v>
      </c>
      <c r="O15" s="58"/>
    </row>
    <row r="16" spans="1:15" ht="12.75">
      <c r="A16" s="24">
        <v>2</v>
      </c>
      <c r="B16" s="24">
        <v>14</v>
      </c>
      <c r="C16" s="24" t="s">
        <v>156</v>
      </c>
      <c r="D16" s="24" t="s">
        <v>57</v>
      </c>
      <c r="E16" s="37">
        <v>1</v>
      </c>
      <c r="F16" s="24">
        <v>2</v>
      </c>
      <c r="G16" s="53">
        <v>1.2937000000000001</v>
      </c>
      <c r="H16" s="53">
        <v>1.3165</v>
      </c>
      <c r="I16" s="53">
        <v>1.3035000000000001</v>
      </c>
      <c r="J16" s="53">
        <v>1.3248</v>
      </c>
      <c r="K16" s="54">
        <f t="shared" si="0"/>
        <v>4.9000000000000155</v>
      </c>
      <c r="L16" s="54">
        <f t="shared" si="1"/>
        <v>4.149999999999987</v>
      </c>
      <c r="M16" s="55">
        <f t="shared" si="2"/>
        <v>4.5250000000000012</v>
      </c>
      <c r="N16" s="55">
        <f t="shared" si="3"/>
        <v>0.53033008588993069</v>
      </c>
      <c r="O16" s="58"/>
    </row>
    <row r="17" spans="1:15" ht="12.75">
      <c r="A17" s="24">
        <v>2</v>
      </c>
      <c r="B17" s="24">
        <v>15</v>
      </c>
      <c r="C17" s="24" t="s">
        <v>150</v>
      </c>
      <c r="D17" s="24" t="s">
        <v>49</v>
      </c>
      <c r="E17" s="37">
        <v>1</v>
      </c>
      <c r="F17" s="24">
        <v>2</v>
      </c>
      <c r="G17" s="53">
        <v>1.2677</v>
      </c>
      <c r="H17" s="53">
        <v>1.2632000000000001</v>
      </c>
      <c r="I17" s="53">
        <v>1.3321000000000001</v>
      </c>
      <c r="J17" s="53">
        <v>1.3371</v>
      </c>
      <c r="K17" s="54">
        <f t="shared" si="0"/>
        <v>32.200000000000003</v>
      </c>
      <c r="L17" s="54">
        <f t="shared" si="1"/>
        <v>36.949999999999925</v>
      </c>
      <c r="M17" s="55">
        <f t="shared" si="2"/>
        <v>34.57499999999996</v>
      </c>
      <c r="N17" s="55">
        <f t="shared" si="3"/>
        <v>3.3587572106360453</v>
      </c>
      <c r="O17" s="58"/>
    </row>
    <row r="18" spans="1:15" ht="12.75">
      <c r="A18" s="24">
        <v>2</v>
      </c>
      <c r="B18" s="24">
        <v>16</v>
      </c>
      <c r="C18" s="24" t="s">
        <v>150</v>
      </c>
      <c r="D18" s="24" t="s">
        <v>57</v>
      </c>
      <c r="E18" s="37">
        <v>1</v>
      </c>
      <c r="F18" s="24">
        <v>2</v>
      </c>
      <c r="G18" s="53">
        <v>1.2742</v>
      </c>
      <c r="H18" s="53">
        <v>1.2877000000000001</v>
      </c>
      <c r="I18" s="53">
        <v>1.2817000000000001</v>
      </c>
      <c r="J18" s="53">
        <v>1.2918000000000001</v>
      </c>
      <c r="K18" s="54">
        <f t="shared" si="0"/>
        <v>3.7500000000000311</v>
      </c>
      <c r="L18" s="54">
        <f t="shared" si="1"/>
        <v>2.0499999999999963</v>
      </c>
      <c r="M18" s="55">
        <f t="shared" si="2"/>
        <v>2.9000000000000137</v>
      </c>
      <c r="N18" s="55">
        <f t="shared" si="3"/>
        <v>1.2020815280171546</v>
      </c>
      <c r="O18" s="58"/>
    </row>
    <row r="19" spans="1:15" ht="15" customHeight="1">
      <c r="A19" s="8">
        <v>3</v>
      </c>
      <c r="B19" s="24">
        <v>17</v>
      </c>
      <c r="C19" s="9" t="s">
        <v>48</v>
      </c>
      <c r="D19" s="9" t="s">
        <v>49</v>
      </c>
      <c r="E19" s="37">
        <v>1</v>
      </c>
      <c r="F19" s="9">
        <v>2</v>
      </c>
      <c r="G19" s="53">
        <v>1.3201000000000001</v>
      </c>
      <c r="H19" s="53">
        <v>1.3126</v>
      </c>
      <c r="I19" s="53">
        <v>1.3381000000000001</v>
      </c>
      <c r="J19" s="53">
        <v>1.3314999999999999</v>
      </c>
      <c r="K19" s="54">
        <f t="shared" si="0"/>
        <v>9.0000000000000071</v>
      </c>
      <c r="L19" s="54">
        <f t="shared" si="1"/>
        <v>9.4499999999999584</v>
      </c>
      <c r="M19" s="55">
        <f t="shared" si="2"/>
        <v>9.2249999999999837</v>
      </c>
      <c r="N19" s="55">
        <f t="shared" si="3"/>
        <v>0.31819805153391201</v>
      </c>
      <c r="O19" s="58"/>
    </row>
    <row r="20" spans="1:15" ht="12.75">
      <c r="A20" s="24">
        <v>3</v>
      </c>
      <c r="B20" s="24">
        <v>18</v>
      </c>
      <c r="C20" s="9" t="s">
        <v>48</v>
      </c>
      <c r="D20" s="9" t="s">
        <v>57</v>
      </c>
      <c r="E20" s="37">
        <v>1</v>
      </c>
      <c r="F20" s="9">
        <v>2</v>
      </c>
      <c r="G20" s="53">
        <v>1.3166</v>
      </c>
      <c r="H20" s="53">
        <v>1.3269</v>
      </c>
      <c r="I20" s="53">
        <v>1.3219000000000001</v>
      </c>
      <c r="J20" s="53">
        <v>1.3315999999999999</v>
      </c>
      <c r="K20" s="54">
        <f t="shared" si="0"/>
        <v>2.6500000000000412</v>
      </c>
      <c r="L20" s="54">
        <f t="shared" si="1"/>
        <v>2.3499999999999632</v>
      </c>
      <c r="M20" s="55">
        <f t="shared" si="2"/>
        <v>2.5000000000000022</v>
      </c>
      <c r="N20" s="55">
        <f t="shared" si="3"/>
        <v>0.21213203435601941</v>
      </c>
      <c r="O20" s="58"/>
    </row>
    <row r="21" spans="1:15" ht="12.75">
      <c r="A21" s="24">
        <v>3</v>
      </c>
      <c r="B21" s="24">
        <v>19</v>
      </c>
      <c r="C21" s="9" t="s">
        <v>51</v>
      </c>
      <c r="D21" s="9" t="s">
        <v>49</v>
      </c>
      <c r="E21" s="37">
        <v>1</v>
      </c>
      <c r="F21" s="9">
        <v>2</v>
      </c>
      <c r="G21" s="53">
        <v>1.3119000000000001</v>
      </c>
      <c r="H21" s="53">
        <v>1.3182</v>
      </c>
      <c r="I21" s="53">
        <v>1.3673999999999999</v>
      </c>
      <c r="J21" s="53">
        <v>1.3716999999999999</v>
      </c>
      <c r="K21" s="54">
        <f t="shared" si="0"/>
        <v>27.749999999999943</v>
      </c>
      <c r="L21" s="54">
        <f t="shared" si="1"/>
        <v>26.74999999999994</v>
      </c>
      <c r="M21" s="55">
        <f t="shared" si="2"/>
        <v>27.249999999999943</v>
      </c>
      <c r="N21" s="55">
        <f t="shared" si="3"/>
        <v>0.70710678118655002</v>
      </c>
      <c r="O21" s="58"/>
    </row>
    <row r="22" spans="1:15" ht="12.75">
      <c r="A22" s="24">
        <v>3</v>
      </c>
      <c r="B22" s="24">
        <v>20</v>
      </c>
      <c r="C22" s="9" t="s">
        <v>51</v>
      </c>
      <c r="D22" s="9" t="s">
        <v>57</v>
      </c>
      <c r="E22" s="37">
        <v>1</v>
      </c>
      <c r="F22" s="9">
        <v>2</v>
      </c>
      <c r="G22" s="53">
        <v>1.3172999999999999</v>
      </c>
      <c r="H22" s="53">
        <v>1.3178000000000001</v>
      </c>
      <c r="I22" s="53">
        <v>1.3212999999999999</v>
      </c>
      <c r="J22" s="53">
        <v>1.3217000000000001</v>
      </c>
      <c r="K22" s="54">
        <f t="shared" si="0"/>
        <v>2.0000000000000018</v>
      </c>
      <c r="L22" s="54">
        <f t="shared" si="1"/>
        <v>1.9500000000000073</v>
      </c>
      <c r="M22" s="55">
        <f t="shared" si="2"/>
        <v>1.9750000000000045</v>
      </c>
      <c r="N22" s="55">
        <f t="shared" si="3"/>
        <v>3.5355339059323483E-2</v>
      </c>
      <c r="O22" s="58"/>
    </row>
    <row r="23" spans="1:15" ht="12.75">
      <c r="A23" s="24">
        <v>3</v>
      </c>
      <c r="B23" s="24">
        <v>21</v>
      </c>
      <c r="C23" s="9" t="s">
        <v>52</v>
      </c>
      <c r="D23" s="9" t="s">
        <v>53</v>
      </c>
      <c r="E23" s="37">
        <v>2</v>
      </c>
      <c r="F23" s="9">
        <v>2</v>
      </c>
      <c r="G23" s="53">
        <v>1.3259000000000001</v>
      </c>
      <c r="H23" s="53">
        <v>1.3213999999999999</v>
      </c>
      <c r="I23" s="53">
        <v>1.3439000000000001</v>
      </c>
      <c r="J23" s="53">
        <v>1.3379000000000001</v>
      </c>
      <c r="K23" s="54">
        <f t="shared" si="0"/>
        <v>18.000000000000014</v>
      </c>
      <c r="L23" s="54">
        <f t="shared" si="1"/>
        <v>16.500000000000181</v>
      </c>
      <c r="M23" s="55">
        <f t="shared" si="2"/>
        <v>17.250000000000099</v>
      </c>
      <c r="N23" s="55">
        <f t="shared" si="3"/>
        <v>1.0606601717797033</v>
      </c>
      <c r="O23" s="58"/>
    </row>
    <row r="24" spans="1:15" ht="12.75">
      <c r="A24" s="24">
        <v>3</v>
      </c>
      <c r="B24" s="24">
        <v>22</v>
      </c>
      <c r="C24" s="9" t="s">
        <v>52</v>
      </c>
      <c r="D24" s="9" t="s">
        <v>57</v>
      </c>
      <c r="E24" s="37">
        <v>2</v>
      </c>
      <c r="F24" s="9">
        <v>2</v>
      </c>
      <c r="G24" s="53">
        <v>1.3113999999999999</v>
      </c>
      <c r="H24" s="53">
        <v>1.3142</v>
      </c>
      <c r="I24" s="53">
        <v>1.3204</v>
      </c>
      <c r="J24" s="53">
        <v>1.3227</v>
      </c>
      <c r="K24" s="54">
        <f t="shared" si="0"/>
        <v>9.000000000000119</v>
      </c>
      <c r="L24" s="54">
        <f t="shared" si="1"/>
        <v>8.499999999999952</v>
      </c>
      <c r="M24" s="55">
        <f t="shared" si="2"/>
        <v>8.7500000000000355</v>
      </c>
      <c r="N24" s="55">
        <f t="shared" si="3"/>
        <v>0.35355339059339186</v>
      </c>
      <c r="O24" s="58"/>
    </row>
    <row r="25" spans="1:15" ht="12.75">
      <c r="A25" s="24">
        <v>3</v>
      </c>
      <c r="B25" s="24">
        <v>23</v>
      </c>
      <c r="C25" s="9" t="s">
        <v>54</v>
      </c>
      <c r="D25" s="9" t="s">
        <v>49</v>
      </c>
      <c r="E25" s="37">
        <v>1</v>
      </c>
      <c r="F25" s="9">
        <v>2</v>
      </c>
      <c r="G25" s="53">
        <v>1.3162</v>
      </c>
      <c r="H25" s="53">
        <v>1.3137000000000001</v>
      </c>
      <c r="I25" s="53">
        <v>1.3289</v>
      </c>
      <c r="J25" s="53">
        <v>1.3293999999999999</v>
      </c>
      <c r="K25" s="54">
        <f t="shared" si="0"/>
        <v>6.3499999999999668</v>
      </c>
      <c r="L25" s="54">
        <f t="shared" si="1"/>
        <v>7.8499999999999126</v>
      </c>
      <c r="M25" s="55">
        <f t="shared" si="2"/>
        <v>7.0999999999999392</v>
      </c>
      <c r="N25" s="55">
        <f t="shared" si="3"/>
        <v>1.0606601717797879</v>
      </c>
      <c r="O25" s="58"/>
    </row>
    <row r="26" spans="1:15" ht="12.75">
      <c r="A26" s="24">
        <v>3</v>
      </c>
      <c r="B26" s="24">
        <v>24</v>
      </c>
      <c r="C26" s="9" t="s">
        <v>54</v>
      </c>
      <c r="D26" s="9" t="s">
        <v>57</v>
      </c>
      <c r="E26" s="37">
        <v>1</v>
      </c>
      <c r="F26" s="9">
        <v>2</v>
      </c>
      <c r="G26" s="53">
        <v>1.32</v>
      </c>
      <c r="H26" s="53">
        <v>1.3158000000000001</v>
      </c>
      <c r="I26" s="53">
        <v>1.3245</v>
      </c>
      <c r="J26" s="53">
        <v>1.3211999999999999</v>
      </c>
      <c r="K26" s="54">
        <f t="shared" si="0"/>
        <v>2.2499999999999742</v>
      </c>
      <c r="L26" s="54">
        <f t="shared" si="1"/>
        <v>2.6999999999999247</v>
      </c>
      <c r="M26" s="55">
        <f t="shared" si="2"/>
        <v>2.4749999999999495</v>
      </c>
      <c r="N26" s="55">
        <f t="shared" si="3"/>
        <v>0.31819805153391134</v>
      </c>
      <c r="O26" s="58"/>
    </row>
    <row r="27" spans="1:15" ht="12.75">
      <c r="A27" s="24">
        <v>3</v>
      </c>
      <c r="B27" s="24">
        <v>25</v>
      </c>
      <c r="C27" s="9" t="s">
        <v>55</v>
      </c>
      <c r="D27" s="9" t="s">
        <v>49</v>
      </c>
      <c r="E27" s="37">
        <v>1</v>
      </c>
      <c r="F27" s="9">
        <v>2</v>
      </c>
      <c r="G27" s="53">
        <v>1.3018000000000001</v>
      </c>
      <c r="H27" s="53">
        <v>1.3231999999999999</v>
      </c>
      <c r="I27" s="53">
        <v>1.3376999999999999</v>
      </c>
      <c r="J27" s="53">
        <v>1.3512</v>
      </c>
      <c r="K27" s="54">
        <f t="shared" si="0"/>
        <v>17.94999999999991</v>
      </c>
      <c r="L27" s="54">
        <f t="shared" si="1"/>
        <v>14.000000000000012</v>
      </c>
      <c r="M27" s="55">
        <f t="shared" si="2"/>
        <v>15.974999999999962</v>
      </c>
      <c r="N27" s="55">
        <f t="shared" si="3"/>
        <v>2.7930717856867782</v>
      </c>
      <c r="O27" s="58"/>
    </row>
    <row r="28" spans="1:15" ht="12.75">
      <c r="A28" s="24">
        <v>3</v>
      </c>
      <c r="B28" s="24">
        <v>26</v>
      </c>
      <c r="C28" s="9" t="s">
        <v>55</v>
      </c>
      <c r="D28" s="9" t="s">
        <v>57</v>
      </c>
      <c r="E28" s="37">
        <v>1</v>
      </c>
      <c r="F28" s="9">
        <v>2</v>
      </c>
      <c r="G28" s="53">
        <v>1.3172999999999999</v>
      </c>
      <c r="H28" s="53">
        <v>1.3115000000000001</v>
      </c>
      <c r="I28" s="53">
        <v>1.3213999999999999</v>
      </c>
      <c r="J28" s="53">
        <v>1.3151999999999999</v>
      </c>
      <c r="K28" s="54">
        <f t="shared" si="0"/>
        <v>2.0499999999999963</v>
      </c>
      <c r="L28" s="54">
        <f t="shared" si="1"/>
        <v>1.8499999999999073</v>
      </c>
      <c r="M28" s="55">
        <f t="shared" si="2"/>
        <v>1.9499999999999518</v>
      </c>
      <c r="N28" s="55">
        <f t="shared" si="3"/>
        <v>0.14142135623737243</v>
      </c>
      <c r="O28" s="58"/>
    </row>
    <row r="29" spans="1:15" ht="12.75">
      <c r="A29" s="24">
        <v>3</v>
      </c>
      <c r="B29" s="24">
        <v>27</v>
      </c>
      <c r="C29" s="9" t="s">
        <v>56</v>
      </c>
      <c r="D29" s="9" t="s">
        <v>49</v>
      </c>
      <c r="E29" s="37">
        <v>1</v>
      </c>
      <c r="F29" s="9">
        <v>2</v>
      </c>
      <c r="G29" s="53">
        <v>1.3150999999999999</v>
      </c>
      <c r="H29" s="53">
        <v>1.3170999999999999</v>
      </c>
      <c r="I29" s="53">
        <v>1.367</v>
      </c>
      <c r="J29" s="53">
        <v>1.3764000000000001</v>
      </c>
      <c r="K29" s="54">
        <f t="shared" si="0"/>
        <v>25.950000000000028</v>
      </c>
      <c r="L29" s="54">
        <f t="shared" si="1"/>
        <v>29.650000000000066</v>
      </c>
      <c r="M29" s="55">
        <f t="shared" si="2"/>
        <v>27.800000000000047</v>
      </c>
      <c r="N29" s="55">
        <f t="shared" si="3"/>
        <v>2.6162950903902531</v>
      </c>
      <c r="O29" s="58"/>
    </row>
    <row r="30" spans="1:15" ht="12.75">
      <c r="A30" s="24">
        <v>3</v>
      </c>
      <c r="B30" s="24">
        <v>28</v>
      </c>
      <c r="C30" s="9" t="s">
        <v>56</v>
      </c>
      <c r="D30" s="9" t="s">
        <v>57</v>
      </c>
      <c r="E30" s="37">
        <v>1</v>
      </c>
      <c r="F30" s="9">
        <v>2</v>
      </c>
      <c r="G30" s="53">
        <v>1.3078000000000001</v>
      </c>
      <c r="H30" s="53">
        <v>1.3254999999999999</v>
      </c>
      <c r="I30" s="53">
        <v>1.3129</v>
      </c>
      <c r="J30" s="53">
        <v>1.3301000000000001</v>
      </c>
      <c r="K30" s="54">
        <f t="shared" si="0"/>
        <v>2.5499999999999412</v>
      </c>
      <c r="L30" s="54">
        <f t="shared" si="1"/>
        <v>2.3000000000000798</v>
      </c>
      <c r="M30" s="55">
        <f t="shared" si="2"/>
        <v>2.4250000000000105</v>
      </c>
      <c r="N30" s="55">
        <f t="shared" si="3"/>
        <v>0.17677669529653892</v>
      </c>
      <c r="O30" s="58"/>
    </row>
    <row r="31" spans="1:15" ht="15.75" customHeight="1">
      <c r="A31" s="72">
        <v>4</v>
      </c>
      <c r="B31" s="24">
        <v>29</v>
      </c>
      <c r="C31" s="24" t="s">
        <v>48</v>
      </c>
      <c r="D31" s="24" t="s">
        <v>49</v>
      </c>
      <c r="E31" s="73">
        <v>1</v>
      </c>
      <c r="F31" s="24">
        <v>2</v>
      </c>
      <c r="G31" s="89">
        <v>1.3076000000000001</v>
      </c>
      <c r="H31" s="89">
        <v>1.3106</v>
      </c>
      <c r="I31" s="89">
        <v>1.3325</v>
      </c>
      <c r="J31" s="89">
        <v>1.3408</v>
      </c>
      <c r="K31" s="90">
        <f t="shared" si="0"/>
        <v>12.44999999999996</v>
      </c>
      <c r="L31" s="90">
        <f t="shared" si="1"/>
        <v>15.100000000000001</v>
      </c>
      <c r="M31" s="91">
        <f t="shared" si="2"/>
        <v>13.774999999999981</v>
      </c>
      <c r="N31" s="91">
        <f t="shared" si="3"/>
        <v>1.8738329701443801</v>
      </c>
    </row>
    <row r="32" spans="1:15" ht="15.75" customHeight="1">
      <c r="A32" s="72">
        <v>4</v>
      </c>
      <c r="B32" s="24">
        <v>30</v>
      </c>
      <c r="C32" s="24" t="s">
        <v>48</v>
      </c>
      <c r="D32" s="24" t="s">
        <v>57</v>
      </c>
      <c r="E32" s="73">
        <v>1</v>
      </c>
      <c r="F32" s="24">
        <v>2</v>
      </c>
      <c r="G32" s="89">
        <v>1.3136000000000001</v>
      </c>
      <c r="H32" s="89">
        <v>1.3015000000000001</v>
      </c>
      <c r="I32" s="89">
        <v>1.3169999999999999</v>
      </c>
      <c r="J32" s="89">
        <v>1.3053999999999999</v>
      </c>
      <c r="K32" s="90">
        <f t="shared" si="0"/>
        <v>1.6999999999999238</v>
      </c>
      <c r="L32" s="90">
        <f t="shared" si="1"/>
        <v>1.9499999999998963</v>
      </c>
      <c r="M32" s="91">
        <f t="shared" si="2"/>
        <v>1.82499999999991</v>
      </c>
      <c r="N32" s="91">
        <f t="shared" si="3"/>
        <v>0.17677669529661741</v>
      </c>
    </row>
    <row r="33" spans="1:14" ht="15.75" customHeight="1">
      <c r="A33" s="72">
        <v>4</v>
      </c>
      <c r="B33" s="24">
        <v>31</v>
      </c>
      <c r="C33" s="24" t="s">
        <v>51</v>
      </c>
      <c r="D33" s="24" t="s">
        <v>49</v>
      </c>
      <c r="E33" s="73">
        <v>1</v>
      </c>
      <c r="F33" s="24">
        <v>2</v>
      </c>
      <c r="G33" s="89">
        <v>1.3196000000000001</v>
      </c>
      <c r="H33" s="89">
        <v>1.3237000000000001</v>
      </c>
      <c r="I33" s="89">
        <v>1.3503000000000001</v>
      </c>
      <c r="J33" s="89">
        <v>1.3454999999999999</v>
      </c>
      <c r="K33" s="90">
        <f t="shared" si="0"/>
        <v>15.349999999999975</v>
      </c>
      <c r="L33" s="90">
        <f t="shared" si="1"/>
        <v>10.89999999999991</v>
      </c>
      <c r="M33" s="91">
        <f t="shared" si="2"/>
        <v>13.124999999999943</v>
      </c>
      <c r="N33" s="91">
        <f t="shared" si="3"/>
        <v>3.1466251762801734</v>
      </c>
    </row>
    <row r="34" spans="1:14" ht="15.75" customHeight="1">
      <c r="A34" s="72">
        <v>4</v>
      </c>
      <c r="B34" s="24">
        <v>32</v>
      </c>
      <c r="C34" s="24" t="s">
        <v>51</v>
      </c>
      <c r="D34" s="24" t="s">
        <v>57</v>
      </c>
      <c r="E34" s="73">
        <v>1</v>
      </c>
      <c r="F34" s="24">
        <v>2</v>
      </c>
      <c r="G34" s="89">
        <v>1.3117000000000001</v>
      </c>
      <c r="H34" s="89">
        <v>1.3156000000000001</v>
      </c>
      <c r="I34" s="89">
        <v>1.3142</v>
      </c>
      <c r="J34" s="89">
        <v>1.3199000000000001</v>
      </c>
      <c r="K34" s="90">
        <f t="shared" si="0"/>
        <v>1.2499999999999734</v>
      </c>
      <c r="L34" s="90">
        <f t="shared" si="1"/>
        <v>2.1499999999999853</v>
      </c>
      <c r="M34" s="91">
        <f t="shared" si="2"/>
        <v>1.6999999999999793</v>
      </c>
      <c r="N34" s="91">
        <f t="shared" si="3"/>
        <v>0.63639610306790129</v>
      </c>
    </row>
    <row r="35" spans="1:14" ht="15.75" customHeight="1">
      <c r="A35" s="72">
        <v>4</v>
      </c>
      <c r="B35" s="24">
        <v>33</v>
      </c>
      <c r="C35" s="24" t="s">
        <v>52</v>
      </c>
      <c r="D35" s="24" t="s">
        <v>53</v>
      </c>
      <c r="E35" s="73">
        <v>2</v>
      </c>
      <c r="F35" s="24">
        <v>2</v>
      </c>
      <c r="G35" s="89">
        <v>1.3008999999999999</v>
      </c>
      <c r="H35" s="89">
        <v>1.3008999999999999</v>
      </c>
      <c r="I35" s="89">
        <v>1.3269</v>
      </c>
      <c r="J35" s="89">
        <v>1.3295999999999999</v>
      </c>
      <c r="K35" s="90">
        <f t="shared" ref="K35:K54" si="4">(I35-G35)/F35*$E35*1000</f>
        <v>26.000000000000021</v>
      </c>
      <c r="L35" s="90">
        <f t="shared" ref="L35:L54" si="5">(J35-H35)/F35*$E35*1000</f>
        <v>28.699999999999946</v>
      </c>
      <c r="M35" s="91">
        <f t="shared" ref="M35:M54" si="6">AVERAGE(K35:L35)</f>
        <v>27.349999999999984</v>
      </c>
      <c r="N35" s="91">
        <f t="shared" ref="N35:N54" si="7">STDEV(K35:L35)</f>
        <v>1.909188309203625</v>
      </c>
    </row>
    <row r="36" spans="1:14" ht="15.75" customHeight="1">
      <c r="A36" s="72">
        <v>4</v>
      </c>
      <c r="B36" s="24">
        <v>34</v>
      </c>
      <c r="C36" s="24" t="s">
        <v>52</v>
      </c>
      <c r="D36" s="24" t="s">
        <v>57</v>
      </c>
      <c r="E36" s="73">
        <v>2</v>
      </c>
      <c r="F36" s="24">
        <v>2</v>
      </c>
      <c r="G36" s="89">
        <v>1.2950999999999999</v>
      </c>
      <c r="H36" s="89">
        <v>1.2948999999999999</v>
      </c>
      <c r="I36" s="89">
        <v>1.3084</v>
      </c>
      <c r="J36" s="89">
        <v>1.3055000000000001</v>
      </c>
      <c r="K36" s="90">
        <f t="shared" si="4"/>
        <v>13.30000000000009</v>
      </c>
      <c r="L36" s="90">
        <f t="shared" si="5"/>
        <v>10.600000000000165</v>
      </c>
      <c r="M36" s="91">
        <f t="shared" si="6"/>
        <v>11.950000000000127</v>
      </c>
      <c r="N36" s="91">
        <f t="shared" si="7"/>
        <v>1.9091883092036139</v>
      </c>
    </row>
    <row r="37" spans="1:14" ht="15.75" customHeight="1">
      <c r="A37" s="72">
        <v>4</v>
      </c>
      <c r="B37" s="24">
        <v>35</v>
      </c>
      <c r="C37" s="24" t="s">
        <v>54</v>
      </c>
      <c r="D37" s="24" t="s">
        <v>49</v>
      </c>
      <c r="E37" s="73">
        <v>1</v>
      </c>
      <c r="F37" s="24">
        <v>2</v>
      </c>
      <c r="G37" s="89">
        <v>1.2908999999999999</v>
      </c>
      <c r="H37" s="89">
        <v>1.3012999999999999</v>
      </c>
      <c r="I37" s="89">
        <v>1.3109999999999999</v>
      </c>
      <c r="J37" s="89">
        <v>1.3203</v>
      </c>
      <c r="K37" s="90">
        <f t="shared" si="4"/>
        <v>10.050000000000004</v>
      </c>
      <c r="L37" s="90">
        <f t="shared" si="5"/>
        <v>9.5000000000000639</v>
      </c>
      <c r="M37" s="91">
        <f t="shared" si="6"/>
        <v>9.7750000000000341</v>
      </c>
      <c r="N37" s="91">
        <f t="shared" si="7"/>
        <v>0.3889087296525589</v>
      </c>
    </row>
    <row r="38" spans="1:14" ht="15.75" customHeight="1">
      <c r="A38" s="72">
        <v>4</v>
      </c>
      <c r="B38" s="24">
        <v>36</v>
      </c>
      <c r="C38" s="24" t="s">
        <v>54</v>
      </c>
      <c r="D38" s="24" t="s">
        <v>57</v>
      </c>
      <c r="E38" s="73">
        <v>1</v>
      </c>
      <c r="F38" s="24">
        <v>2</v>
      </c>
      <c r="G38" s="89">
        <v>1.3036000000000001</v>
      </c>
      <c r="H38" s="89">
        <v>1.3043</v>
      </c>
      <c r="I38" s="89">
        <v>1.3058000000000001</v>
      </c>
      <c r="J38" s="89">
        <v>1.3066</v>
      </c>
      <c r="K38" s="90">
        <f t="shared" si="4"/>
        <v>1.0999999999999899</v>
      </c>
      <c r="L38" s="90">
        <f t="shared" si="5"/>
        <v>1.1499999999999844</v>
      </c>
      <c r="M38" s="91">
        <f t="shared" si="6"/>
        <v>1.1249999999999871</v>
      </c>
      <c r="N38" s="91">
        <f t="shared" si="7"/>
        <v>3.5355339059323483E-2</v>
      </c>
    </row>
    <row r="39" spans="1:14" ht="15.75" customHeight="1">
      <c r="A39" s="72">
        <v>4</v>
      </c>
      <c r="B39" s="24">
        <v>37</v>
      </c>
      <c r="C39" s="24" t="s">
        <v>55</v>
      </c>
      <c r="D39" s="24" t="s">
        <v>49</v>
      </c>
      <c r="E39" s="73">
        <v>1</v>
      </c>
      <c r="F39" s="24">
        <v>2</v>
      </c>
      <c r="G39" s="89">
        <v>1.2827</v>
      </c>
      <c r="H39" s="89">
        <v>1.2905</v>
      </c>
      <c r="I39" s="89">
        <v>1.3052999999999999</v>
      </c>
      <c r="J39" s="89">
        <v>1.3148</v>
      </c>
      <c r="K39" s="90">
        <f t="shared" si="4"/>
        <v>11.299999999999976</v>
      </c>
      <c r="L39" s="90">
        <f t="shared" si="5"/>
        <v>12.149999999999995</v>
      </c>
      <c r="M39" s="91">
        <f t="shared" si="6"/>
        <v>11.724999999999985</v>
      </c>
      <c r="N39" s="91">
        <f t="shared" si="7"/>
        <v>0.60104076400857898</v>
      </c>
    </row>
    <row r="40" spans="1:14" ht="15.75" customHeight="1">
      <c r="A40" s="72">
        <v>4</v>
      </c>
      <c r="B40" s="24">
        <v>38</v>
      </c>
      <c r="C40" s="24" t="s">
        <v>55</v>
      </c>
      <c r="D40" s="24" t="s">
        <v>57</v>
      </c>
      <c r="E40" s="73">
        <v>1</v>
      </c>
      <c r="F40" s="24">
        <v>2</v>
      </c>
      <c r="G40" s="89">
        <v>1.2768999999999999</v>
      </c>
      <c r="H40" s="89">
        <v>1.3077000000000001</v>
      </c>
      <c r="I40" s="89">
        <v>1.2793000000000001</v>
      </c>
      <c r="J40" s="89">
        <v>1.3101</v>
      </c>
      <c r="K40" s="90">
        <f t="shared" si="4"/>
        <v>1.2000000000000899</v>
      </c>
      <c r="L40" s="90">
        <f t="shared" si="5"/>
        <v>1.1999999999999789</v>
      </c>
      <c r="M40" s="91">
        <f t="shared" si="6"/>
        <v>1.2000000000000344</v>
      </c>
      <c r="N40" s="91">
        <f t="shared" si="7"/>
        <v>7.8504622934188756E-14</v>
      </c>
    </row>
    <row r="41" spans="1:14" ht="15.75" customHeight="1">
      <c r="A41" s="72">
        <v>4</v>
      </c>
      <c r="B41" s="24">
        <v>39</v>
      </c>
      <c r="C41" s="24" t="s">
        <v>56</v>
      </c>
      <c r="D41" s="24" t="s">
        <v>49</v>
      </c>
      <c r="E41" s="73">
        <v>1</v>
      </c>
      <c r="F41" s="24">
        <v>2</v>
      </c>
      <c r="G41" s="89">
        <v>1.2987</v>
      </c>
      <c r="H41" s="89">
        <v>1.2962</v>
      </c>
      <c r="I41" s="89">
        <v>1.3332999999999999</v>
      </c>
      <c r="J41" s="89">
        <v>1.3378000000000001</v>
      </c>
      <c r="K41" s="90">
        <f t="shared" si="4"/>
        <v>17.299999999999983</v>
      </c>
      <c r="L41" s="90">
        <f t="shared" si="5"/>
        <v>20.80000000000004</v>
      </c>
      <c r="M41" s="91">
        <f t="shared" si="6"/>
        <v>19.050000000000011</v>
      </c>
      <c r="N41" s="91">
        <f t="shared" si="7"/>
        <v>2.4748737341529568</v>
      </c>
    </row>
    <row r="42" spans="1:14" ht="15.75" customHeight="1">
      <c r="A42" s="72">
        <v>4</v>
      </c>
      <c r="B42" s="24">
        <v>40</v>
      </c>
      <c r="C42" s="24" t="s">
        <v>56</v>
      </c>
      <c r="D42" s="24" t="s">
        <v>57</v>
      </c>
      <c r="E42" s="73">
        <v>1</v>
      </c>
      <c r="F42" s="24">
        <v>2</v>
      </c>
      <c r="G42" s="89">
        <v>1.3150999999999999</v>
      </c>
      <c r="H42" s="89">
        <v>1.3069999999999999</v>
      </c>
      <c r="I42" s="89">
        <v>1.3199000000000001</v>
      </c>
      <c r="J42" s="89">
        <v>1.3102</v>
      </c>
      <c r="K42" s="90">
        <f t="shared" si="4"/>
        <v>2.4000000000000687</v>
      </c>
      <c r="L42" s="90">
        <f t="shared" si="5"/>
        <v>1.6000000000000458</v>
      </c>
      <c r="M42" s="91">
        <f t="shared" si="6"/>
        <v>2.0000000000000573</v>
      </c>
      <c r="N42" s="91">
        <f t="shared" si="7"/>
        <v>0.565685424949254</v>
      </c>
    </row>
    <row r="43" spans="1:14" ht="15.75" customHeight="1">
      <c r="A43" s="72">
        <v>5</v>
      </c>
      <c r="B43" s="24">
        <v>41</v>
      </c>
      <c r="C43" s="24" t="s">
        <v>48</v>
      </c>
      <c r="D43" s="24" t="s">
        <v>49</v>
      </c>
      <c r="E43" s="73">
        <v>1</v>
      </c>
      <c r="F43" s="24">
        <v>2</v>
      </c>
      <c r="G43" s="89">
        <v>1.3283</v>
      </c>
      <c r="H43" s="89">
        <v>1.3285</v>
      </c>
      <c r="I43" s="89">
        <v>1.3328</v>
      </c>
      <c r="J43" s="89">
        <v>1.3501000000000001</v>
      </c>
      <c r="K43" s="90">
        <f t="shared" si="4"/>
        <v>2.2499999999999742</v>
      </c>
      <c r="L43" s="90">
        <f t="shared" si="5"/>
        <v>10.800000000000033</v>
      </c>
      <c r="M43" s="91">
        <f t="shared" si="6"/>
        <v>6.5250000000000039</v>
      </c>
      <c r="N43" s="91">
        <f t="shared" si="7"/>
        <v>6.0457629791450218</v>
      </c>
    </row>
    <row r="44" spans="1:14" ht="15.75" customHeight="1">
      <c r="A44" s="72">
        <v>5</v>
      </c>
      <c r="B44" s="24">
        <v>42</v>
      </c>
      <c r="C44" s="24" t="s">
        <v>48</v>
      </c>
      <c r="D44" s="24" t="s">
        <v>57</v>
      </c>
      <c r="E44" s="73">
        <v>1</v>
      </c>
      <c r="F44" s="24">
        <v>2</v>
      </c>
      <c r="G44" s="89">
        <v>1.3271999999999999</v>
      </c>
      <c r="H44" s="89">
        <v>1.3375999999999999</v>
      </c>
      <c r="I44" s="89">
        <v>1.3623000000000001</v>
      </c>
      <c r="J44" s="89">
        <v>1.3603000000000001</v>
      </c>
      <c r="K44" s="90">
        <f t="shared" si="4"/>
        <v>17.550000000000065</v>
      </c>
      <c r="L44" s="90">
        <f t="shared" si="5"/>
        <v>11.350000000000083</v>
      </c>
      <c r="M44" s="91">
        <f t="shared" si="6"/>
        <v>14.450000000000074</v>
      </c>
      <c r="N44" s="91">
        <f t="shared" si="7"/>
        <v>4.384062043356578</v>
      </c>
    </row>
    <row r="45" spans="1:14" ht="15.75" customHeight="1">
      <c r="A45" s="72">
        <v>5</v>
      </c>
      <c r="B45" s="24">
        <v>43</v>
      </c>
      <c r="C45" s="24" t="s">
        <v>51</v>
      </c>
      <c r="D45" s="24" t="s">
        <v>49</v>
      </c>
      <c r="E45" s="73">
        <v>1</v>
      </c>
      <c r="F45" s="24">
        <v>2</v>
      </c>
      <c r="G45" s="89">
        <v>1.3317000000000001</v>
      </c>
      <c r="H45" s="89">
        <v>1.3248</v>
      </c>
      <c r="I45" s="89">
        <v>1.3666</v>
      </c>
      <c r="J45" s="89">
        <v>1.3604000000000001</v>
      </c>
      <c r="K45" s="90">
        <f t="shared" si="4"/>
        <v>17.449999999999967</v>
      </c>
      <c r="L45" s="90">
        <f t="shared" si="5"/>
        <v>17.80000000000004</v>
      </c>
      <c r="M45" s="91">
        <f t="shared" si="6"/>
        <v>17.625000000000004</v>
      </c>
      <c r="N45" s="91">
        <f t="shared" si="7"/>
        <v>0.24748737341534288</v>
      </c>
    </row>
    <row r="46" spans="1:14" ht="15.75" customHeight="1">
      <c r="A46" s="72">
        <v>5</v>
      </c>
      <c r="B46" s="24">
        <v>44</v>
      </c>
      <c r="C46" s="24" t="s">
        <v>51</v>
      </c>
      <c r="D46" s="24" t="s">
        <v>57</v>
      </c>
      <c r="E46" s="73">
        <v>1</v>
      </c>
      <c r="F46" s="24">
        <v>2</v>
      </c>
      <c r="G46" s="89">
        <v>1.3273999999999999</v>
      </c>
      <c r="H46" s="89">
        <v>1.3046</v>
      </c>
      <c r="I46" s="89">
        <v>1.3305</v>
      </c>
      <c r="J46" s="89">
        <v>1.3079000000000001</v>
      </c>
      <c r="K46" s="90">
        <f t="shared" si="4"/>
        <v>1.5500000000000513</v>
      </c>
      <c r="L46" s="90">
        <f t="shared" si="5"/>
        <v>1.6500000000000403</v>
      </c>
      <c r="M46" s="91">
        <f t="shared" si="6"/>
        <v>1.6000000000000458</v>
      </c>
      <c r="N46" s="91">
        <f t="shared" si="7"/>
        <v>7.0710678118646966E-2</v>
      </c>
    </row>
    <row r="47" spans="1:14" ht="15.75" customHeight="1">
      <c r="A47" s="72">
        <v>5</v>
      </c>
      <c r="B47" s="24">
        <v>45</v>
      </c>
      <c r="C47" s="24" t="s">
        <v>52</v>
      </c>
      <c r="D47" s="24" t="s">
        <v>53</v>
      </c>
      <c r="E47" s="73">
        <v>2</v>
      </c>
      <c r="F47" s="24">
        <v>2</v>
      </c>
      <c r="G47" s="89">
        <v>1.3333999999999999</v>
      </c>
      <c r="H47" s="89">
        <v>1.3</v>
      </c>
      <c r="I47" s="89">
        <v>1.363</v>
      </c>
      <c r="J47" s="89">
        <v>1.3355999999999999</v>
      </c>
      <c r="K47" s="90">
        <f t="shared" si="4"/>
        <v>29.600000000000072</v>
      </c>
      <c r="L47" s="90">
        <f t="shared" si="5"/>
        <v>35.599999999999852</v>
      </c>
      <c r="M47" s="91">
        <f t="shared" si="6"/>
        <v>32.599999999999966</v>
      </c>
      <c r="N47" s="91">
        <f t="shared" si="7"/>
        <v>4.2426406871191293</v>
      </c>
    </row>
    <row r="48" spans="1:14" ht="15.75" customHeight="1">
      <c r="A48" s="72">
        <v>5</v>
      </c>
      <c r="B48" s="24">
        <v>46</v>
      </c>
      <c r="C48" s="24" t="s">
        <v>52</v>
      </c>
      <c r="D48" s="24" t="s">
        <v>57</v>
      </c>
      <c r="E48" s="73">
        <v>2</v>
      </c>
      <c r="F48" s="24">
        <v>2</v>
      </c>
      <c r="G48" s="89">
        <v>1.3378000000000001</v>
      </c>
      <c r="H48" s="89">
        <v>1.3326</v>
      </c>
      <c r="I48" s="89">
        <v>1.347</v>
      </c>
      <c r="J48" s="89">
        <v>1.3428</v>
      </c>
      <c r="K48" s="90">
        <f t="shared" si="4"/>
        <v>9.1999999999998749</v>
      </c>
      <c r="L48" s="90">
        <f t="shared" si="5"/>
        <v>10.199999999999987</v>
      </c>
      <c r="M48" s="91">
        <f t="shared" si="6"/>
        <v>9.6999999999999318</v>
      </c>
      <c r="N48" s="91">
        <f t="shared" si="7"/>
        <v>0.70710678118662662</v>
      </c>
    </row>
    <row r="49" spans="1:14" ht="15.75" customHeight="1">
      <c r="A49" s="72">
        <v>5</v>
      </c>
      <c r="B49" s="24">
        <v>47</v>
      </c>
      <c r="C49" s="24" t="s">
        <v>54</v>
      </c>
      <c r="D49" s="24" t="s">
        <v>49</v>
      </c>
      <c r="E49" s="73">
        <v>1</v>
      </c>
      <c r="F49" s="24">
        <v>2</v>
      </c>
      <c r="G49" s="89">
        <v>1.3334999999999999</v>
      </c>
      <c r="H49" s="89">
        <v>1.3373999999999999</v>
      </c>
      <c r="I49" s="89">
        <v>1.3394999999999999</v>
      </c>
      <c r="J49" s="89">
        <v>1.3419000000000001</v>
      </c>
      <c r="K49" s="90">
        <f t="shared" si="4"/>
        <v>3.0000000000000027</v>
      </c>
      <c r="L49" s="90">
        <f t="shared" si="5"/>
        <v>2.2500000000000853</v>
      </c>
      <c r="M49" s="91">
        <f t="shared" si="6"/>
        <v>2.625000000000044</v>
      </c>
      <c r="N49" s="91">
        <f t="shared" si="7"/>
        <v>0.53033008588985198</v>
      </c>
    </row>
    <row r="50" spans="1:14" ht="15.75" customHeight="1">
      <c r="A50" s="72">
        <v>5</v>
      </c>
      <c r="B50" s="24">
        <v>48</v>
      </c>
      <c r="C50" s="24" t="s">
        <v>54</v>
      </c>
      <c r="D50" s="24" t="s">
        <v>57</v>
      </c>
      <c r="E50" s="73">
        <v>1</v>
      </c>
      <c r="F50" s="24">
        <v>2</v>
      </c>
      <c r="G50" s="89">
        <v>1.3244</v>
      </c>
      <c r="H50" s="89">
        <v>1.3361000000000001</v>
      </c>
      <c r="I50" s="89">
        <v>1.3271999999999999</v>
      </c>
      <c r="J50" s="89">
        <v>1.3380000000000001</v>
      </c>
      <c r="K50" s="90">
        <f t="shared" si="4"/>
        <v>1.3999999999999568</v>
      </c>
      <c r="L50" s="90">
        <f t="shared" si="5"/>
        <v>0.95000000000000639</v>
      </c>
      <c r="M50" s="91">
        <f t="shared" si="6"/>
        <v>1.1749999999999816</v>
      </c>
      <c r="N50" s="91">
        <f t="shared" si="7"/>
        <v>0.31819805153391195</v>
      </c>
    </row>
    <row r="51" spans="1:14" ht="15.75" customHeight="1">
      <c r="A51" s="72">
        <v>5</v>
      </c>
      <c r="B51" s="24">
        <v>49</v>
      </c>
      <c r="C51" s="24" t="s">
        <v>55</v>
      </c>
      <c r="D51" s="24" t="s">
        <v>49</v>
      </c>
      <c r="E51" s="73">
        <v>1</v>
      </c>
      <c r="F51" s="24">
        <v>2</v>
      </c>
      <c r="G51" s="89">
        <v>1.3052999999999999</v>
      </c>
      <c r="H51" s="89">
        <v>1.3013999999999999</v>
      </c>
      <c r="I51" s="89">
        <v>1.3257000000000001</v>
      </c>
      <c r="J51" s="89">
        <v>1.3248</v>
      </c>
      <c r="K51" s="90">
        <f t="shared" si="4"/>
        <v>10.200000000000099</v>
      </c>
      <c r="L51" s="90">
        <f t="shared" si="5"/>
        <v>11.700000000000044</v>
      </c>
      <c r="M51" s="91">
        <f t="shared" si="6"/>
        <v>10.95000000000007</v>
      </c>
      <c r="N51" s="91">
        <f t="shared" si="7"/>
        <v>1.0606601717797823</v>
      </c>
    </row>
    <row r="52" spans="1:14" ht="15.75" customHeight="1">
      <c r="A52" s="72">
        <v>5</v>
      </c>
      <c r="B52" s="24">
        <v>50</v>
      </c>
      <c r="C52" s="24" t="s">
        <v>55</v>
      </c>
      <c r="D52" s="24" t="s">
        <v>57</v>
      </c>
      <c r="E52" s="73">
        <v>1</v>
      </c>
      <c r="F52" s="24">
        <v>2</v>
      </c>
      <c r="G52" s="89">
        <v>1.3109</v>
      </c>
      <c r="H52" s="89">
        <v>1.3335999999999999</v>
      </c>
      <c r="I52" s="89">
        <v>1.3133999999999999</v>
      </c>
      <c r="J52" s="89">
        <v>1.3363</v>
      </c>
      <c r="K52" s="90">
        <f t="shared" si="4"/>
        <v>1.2499999999999734</v>
      </c>
      <c r="L52" s="90">
        <f t="shared" si="5"/>
        <v>1.3500000000000734</v>
      </c>
      <c r="M52" s="91">
        <f t="shared" si="6"/>
        <v>1.3000000000000234</v>
      </c>
      <c r="N52" s="91">
        <f t="shared" si="7"/>
        <v>7.0710678118725473E-2</v>
      </c>
    </row>
    <row r="53" spans="1:14" ht="15.75" customHeight="1">
      <c r="A53" s="72">
        <v>5</v>
      </c>
      <c r="B53" s="24">
        <v>51</v>
      </c>
      <c r="C53" s="24" t="s">
        <v>56</v>
      </c>
      <c r="D53" s="24" t="s">
        <v>49</v>
      </c>
      <c r="E53" s="73">
        <v>1</v>
      </c>
      <c r="F53" s="24">
        <v>2</v>
      </c>
      <c r="G53" s="89">
        <v>1.3046</v>
      </c>
      <c r="H53" s="89">
        <v>1.3254999999999999</v>
      </c>
      <c r="I53" s="89">
        <v>1.3297000000000001</v>
      </c>
      <c r="J53" s="89">
        <v>1.3435999999999999</v>
      </c>
      <c r="K53" s="90">
        <f t="shared" si="4"/>
        <v>12.550000000000061</v>
      </c>
      <c r="L53" s="90">
        <f t="shared" si="5"/>
        <v>9.0500000000000025</v>
      </c>
      <c r="M53" s="91">
        <f t="shared" si="6"/>
        <v>10.800000000000033</v>
      </c>
      <c r="N53" s="91">
        <f t="shared" si="7"/>
        <v>2.4748737341529452</v>
      </c>
    </row>
    <row r="54" spans="1:14" ht="15.75" customHeight="1">
      <c r="A54" s="72">
        <v>5</v>
      </c>
      <c r="B54" s="24">
        <v>52</v>
      </c>
      <c r="C54" s="24" t="s">
        <v>56</v>
      </c>
      <c r="D54" s="24" t="s">
        <v>57</v>
      </c>
      <c r="E54" s="73">
        <v>1</v>
      </c>
      <c r="F54" s="24">
        <v>2</v>
      </c>
      <c r="G54" s="89">
        <v>1.3180000000000001</v>
      </c>
      <c r="H54" s="89">
        <v>1.3360000000000001</v>
      </c>
      <c r="I54" s="89">
        <v>1.3210999999999999</v>
      </c>
      <c r="J54" s="89">
        <v>1.3391999999999999</v>
      </c>
      <c r="K54" s="90">
        <f t="shared" si="4"/>
        <v>1.5499999999999403</v>
      </c>
      <c r="L54" s="90">
        <f t="shared" si="5"/>
        <v>1.5999999999999348</v>
      </c>
      <c r="M54" s="91">
        <f t="shared" si="6"/>
        <v>1.5749999999999376</v>
      </c>
      <c r="N54" s="91">
        <f t="shared" si="7"/>
        <v>3.5355339059323483E-2</v>
      </c>
    </row>
  </sheetData>
  <sortState ref="A4:N55">
    <sortCondition ref="A4:A55"/>
    <sortCondition ref="C4:C55"/>
  </sortState>
  <mergeCells count="4">
    <mergeCell ref="F1:N1"/>
    <mergeCell ref="A1:A2"/>
    <mergeCell ref="B1:B2"/>
    <mergeCell ref="E1:E2"/>
  </mergeCells>
  <phoneticPr fontId="1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T67"/>
  <sheetViews>
    <sheetView workbookViewId="0">
      <selection activeCell="C2" sqref="C2:D2"/>
    </sheetView>
  </sheetViews>
  <sheetFormatPr defaultColWidth="14.42578125" defaultRowHeight="15.75" customHeight="1"/>
  <cols>
    <col min="1" max="1" width="6.28515625" customWidth="1"/>
    <col min="2" max="2" width="8.5703125" customWidth="1"/>
    <col min="3" max="3" width="4.140625" customWidth="1"/>
    <col min="4" max="4" width="7" customWidth="1"/>
    <col min="5" max="5" width="4.28515625" customWidth="1"/>
    <col min="6" max="6" width="4.5703125" customWidth="1"/>
    <col min="7" max="7" width="11" customWidth="1"/>
    <col min="8" max="8" width="11.140625" customWidth="1"/>
    <col min="9" max="9" width="10.85546875" customWidth="1"/>
    <col min="10" max="12" width="9.28515625" bestFit="1" customWidth="1"/>
    <col min="13" max="24" width="7.85546875" customWidth="1"/>
    <col min="25" max="26" width="9.28515625" bestFit="1" customWidth="1"/>
    <col min="27" max="27" width="8.28515625" customWidth="1"/>
    <col min="28" max="28" width="9.28515625" bestFit="1" customWidth="1"/>
    <col min="29" max="72" width="7.85546875" customWidth="1"/>
  </cols>
  <sheetData>
    <row r="1" spans="1:72" ht="15.75" customHeight="1">
      <c r="A1" s="127" t="s">
        <v>36</v>
      </c>
      <c r="B1" s="129" t="s">
        <v>37</v>
      </c>
      <c r="C1" s="23"/>
      <c r="D1" s="23"/>
      <c r="E1" s="139" t="s">
        <v>60</v>
      </c>
      <c r="F1" s="139" t="s">
        <v>61</v>
      </c>
      <c r="G1" s="131" t="s">
        <v>100</v>
      </c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3"/>
      <c r="AC1" s="132" t="s">
        <v>101</v>
      </c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2"/>
      <c r="AR1" s="122"/>
      <c r="AS1" s="122"/>
      <c r="AT1" s="122"/>
      <c r="AU1" s="122"/>
      <c r="AV1" s="122"/>
      <c r="AW1" s="122"/>
      <c r="AX1" s="123"/>
      <c r="AY1" s="138" t="s">
        <v>102</v>
      </c>
      <c r="AZ1" s="122"/>
      <c r="BA1" s="122"/>
      <c r="BB1" s="122"/>
      <c r="BC1" s="122"/>
      <c r="BD1" s="122"/>
      <c r="BE1" s="122"/>
      <c r="BF1" s="122"/>
      <c r="BG1" s="122"/>
      <c r="BH1" s="122"/>
      <c r="BI1" s="122"/>
      <c r="BJ1" s="122"/>
      <c r="BK1" s="122"/>
      <c r="BL1" s="122"/>
      <c r="BM1" s="122"/>
      <c r="BN1" s="122"/>
      <c r="BO1" s="122"/>
      <c r="BP1" s="122"/>
      <c r="BQ1" s="122"/>
      <c r="BR1" s="122"/>
      <c r="BS1" s="122"/>
      <c r="BT1" s="123"/>
    </row>
    <row r="2" spans="1:72" ht="12.75">
      <c r="A2" s="128"/>
      <c r="B2" s="130"/>
      <c r="C2" s="23" t="s">
        <v>38</v>
      </c>
      <c r="D2" s="23" t="s">
        <v>39</v>
      </c>
      <c r="E2" s="130"/>
      <c r="F2" s="130"/>
      <c r="G2" s="133" t="s">
        <v>103</v>
      </c>
      <c r="H2" s="123"/>
      <c r="I2" s="133" t="s">
        <v>104</v>
      </c>
      <c r="J2" s="123"/>
      <c r="K2" s="133" t="s">
        <v>105</v>
      </c>
      <c r="L2" s="123"/>
      <c r="M2" s="133" t="s">
        <v>106</v>
      </c>
      <c r="N2" s="123"/>
      <c r="O2" s="133" t="s">
        <v>107</v>
      </c>
      <c r="P2" s="123"/>
      <c r="Q2" s="133" t="s">
        <v>108</v>
      </c>
      <c r="R2" s="123"/>
      <c r="S2" s="133" t="s">
        <v>109</v>
      </c>
      <c r="T2" s="123"/>
      <c r="U2" s="133" t="s">
        <v>110</v>
      </c>
      <c r="V2" s="123"/>
      <c r="W2" s="133" t="s">
        <v>111</v>
      </c>
      <c r="X2" s="123"/>
      <c r="Y2" s="133" t="s">
        <v>112</v>
      </c>
      <c r="Z2" s="123"/>
      <c r="AA2" s="133" t="s">
        <v>113</v>
      </c>
      <c r="AB2" s="123"/>
      <c r="AC2" s="133" t="s">
        <v>103</v>
      </c>
      <c r="AD2" s="123"/>
      <c r="AE2" s="133" t="s">
        <v>104</v>
      </c>
      <c r="AF2" s="123"/>
      <c r="AG2" s="133" t="s">
        <v>105</v>
      </c>
      <c r="AH2" s="123"/>
      <c r="AI2" s="133" t="s">
        <v>106</v>
      </c>
      <c r="AJ2" s="123"/>
      <c r="AK2" s="133" t="s">
        <v>107</v>
      </c>
      <c r="AL2" s="123"/>
      <c r="AM2" s="133" t="s">
        <v>108</v>
      </c>
      <c r="AN2" s="123"/>
      <c r="AO2" s="133" t="s">
        <v>109</v>
      </c>
      <c r="AP2" s="123"/>
      <c r="AQ2" s="133" t="s">
        <v>110</v>
      </c>
      <c r="AR2" s="123"/>
      <c r="AS2" s="133" t="s">
        <v>111</v>
      </c>
      <c r="AT2" s="123"/>
      <c r="AU2" s="133" t="s">
        <v>112</v>
      </c>
      <c r="AV2" s="123"/>
      <c r="AW2" s="133" t="s">
        <v>113</v>
      </c>
      <c r="AX2" s="123"/>
      <c r="AY2" s="133" t="s">
        <v>114</v>
      </c>
      <c r="AZ2" s="123"/>
      <c r="BA2" s="133" t="s">
        <v>115</v>
      </c>
      <c r="BB2" s="123"/>
      <c r="BC2" s="133" t="s">
        <v>116</v>
      </c>
      <c r="BD2" s="123"/>
      <c r="BE2" s="133" t="s">
        <v>117</v>
      </c>
      <c r="BF2" s="123"/>
      <c r="BG2" s="133" t="s">
        <v>118</v>
      </c>
      <c r="BH2" s="123"/>
      <c r="BI2" s="133" t="s">
        <v>119</v>
      </c>
      <c r="BJ2" s="123"/>
      <c r="BK2" s="133" t="s">
        <v>120</v>
      </c>
      <c r="BL2" s="123"/>
      <c r="BM2" s="133" t="s">
        <v>121</v>
      </c>
      <c r="BN2" s="123"/>
      <c r="BO2" s="133" t="s">
        <v>122</v>
      </c>
      <c r="BP2" s="123"/>
      <c r="BQ2" s="133" t="s">
        <v>112</v>
      </c>
      <c r="BR2" s="123"/>
      <c r="BS2" s="133" t="s">
        <v>113</v>
      </c>
      <c r="BT2" s="123"/>
    </row>
    <row r="3" spans="1:72" ht="12.75">
      <c r="A3" s="24">
        <v>1</v>
      </c>
      <c r="B3" s="8">
        <v>1</v>
      </c>
      <c r="C3" s="9" t="s">
        <v>48</v>
      </c>
      <c r="D3" s="9" t="s">
        <v>49</v>
      </c>
      <c r="E3" s="5">
        <v>100</v>
      </c>
      <c r="F3" s="9">
        <v>1</v>
      </c>
      <c r="G3" s="60">
        <v>54.67456</v>
      </c>
      <c r="H3" s="60">
        <v>54.967089999999999</v>
      </c>
      <c r="I3" s="60">
        <v>194.24057999999999</v>
      </c>
      <c r="J3" s="60">
        <v>191.22495000000001</v>
      </c>
      <c r="K3" s="60">
        <v>6.3715299999999999</v>
      </c>
      <c r="L3" s="60">
        <v>6.2906000000000004</v>
      </c>
      <c r="M3" s="60">
        <v>0</v>
      </c>
      <c r="N3" s="60">
        <v>0</v>
      </c>
      <c r="O3" s="60">
        <v>5.76572</v>
      </c>
      <c r="P3" s="60">
        <v>5.4542999999999999</v>
      </c>
      <c r="Q3" s="60">
        <v>0</v>
      </c>
      <c r="R3" s="60">
        <v>0</v>
      </c>
      <c r="S3" s="60">
        <v>2.95044</v>
      </c>
      <c r="T3" s="60">
        <v>2.52644</v>
      </c>
      <c r="U3" s="60">
        <v>0</v>
      </c>
      <c r="V3" s="60">
        <v>0</v>
      </c>
      <c r="W3" s="60">
        <v>2.3226200000000001</v>
      </c>
      <c r="X3" s="60">
        <v>2.0092400000000001</v>
      </c>
      <c r="Y3" s="60">
        <f t="shared" ref="Y3:Y14" si="0">I3+K3+M3+O3+Q3+S3+U3+W3</f>
        <v>211.65088999999998</v>
      </c>
      <c r="Z3" s="60">
        <f t="shared" ref="Z3:Z14" si="1">J3+L3+N3+P3+R3+T3+V3+X3</f>
        <v>207.50553000000002</v>
      </c>
      <c r="AA3" s="60">
        <f t="shared" ref="AA3:AA14" si="2">G3+I3+K3+M3+O3+Q3+S3+U3+W3</f>
        <v>266.32544999999999</v>
      </c>
      <c r="AB3" s="60">
        <f t="shared" ref="AB3:AB14" si="3">H3+J3+L3+N3+P3+R3+T3+V3+X3</f>
        <v>262.47262000000001</v>
      </c>
      <c r="AC3" s="60">
        <f t="shared" ref="AC3:AC15" si="4">IFERROR($E3*$F3*AVERAGE(G3:H3)/1000,0)</f>
        <v>5.4820824999999997</v>
      </c>
      <c r="AD3" s="60">
        <f t="shared" ref="AD3:AD15" si="5">IFERROR($E3*$F3*STDEV(G3:H3)/1000,0)</f>
        <v>2.0684994670050024E-2</v>
      </c>
      <c r="AE3" s="60">
        <f t="shared" ref="AE3:AE34" si="6">IFERROR($E3*$F3*AVERAGE(I3:J3)/1000,0)</f>
        <v>19.273276500000001</v>
      </c>
      <c r="AF3" s="60">
        <f t="shared" ref="AF3:AF34" si="7">IFERROR($E3*$F3*STDEV(I3:J3)/1000,0)</f>
        <v>0.21323724225495794</v>
      </c>
      <c r="AG3" s="60">
        <f t="shared" ref="AG3:AG34" si="8">IFERROR($E3*$F3*AVERAGE(K3:L3)/1000,0)</f>
        <v>0.63310650000000013</v>
      </c>
      <c r="AH3" s="60">
        <f t="shared" ref="AH3:AH34" si="9">IFERROR($E3*$F3*STDEV(K3:L3)/1000,0)</f>
        <v>5.7226151801426936E-3</v>
      </c>
      <c r="AI3" s="60">
        <f t="shared" ref="AI3:AI14" si="10">IFERROR($E3*$F3*AVERAGE(M3:N3)/1000,0)</f>
        <v>0</v>
      </c>
      <c r="AJ3" s="60">
        <f t="shared" ref="AJ3:AJ14" si="11">IFERROR($E3*$F3*STDEV(M3:N3)/1000,0)</f>
        <v>0</v>
      </c>
      <c r="AK3" s="60">
        <f t="shared" ref="AK3:AK14" si="12">IFERROR($E3*$F3*AVERAGE(O3:P3)/1000,0)</f>
        <v>0.56100099999999997</v>
      </c>
      <c r="AL3" s="60">
        <f t="shared" ref="AL3:AL14" si="13">IFERROR($E3*$F3*STDEV(O3:P3)/1000,0)</f>
        <v>2.2020719379711465E-2</v>
      </c>
      <c r="AM3" s="60">
        <f t="shared" ref="AM3:AM34" si="14">IFERROR($E3*$F3*AVERAGE(Q3:R3)/1000,0)</f>
        <v>0</v>
      </c>
      <c r="AN3" s="60">
        <f t="shared" ref="AN3:AN34" si="15">IFERROR($E3*$F3*STDEV(Q3:R3)/1000,0)</f>
        <v>0</v>
      </c>
      <c r="AO3" s="60">
        <f t="shared" ref="AO3:AO17" si="16">IFERROR($E3*$F3*AVERAGE(S3:T3)/1000,0)</f>
        <v>0.27384399999999998</v>
      </c>
      <c r="AP3" s="60">
        <f t="shared" ref="AP3:AP17" si="17">IFERROR($E3*$F3*STDEV(S3:T3)/1000,0)</f>
        <v>2.9981327522309611E-2</v>
      </c>
      <c r="AQ3" s="60">
        <f t="shared" ref="AQ3:AQ16" si="18">IFERROR($E3*$F3*AVERAGE(U3:V3)/1000,0)</f>
        <v>0</v>
      </c>
      <c r="AR3" s="60">
        <f t="shared" ref="AR3:AR16" si="19">IFERROR($E3*$F3*STDEV(U3:V3)/1000,0)</f>
        <v>0</v>
      </c>
      <c r="AS3" s="60">
        <f t="shared" ref="AS3:AS14" si="20">IFERROR($E3*$F3*AVERAGE(W3:X3)/1000,0)</f>
        <v>0.21659300000000004</v>
      </c>
      <c r="AT3" s="60">
        <f t="shared" ref="AT3:AT14" si="21">IFERROR($E3*$F3*STDEV(W3:X3)/1000,0)</f>
        <v>2.2159312308824022E-2</v>
      </c>
      <c r="AU3" s="60">
        <f t="shared" ref="AU3:AU14" si="22">IFERROR($E3*$F3*AVERAGE(Y3:Z3)/1000,0)</f>
        <v>20.957820999999999</v>
      </c>
      <c r="AV3" s="60">
        <f t="shared" ref="AV3:AV14" si="23">IFERROR($E3*$F3*STDEV(Y3:Z3)/1000,0)</f>
        <v>0.29312121664594343</v>
      </c>
      <c r="AW3" s="60">
        <f t="shared" ref="AW3:AW14" si="24">IFERROR($E3*$F3*AVERAGE(AA3:AB3)/1000,0)</f>
        <v>26.439903500000003</v>
      </c>
      <c r="AX3" s="60">
        <f t="shared" ref="AX3:AX14" si="25">IFERROR($E3*$F3*STDEV(AA3:AB3)/1000,0)</f>
        <v>0.27243622197589534</v>
      </c>
      <c r="AY3" s="60">
        <f>AC3*AY$67</f>
        <v>11.4411061775</v>
      </c>
      <c r="AZ3" s="60">
        <f>AD3*AY$67</f>
        <v>4.3169583876394406E-2</v>
      </c>
      <c r="BA3" s="60">
        <f>AE3*BA$67</f>
        <v>20.564586025499999</v>
      </c>
      <c r="BB3" s="60">
        <f>AF3*BA$67</f>
        <v>0.22752413748604011</v>
      </c>
      <c r="BC3" s="60">
        <f>AG3*BC$67</f>
        <v>0.95725702800000023</v>
      </c>
      <c r="BD3" s="60">
        <f>AH3*BC$67</f>
        <v>8.6525941523757522E-3</v>
      </c>
      <c r="BE3" s="60">
        <f>AI3*BE$67</f>
        <v>0</v>
      </c>
      <c r="BF3" s="60">
        <f>AJ3*BE$67</f>
        <v>0</v>
      </c>
      <c r="BG3" s="60">
        <f>AK3*BG$67</f>
        <v>1.019338817</v>
      </c>
      <c r="BH3" s="60">
        <f>AL3*BG$67</f>
        <v>4.0011647112935728E-2</v>
      </c>
      <c r="BI3" s="60">
        <f>AM3*BI$67</f>
        <v>0</v>
      </c>
      <c r="BJ3" s="60">
        <f>AN3*BI$67</f>
        <v>0</v>
      </c>
      <c r="BK3" s="60">
        <f>AO3*BK$67</f>
        <v>0.55754638400000001</v>
      </c>
      <c r="BL3" s="60">
        <f>AP3*BK$67</f>
        <v>6.1041982835422372E-2</v>
      </c>
      <c r="BM3" s="60">
        <f>AQ3*BM$67</f>
        <v>0</v>
      </c>
      <c r="BN3" s="60">
        <f>AR3*BM$67</f>
        <v>0</v>
      </c>
      <c r="BO3" s="60">
        <f>AS3*BO$67</f>
        <v>0.47737097200000012</v>
      </c>
      <c r="BP3" s="60">
        <f>AT3*BO$67</f>
        <v>4.8839124328648148E-2</v>
      </c>
      <c r="BQ3" s="60">
        <f t="shared" ref="BQ3:BQ14" si="26">SUM(BA3,BC3,BE3,BG3,BI3,BK3,BM3,BO3)</f>
        <v>23.576099226499998</v>
      </c>
      <c r="BR3" s="61"/>
      <c r="BS3" s="60">
        <f t="shared" ref="BS3:BS54" si="27">SUM(AY3,BA3,BC3,BE3,BG3,BI3,BK3,BM3,BO3)</f>
        <v>35.017205403999995</v>
      </c>
      <c r="BT3" s="62"/>
    </row>
    <row r="4" spans="1:72" ht="12.75">
      <c r="A4" s="24">
        <v>1</v>
      </c>
      <c r="B4" s="8">
        <v>2</v>
      </c>
      <c r="C4" s="9" t="s">
        <v>48</v>
      </c>
      <c r="D4" s="9" t="s">
        <v>57</v>
      </c>
      <c r="E4" s="5">
        <v>20</v>
      </c>
      <c r="F4" s="9">
        <v>1</v>
      </c>
      <c r="G4" s="60">
        <v>0</v>
      </c>
      <c r="H4" s="60">
        <v>0</v>
      </c>
      <c r="I4" s="60">
        <v>333.98122000000001</v>
      </c>
      <c r="J4" s="60">
        <v>333.32549999999998</v>
      </c>
      <c r="K4" s="60">
        <v>119.31331</v>
      </c>
      <c r="L4" s="60">
        <v>116.88737999999999</v>
      </c>
      <c r="M4" s="60">
        <v>15.54078</v>
      </c>
      <c r="N4" s="60">
        <v>15.38104</v>
      </c>
      <c r="O4" s="60">
        <v>2.9105300000000001</v>
      </c>
      <c r="P4" s="60">
        <v>2.8985599999999998</v>
      </c>
      <c r="Q4" s="60">
        <v>26.401050000000001</v>
      </c>
      <c r="R4" s="60">
        <v>25.957509999999999</v>
      </c>
      <c r="S4" s="60">
        <v>0</v>
      </c>
      <c r="T4" s="60">
        <v>2.1287199999999999</v>
      </c>
      <c r="U4" s="60">
        <v>2.4434200000000001</v>
      </c>
      <c r="V4" s="60">
        <v>2.0036200000000002</v>
      </c>
      <c r="W4" s="60">
        <v>0</v>
      </c>
      <c r="X4" s="60">
        <v>0</v>
      </c>
      <c r="Y4" s="60">
        <f t="shared" si="0"/>
        <v>500.59030999999999</v>
      </c>
      <c r="Z4" s="60">
        <f t="shared" si="1"/>
        <v>498.58232999999996</v>
      </c>
      <c r="AA4" s="60">
        <f t="shared" si="2"/>
        <v>500.59030999999999</v>
      </c>
      <c r="AB4" s="60">
        <f t="shared" si="3"/>
        <v>498.58232999999996</v>
      </c>
      <c r="AC4" s="60">
        <f t="shared" si="4"/>
        <v>0</v>
      </c>
      <c r="AD4" s="60">
        <f t="shared" si="5"/>
        <v>0</v>
      </c>
      <c r="AE4" s="60">
        <f t="shared" si="6"/>
        <v>6.6730672000000002</v>
      </c>
      <c r="AF4" s="60">
        <f t="shared" si="7"/>
        <v>9.2732811711932935E-3</v>
      </c>
      <c r="AG4" s="60">
        <f t="shared" si="8"/>
        <v>2.3620069000000004</v>
      </c>
      <c r="AH4" s="60">
        <f t="shared" si="9"/>
        <v>3.4307831073677741E-2</v>
      </c>
      <c r="AI4" s="60">
        <f t="shared" si="10"/>
        <v>0.3092182</v>
      </c>
      <c r="AJ4" s="60">
        <f t="shared" si="11"/>
        <v>2.2590647445347727E-3</v>
      </c>
      <c r="AK4" s="60">
        <f t="shared" si="12"/>
        <v>5.8090899999999994E-2</v>
      </c>
      <c r="AL4" s="60">
        <f t="shared" si="13"/>
        <v>1.6928136341606311E-4</v>
      </c>
      <c r="AM4" s="60">
        <f t="shared" si="14"/>
        <v>0.52358559999999998</v>
      </c>
      <c r="AN4" s="60">
        <f t="shared" si="15"/>
        <v>6.2726028345496581E-3</v>
      </c>
      <c r="AO4" s="60">
        <f t="shared" si="16"/>
        <v>2.1287199999999999E-2</v>
      </c>
      <c r="AP4" s="60">
        <f t="shared" si="17"/>
        <v>3.0104646944948549E-2</v>
      </c>
      <c r="AQ4" s="60">
        <f t="shared" si="18"/>
        <v>4.4470400000000007E-2</v>
      </c>
      <c r="AR4" s="60">
        <f t="shared" si="19"/>
        <v>6.2197112473168711E-3</v>
      </c>
      <c r="AS4" s="60">
        <f t="shared" si="20"/>
        <v>0</v>
      </c>
      <c r="AT4" s="60">
        <f t="shared" si="21"/>
        <v>0</v>
      </c>
      <c r="AU4" s="60">
        <f t="shared" si="22"/>
        <v>9.9917263999999992</v>
      </c>
      <c r="AV4" s="60">
        <f t="shared" si="23"/>
        <v>2.8397125489739727E-2</v>
      </c>
      <c r="AW4" s="60">
        <f t="shared" si="24"/>
        <v>9.9917263999999992</v>
      </c>
      <c r="AX4" s="60">
        <f t="shared" si="25"/>
        <v>2.8397125489739727E-2</v>
      </c>
      <c r="AY4" s="60">
        <f>AC4*AY$67</f>
        <v>0</v>
      </c>
      <c r="AZ4" s="60">
        <f>AD4*AY$67</f>
        <v>0</v>
      </c>
      <c r="BA4" s="60">
        <f>AE4*BA$67</f>
        <v>7.1201627024</v>
      </c>
      <c r="BB4" s="60">
        <f>AF4*BA$67</f>
        <v>9.8945910096632436E-3</v>
      </c>
      <c r="BC4" s="60">
        <f>AG4*BC$67</f>
        <v>3.5713544328000006</v>
      </c>
      <c r="BD4" s="60">
        <f>AH4*BC$67</f>
        <v>5.1873440583400744E-2</v>
      </c>
      <c r="BE4" s="60">
        <f>AI4*BE$67</f>
        <v>0.56184946940000002</v>
      </c>
      <c r="BF4" s="60">
        <f>AJ4*BE$67</f>
        <v>4.1047206408196821E-3</v>
      </c>
      <c r="BG4" s="60">
        <f>AK4*BG$67</f>
        <v>0.10555116529999999</v>
      </c>
      <c r="BH4" s="60">
        <f>AL4*BG$67</f>
        <v>3.0758423732698664E-4</v>
      </c>
      <c r="BI4" s="60">
        <f>AM4*BI$67</f>
        <v>1.0660202816</v>
      </c>
      <c r="BJ4" s="60">
        <f>AN4*BI$67</f>
        <v>1.2771019371143104E-2</v>
      </c>
      <c r="BK4" s="60">
        <f>AO4*BK$67</f>
        <v>4.3340739199999999E-2</v>
      </c>
      <c r="BL4" s="60">
        <f>AP4*BK$67</f>
        <v>6.1293061179915245E-2</v>
      </c>
      <c r="BM4" s="60">
        <f>AQ4*BM$67</f>
        <v>9.8012761600000026E-2</v>
      </c>
      <c r="BN4" s="60">
        <f>AR4*BM$67</f>
        <v>1.3708243589086386E-2</v>
      </c>
      <c r="BO4" s="60">
        <f>AS4*BO$67</f>
        <v>0</v>
      </c>
      <c r="BP4" s="60">
        <f>AT4*BO$67</f>
        <v>0</v>
      </c>
      <c r="BQ4" s="60">
        <f t="shared" si="26"/>
        <v>12.566291552300001</v>
      </c>
      <c r="BR4" s="61"/>
      <c r="BS4" s="60">
        <f t="shared" si="27"/>
        <v>12.566291552300001</v>
      </c>
      <c r="BT4" s="62"/>
    </row>
    <row r="5" spans="1:72" ht="12.75">
      <c r="A5" s="24">
        <v>1</v>
      </c>
      <c r="B5" s="8">
        <v>3</v>
      </c>
      <c r="C5" s="9" t="s">
        <v>51</v>
      </c>
      <c r="D5" s="9" t="s">
        <v>49</v>
      </c>
      <c r="E5" s="5">
        <v>100</v>
      </c>
      <c r="F5" s="9">
        <v>1</v>
      </c>
      <c r="G5" s="60">
        <v>55.526960000000003</v>
      </c>
      <c r="H5" s="60">
        <v>54.083970000000001</v>
      </c>
      <c r="I5" s="60">
        <v>307.15168999999997</v>
      </c>
      <c r="J5" s="60">
        <v>301.62306000000001</v>
      </c>
      <c r="K5" s="60">
        <v>14.3994</v>
      </c>
      <c r="L5" s="60">
        <v>14.0464</v>
      </c>
      <c r="M5" s="60">
        <v>0</v>
      </c>
      <c r="N5" s="60">
        <v>0</v>
      </c>
      <c r="O5" s="60">
        <v>4.7560599999999997</v>
      </c>
      <c r="P5" s="60">
        <v>4.7586899999999996</v>
      </c>
      <c r="Q5" s="60">
        <v>0</v>
      </c>
      <c r="R5" s="60">
        <v>0</v>
      </c>
      <c r="S5" s="60">
        <v>0</v>
      </c>
      <c r="T5" s="60">
        <v>2.2719900000000002</v>
      </c>
      <c r="U5" s="60">
        <v>0</v>
      </c>
      <c r="V5" s="60">
        <v>0</v>
      </c>
      <c r="W5" s="60">
        <v>0</v>
      </c>
      <c r="X5" s="60">
        <v>0</v>
      </c>
      <c r="Y5" s="60">
        <f t="shared" si="0"/>
        <v>326.30714999999998</v>
      </c>
      <c r="Z5" s="60">
        <f t="shared" si="1"/>
        <v>322.70014000000003</v>
      </c>
      <c r="AA5" s="60">
        <f t="shared" si="2"/>
        <v>381.83410999999995</v>
      </c>
      <c r="AB5" s="60">
        <f t="shared" si="3"/>
        <v>376.78411000000006</v>
      </c>
      <c r="AC5" s="60">
        <f t="shared" si="4"/>
        <v>5.4805464999999991</v>
      </c>
      <c r="AD5" s="60">
        <f t="shared" si="5"/>
        <v>0.10203480141843775</v>
      </c>
      <c r="AE5" s="60">
        <f t="shared" si="6"/>
        <v>30.438737500000002</v>
      </c>
      <c r="AF5" s="60">
        <f t="shared" si="7"/>
        <v>0.39093317636713565</v>
      </c>
      <c r="AG5" s="60">
        <f t="shared" si="8"/>
        <v>1.4222900000000001</v>
      </c>
      <c r="AH5" s="60">
        <f t="shared" si="9"/>
        <v>2.4960869375885111E-2</v>
      </c>
      <c r="AI5" s="60">
        <f t="shared" si="10"/>
        <v>0</v>
      </c>
      <c r="AJ5" s="60">
        <f t="shared" si="11"/>
        <v>0</v>
      </c>
      <c r="AK5" s="60">
        <f t="shared" si="12"/>
        <v>0.47573749999999998</v>
      </c>
      <c r="AL5" s="60">
        <f t="shared" si="13"/>
        <v>1.8596908345205564E-4</v>
      </c>
      <c r="AM5" s="60">
        <f t="shared" si="14"/>
        <v>0</v>
      </c>
      <c r="AN5" s="60">
        <f t="shared" si="15"/>
        <v>0</v>
      </c>
      <c r="AO5" s="60">
        <f t="shared" si="16"/>
        <v>0.11359950000000001</v>
      </c>
      <c r="AP5" s="60">
        <f t="shared" si="17"/>
        <v>0.16065395357880244</v>
      </c>
      <c r="AQ5" s="60">
        <f t="shared" si="18"/>
        <v>0</v>
      </c>
      <c r="AR5" s="60">
        <f t="shared" si="19"/>
        <v>0</v>
      </c>
      <c r="AS5" s="60">
        <f t="shared" si="20"/>
        <v>0</v>
      </c>
      <c r="AT5" s="60">
        <f t="shared" si="21"/>
        <v>0</v>
      </c>
      <c r="AU5" s="60">
        <f t="shared" si="22"/>
        <v>32.450364499999999</v>
      </c>
      <c r="AV5" s="60">
        <f t="shared" si="23"/>
        <v>0.25505412308076503</v>
      </c>
      <c r="AW5" s="60">
        <f t="shared" si="24"/>
        <v>37.930911000000002</v>
      </c>
      <c r="AX5" s="60">
        <f t="shared" si="25"/>
        <v>0.35708892449919927</v>
      </c>
      <c r="AY5" s="60">
        <f>AC5*AY$67</f>
        <v>11.4379005455</v>
      </c>
      <c r="AZ5" s="60">
        <f>AD5*AY$67</f>
        <v>0.2129466305602796</v>
      </c>
      <c r="BA5" s="60">
        <f>AE5*BA$67</f>
        <v>32.478132912500001</v>
      </c>
      <c r="BB5" s="60">
        <f>AF5*BA$67</f>
        <v>0.41712569918373371</v>
      </c>
      <c r="BC5" s="60">
        <f>AG5*BC$67</f>
        <v>2.1505024800000001</v>
      </c>
      <c r="BD5" s="60">
        <f>AH5*BC$67</f>
        <v>3.7740834496338291E-2</v>
      </c>
      <c r="BE5" s="60">
        <f>AI5*BE$67</f>
        <v>0</v>
      </c>
      <c r="BF5" s="60">
        <f>AJ5*BE$67</f>
        <v>0</v>
      </c>
      <c r="BG5" s="60">
        <f>AK5*BG$67</f>
        <v>0.86441503749999993</v>
      </c>
      <c r="BH5" s="60">
        <f>AL5*BG$67</f>
        <v>3.3790582463238511E-4</v>
      </c>
      <c r="BI5" s="60">
        <f>AM5*BI$67</f>
        <v>0</v>
      </c>
      <c r="BJ5" s="60">
        <f>AN5*BI$67</f>
        <v>0</v>
      </c>
      <c r="BK5" s="60">
        <f>AO5*BK$67</f>
        <v>0.23128858200000002</v>
      </c>
      <c r="BL5" s="60">
        <f>AP5*BK$67</f>
        <v>0.32709144948644175</v>
      </c>
      <c r="BM5" s="60">
        <f>AQ5*BM$67</f>
        <v>0</v>
      </c>
      <c r="BN5" s="60">
        <f>AR5*BM$67</f>
        <v>0</v>
      </c>
      <c r="BO5" s="60">
        <f>AS5*BO$67</f>
        <v>0</v>
      </c>
      <c r="BP5" s="60">
        <f>AT5*BO$67</f>
        <v>0</v>
      </c>
      <c r="BQ5" s="60">
        <f t="shared" si="26"/>
        <v>35.724339012000002</v>
      </c>
      <c r="BR5" s="61"/>
      <c r="BS5" s="60">
        <f t="shared" si="27"/>
        <v>47.162239557500001</v>
      </c>
      <c r="BT5" s="62"/>
    </row>
    <row r="6" spans="1:72" ht="12.75">
      <c r="A6" s="24">
        <v>1</v>
      </c>
      <c r="B6" s="8">
        <v>4</v>
      </c>
      <c r="C6" s="9" t="s">
        <v>51</v>
      </c>
      <c r="D6" s="9" t="s">
        <v>57</v>
      </c>
      <c r="E6" s="5">
        <v>20</v>
      </c>
      <c r="F6" s="9">
        <v>1</v>
      </c>
      <c r="G6" s="60">
        <v>0</v>
      </c>
      <c r="H6" s="60">
        <v>0</v>
      </c>
      <c r="I6" s="60">
        <v>188.58427</v>
      </c>
      <c r="J6" s="60">
        <v>180.49345</v>
      </c>
      <c r="K6" s="60">
        <v>502.44405</v>
      </c>
      <c r="L6" s="60">
        <v>480.30387000000002</v>
      </c>
      <c r="M6" s="60">
        <v>67.542330000000007</v>
      </c>
      <c r="N6" s="60">
        <v>64.872500000000002</v>
      </c>
      <c r="O6" s="60">
        <v>0</v>
      </c>
      <c r="P6" s="60">
        <v>0</v>
      </c>
      <c r="Q6" s="60">
        <v>7.4272900000000002</v>
      </c>
      <c r="R6" s="60">
        <v>7.05985</v>
      </c>
      <c r="S6" s="60">
        <v>0</v>
      </c>
      <c r="T6" s="60">
        <v>0</v>
      </c>
      <c r="U6" s="60">
        <v>2.1754199999999999</v>
      </c>
      <c r="V6" s="60">
        <v>2.1685599999999998</v>
      </c>
      <c r="W6" s="60">
        <v>0</v>
      </c>
      <c r="X6" s="60">
        <v>0</v>
      </c>
      <c r="Y6" s="60">
        <f t="shared" si="0"/>
        <v>768.17336</v>
      </c>
      <c r="Z6" s="60">
        <f t="shared" si="1"/>
        <v>734.89823000000001</v>
      </c>
      <c r="AA6" s="60">
        <f t="shared" si="2"/>
        <v>768.17336</v>
      </c>
      <c r="AB6" s="60">
        <f t="shared" si="3"/>
        <v>734.89823000000001</v>
      </c>
      <c r="AC6" s="60">
        <f t="shared" si="4"/>
        <v>0</v>
      </c>
      <c r="AD6" s="60">
        <f t="shared" si="5"/>
        <v>0</v>
      </c>
      <c r="AE6" s="60">
        <f t="shared" si="6"/>
        <v>3.6907771999999999</v>
      </c>
      <c r="AF6" s="60">
        <f t="shared" si="7"/>
        <v>0.11442147374719495</v>
      </c>
      <c r="AG6" s="60">
        <f t="shared" si="8"/>
        <v>9.8274791999999991</v>
      </c>
      <c r="AH6" s="60">
        <f t="shared" si="9"/>
        <v>0.31310942829381533</v>
      </c>
      <c r="AI6" s="60">
        <f t="shared" si="10"/>
        <v>1.3241482999999998</v>
      </c>
      <c r="AJ6" s="60">
        <f t="shared" si="11"/>
        <v>3.7757097952305668E-2</v>
      </c>
      <c r="AK6" s="60">
        <f t="shared" si="12"/>
        <v>0</v>
      </c>
      <c r="AL6" s="60">
        <f t="shared" si="13"/>
        <v>0</v>
      </c>
      <c r="AM6" s="60">
        <f t="shared" si="14"/>
        <v>0.14487139999999998</v>
      </c>
      <c r="AN6" s="60">
        <f t="shared" si="15"/>
        <v>5.1963863135837032E-3</v>
      </c>
      <c r="AO6" s="60">
        <f t="shared" si="16"/>
        <v>0</v>
      </c>
      <c r="AP6" s="60">
        <f t="shared" si="17"/>
        <v>0</v>
      </c>
      <c r="AQ6" s="60">
        <f t="shared" si="18"/>
        <v>4.3439800000000008E-2</v>
      </c>
      <c r="AR6" s="60">
        <f t="shared" si="19"/>
        <v>9.7015050378795569E-5</v>
      </c>
      <c r="AS6" s="60">
        <f t="shared" si="20"/>
        <v>0</v>
      </c>
      <c r="AT6" s="60">
        <f t="shared" si="21"/>
        <v>0</v>
      </c>
      <c r="AU6" s="60">
        <f t="shared" si="22"/>
        <v>15.030715899999999</v>
      </c>
      <c r="AV6" s="60">
        <f t="shared" si="23"/>
        <v>0.47058140135727833</v>
      </c>
      <c r="AW6" s="60">
        <f t="shared" si="24"/>
        <v>15.030715899999999</v>
      </c>
      <c r="AX6" s="60">
        <f t="shared" si="25"/>
        <v>0.47058140135727833</v>
      </c>
      <c r="AY6" s="60">
        <f>AC6*AY$67</f>
        <v>0</v>
      </c>
      <c r="AZ6" s="60">
        <f>AD6*AY$67</f>
        <v>0</v>
      </c>
      <c r="BA6" s="60">
        <f>AE6*BA$67</f>
        <v>3.9380592723999999</v>
      </c>
      <c r="BB6" s="60">
        <f>AF6*BA$67</f>
        <v>0.12208771248825701</v>
      </c>
      <c r="BC6" s="60">
        <f>AG6*BC$67</f>
        <v>14.859148550399999</v>
      </c>
      <c r="BD6" s="60">
        <f>AH6*BC$67</f>
        <v>0.47342145558024878</v>
      </c>
      <c r="BE6" s="60">
        <f>AI6*BE$67</f>
        <v>2.4059774610999995</v>
      </c>
      <c r="BF6" s="60">
        <f>AJ6*BE$67</f>
        <v>6.8604646979339393E-2</v>
      </c>
      <c r="BG6" s="60">
        <f>AK6*BG$67</f>
        <v>0</v>
      </c>
      <c r="BH6" s="60">
        <f>AL6*BG$67</f>
        <v>0</v>
      </c>
      <c r="BI6" s="60">
        <f>AM6*BI$67</f>
        <v>0.2949581704</v>
      </c>
      <c r="BJ6" s="60">
        <f>AN6*BI$67</f>
        <v>1.0579842534456419E-2</v>
      </c>
      <c r="BK6" s="60">
        <f>AO6*BK$67</f>
        <v>0</v>
      </c>
      <c r="BL6" s="60">
        <f>AP6*BK$67</f>
        <v>0</v>
      </c>
      <c r="BM6" s="60">
        <f>AQ6*BM$67</f>
        <v>9.5741319200000022E-2</v>
      </c>
      <c r="BN6" s="60">
        <f>AR6*BM$67</f>
        <v>2.1382117103486544E-4</v>
      </c>
      <c r="BO6" s="60">
        <f>AS6*BO$67</f>
        <v>0</v>
      </c>
      <c r="BP6" s="60">
        <f>AT6*BO$67</f>
        <v>0</v>
      </c>
      <c r="BQ6" s="60">
        <f t="shared" si="26"/>
        <v>21.593884773499997</v>
      </c>
      <c r="BR6" s="61"/>
      <c r="BS6" s="60">
        <f t="shared" si="27"/>
        <v>21.593884773499997</v>
      </c>
      <c r="BT6" s="62"/>
    </row>
    <row r="7" spans="1:72" ht="12.75">
      <c r="A7" s="24">
        <v>1</v>
      </c>
      <c r="B7" s="8">
        <v>5</v>
      </c>
      <c r="C7" s="9" t="s">
        <v>52</v>
      </c>
      <c r="D7" s="9" t="s">
        <v>53</v>
      </c>
      <c r="E7" s="5">
        <v>100</v>
      </c>
      <c r="F7" s="9">
        <v>2</v>
      </c>
      <c r="G7" s="60">
        <v>34.686219999999999</v>
      </c>
      <c r="H7" s="60">
        <v>33.94455</v>
      </c>
      <c r="I7" s="60">
        <v>142.297</v>
      </c>
      <c r="J7" s="60">
        <v>124.83749</v>
      </c>
      <c r="K7" s="60">
        <v>8.2246000000000006</v>
      </c>
      <c r="L7" s="60">
        <v>5.9732700000000003</v>
      </c>
      <c r="M7" s="60">
        <v>0</v>
      </c>
      <c r="N7" s="60">
        <v>0</v>
      </c>
      <c r="O7" s="60">
        <v>4.7127499999999998</v>
      </c>
      <c r="P7" s="60">
        <v>3.4393799999999999</v>
      </c>
      <c r="Q7" s="60">
        <v>2.3543099999999999</v>
      </c>
      <c r="R7" s="60">
        <v>0</v>
      </c>
      <c r="S7" s="60">
        <v>5.0209200000000003</v>
      </c>
      <c r="T7" s="60">
        <v>3.3998499999999998</v>
      </c>
      <c r="U7" s="60">
        <v>4.9461399999999998</v>
      </c>
      <c r="V7" s="60">
        <v>2.9566400000000002</v>
      </c>
      <c r="W7" s="60">
        <v>8.8399599999999996</v>
      </c>
      <c r="X7" s="60">
        <v>5.1481000000000003</v>
      </c>
      <c r="Y7" s="60">
        <f t="shared" si="0"/>
        <v>176.39568</v>
      </c>
      <c r="Z7" s="60">
        <f t="shared" si="1"/>
        <v>145.75473</v>
      </c>
      <c r="AA7" s="60">
        <f t="shared" si="2"/>
        <v>211.08189999999999</v>
      </c>
      <c r="AB7" s="60">
        <f t="shared" si="3"/>
        <v>179.69927999999999</v>
      </c>
      <c r="AC7" s="60">
        <f t="shared" si="4"/>
        <v>6.8630770000000005</v>
      </c>
      <c r="AD7" s="60">
        <f t="shared" si="5"/>
        <v>0.10488797728052521</v>
      </c>
      <c r="AE7" s="60">
        <f t="shared" si="6"/>
        <v>26.713449000000004</v>
      </c>
      <c r="AF7" s="60">
        <f t="shared" si="7"/>
        <v>2.469147583438867</v>
      </c>
      <c r="AG7" s="60">
        <f t="shared" si="8"/>
        <v>1.4197870000000004</v>
      </c>
      <c r="AH7" s="60">
        <f t="shared" si="9"/>
        <v>0.31838614193774073</v>
      </c>
      <c r="AI7" s="60">
        <f t="shared" si="10"/>
        <v>0</v>
      </c>
      <c r="AJ7" s="60">
        <f t="shared" si="11"/>
        <v>0</v>
      </c>
      <c r="AK7" s="60">
        <f t="shared" si="12"/>
        <v>0.81521299999999997</v>
      </c>
      <c r="AL7" s="60">
        <f t="shared" si="13"/>
        <v>0.18008171239190285</v>
      </c>
      <c r="AM7" s="60">
        <f t="shared" si="14"/>
        <v>0.23543099999999997</v>
      </c>
      <c r="AN7" s="60">
        <f t="shared" si="15"/>
        <v>0.3329497132030601</v>
      </c>
      <c r="AO7" s="60">
        <f t="shared" si="16"/>
        <v>0.84207700000000008</v>
      </c>
      <c r="AP7" s="60">
        <f t="shared" si="17"/>
        <v>0.22925391795561487</v>
      </c>
      <c r="AQ7" s="60">
        <f t="shared" si="18"/>
        <v>0.79027800000000004</v>
      </c>
      <c r="AR7" s="60">
        <f t="shared" si="19"/>
        <v>0.28135778823412716</v>
      </c>
      <c r="AS7" s="60">
        <f t="shared" si="20"/>
        <v>1.398806</v>
      </c>
      <c r="AT7" s="60">
        <f t="shared" si="21"/>
        <v>0.52210784823827283</v>
      </c>
      <c r="AU7" s="60">
        <f t="shared" si="22"/>
        <v>32.215040999999999</v>
      </c>
      <c r="AV7" s="60">
        <f t="shared" si="23"/>
        <v>4.3332847053995893</v>
      </c>
      <c r="AW7" s="60">
        <f t="shared" si="24"/>
        <v>39.078117999999996</v>
      </c>
      <c r="AX7" s="60">
        <f t="shared" si="25"/>
        <v>4.438172682680114</v>
      </c>
      <c r="AY7" s="60">
        <f>AC7*AY$67</f>
        <v>14.323241699000002</v>
      </c>
      <c r="AZ7" s="60">
        <f>AD7*AY$67</f>
        <v>0.21890120858445614</v>
      </c>
      <c r="BA7" s="60">
        <f>AE7*BA$67</f>
        <v>28.503250083000005</v>
      </c>
      <c r="BB7" s="60">
        <f>AF7*BA$67</f>
        <v>2.6345804715292709</v>
      </c>
      <c r="BC7" s="60">
        <f>AG7*BC$67</f>
        <v>2.1467179440000006</v>
      </c>
      <c r="BD7" s="60">
        <f>AH7*BC$67</f>
        <v>0.48139984660986401</v>
      </c>
      <c r="BE7" s="60">
        <f>AI7*BE$67</f>
        <v>0</v>
      </c>
      <c r="BF7" s="60">
        <f>AJ7*BE$67</f>
        <v>0</v>
      </c>
      <c r="BG7" s="60">
        <f>AK7*BG$67</f>
        <v>1.4812420209999999</v>
      </c>
      <c r="BH7" s="60">
        <f>AL7*BG$67</f>
        <v>0.32720847141608744</v>
      </c>
      <c r="BI7" s="60">
        <f>AM7*BI$67</f>
        <v>0.47933751599999996</v>
      </c>
      <c r="BJ7" s="60">
        <f>AN7*BI$67</f>
        <v>0.67788561608143039</v>
      </c>
      <c r="BK7" s="60">
        <f>AO7*BK$67</f>
        <v>1.7144687720000003</v>
      </c>
      <c r="BL7" s="60">
        <f>AP7*BK$67</f>
        <v>0.46676097695763186</v>
      </c>
      <c r="BM7" s="60">
        <f>AQ7*BM$67</f>
        <v>1.7417727120000002</v>
      </c>
      <c r="BN7" s="60">
        <f>AR7*BM$67</f>
        <v>0.62011256526801628</v>
      </c>
      <c r="BO7" s="60">
        <f>AS7*BO$67</f>
        <v>3.0829684240000002</v>
      </c>
      <c r="BP7" s="60">
        <f>AT7*BO$67</f>
        <v>1.1507256975171534</v>
      </c>
      <c r="BQ7" s="60">
        <f t="shared" si="26"/>
        <v>39.149757472000012</v>
      </c>
      <c r="BR7" s="61"/>
      <c r="BS7" s="60">
        <f t="shared" si="27"/>
        <v>53.472999171000012</v>
      </c>
      <c r="BT7" s="62"/>
    </row>
    <row r="8" spans="1:72" ht="12.75">
      <c r="A8" s="56">
        <v>1</v>
      </c>
      <c r="B8" s="24">
        <v>6</v>
      </c>
      <c r="C8" s="9" t="s">
        <v>52</v>
      </c>
      <c r="D8" s="9" t="s">
        <v>57</v>
      </c>
      <c r="E8" s="5">
        <v>20</v>
      </c>
      <c r="F8" s="9">
        <v>2</v>
      </c>
      <c r="G8" s="60">
        <v>0</v>
      </c>
      <c r="H8" s="60">
        <v>0</v>
      </c>
      <c r="I8" s="60">
        <v>117.60087</v>
      </c>
      <c r="J8" s="60">
        <v>106.37327999999999</v>
      </c>
      <c r="K8" s="60">
        <v>7.3280500000000002</v>
      </c>
      <c r="L8" s="60">
        <v>6.5821100000000001</v>
      </c>
      <c r="M8" s="60">
        <v>0</v>
      </c>
      <c r="N8" s="60">
        <v>0</v>
      </c>
      <c r="O8" s="60">
        <v>0</v>
      </c>
      <c r="P8" s="60">
        <v>0</v>
      </c>
      <c r="Q8" s="60">
        <v>2.32464</v>
      </c>
      <c r="R8" s="60">
        <v>2.2102200000000001</v>
      </c>
      <c r="S8" s="60">
        <v>0</v>
      </c>
      <c r="T8" s="60">
        <v>0</v>
      </c>
      <c r="U8" s="60">
        <v>2.7817699999999999</v>
      </c>
      <c r="V8" s="60">
        <v>2.9662999999999999</v>
      </c>
      <c r="W8" s="60">
        <v>0</v>
      </c>
      <c r="X8" s="60">
        <v>0</v>
      </c>
      <c r="Y8" s="60">
        <f t="shared" si="0"/>
        <v>130.03533000000002</v>
      </c>
      <c r="Z8" s="60">
        <f t="shared" si="1"/>
        <v>118.13191</v>
      </c>
      <c r="AA8" s="60">
        <f t="shared" si="2"/>
        <v>130.03533000000002</v>
      </c>
      <c r="AB8" s="60">
        <f t="shared" si="3"/>
        <v>118.13191</v>
      </c>
      <c r="AC8" s="60">
        <f t="shared" si="4"/>
        <v>0</v>
      </c>
      <c r="AD8" s="60">
        <f t="shared" si="5"/>
        <v>0</v>
      </c>
      <c r="AE8" s="60">
        <f t="shared" si="6"/>
        <v>4.4794830000000001</v>
      </c>
      <c r="AF8" s="60">
        <f t="shared" si="7"/>
        <v>0.31756420101529098</v>
      </c>
      <c r="AG8" s="60">
        <f t="shared" si="8"/>
        <v>0.27820320000000004</v>
      </c>
      <c r="AH8" s="60">
        <f t="shared" si="9"/>
        <v>2.1098369294331731E-2</v>
      </c>
      <c r="AI8" s="60">
        <f t="shared" si="10"/>
        <v>0</v>
      </c>
      <c r="AJ8" s="60">
        <f t="shared" si="11"/>
        <v>0</v>
      </c>
      <c r="AK8" s="60">
        <f t="shared" si="12"/>
        <v>0</v>
      </c>
      <c r="AL8" s="60">
        <f t="shared" si="13"/>
        <v>0</v>
      </c>
      <c r="AM8" s="60">
        <f t="shared" si="14"/>
        <v>9.0697200000000006E-2</v>
      </c>
      <c r="AN8" s="60">
        <f t="shared" si="15"/>
        <v>3.2362863161345895E-3</v>
      </c>
      <c r="AO8" s="60">
        <f t="shared" si="16"/>
        <v>0</v>
      </c>
      <c r="AP8" s="60">
        <f t="shared" si="17"/>
        <v>0</v>
      </c>
      <c r="AQ8" s="60">
        <f t="shared" si="18"/>
        <v>0.11496139999999999</v>
      </c>
      <c r="AR8" s="60">
        <f t="shared" si="19"/>
        <v>5.2192965732941465E-3</v>
      </c>
      <c r="AS8" s="60">
        <f t="shared" si="20"/>
        <v>0</v>
      </c>
      <c r="AT8" s="60">
        <f t="shared" si="21"/>
        <v>0</v>
      </c>
      <c r="AU8" s="60">
        <f t="shared" si="22"/>
        <v>4.9633448000000007</v>
      </c>
      <c r="AV8" s="60">
        <f t="shared" si="23"/>
        <v>0.33667956005246319</v>
      </c>
      <c r="AW8" s="60">
        <f t="shared" si="24"/>
        <v>4.9633448000000007</v>
      </c>
      <c r="AX8" s="60">
        <f t="shared" si="25"/>
        <v>0.33667956005246319</v>
      </c>
      <c r="AY8" s="60">
        <f>AC8*AY$67</f>
        <v>0</v>
      </c>
      <c r="AZ8" s="60">
        <f>AD8*AY$67</f>
        <v>0</v>
      </c>
      <c r="BA8" s="60">
        <f>AE8*BA$67</f>
        <v>4.7796083610000002</v>
      </c>
      <c r="BB8" s="60">
        <f>AF8*BA$67</f>
        <v>0.33884100248331545</v>
      </c>
      <c r="BC8" s="60">
        <f>AG8*BC$67</f>
        <v>0.42064323840000006</v>
      </c>
      <c r="BD8" s="60">
        <f>AH8*BC$67</f>
        <v>3.1900734373029579E-2</v>
      </c>
      <c r="BE8" s="60">
        <f>AI8*BE$67</f>
        <v>0</v>
      </c>
      <c r="BF8" s="60">
        <f>AJ8*BE$67</f>
        <v>0</v>
      </c>
      <c r="BG8" s="60">
        <f>AK8*BG$67</f>
        <v>0</v>
      </c>
      <c r="BH8" s="60">
        <f>AL8*BG$67</f>
        <v>0</v>
      </c>
      <c r="BI8" s="60">
        <f>AM8*BI$67</f>
        <v>0.18465949920000002</v>
      </c>
      <c r="BJ8" s="60">
        <f>AN8*BI$67</f>
        <v>6.5890789396500244E-3</v>
      </c>
      <c r="BK8" s="60">
        <f>AO8*BK$67</f>
        <v>0</v>
      </c>
      <c r="BL8" s="60">
        <f>AP8*BK$67</f>
        <v>0</v>
      </c>
      <c r="BM8" s="60">
        <f>AQ8*BM$67</f>
        <v>0.25337492560000002</v>
      </c>
      <c r="BN8" s="60">
        <f>AR8*BM$67</f>
        <v>1.1503329647540301E-2</v>
      </c>
      <c r="BO8" s="60">
        <f>AS8*BO$67</f>
        <v>0</v>
      </c>
      <c r="BP8" s="60">
        <f>AT8*BO$67</f>
        <v>0</v>
      </c>
      <c r="BQ8" s="60">
        <f t="shared" si="26"/>
        <v>5.638286024200001</v>
      </c>
      <c r="BR8" s="61"/>
      <c r="BS8" s="60">
        <f t="shared" si="27"/>
        <v>5.638286024200001</v>
      </c>
      <c r="BT8" s="62"/>
    </row>
    <row r="9" spans="1:72" ht="12.75">
      <c r="A9" s="24">
        <v>1</v>
      </c>
      <c r="B9" s="24">
        <v>7</v>
      </c>
      <c r="C9" s="9" t="s">
        <v>54</v>
      </c>
      <c r="D9" s="9" t="s">
        <v>49</v>
      </c>
      <c r="E9" s="5">
        <v>100</v>
      </c>
      <c r="F9" s="9">
        <v>1</v>
      </c>
      <c r="G9" s="60">
        <v>49.88306</v>
      </c>
      <c r="H9" s="60">
        <v>48.888739999999999</v>
      </c>
      <c r="I9" s="60">
        <v>239.04686000000001</v>
      </c>
      <c r="J9" s="60">
        <v>237.82914</v>
      </c>
      <c r="K9" s="60">
        <v>18.36374</v>
      </c>
      <c r="L9" s="60">
        <v>17.907679999999999</v>
      </c>
      <c r="M9" s="60">
        <v>0</v>
      </c>
      <c r="N9" s="60">
        <v>0</v>
      </c>
      <c r="O9" s="60">
        <v>12.230740000000001</v>
      </c>
      <c r="P9" s="60">
        <v>11.79771</v>
      </c>
      <c r="Q9" s="60">
        <v>1.8262799999999999</v>
      </c>
      <c r="R9" s="60">
        <v>0</v>
      </c>
      <c r="S9" s="60">
        <v>8.8347599999999993</v>
      </c>
      <c r="T9" s="60">
        <v>8.7900799999999997</v>
      </c>
      <c r="U9" s="60">
        <v>2.2879399999999999</v>
      </c>
      <c r="V9" s="60">
        <v>1.9540599999999999</v>
      </c>
      <c r="W9" s="60">
        <v>5.4092000000000002</v>
      </c>
      <c r="X9" s="60">
        <v>4.8541400000000001</v>
      </c>
      <c r="Y9" s="60">
        <f t="shared" si="0"/>
        <v>287.99952000000002</v>
      </c>
      <c r="Z9" s="60">
        <f t="shared" si="1"/>
        <v>283.13281000000001</v>
      </c>
      <c r="AA9" s="60">
        <f t="shared" si="2"/>
        <v>337.88258000000008</v>
      </c>
      <c r="AB9" s="60">
        <f t="shared" si="3"/>
        <v>332.02154999999993</v>
      </c>
      <c r="AC9" s="60">
        <f t="shared" si="4"/>
        <v>4.9385900000000005</v>
      </c>
      <c r="AD9" s="60">
        <f t="shared" si="5"/>
        <v>7.0309041466940919E-2</v>
      </c>
      <c r="AE9" s="60">
        <f t="shared" si="6"/>
        <v>23.843799999999998</v>
      </c>
      <c r="AF9" s="60">
        <f t="shared" si="7"/>
        <v>8.610580695864925E-2</v>
      </c>
      <c r="AG9" s="60">
        <f t="shared" si="8"/>
        <v>1.8135709999999998</v>
      </c>
      <c r="AH9" s="60">
        <f t="shared" si="9"/>
        <v>3.2248311862793741E-2</v>
      </c>
      <c r="AI9" s="60">
        <f t="shared" si="10"/>
        <v>0</v>
      </c>
      <c r="AJ9" s="60">
        <f t="shared" si="11"/>
        <v>0</v>
      </c>
      <c r="AK9" s="60">
        <f t="shared" si="12"/>
        <v>1.2014224999999998</v>
      </c>
      <c r="AL9" s="60">
        <f t="shared" si="13"/>
        <v>3.0619844945721102E-2</v>
      </c>
      <c r="AM9" s="60">
        <f t="shared" si="14"/>
        <v>9.1313999999999992E-2</v>
      </c>
      <c r="AN9" s="60">
        <f t="shared" si="15"/>
        <v>0.1291374972345368</v>
      </c>
      <c r="AO9" s="60">
        <f t="shared" si="16"/>
        <v>0.88124199999999997</v>
      </c>
      <c r="AP9" s="60">
        <f t="shared" si="17"/>
        <v>3.1593530983414671E-3</v>
      </c>
      <c r="AQ9" s="60">
        <f t="shared" si="18"/>
        <v>0.21209999999999998</v>
      </c>
      <c r="AR9" s="60">
        <f t="shared" si="19"/>
        <v>2.3608881210256446E-2</v>
      </c>
      <c r="AS9" s="60">
        <f t="shared" si="20"/>
        <v>0.51316699999999993</v>
      </c>
      <c r="AT9" s="60">
        <f t="shared" si="21"/>
        <v>3.9248668996540517E-2</v>
      </c>
      <c r="AU9" s="60">
        <f t="shared" si="22"/>
        <v>28.556616500000001</v>
      </c>
      <c r="AV9" s="60">
        <f t="shared" si="23"/>
        <v>0.34412836430683913</v>
      </c>
      <c r="AW9" s="60">
        <f t="shared" si="24"/>
        <v>33.495206500000002</v>
      </c>
      <c r="AX9" s="60">
        <f t="shared" si="25"/>
        <v>0.41443740577378907</v>
      </c>
      <c r="AY9" s="60">
        <f>AC9*AY$67</f>
        <v>10.306837330000002</v>
      </c>
      <c r="AZ9" s="60">
        <f>AD9*AY$67</f>
        <v>0.14673496954150572</v>
      </c>
      <c r="BA9" s="60">
        <f>AE9*BA$67</f>
        <v>25.441334599999998</v>
      </c>
      <c r="BB9" s="60">
        <f>AF9*BA$67</f>
        <v>9.1874896024878749E-2</v>
      </c>
      <c r="BC9" s="60">
        <f>AG9*BC$67</f>
        <v>2.7421193519999996</v>
      </c>
      <c r="BD9" s="60">
        <f>AH9*BC$67</f>
        <v>4.875944753654414E-2</v>
      </c>
      <c r="BE9" s="60">
        <f>AI9*BE$67</f>
        <v>0</v>
      </c>
      <c r="BF9" s="60">
        <f>AJ9*BE$67</f>
        <v>0</v>
      </c>
      <c r="BG9" s="60">
        <f>AK9*BG$67</f>
        <v>2.1829846824999994</v>
      </c>
      <c r="BH9" s="60">
        <f>AL9*BG$67</f>
        <v>5.5636258266375242E-2</v>
      </c>
      <c r="BI9" s="60">
        <f>AM9*BI$67</f>
        <v>0.18591530399999998</v>
      </c>
      <c r="BJ9" s="60">
        <f>AN9*BI$67</f>
        <v>0.26292394436951694</v>
      </c>
      <c r="BK9" s="60">
        <f>AO9*BK$67</f>
        <v>1.7942087119999999</v>
      </c>
      <c r="BL9" s="60">
        <f>AP9*BK$67</f>
        <v>6.4324429082232267E-3</v>
      </c>
      <c r="BM9" s="60">
        <f>AQ9*BM$67</f>
        <v>0.46746840000000001</v>
      </c>
      <c r="BN9" s="60">
        <f>AR9*BM$67</f>
        <v>5.2033974187405213E-2</v>
      </c>
      <c r="BO9" s="60">
        <f>AS9*BO$67</f>
        <v>1.131020068</v>
      </c>
      <c r="BP9" s="60">
        <f>AT9*BO$67</f>
        <v>8.6504066468375301E-2</v>
      </c>
      <c r="BQ9" s="60">
        <f t="shared" si="26"/>
        <v>33.945051118499997</v>
      </c>
      <c r="BR9" s="61"/>
      <c r="BS9" s="60">
        <f t="shared" si="27"/>
        <v>44.251888448499997</v>
      </c>
      <c r="BT9" s="62"/>
    </row>
    <row r="10" spans="1:72" ht="12.75">
      <c r="A10" s="24">
        <v>1</v>
      </c>
      <c r="B10" s="24">
        <v>8</v>
      </c>
      <c r="C10" s="9" t="s">
        <v>54</v>
      </c>
      <c r="D10" s="9" t="s">
        <v>57</v>
      </c>
      <c r="E10" s="5">
        <v>20</v>
      </c>
      <c r="F10" s="9">
        <v>1</v>
      </c>
      <c r="G10" s="60">
        <v>0</v>
      </c>
      <c r="H10" s="60">
        <v>0</v>
      </c>
      <c r="I10" s="60">
        <v>587.23189000000002</v>
      </c>
      <c r="J10" s="60">
        <v>557.57438000000002</v>
      </c>
      <c r="K10" s="60">
        <v>603.56488000000002</v>
      </c>
      <c r="L10" s="60">
        <v>574.16278</v>
      </c>
      <c r="M10" s="60">
        <v>57.639850000000003</v>
      </c>
      <c r="N10" s="60">
        <v>55.20149</v>
      </c>
      <c r="O10" s="60">
        <v>6.2643599999999999</v>
      </c>
      <c r="P10" s="60">
        <v>6.0930900000000001</v>
      </c>
      <c r="Q10" s="60">
        <v>61.193339999999999</v>
      </c>
      <c r="R10" s="60">
        <v>59.060229999999997</v>
      </c>
      <c r="S10" s="60">
        <v>13.468640000000001</v>
      </c>
      <c r="T10" s="60">
        <v>13.1189</v>
      </c>
      <c r="U10" s="60">
        <v>3.7729499999999998</v>
      </c>
      <c r="V10" s="60">
        <v>3.7490600000000001</v>
      </c>
      <c r="W10" s="60">
        <v>0</v>
      </c>
      <c r="X10" s="60">
        <v>0</v>
      </c>
      <c r="Y10" s="60">
        <f t="shared" si="0"/>
        <v>1333.13591</v>
      </c>
      <c r="Z10" s="60">
        <f t="shared" si="1"/>
        <v>1268.9599300000002</v>
      </c>
      <c r="AA10" s="60">
        <f t="shared" si="2"/>
        <v>1333.13591</v>
      </c>
      <c r="AB10" s="60">
        <f t="shared" si="3"/>
        <v>1268.9599300000002</v>
      </c>
      <c r="AC10" s="60">
        <f t="shared" si="4"/>
        <v>0</v>
      </c>
      <c r="AD10" s="60">
        <f t="shared" si="5"/>
        <v>0</v>
      </c>
      <c r="AE10" s="60">
        <f t="shared" si="6"/>
        <v>11.448062700000001</v>
      </c>
      <c r="AF10" s="60">
        <f t="shared" si="7"/>
        <v>0.41942052868215696</v>
      </c>
      <c r="AG10" s="60">
        <f t="shared" si="8"/>
        <v>11.7772766</v>
      </c>
      <c r="AH10" s="60">
        <f t="shared" si="9"/>
        <v>0.41580848582250007</v>
      </c>
      <c r="AI10" s="60">
        <f t="shared" si="10"/>
        <v>1.1284133999999999</v>
      </c>
      <c r="AJ10" s="60">
        <f t="shared" si="11"/>
        <v>3.4483617819480644E-2</v>
      </c>
      <c r="AK10" s="60">
        <f t="shared" si="12"/>
        <v>0.1235745</v>
      </c>
      <c r="AL10" s="60">
        <f t="shared" si="13"/>
        <v>2.4221235682763973E-3</v>
      </c>
      <c r="AM10" s="60">
        <f t="shared" si="14"/>
        <v>1.2025356999999999</v>
      </c>
      <c r="AN10" s="60">
        <f t="shared" si="15"/>
        <v>3.0166730920336757E-2</v>
      </c>
      <c r="AO10" s="60">
        <f t="shared" si="16"/>
        <v>0.26587540000000004</v>
      </c>
      <c r="AP10" s="60">
        <f t="shared" si="17"/>
        <v>4.9460705130436712E-3</v>
      </c>
      <c r="AQ10" s="60">
        <f t="shared" si="18"/>
        <v>7.5220099999999998E-2</v>
      </c>
      <c r="AR10" s="60">
        <f t="shared" si="19"/>
        <v>3.3785562005092887E-4</v>
      </c>
      <c r="AS10" s="60">
        <f t="shared" si="20"/>
        <v>0</v>
      </c>
      <c r="AT10" s="60">
        <f t="shared" si="21"/>
        <v>0</v>
      </c>
      <c r="AU10" s="60">
        <f t="shared" si="22"/>
        <v>26.020958399999998</v>
      </c>
      <c r="AV10" s="60">
        <f t="shared" si="23"/>
        <v>0.90758541294584139</v>
      </c>
      <c r="AW10" s="60">
        <f t="shared" si="24"/>
        <v>26.020958399999998</v>
      </c>
      <c r="AX10" s="60">
        <f t="shared" si="25"/>
        <v>0.90758541294584139</v>
      </c>
      <c r="AY10" s="60">
        <f>AC10*AY$67</f>
        <v>0</v>
      </c>
      <c r="AZ10" s="60">
        <f>AD10*AY$67</f>
        <v>0</v>
      </c>
      <c r="BA10" s="60">
        <f>AE10*BA$67</f>
        <v>12.215082900900001</v>
      </c>
      <c r="BB10" s="60">
        <f>AF10*BA$67</f>
        <v>0.44752170410386144</v>
      </c>
      <c r="BC10" s="60">
        <f>AG10*BC$67</f>
        <v>17.807242219199999</v>
      </c>
      <c r="BD10" s="60">
        <f>AH10*BC$67</f>
        <v>0.62870243056362007</v>
      </c>
      <c r="BE10" s="60">
        <f>AI10*BE$67</f>
        <v>2.0503271477999996</v>
      </c>
      <c r="BF10" s="60">
        <f>AJ10*BE$67</f>
        <v>6.2656733577996324E-2</v>
      </c>
      <c r="BG10" s="60">
        <f>AK10*BG$67</f>
        <v>0.22453486650000001</v>
      </c>
      <c r="BH10" s="60">
        <f>AL10*BG$67</f>
        <v>4.4009985235582139E-3</v>
      </c>
      <c r="BI10" s="60">
        <f>AM10*BI$67</f>
        <v>2.4483626851999998</v>
      </c>
      <c r="BJ10" s="60">
        <f>AN10*BI$67</f>
        <v>6.1419464153805642E-2</v>
      </c>
      <c r="BK10" s="60">
        <f>AO10*BK$67</f>
        <v>0.54132231440000012</v>
      </c>
      <c r="BL10" s="60">
        <f>AP10*BK$67</f>
        <v>1.0070199564556915E-2</v>
      </c>
      <c r="BM10" s="60">
        <f>AQ10*BM$67</f>
        <v>0.1657851004</v>
      </c>
      <c r="BN10" s="60">
        <f>AR10*BM$67</f>
        <v>7.4463378659224725E-4</v>
      </c>
      <c r="BO10" s="60">
        <f>AS10*BO$67</f>
        <v>0</v>
      </c>
      <c r="BP10" s="60">
        <f>AT10*BO$67</f>
        <v>0</v>
      </c>
      <c r="BQ10" s="60">
        <f t="shared" si="26"/>
        <v>35.4526572344</v>
      </c>
      <c r="BR10" s="61"/>
      <c r="BS10" s="60">
        <f t="shared" si="27"/>
        <v>35.4526572344</v>
      </c>
      <c r="BT10" s="62"/>
    </row>
    <row r="11" spans="1:72" ht="12.75">
      <c r="A11" s="24">
        <v>1</v>
      </c>
      <c r="B11" s="24">
        <v>9</v>
      </c>
      <c r="C11" s="9" t="s">
        <v>55</v>
      </c>
      <c r="D11" s="9" t="s">
        <v>49</v>
      </c>
      <c r="E11" s="5">
        <v>100</v>
      </c>
      <c r="F11" s="9">
        <v>1</v>
      </c>
      <c r="G11" s="60">
        <v>35.529319999999998</v>
      </c>
      <c r="H11" s="60">
        <v>34.646909999999998</v>
      </c>
      <c r="I11" s="60">
        <v>726.49788999999998</v>
      </c>
      <c r="J11" s="60">
        <v>435.85869000000002</v>
      </c>
      <c r="K11" s="60">
        <v>60.494349999999997</v>
      </c>
      <c r="L11" s="60">
        <v>19.520189999999999</v>
      </c>
      <c r="M11" s="60">
        <v>8.2049000000000003</v>
      </c>
      <c r="N11" s="60">
        <v>3.03668</v>
      </c>
      <c r="O11" s="60">
        <v>36.767530000000001</v>
      </c>
      <c r="P11" s="60">
        <v>19.901610000000002</v>
      </c>
      <c r="Q11" s="60">
        <v>11.17657</v>
      </c>
      <c r="R11" s="60">
        <v>4.2394100000000003</v>
      </c>
      <c r="S11" s="60">
        <v>28.768380000000001</v>
      </c>
      <c r="T11" s="60">
        <v>9.3312200000000001</v>
      </c>
      <c r="U11" s="60">
        <v>30.047519999999999</v>
      </c>
      <c r="V11" s="60">
        <v>9.3685799999999997</v>
      </c>
      <c r="W11" s="60">
        <v>57.639339999999997</v>
      </c>
      <c r="X11" s="60">
        <v>30.470310000000001</v>
      </c>
      <c r="Y11" s="60">
        <f t="shared" si="0"/>
        <v>959.59647999999981</v>
      </c>
      <c r="Z11" s="60">
        <f t="shared" si="1"/>
        <v>531.72669000000008</v>
      </c>
      <c r="AA11" s="60">
        <f t="shared" si="2"/>
        <v>995.12579999999969</v>
      </c>
      <c r="AB11" s="60">
        <f t="shared" si="3"/>
        <v>566.37360000000001</v>
      </c>
      <c r="AC11" s="60">
        <f t="shared" si="4"/>
        <v>3.5088115000000002</v>
      </c>
      <c r="AD11" s="60">
        <f t="shared" si="5"/>
        <v>6.2395809478682153E-2</v>
      </c>
      <c r="AE11" s="60">
        <f t="shared" si="6"/>
        <v>58.117829000000008</v>
      </c>
      <c r="AF11" s="60">
        <f t="shared" si="7"/>
        <v>20.551294919863306</v>
      </c>
      <c r="AG11" s="60">
        <f t="shared" si="8"/>
        <v>4.0007269999999995</v>
      </c>
      <c r="AH11" s="60">
        <f t="shared" si="9"/>
        <v>2.8973106389422587</v>
      </c>
      <c r="AI11" s="60">
        <f t="shared" si="10"/>
        <v>0.56207900000000011</v>
      </c>
      <c r="AJ11" s="60">
        <f t="shared" si="11"/>
        <v>0.36544834086639372</v>
      </c>
      <c r="AK11" s="60">
        <f t="shared" si="12"/>
        <v>2.8334569999999997</v>
      </c>
      <c r="AL11" s="60">
        <f t="shared" si="13"/>
        <v>1.1926006402949827</v>
      </c>
      <c r="AM11" s="60">
        <f t="shared" si="14"/>
        <v>0.77079900000000012</v>
      </c>
      <c r="AN11" s="60">
        <f t="shared" si="15"/>
        <v>0.49053128781760685</v>
      </c>
      <c r="AO11" s="60">
        <f t="shared" si="16"/>
        <v>1.9049800000000001</v>
      </c>
      <c r="AP11" s="60">
        <f t="shared" si="17"/>
        <v>1.3744147643007911</v>
      </c>
      <c r="AQ11" s="60">
        <f t="shared" si="18"/>
        <v>1.9708050000000001</v>
      </c>
      <c r="AR11" s="60">
        <f t="shared" si="19"/>
        <v>1.4622218701749741</v>
      </c>
      <c r="AS11" s="60">
        <f t="shared" si="20"/>
        <v>4.4054824999999997</v>
      </c>
      <c r="AT11" s="60">
        <f t="shared" si="21"/>
        <v>1.9211405351260733</v>
      </c>
      <c r="AU11" s="60">
        <f t="shared" si="22"/>
        <v>74.566158499999986</v>
      </c>
      <c r="AV11" s="60">
        <f t="shared" si="23"/>
        <v>30.254962997386368</v>
      </c>
      <c r="AW11" s="60">
        <f t="shared" si="24"/>
        <v>78.074969999999993</v>
      </c>
      <c r="AX11" s="60">
        <f t="shared" si="25"/>
        <v>30.317358806865094</v>
      </c>
      <c r="AY11" s="60">
        <f>AC11*AY$67</f>
        <v>7.3228896005000008</v>
      </c>
      <c r="AZ11" s="60">
        <f>AD11*AY$67</f>
        <v>0.13022005438200968</v>
      </c>
      <c r="BA11" s="60">
        <f>AE11*BA$67</f>
        <v>62.011723543000002</v>
      </c>
      <c r="BB11" s="60">
        <f>AF11*BA$67</f>
        <v>21.928231679494147</v>
      </c>
      <c r="BC11" s="60">
        <f>AG11*BC$67</f>
        <v>6.049099223999999</v>
      </c>
      <c r="BD11" s="60">
        <f>AH11*BC$67</f>
        <v>4.3807336860806956</v>
      </c>
      <c r="BE11" s="60">
        <f>AI11*BE$67</f>
        <v>1.0212975430000002</v>
      </c>
      <c r="BF11" s="60">
        <f>AJ11*BE$67</f>
        <v>0.66401963535423736</v>
      </c>
      <c r="BG11" s="60">
        <f>AK11*BG$67</f>
        <v>5.1483913689999996</v>
      </c>
      <c r="BH11" s="60">
        <f>AL11*BG$67</f>
        <v>2.1669553634159837</v>
      </c>
      <c r="BI11" s="60">
        <f>AM11*BI$67</f>
        <v>1.5693467640000003</v>
      </c>
      <c r="BJ11" s="60">
        <f>AN11*BI$67</f>
        <v>0.99872170199664756</v>
      </c>
      <c r="BK11" s="60">
        <f>AO11*BK$67</f>
        <v>3.8785392800000005</v>
      </c>
      <c r="BL11" s="60">
        <f>AP11*BK$67</f>
        <v>2.7983084601164108</v>
      </c>
      <c r="BM11" s="60">
        <f>AQ11*BM$67</f>
        <v>4.3436542200000003</v>
      </c>
      <c r="BN11" s="60">
        <f>AR11*BM$67</f>
        <v>3.2227370018656432</v>
      </c>
      <c r="BO11" s="60">
        <f>AS11*BO$67</f>
        <v>9.7096834300000001</v>
      </c>
      <c r="BP11" s="60">
        <f>AT11*BO$67</f>
        <v>4.2341937394178659</v>
      </c>
      <c r="BQ11" s="60">
        <f t="shared" si="26"/>
        <v>93.731735373000006</v>
      </c>
      <c r="BR11" s="61"/>
      <c r="BS11" s="60">
        <f t="shared" si="27"/>
        <v>101.05462497350001</v>
      </c>
      <c r="BT11" s="62"/>
    </row>
    <row r="12" spans="1:72" ht="12.75">
      <c r="A12" s="24">
        <v>1</v>
      </c>
      <c r="B12" s="24">
        <v>10</v>
      </c>
      <c r="C12" s="9" t="s">
        <v>55</v>
      </c>
      <c r="D12" s="9" t="s">
        <v>57</v>
      </c>
      <c r="E12" s="5">
        <v>20</v>
      </c>
      <c r="F12" s="9">
        <v>1</v>
      </c>
      <c r="G12" s="60">
        <v>0</v>
      </c>
      <c r="H12" s="60">
        <v>0</v>
      </c>
      <c r="I12" s="60">
        <v>397.33530999999999</v>
      </c>
      <c r="J12" s="60">
        <v>418.41919999999999</v>
      </c>
      <c r="K12" s="60">
        <v>50.627139999999997</v>
      </c>
      <c r="L12" s="60">
        <v>53.57056</v>
      </c>
      <c r="M12" s="60">
        <v>7.37967</v>
      </c>
      <c r="N12" s="60">
        <v>8.3914500000000007</v>
      </c>
      <c r="O12" s="60">
        <v>0</v>
      </c>
      <c r="P12" s="60">
        <v>0</v>
      </c>
      <c r="Q12" s="60">
        <v>9.3195499999999996</v>
      </c>
      <c r="R12" s="60">
        <v>9.7132699999999996</v>
      </c>
      <c r="S12" s="60">
        <v>0</v>
      </c>
      <c r="T12" s="60">
        <v>0</v>
      </c>
      <c r="U12" s="60">
        <v>0</v>
      </c>
      <c r="V12" s="60">
        <v>0</v>
      </c>
      <c r="W12" s="60">
        <v>0</v>
      </c>
      <c r="X12" s="60">
        <v>0</v>
      </c>
      <c r="Y12" s="60">
        <f t="shared" si="0"/>
        <v>464.66166999999996</v>
      </c>
      <c r="Z12" s="60">
        <f t="shared" si="1"/>
        <v>490.09448000000003</v>
      </c>
      <c r="AA12" s="60">
        <f t="shared" si="2"/>
        <v>464.66166999999996</v>
      </c>
      <c r="AB12" s="60">
        <f t="shared" si="3"/>
        <v>490.09448000000003</v>
      </c>
      <c r="AC12" s="60">
        <f t="shared" si="4"/>
        <v>0</v>
      </c>
      <c r="AD12" s="60">
        <f t="shared" si="5"/>
        <v>0</v>
      </c>
      <c r="AE12" s="60">
        <f t="shared" si="6"/>
        <v>8.1575451000000001</v>
      </c>
      <c r="AF12" s="60">
        <f t="shared" si="7"/>
        <v>0.29817123185582473</v>
      </c>
      <c r="AG12" s="60">
        <f t="shared" si="8"/>
        <v>1.0419769999999999</v>
      </c>
      <c r="AH12" s="60">
        <f t="shared" si="9"/>
        <v>4.1626244837602203E-2</v>
      </c>
      <c r="AI12" s="60">
        <f t="shared" si="10"/>
        <v>0.1577112</v>
      </c>
      <c r="AJ12" s="60">
        <f t="shared" si="11"/>
        <v>1.4308729981378512E-2</v>
      </c>
      <c r="AK12" s="60">
        <f t="shared" si="12"/>
        <v>0</v>
      </c>
      <c r="AL12" s="60">
        <f t="shared" si="13"/>
        <v>0</v>
      </c>
      <c r="AM12" s="60">
        <f t="shared" si="14"/>
        <v>0.1903282</v>
      </c>
      <c r="AN12" s="60">
        <f t="shared" si="15"/>
        <v>5.5680416377753509E-3</v>
      </c>
      <c r="AO12" s="60">
        <f t="shared" si="16"/>
        <v>0</v>
      </c>
      <c r="AP12" s="60">
        <f t="shared" si="17"/>
        <v>0</v>
      </c>
      <c r="AQ12" s="60">
        <f t="shared" si="18"/>
        <v>0</v>
      </c>
      <c r="AR12" s="60">
        <f t="shared" si="19"/>
        <v>0</v>
      </c>
      <c r="AS12" s="60">
        <f t="shared" si="20"/>
        <v>0</v>
      </c>
      <c r="AT12" s="60">
        <f t="shared" si="21"/>
        <v>0</v>
      </c>
      <c r="AU12" s="60">
        <f t="shared" si="22"/>
        <v>9.5475615000000005</v>
      </c>
      <c r="AV12" s="60">
        <f t="shared" si="23"/>
        <v>0.35967424831258188</v>
      </c>
      <c r="AW12" s="60">
        <f t="shared" si="24"/>
        <v>9.5475615000000005</v>
      </c>
      <c r="AX12" s="60">
        <f t="shared" si="25"/>
        <v>0.35967424831258188</v>
      </c>
      <c r="AY12" s="60">
        <f>AC12*AY$67</f>
        <v>0</v>
      </c>
      <c r="AZ12" s="60">
        <f>AD12*AY$67</f>
        <v>0</v>
      </c>
      <c r="BA12" s="60">
        <f>AE12*BA$67</f>
        <v>8.7041006217000003</v>
      </c>
      <c r="BB12" s="60">
        <f>AF12*BA$67</f>
        <v>0.31814870439016496</v>
      </c>
      <c r="BC12" s="60">
        <f>AG12*BC$67</f>
        <v>1.5754692239999999</v>
      </c>
      <c r="BD12" s="60">
        <f>AH12*BC$67</f>
        <v>6.2938882194454537E-2</v>
      </c>
      <c r="BE12" s="60">
        <f>AI12*BE$67</f>
        <v>0.28656125039999997</v>
      </c>
      <c r="BF12" s="60">
        <f>AJ12*BE$67</f>
        <v>2.5998962376164756E-2</v>
      </c>
      <c r="BG12" s="60">
        <f>AK12*BG$67</f>
        <v>0</v>
      </c>
      <c r="BH12" s="60">
        <f>AL12*BG$67</f>
        <v>0</v>
      </c>
      <c r="BI12" s="60">
        <f>AM12*BI$67</f>
        <v>0.38750821520000001</v>
      </c>
      <c r="BJ12" s="60">
        <f>AN12*BI$67</f>
        <v>1.1336532774510615E-2</v>
      </c>
      <c r="BK12" s="60">
        <f>AO12*BK$67</f>
        <v>0</v>
      </c>
      <c r="BL12" s="60">
        <f>AP12*BK$67</f>
        <v>0</v>
      </c>
      <c r="BM12" s="60">
        <f>AQ12*BM$67</f>
        <v>0</v>
      </c>
      <c r="BN12" s="60">
        <f>AR12*BM$67</f>
        <v>0</v>
      </c>
      <c r="BO12" s="60">
        <f>AS12*BO$67</f>
        <v>0</v>
      </c>
      <c r="BP12" s="60">
        <f>AT12*BO$67</f>
        <v>0</v>
      </c>
      <c r="BQ12" s="60">
        <f t="shared" si="26"/>
        <v>10.9536393113</v>
      </c>
      <c r="BR12" s="61"/>
      <c r="BS12" s="60">
        <f t="shared" si="27"/>
        <v>10.9536393113</v>
      </c>
      <c r="BT12" s="62"/>
    </row>
    <row r="13" spans="1:72" ht="12.75">
      <c r="A13" s="24">
        <v>1</v>
      </c>
      <c r="B13" s="24">
        <v>11</v>
      </c>
      <c r="C13" s="9" t="s">
        <v>56</v>
      </c>
      <c r="D13" s="9" t="s">
        <v>49</v>
      </c>
      <c r="E13" s="5">
        <v>100</v>
      </c>
      <c r="F13" s="9">
        <v>1</v>
      </c>
      <c r="G13" s="60">
        <v>58.861800000000002</v>
      </c>
      <c r="H13" s="60">
        <v>56.328110000000002</v>
      </c>
      <c r="I13" s="60">
        <v>316.28498999999999</v>
      </c>
      <c r="J13" s="60">
        <v>302.22149999999999</v>
      </c>
      <c r="K13" s="60">
        <v>17.410609999999998</v>
      </c>
      <c r="L13" s="60">
        <v>16.47776</v>
      </c>
      <c r="M13" s="60">
        <v>0</v>
      </c>
      <c r="N13" s="60">
        <v>0</v>
      </c>
      <c r="O13" s="60">
        <v>7.6929800000000004</v>
      </c>
      <c r="P13" s="60">
        <v>7.2901800000000003</v>
      </c>
      <c r="Q13" s="60">
        <v>0</v>
      </c>
      <c r="R13" s="60">
        <v>0</v>
      </c>
      <c r="S13" s="60">
        <v>2.6655899999999999</v>
      </c>
      <c r="T13" s="60">
        <v>3.11429</v>
      </c>
      <c r="U13" s="60">
        <v>0</v>
      </c>
      <c r="V13" s="60">
        <v>0</v>
      </c>
      <c r="W13" s="60">
        <v>1.9230499999999999</v>
      </c>
      <c r="X13" s="60">
        <v>0</v>
      </c>
      <c r="Y13" s="60">
        <f t="shared" si="0"/>
        <v>345.97721999999999</v>
      </c>
      <c r="Z13" s="60">
        <f t="shared" si="1"/>
        <v>329.10372999999998</v>
      </c>
      <c r="AA13" s="60">
        <f t="shared" si="2"/>
        <v>404.83902</v>
      </c>
      <c r="AB13" s="60">
        <f t="shared" si="3"/>
        <v>385.43183999999997</v>
      </c>
      <c r="AC13" s="60">
        <f t="shared" si="4"/>
        <v>5.7594954999999999</v>
      </c>
      <c r="AD13" s="60">
        <f t="shared" si="5"/>
        <v>0.17915893804245434</v>
      </c>
      <c r="AE13" s="60">
        <f t="shared" si="6"/>
        <v>30.925324499999999</v>
      </c>
      <c r="AF13" s="60">
        <f t="shared" si="7"/>
        <v>0.99443891461491996</v>
      </c>
      <c r="AG13" s="60">
        <f t="shared" si="8"/>
        <v>1.6944184999999998</v>
      </c>
      <c r="AH13" s="60">
        <f t="shared" si="9"/>
        <v>6.5962456082986981E-2</v>
      </c>
      <c r="AI13" s="60">
        <f t="shared" si="10"/>
        <v>0</v>
      </c>
      <c r="AJ13" s="60">
        <f t="shared" si="11"/>
        <v>0</v>
      </c>
      <c r="AK13" s="60">
        <f t="shared" si="12"/>
        <v>0.7491580000000001</v>
      </c>
      <c r="AL13" s="60">
        <f t="shared" si="13"/>
        <v>2.8482261146194138E-2</v>
      </c>
      <c r="AM13" s="60">
        <f t="shared" si="14"/>
        <v>0</v>
      </c>
      <c r="AN13" s="60">
        <f t="shared" si="15"/>
        <v>0</v>
      </c>
      <c r="AO13" s="60">
        <f t="shared" si="16"/>
        <v>0.28899400000000003</v>
      </c>
      <c r="AP13" s="60">
        <f t="shared" si="17"/>
        <v>3.1727881271840397E-2</v>
      </c>
      <c r="AQ13" s="60">
        <f t="shared" si="18"/>
        <v>0</v>
      </c>
      <c r="AR13" s="60">
        <f t="shared" si="19"/>
        <v>0</v>
      </c>
      <c r="AS13" s="60">
        <f t="shared" si="20"/>
        <v>9.6152500000000002E-2</v>
      </c>
      <c r="AT13" s="60">
        <f t="shared" si="21"/>
        <v>0.135980169556079</v>
      </c>
      <c r="AU13" s="60">
        <f t="shared" si="22"/>
        <v>33.754047499999999</v>
      </c>
      <c r="AV13" s="60">
        <f t="shared" si="23"/>
        <v>1.19313592012834</v>
      </c>
      <c r="AW13" s="60">
        <f t="shared" si="24"/>
        <v>39.513542999999999</v>
      </c>
      <c r="AX13" s="60">
        <f t="shared" si="25"/>
        <v>1.372294858170797</v>
      </c>
      <c r="AY13" s="60">
        <f>AC13*AY$67</f>
        <v>12.020067108500001</v>
      </c>
      <c r="AZ13" s="60">
        <f>AD13*AY$67</f>
        <v>0.37390470369460221</v>
      </c>
      <c r="BA13" s="60">
        <f>AE13*BA$67</f>
        <v>32.997321241499996</v>
      </c>
      <c r="BB13" s="60">
        <f>AF13*BA$67</f>
        <v>1.0610663218941196</v>
      </c>
      <c r="BC13" s="60">
        <f>AG13*BC$67</f>
        <v>2.5619607719999999</v>
      </c>
      <c r="BD13" s="60">
        <f>AH13*BC$67</f>
        <v>9.9735233597476311E-2</v>
      </c>
      <c r="BE13" s="60">
        <f>AI13*BE$67</f>
        <v>0</v>
      </c>
      <c r="BF13" s="60">
        <f>AJ13*BE$67</f>
        <v>0</v>
      </c>
      <c r="BG13" s="60">
        <f>AK13*BG$67</f>
        <v>1.3612200860000001</v>
      </c>
      <c r="BH13" s="60">
        <f>AL13*BG$67</f>
        <v>5.175226850263475E-2</v>
      </c>
      <c r="BI13" s="60">
        <f>AM13*BI$67</f>
        <v>0</v>
      </c>
      <c r="BJ13" s="60">
        <f>AN13*BI$67</f>
        <v>0</v>
      </c>
      <c r="BK13" s="60">
        <f>AO13*BK$67</f>
        <v>0.58839178400000003</v>
      </c>
      <c r="BL13" s="60">
        <f>AP13*BK$67</f>
        <v>6.4597966269467053E-2</v>
      </c>
      <c r="BM13" s="60">
        <f>AQ13*BM$67</f>
        <v>0</v>
      </c>
      <c r="BN13" s="60">
        <f>AR13*BM$67</f>
        <v>0</v>
      </c>
      <c r="BO13" s="60">
        <f>AS13*BO$67</f>
        <v>0.21192011000000002</v>
      </c>
      <c r="BP13" s="60">
        <f>AT13*BO$67</f>
        <v>0.29970029370159812</v>
      </c>
      <c r="BQ13" s="60">
        <f t="shared" si="26"/>
        <v>37.720813993500002</v>
      </c>
      <c r="BR13" s="61"/>
      <c r="BS13" s="60">
        <f t="shared" si="27"/>
        <v>49.740881102000003</v>
      </c>
      <c r="BT13" s="62"/>
    </row>
    <row r="14" spans="1:72" ht="12.75">
      <c r="A14" s="24">
        <v>1</v>
      </c>
      <c r="B14" s="24">
        <v>12</v>
      </c>
      <c r="C14" s="9" t="s">
        <v>56</v>
      </c>
      <c r="D14" s="9" t="s">
        <v>57</v>
      </c>
      <c r="E14" s="5">
        <v>20</v>
      </c>
      <c r="F14" s="9">
        <v>1</v>
      </c>
      <c r="G14" s="60">
        <v>0</v>
      </c>
      <c r="H14" s="60">
        <v>0</v>
      </c>
      <c r="I14" s="60">
        <v>75.347089999999994</v>
      </c>
      <c r="J14" s="60">
        <v>71.139430000000004</v>
      </c>
      <c r="K14" s="60">
        <v>5.17401</v>
      </c>
      <c r="L14" s="60">
        <v>0</v>
      </c>
      <c r="M14" s="60">
        <v>2.17319</v>
      </c>
      <c r="N14" s="60">
        <v>0</v>
      </c>
      <c r="O14" s="60">
        <v>0</v>
      </c>
      <c r="P14" s="60">
        <v>0</v>
      </c>
      <c r="Q14" s="60">
        <v>2.1453099999999998</v>
      </c>
      <c r="R14" s="60">
        <v>0</v>
      </c>
      <c r="S14" s="60">
        <v>0</v>
      </c>
      <c r="T14" s="60">
        <v>0</v>
      </c>
      <c r="U14" s="60">
        <v>2.3477399999999999</v>
      </c>
      <c r="V14" s="60">
        <v>1.9925299999999999</v>
      </c>
      <c r="W14" s="60">
        <v>0</v>
      </c>
      <c r="X14" s="60">
        <v>0</v>
      </c>
      <c r="Y14" s="60">
        <f t="shared" si="0"/>
        <v>87.187339999999992</v>
      </c>
      <c r="Z14" s="60">
        <f t="shared" si="1"/>
        <v>73.131960000000007</v>
      </c>
      <c r="AA14" s="60">
        <f t="shared" si="2"/>
        <v>87.187339999999992</v>
      </c>
      <c r="AB14" s="60">
        <f t="shared" si="3"/>
        <v>73.131960000000007</v>
      </c>
      <c r="AC14" s="60">
        <f t="shared" si="4"/>
        <v>0</v>
      </c>
      <c r="AD14" s="60">
        <f t="shared" si="5"/>
        <v>0</v>
      </c>
      <c r="AE14" s="60">
        <f t="shared" si="6"/>
        <v>1.4648651999999998</v>
      </c>
      <c r="AF14" s="60">
        <f t="shared" si="7"/>
        <v>5.9505298378547629E-2</v>
      </c>
      <c r="AG14" s="60">
        <f t="shared" si="8"/>
        <v>5.1740099999999997E-2</v>
      </c>
      <c r="AH14" s="60">
        <f t="shared" si="9"/>
        <v>7.3171551138540167E-2</v>
      </c>
      <c r="AI14" s="60">
        <f t="shared" si="10"/>
        <v>2.1731899999999998E-2</v>
      </c>
      <c r="AJ14" s="60">
        <f t="shared" si="11"/>
        <v>3.0733547716135859E-2</v>
      </c>
      <c r="AK14" s="60">
        <f t="shared" si="12"/>
        <v>0</v>
      </c>
      <c r="AL14" s="60">
        <f t="shared" si="13"/>
        <v>0</v>
      </c>
      <c r="AM14" s="60">
        <f t="shared" si="14"/>
        <v>2.1453099999999999E-2</v>
      </c>
      <c r="AN14" s="60">
        <f t="shared" si="15"/>
        <v>3.0339264974946243E-2</v>
      </c>
      <c r="AO14" s="60">
        <f t="shared" si="16"/>
        <v>0</v>
      </c>
      <c r="AP14" s="60">
        <f t="shared" si="17"/>
        <v>0</v>
      </c>
      <c r="AQ14" s="60">
        <f t="shared" si="18"/>
        <v>4.3402700000000002E-2</v>
      </c>
      <c r="AR14" s="60">
        <f t="shared" si="19"/>
        <v>5.023427994905471E-3</v>
      </c>
      <c r="AS14" s="60">
        <f t="shared" si="20"/>
        <v>0</v>
      </c>
      <c r="AT14" s="60">
        <f t="shared" si="21"/>
        <v>0</v>
      </c>
      <c r="AU14" s="60">
        <f t="shared" si="22"/>
        <v>1.6031930000000001</v>
      </c>
      <c r="AV14" s="60">
        <f t="shared" si="23"/>
        <v>0.19877309020307532</v>
      </c>
      <c r="AW14" s="60">
        <f t="shared" si="24"/>
        <v>1.6031930000000001</v>
      </c>
      <c r="AX14" s="60">
        <f t="shared" si="25"/>
        <v>0.19877309020307532</v>
      </c>
      <c r="AY14" s="60">
        <f>AC14*AY$67</f>
        <v>0</v>
      </c>
      <c r="AZ14" s="60">
        <f>AD14*AY$67</f>
        <v>0</v>
      </c>
      <c r="BA14" s="60">
        <f>AE14*BA$67</f>
        <v>1.5630111683999997</v>
      </c>
      <c r="BB14" s="60">
        <f>AF14*BA$67</f>
        <v>6.349215336991032E-2</v>
      </c>
      <c r="BC14" s="60">
        <f>AG14*BC$67</f>
        <v>7.8231031199999995E-2</v>
      </c>
      <c r="BD14" s="60">
        <f>AH14*BC$67</f>
        <v>0.11063538532147273</v>
      </c>
      <c r="BE14" s="60">
        <f>AI14*BE$67</f>
        <v>3.9486862299999995E-2</v>
      </c>
      <c r="BF14" s="60">
        <f>AJ14*BE$67</f>
        <v>5.5842856200218852E-2</v>
      </c>
      <c r="BG14" s="60">
        <f>AK14*BG$67</f>
        <v>0</v>
      </c>
      <c r="BH14" s="60">
        <f>AL14*BG$67</f>
        <v>0</v>
      </c>
      <c r="BI14" s="60">
        <f>AM14*BI$67</f>
        <v>4.3678511599999997E-2</v>
      </c>
      <c r="BJ14" s="60">
        <f>AN14*BI$67</f>
        <v>6.1770743488990552E-2</v>
      </c>
      <c r="BK14" s="60">
        <f>AO14*BK$67</f>
        <v>0</v>
      </c>
      <c r="BL14" s="60">
        <f>AP14*BK$67</f>
        <v>0</v>
      </c>
      <c r="BM14" s="60">
        <f>AQ14*BM$67</f>
        <v>9.5659550800000007E-2</v>
      </c>
      <c r="BN14" s="60">
        <f>AR14*BM$67</f>
        <v>1.1071635300771659E-2</v>
      </c>
      <c r="BO14" s="60">
        <f>AS14*BO$67</f>
        <v>0</v>
      </c>
      <c r="BP14" s="60">
        <f>AT14*BO$67</f>
        <v>0</v>
      </c>
      <c r="BQ14" s="60">
        <f t="shared" si="26"/>
        <v>1.8200671242999997</v>
      </c>
      <c r="BR14" s="61"/>
      <c r="BS14" s="60">
        <f t="shared" si="27"/>
        <v>1.8200671242999997</v>
      </c>
      <c r="BT14" s="62"/>
    </row>
    <row r="15" spans="1:72" ht="12.75">
      <c r="A15" s="24">
        <v>2</v>
      </c>
      <c r="B15" s="24"/>
      <c r="C15" s="56" t="s">
        <v>54</v>
      </c>
      <c r="D15" s="32" t="s">
        <v>49</v>
      </c>
      <c r="E15" s="5">
        <v>100</v>
      </c>
      <c r="F15" s="24">
        <v>1</v>
      </c>
      <c r="G15" s="60">
        <v>147.35</v>
      </c>
      <c r="H15" s="60">
        <v>143.94</v>
      </c>
      <c r="I15" s="60">
        <v>66.81</v>
      </c>
      <c r="J15" s="60">
        <v>66.28</v>
      </c>
      <c r="K15" s="60">
        <v>5.6</v>
      </c>
      <c r="L15" s="60">
        <v>5.64</v>
      </c>
      <c r="M15" s="60"/>
      <c r="N15" s="60"/>
      <c r="O15" s="60"/>
      <c r="P15" s="60"/>
      <c r="Q15" s="60">
        <v>1.52</v>
      </c>
      <c r="R15" s="60">
        <v>1.76</v>
      </c>
      <c r="S15" s="60">
        <v>1.32</v>
      </c>
      <c r="T15" s="60">
        <v>1.27</v>
      </c>
      <c r="U15" s="60">
        <v>2.2799999999999998</v>
      </c>
      <c r="V15" s="60">
        <v>2.23</v>
      </c>
      <c r="W15" s="60"/>
      <c r="X15" s="60"/>
      <c r="Y15" s="60"/>
      <c r="Z15" s="60"/>
      <c r="AA15" s="60"/>
      <c r="AB15" s="60"/>
      <c r="AC15" s="60">
        <f t="shared" si="4"/>
        <v>14.564499999999999</v>
      </c>
      <c r="AD15" s="60">
        <f t="shared" si="5"/>
        <v>0.24112341238461249</v>
      </c>
      <c r="AE15" s="60">
        <f t="shared" si="6"/>
        <v>6.6544999999999996</v>
      </c>
      <c r="AF15" s="60">
        <f t="shared" si="7"/>
        <v>3.7476659402887094E-2</v>
      </c>
      <c r="AG15" s="60">
        <f t="shared" si="8"/>
        <v>0.56199999999999983</v>
      </c>
      <c r="AH15" s="60">
        <f t="shared" si="9"/>
        <v>2.8284271247461927E-3</v>
      </c>
      <c r="AI15" s="60"/>
      <c r="AJ15" s="60"/>
      <c r="AK15" s="60"/>
      <c r="AL15" s="60"/>
      <c r="AM15" s="60">
        <f t="shared" si="14"/>
        <v>0.16400000000000001</v>
      </c>
      <c r="AN15" s="60">
        <f t="shared" si="15"/>
        <v>1.6970562748477143E-2</v>
      </c>
      <c r="AO15" s="60">
        <f t="shared" si="16"/>
        <v>0.1295</v>
      </c>
      <c r="AP15" s="60">
        <f t="shared" si="17"/>
        <v>3.5355339059327407E-3</v>
      </c>
      <c r="AQ15" s="60">
        <f t="shared" si="18"/>
        <v>0.22550000000000001</v>
      </c>
      <c r="AR15" s="60">
        <f t="shared" si="19"/>
        <v>3.5355339059327255E-3</v>
      </c>
      <c r="AS15" s="60"/>
      <c r="AT15" s="60"/>
      <c r="AU15" s="60"/>
      <c r="AV15" s="60"/>
      <c r="AW15" s="60"/>
      <c r="AX15" s="60"/>
      <c r="AY15" s="60">
        <f>AC15*AY$67</f>
        <v>30.3961115</v>
      </c>
      <c r="AZ15" s="60">
        <f>AD15*AY$67</f>
        <v>0.50322456164668627</v>
      </c>
      <c r="BA15" s="60">
        <f>AE15*BA$67</f>
        <v>7.1003514999999995</v>
      </c>
      <c r="BB15" s="60">
        <f>AF15*BA$67</f>
        <v>3.9987595582880529E-2</v>
      </c>
      <c r="BC15" s="60">
        <f>AG15*BC$67</f>
        <v>0.84974399999999972</v>
      </c>
      <c r="BD15" s="60">
        <f>AH15*BC$67</f>
        <v>4.2765818126162432E-3</v>
      </c>
      <c r="BE15" s="60"/>
      <c r="BF15" s="60"/>
      <c r="BG15" s="60"/>
      <c r="BH15" s="60"/>
      <c r="BI15" s="60">
        <f>AM15*BI$67</f>
        <v>0.33390400000000003</v>
      </c>
      <c r="BJ15" s="60">
        <f>AN15*BI$67</f>
        <v>3.4552065755899461E-2</v>
      </c>
      <c r="BK15" s="60">
        <f>AO15*BK$67</f>
        <v>0.26366200000000001</v>
      </c>
      <c r="BL15" s="60">
        <f>AP15*BK$67</f>
        <v>7.1983470324790601E-3</v>
      </c>
      <c r="BM15" s="60">
        <f>AQ15*BM$67</f>
        <v>0.49700200000000005</v>
      </c>
      <c r="BN15" s="60">
        <f>AR15*BM$67</f>
        <v>7.7923167286757279E-3</v>
      </c>
      <c r="BO15" s="60"/>
      <c r="BP15" s="60"/>
      <c r="BQ15" s="60"/>
      <c r="BR15" s="61"/>
      <c r="BS15" s="60"/>
      <c r="BT15" s="62"/>
    </row>
    <row r="16" spans="1:72" ht="12.75">
      <c r="A16" s="24">
        <v>2</v>
      </c>
      <c r="B16" s="24"/>
      <c r="C16" s="56" t="s">
        <v>54</v>
      </c>
      <c r="D16" s="32" t="s">
        <v>57</v>
      </c>
      <c r="E16" s="5">
        <v>20</v>
      </c>
      <c r="F16" s="24">
        <v>1</v>
      </c>
      <c r="G16" s="60"/>
      <c r="H16" s="60"/>
      <c r="I16" s="60">
        <v>256.99</v>
      </c>
      <c r="J16" s="60">
        <v>251.05</v>
      </c>
      <c r="K16" s="60">
        <v>418.6</v>
      </c>
      <c r="L16" s="60">
        <v>411.52</v>
      </c>
      <c r="M16" s="60">
        <v>70.17</v>
      </c>
      <c r="N16" s="60">
        <v>69.05</v>
      </c>
      <c r="O16" s="60">
        <v>16.239999999999998</v>
      </c>
      <c r="P16" s="60">
        <v>16.87</v>
      </c>
      <c r="Q16" s="60">
        <v>140.57</v>
      </c>
      <c r="R16" s="60">
        <v>138.11000000000001</v>
      </c>
      <c r="S16" s="60">
        <v>45.75</v>
      </c>
      <c r="T16" s="60">
        <v>45.13</v>
      </c>
      <c r="U16" s="60">
        <v>4.5999999999999996</v>
      </c>
      <c r="V16" s="60">
        <v>4.55</v>
      </c>
      <c r="W16" s="60">
        <v>7.23</v>
      </c>
      <c r="X16" s="60">
        <v>7.18</v>
      </c>
      <c r="Y16" s="60"/>
      <c r="Z16" s="60"/>
      <c r="AA16" s="60"/>
      <c r="AB16" s="60"/>
      <c r="AC16" s="60"/>
      <c r="AD16" s="60"/>
      <c r="AE16" s="60">
        <f t="shared" si="6"/>
        <v>5.0804000000000009</v>
      </c>
      <c r="AF16" s="60">
        <f t="shared" si="7"/>
        <v>8.4004285604961815E-2</v>
      </c>
      <c r="AG16" s="60">
        <f t="shared" si="8"/>
        <v>8.3012000000000015</v>
      </c>
      <c r="AH16" s="60">
        <f t="shared" si="9"/>
        <v>0.1001263202160157</v>
      </c>
      <c r="AI16" s="60"/>
      <c r="AJ16" s="60"/>
      <c r="AK16" s="60"/>
      <c r="AL16" s="60"/>
      <c r="AM16" s="60">
        <f t="shared" si="14"/>
        <v>2.7868000000000004</v>
      </c>
      <c r="AN16" s="60">
        <f t="shared" si="15"/>
        <v>3.4789653634377853E-2</v>
      </c>
      <c r="AO16" s="60">
        <f t="shared" si="16"/>
        <v>0.90879999999999994</v>
      </c>
      <c r="AP16" s="60">
        <f t="shared" si="17"/>
        <v>8.7681240867131544E-3</v>
      </c>
      <c r="AQ16" s="60">
        <f t="shared" si="18"/>
        <v>9.1499999999999984E-2</v>
      </c>
      <c r="AR16" s="60">
        <f t="shared" si="19"/>
        <v>7.0710678118654502E-4</v>
      </c>
      <c r="AS16" s="60"/>
      <c r="AT16" s="60"/>
      <c r="AU16" s="60"/>
      <c r="AV16" s="60"/>
      <c r="AW16" s="60"/>
      <c r="AX16" s="60"/>
      <c r="AY16" s="60"/>
      <c r="AZ16" s="60"/>
      <c r="BA16" s="60">
        <f>AE16*BA$67</f>
        <v>5.420786800000001</v>
      </c>
      <c r="BB16" s="60">
        <f>AF16*BA$67</f>
        <v>8.9632572740494257E-2</v>
      </c>
      <c r="BC16" s="60">
        <f>AG16*BC$67</f>
        <v>12.551414400000002</v>
      </c>
      <c r="BD16" s="60">
        <f>AH16*BC$67</f>
        <v>0.15139099616661572</v>
      </c>
      <c r="BE16" s="60"/>
      <c r="BF16" s="60"/>
      <c r="BG16" s="60"/>
      <c r="BH16" s="60"/>
      <c r="BI16" s="60">
        <f>AM16*BI$67</f>
        <v>5.6739248000000009</v>
      </c>
      <c r="BJ16" s="60">
        <f>AN16*BI$67</f>
        <v>7.0831734799593316E-2</v>
      </c>
      <c r="BK16" s="60">
        <f>AO16*BK$67</f>
        <v>1.8503167999999999</v>
      </c>
      <c r="BL16" s="60">
        <f>AP16*BK$67</f>
        <v>1.7851900640547983E-2</v>
      </c>
      <c r="BM16" s="60">
        <f>AQ16*BM$67</f>
        <v>0.20166599999999998</v>
      </c>
      <c r="BN16" s="60">
        <f>AR16*BM$67</f>
        <v>1.5584633457351453E-3</v>
      </c>
      <c r="BO16" s="60"/>
      <c r="BP16" s="60"/>
      <c r="BQ16" s="60"/>
      <c r="BR16" s="61"/>
      <c r="BS16" s="60"/>
      <c r="BT16" s="62"/>
    </row>
    <row r="17" spans="1:72" ht="12.75">
      <c r="A17" s="24">
        <v>2</v>
      </c>
      <c r="B17" s="24"/>
      <c r="C17" s="56" t="s">
        <v>56</v>
      </c>
      <c r="D17" s="32" t="s">
        <v>49</v>
      </c>
      <c r="E17" s="5">
        <v>100</v>
      </c>
      <c r="F17" s="24">
        <v>1</v>
      </c>
      <c r="G17" s="60">
        <v>169.33</v>
      </c>
      <c r="H17" s="60">
        <v>167.19</v>
      </c>
      <c r="I17" s="60">
        <v>112.98</v>
      </c>
      <c r="J17" s="60">
        <v>113.46</v>
      </c>
      <c r="K17" s="60">
        <v>5.56</v>
      </c>
      <c r="L17" s="60">
        <v>4.99</v>
      </c>
      <c r="M17" s="60"/>
      <c r="N17" s="60"/>
      <c r="O17" s="60">
        <v>1.9</v>
      </c>
      <c r="P17" s="60">
        <v>1.8</v>
      </c>
      <c r="Q17" s="60">
        <v>1.6</v>
      </c>
      <c r="R17" s="60">
        <v>1.57</v>
      </c>
      <c r="S17" s="60">
        <v>1.65</v>
      </c>
      <c r="T17" s="60">
        <v>1.63</v>
      </c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>
        <f t="shared" si="6"/>
        <v>11.321999999999999</v>
      </c>
      <c r="AF17" s="60">
        <f t="shared" si="7"/>
        <v>3.394112549695355E-2</v>
      </c>
      <c r="AG17" s="60">
        <f t="shared" si="8"/>
        <v>0.52749999999999997</v>
      </c>
      <c r="AH17" s="60">
        <f t="shared" si="9"/>
        <v>4.0305086527633163E-2</v>
      </c>
      <c r="AI17" s="60"/>
      <c r="AJ17" s="60"/>
      <c r="AK17" s="60"/>
      <c r="AL17" s="60"/>
      <c r="AM17" s="60">
        <f t="shared" si="14"/>
        <v>0.1585</v>
      </c>
      <c r="AN17" s="60">
        <f t="shared" si="15"/>
        <v>2.1213203435596446E-3</v>
      </c>
      <c r="AO17" s="60">
        <f t="shared" si="16"/>
        <v>0.16400000000000001</v>
      </c>
      <c r="AP17" s="60">
        <f t="shared" si="17"/>
        <v>1.4142135623730963E-3</v>
      </c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>
        <f>AE17*BA$67</f>
        <v>12.080573999999999</v>
      </c>
      <c r="BB17" s="60">
        <f>AF17*BA$67</f>
        <v>3.6215180905249438E-2</v>
      </c>
      <c r="BC17" s="60">
        <f>AG17*BC$67</f>
        <v>0.79757999999999996</v>
      </c>
      <c r="BD17" s="60">
        <f>AH17*BC$67</f>
        <v>6.0941290829781343E-2</v>
      </c>
      <c r="BE17" s="60"/>
      <c r="BF17" s="60"/>
      <c r="BG17" s="60"/>
      <c r="BH17" s="60"/>
      <c r="BI17" s="60">
        <f>AM17*BI$67</f>
        <v>0.32270599999999999</v>
      </c>
      <c r="BJ17" s="60">
        <f>AN17*BI$67</f>
        <v>4.3190082194874361E-3</v>
      </c>
      <c r="BK17" s="60">
        <f>AO17*BK$67</f>
        <v>0.33390400000000003</v>
      </c>
      <c r="BL17" s="60">
        <f>AP17*BK$67</f>
        <v>2.8793388129916241E-3</v>
      </c>
      <c r="BM17" s="60"/>
      <c r="BN17" s="60"/>
      <c r="BO17" s="60"/>
      <c r="BP17" s="60"/>
      <c r="BQ17" s="60"/>
      <c r="BR17" s="61"/>
      <c r="BS17" s="60"/>
      <c r="BT17" s="62"/>
    </row>
    <row r="18" spans="1:72" ht="12.75">
      <c r="A18" s="24">
        <v>2</v>
      </c>
      <c r="B18" s="24"/>
      <c r="C18" s="56" t="s">
        <v>56</v>
      </c>
      <c r="D18" s="32" t="s">
        <v>57</v>
      </c>
      <c r="E18" s="5">
        <v>20</v>
      </c>
      <c r="F18" s="24">
        <v>1</v>
      </c>
      <c r="G18" s="60"/>
      <c r="H18" s="60"/>
      <c r="I18" s="60">
        <v>23.27</v>
      </c>
      <c r="J18" s="60">
        <v>22.39</v>
      </c>
      <c r="K18" s="60">
        <v>1.47</v>
      </c>
      <c r="L18" s="60">
        <v>1.44</v>
      </c>
      <c r="M18" s="60"/>
      <c r="N18" s="60"/>
      <c r="O18" s="60"/>
      <c r="P18" s="60"/>
      <c r="Q18" s="60">
        <v>1.51</v>
      </c>
      <c r="R18" s="60">
        <v>1.47</v>
      </c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>
        <f t="shared" si="6"/>
        <v>0.45659999999999995</v>
      </c>
      <c r="AF18" s="60">
        <f t="shared" si="7"/>
        <v>1.244507934888322E-2</v>
      </c>
      <c r="AG18" s="60">
        <f t="shared" si="8"/>
        <v>2.9100000000000001E-2</v>
      </c>
      <c r="AH18" s="60">
        <f t="shared" si="9"/>
        <v>4.2426406871192888E-4</v>
      </c>
      <c r="AI18" s="60"/>
      <c r="AJ18" s="60"/>
      <c r="AK18" s="60"/>
      <c r="AL18" s="60"/>
      <c r="AM18" s="60">
        <f t="shared" si="14"/>
        <v>2.98E-2</v>
      </c>
      <c r="AN18" s="60">
        <f t="shared" si="15"/>
        <v>5.6568542494923847E-4</v>
      </c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>
        <f>AE18*BA$67</f>
        <v>0.48719219999999991</v>
      </c>
      <c r="BB18" s="60">
        <f>AF18*BA$67</f>
        <v>1.3278899665258396E-2</v>
      </c>
      <c r="BC18" s="60">
        <f>AG18*BC$67</f>
        <v>4.3999200000000002E-2</v>
      </c>
      <c r="BD18" s="60">
        <f>AH18*BC$67</f>
        <v>6.4148727189243645E-4</v>
      </c>
      <c r="BE18" s="60"/>
      <c r="BF18" s="60"/>
      <c r="BG18" s="60"/>
      <c r="BH18" s="60"/>
      <c r="BI18" s="60">
        <f>AM18*BI$67</f>
        <v>6.0672799999999999E-2</v>
      </c>
      <c r="BJ18" s="60">
        <f>AN18*BI$67</f>
        <v>1.1517355251966495E-3</v>
      </c>
      <c r="BK18" s="60"/>
      <c r="BL18" s="60"/>
      <c r="BM18" s="60"/>
      <c r="BN18" s="60"/>
      <c r="BO18" s="60"/>
      <c r="BP18" s="60"/>
      <c r="BQ18" s="60"/>
      <c r="BR18" s="61"/>
      <c r="BS18" s="60"/>
      <c r="BT18" s="62"/>
    </row>
    <row r="19" spans="1:72" ht="12.75">
      <c r="A19" s="24">
        <v>3</v>
      </c>
      <c r="B19" s="24">
        <v>13</v>
      </c>
      <c r="C19" s="9" t="s">
        <v>48</v>
      </c>
      <c r="D19" s="9" t="s">
        <v>49</v>
      </c>
      <c r="E19" s="5">
        <v>100</v>
      </c>
      <c r="F19" s="9">
        <v>1</v>
      </c>
      <c r="G19" s="60">
        <v>120.95542</v>
      </c>
      <c r="H19" s="60">
        <v>123.78939</v>
      </c>
      <c r="I19" s="60">
        <v>270.06238000000002</v>
      </c>
      <c r="J19" s="60">
        <v>257.18666999999999</v>
      </c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60">
        <v>0</v>
      </c>
      <c r="Q19" s="60">
        <v>0</v>
      </c>
      <c r="R19" s="60">
        <v>0</v>
      </c>
      <c r="S19" s="60">
        <v>0</v>
      </c>
      <c r="T19" s="60">
        <v>0</v>
      </c>
      <c r="U19" s="60">
        <v>0</v>
      </c>
      <c r="V19" s="60">
        <v>0</v>
      </c>
      <c r="W19" s="60">
        <v>0</v>
      </c>
      <c r="X19" s="60">
        <v>0</v>
      </c>
      <c r="Y19" s="60">
        <f t="shared" ref="Y19:Y66" si="28">I19+K19+M19+O19+Q19+S19+U19+W19</f>
        <v>270.06238000000002</v>
      </c>
      <c r="Z19" s="60">
        <f t="shared" ref="Z19:Z66" si="29">J19+L19+N19+P19+R19+T19+V19+X19</f>
        <v>257.18666999999999</v>
      </c>
      <c r="AA19" s="60">
        <f t="shared" ref="AA19:AA66" si="30">G19+I19+K19+M19+O19+Q19+S19+U19+W19</f>
        <v>391.01780000000002</v>
      </c>
      <c r="AB19" s="60">
        <f t="shared" ref="AB19:AB66" si="31">H19+J19+L19+N19+P19+R19+T19+V19+X19</f>
        <v>380.97605999999996</v>
      </c>
      <c r="AC19" s="60">
        <f t="shared" ref="AC19:AC66" si="32">IFERROR($E19*$F19*AVERAGE(G19:H19)/1000,0)</f>
        <v>12.2372405</v>
      </c>
      <c r="AD19" s="60">
        <f t="shared" ref="AD19:AD66" si="33">IFERROR($E19*$F19*STDEV(G19:H19)/1000,0)</f>
        <v>0.20039194046792358</v>
      </c>
      <c r="AE19" s="60">
        <f t="shared" si="6"/>
        <v>26.3624525</v>
      </c>
      <c r="AF19" s="60">
        <f t="shared" si="7"/>
        <v>0.91045018535914601</v>
      </c>
      <c r="AG19" s="60">
        <f t="shared" si="8"/>
        <v>0</v>
      </c>
      <c r="AH19" s="60">
        <f t="shared" si="9"/>
        <v>0</v>
      </c>
      <c r="AI19" s="60">
        <f t="shared" ref="AI19:AI66" si="34">IFERROR($E19*$F19*AVERAGE(M19:N19)/1000,0)</f>
        <v>0</v>
      </c>
      <c r="AJ19" s="60">
        <f t="shared" ref="AJ19:AJ66" si="35">IFERROR($E19*$F19*STDEV(M19:N19)/1000,0)</f>
        <v>0</v>
      </c>
      <c r="AK19" s="60">
        <f t="shared" ref="AK19:AK66" si="36">IFERROR($E19*$F19*AVERAGE(O19:P19)/1000,0)</f>
        <v>0</v>
      </c>
      <c r="AL19" s="60">
        <f t="shared" ref="AL19:AL66" si="37">IFERROR($E19*$F19*STDEV(O19:P19)/1000,0)</f>
        <v>0</v>
      </c>
      <c r="AM19" s="60">
        <f t="shared" si="14"/>
        <v>0</v>
      </c>
      <c r="AN19" s="60">
        <f t="shared" si="15"/>
        <v>0</v>
      </c>
      <c r="AO19" s="60">
        <f t="shared" ref="AO19:AO66" si="38">IFERROR($E19*$F19*AVERAGE(S19:T19)/1000,0)</f>
        <v>0</v>
      </c>
      <c r="AP19" s="60">
        <f t="shared" ref="AP19:AP66" si="39">IFERROR($E19*$F19*STDEV(S19:T19)/1000,0)</f>
        <v>0</v>
      </c>
      <c r="AQ19" s="60">
        <f t="shared" ref="AQ19:AQ66" si="40">IFERROR($E19*$F19*AVERAGE(U19:V19)/1000,0)</f>
        <v>0</v>
      </c>
      <c r="AR19" s="60">
        <f t="shared" ref="AR19:AR66" si="41">IFERROR($E19*$F19*STDEV(U19:V19)/1000,0)</f>
        <v>0</v>
      </c>
      <c r="AS19" s="60">
        <f t="shared" ref="AS19:AS66" si="42">IFERROR($E19*$F19*AVERAGE(W19:X19)/1000,0)</f>
        <v>0</v>
      </c>
      <c r="AT19" s="60">
        <f t="shared" ref="AT19:AT66" si="43">IFERROR($E19*$F19*STDEV(W19:X19)/1000,0)</f>
        <v>0</v>
      </c>
      <c r="AU19" s="60">
        <f t="shared" ref="AU19:AU66" si="44">IFERROR($E19*$F19*AVERAGE(Y19:Z19)/1000,0)</f>
        <v>26.3624525</v>
      </c>
      <c r="AV19" s="60">
        <f t="shared" ref="AV19:AV66" si="45">IFERROR($E19*$F19*STDEV(Y19:Z19)/1000,0)</f>
        <v>0.91045018535914601</v>
      </c>
      <c r="AW19" s="60">
        <f t="shared" ref="AW19:AW66" si="46">IFERROR($E19*$F19*AVERAGE(AA19:AB19)/1000,0)</f>
        <v>38.599693000000002</v>
      </c>
      <c r="AX19" s="60">
        <f t="shared" ref="AX19:AX66" si="47">IFERROR($E19*$F19*STDEV(AA19:AB19)/1000,0)</f>
        <v>0.71005824489122449</v>
      </c>
      <c r="AY19" s="60">
        <f>AC19*AY$67</f>
        <v>25.539120923500004</v>
      </c>
      <c r="AZ19" s="60">
        <f>AD19*AY$67</f>
        <v>0.41821797975655656</v>
      </c>
      <c r="BA19" s="60">
        <f>AE19*BA$67</f>
        <v>28.128736817499998</v>
      </c>
      <c r="BB19" s="60">
        <f>AF19*BA$67</f>
        <v>0.97145034777820871</v>
      </c>
      <c r="BC19" s="60">
        <f>AG19*BC$67</f>
        <v>0</v>
      </c>
      <c r="BD19" s="60">
        <f>AH19*BC$67</f>
        <v>0</v>
      </c>
      <c r="BE19" s="60">
        <f>AI19*BE$67</f>
        <v>0</v>
      </c>
      <c r="BF19" s="60">
        <f>AJ19*BE$67</f>
        <v>0</v>
      </c>
      <c r="BG19" s="60">
        <f>AK19*BG$67</f>
        <v>0</v>
      </c>
      <c r="BH19" s="60">
        <f>AL19*BG$67</f>
        <v>0</v>
      </c>
      <c r="BI19" s="60">
        <f>AM19*BI$67</f>
        <v>0</v>
      </c>
      <c r="BJ19" s="60">
        <f>AN19*BI$67</f>
        <v>0</v>
      </c>
      <c r="BK19" s="60">
        <f>AO19*BK$67</f>
        <v>0</v>
      </c>
      <c r="BL19" s="60">
        <f>AP19*BK$67</f>
        <v>0</v>
      </c>
      <c r="BM19" s="60">
        <f>AQ19*BM$67</f>
        <v>0</v>
      </c>
      <c r="BN19" s="60">
        <f>AR19*BM$67</f>
        <v>0</v>
      </c>
      <c r="BO19" s="60">
        <f>AS19*BO$67</f>
        <v>0</v>
      </c>
      <c r="BP19" s="60">
        <f>AT19*BO$67</f>
        <v>0</v>
      </c>
      <c r="BQ19" s="60">
        <f t="shared" ref="BQ19:BQ66" si="48">SUM(BA19,BC19,BE19,BG19,BI19,BK19,BM19,BO19)</f>
        <v>28.128736817499998</v>
      </c>
      <c r="BR19" s="61"/>
      <c r="BS19" s="60">
        <f t="shared" si="27"/>
        <v>53.667857741000006</v>
      </c>
      <c r="BT19" s="62"/>
    </row>
    <row r="20" spans="1:72" ht="12.75">
      <c r="A20" s="24">
        <v>3</v>
      </c>
      <c r="B20" s="24">
        <v>14</v>
      </c>
      <c r="C20" s="9" t="s">
        <v>48</v>
      </c>
      <c r="D20" s="9" t="s">
        <v>57</v>
      </c>
      <c r="E20" s="5">
        <v>20</v>
      </c>
      <c r="F20" s="9">
        <v>1</v>
      </c>
      <c r="G20" s="60">
        <v>0</v>
      </c>
      <c r="H20" s="60">
        <v>0</v>
      </c>
      <c r="I20" s="60">
        <v>351.22746000000001</v>
      </c>
      <c r="J20" s="60">
        <v>346.87963999999999</v>
      </c>
      <c r="K20" s="60">
        <v>79.95599</v>
      </c>
      <c r="L20" s="60">
        <v>79.820120000000003</v>
      </c>
      <c r="M20" s="60">
        <v>7.2415900000000004</v>
      </c>
      <c r="N20" s="60">
        <v>7.3528399999999996</v>
      </c>
      <c r="O20" s="60">
        <v>3.7789000000000001</v>
      </c>
      <c r="P20" s="60">
        <v>3.85446</v>
      </c>
      <c r="Q20" s="60">
        <v>14.023199999999999</v>
      </c>
      <c r="R20" s="60">
        <v>14.16675</v>
      </c>
      <c r="S20" s="60">
        <v>2.1777899999999999</v>
      </c>
      <c r="T20" s="60">
        <v>2.18336</v>
      </c>
      <c r="U20" s="60">
        <v>0</v>
      </c>
      <c r="V20" s="60">
        <v>0</v>
      </c>
      <c r="W20" s="60">
        <v>0</v>
      </c>
      <c r="X20" s="60">
        <v>0</v>
      </c>
      <c r="Y20" s="60">
        <f t="shared" si="28"/>
        <v>458.40492999999998</v>
      </c>
      <c r="Z20" s="60">
        <f t="shared" si="29"/>
        <v>454.25716999999997</v>
      </c>
      <c r="AA20" s="60">
        <f t="shared" si="30"/>
        <v>458.40492999999998</v>
      </c>
      <c r="AB20" s="60">
        <f t="shared" si="31"/>
        <v>454.25716999999997</v>
      </c>
      <c r="AC20" s="60">
        <f t="shared" si="32"/>
        <v>0</v>
      </c>
      <c r="AD20" s="60">
        <f t="shared" si="33"/>
        <v>0</v>
      </c>
      <c r="AE20" s="60">
        <f t="shared" si="6"/>
        <v>6.981071</v>
      </c>
      <c r="AF20" s="60">
        <f t="shared" si="7"/>
        <v>6.1487460107570086E-2</v>
      </c>
      <c r="AG20" s="60">
        <f t="shared" si="8"/>
        <v>1.5977611000000003</v>
      </c>
      <c r="AH20" s="60">
        <f t="shared" si="9"/>
        <v>1.9214919671962827E-3</v>
      </c>
      <c r="AI20" s="60">
        <f t="shared" si="34"/>
        <v>0.1459443</v>
      </c>
      <c r="AJ20" s="60">
        <f t="shared" si="35"/>
        <v>1.5733125881400567E-3</v>
      </c>
      <c r="AK20" s="60">
        <f t="shared" si="36"/>
        <v>7.6333599999999988E-2</v>
      </c>
      <c r="AL20" s="60">
        <f t="shared" si="37"/>
        <v>1.0685797677291084E-3</v>
      </c>
      <c r="AM20" s="60">
        <f t="shared" si="14"/>
        <v>0.28189949999999997</v>
      </c>
      <c r="AN20" s="60">
        <f t="shared" si="15"/>
        <v>2.0301035687865948E-3</v>
      </c>
      <c r="AO20" s="60">
        <f t="shared" si="38"/>
        <v>4.3611500000000004E-2</v>
      </c>
      <c r="AP20" s="60">
        <f t="shared" si="39"/>
        <v>7.8771695424182455E-5</v>
      </c>
      <c r="AQ20" s="60">
        <f t="shared" si="40"/>
        <v>0</v>
      </c>
      <c r="AR20" s="60">
        <f t="shared" si="41"/>
        <v>0</v>
      </c>
      <c r="AS20" s="60">
        <f t="shared" si="42"/>
        <v>0</v>
      </c>
      <c r="AT20" s="60">
        <f t="shared" si="43"/>
        <v>0</v>
      </c>
      <c r="AU20" s="60">
        <f t="shared" si="44"/>
        <v>9.1266209999999983</v>
      </c>
      <c r="AV20" s="60">
        <f t="shared" si="45"/>
        <v>5.865818445468636E-2</v>
      </c>
      <c r="AW20" s="60">
        <f t="shared" si="46"/>
        <v>9.1266209999999983</v>
      </c>
      <c r="AX20" s="60">
        <f t="shared" si="47"/>
        <v>5.865818445468636E-2</v>
      </c>
      <c r="AY20" s="60">
        <f>AC20*AY$67</f>
        <v>0</v>
      </c>
      <c r="AZ20" s="60">
        <f>AD20*AY$67</f>
        <v>0</v>
      </c>
      <c r="BA20" s="60">
        <f>AE20*BA$67</f>
        <v>7.4488027569999993</v>
      </c>
      <c r="BB20" s="60">
        <f>AF20*BA$67</f>
        <v>6.5607119934777275E-2</v>
      </c>
      <c r="BC20" s="60">
        <f>AG20*BC$67</f>
        <v>2.4158147832000005</v>
      </c>
      <c r="BD20" s="60">
        <f>AH20*BC$67</f>
        <v>2.9052958544007793E-3</v>
      </c>
      <c r="BE20" s="60">
        <f>AI20*BE$67</f>
        <v>0.26518079309999998</v>
      </c>
      <c r="BF20" s="60">
        <f>AJ20*BE$67</f>
        <v>2.8587089726504829E-3</v>
      </c>
      <c r="BG20" s="60">
        <f>AK20*BG$67</f>
        <v>0.13869815119999998</v>
      </c>
      <c r="BH20" s="60">
        <f>AL20*BG$67</f>
        <v>1.94160943796379E-3</v>
      </c>
      <c r="BI20" s="60">
        <f>AM20*BI$67</f>
        <v>0.57394738199999995</v>
      </c>
      <c r="BJ20" s="60">
        <f>AN20*BI$67</f>
        <v>4.1332908660495068E-3</v>
      </c>
      <c r="BK20" s="60">
        <f>AO20*BK$67</f>
        <v>8.8793014000000017E-2</v>
      </c>
      <c r="BL20" s="60">
        <f>AP20*BK$67</f>
        <v>1.6037917188363549E-4</v>
      </c>
      <c r="BM20" s="60">
        <f>AQ20*BM$67</f>
        <v>0</v>
      </c>
      <c r="BN20" s="60">
        <f>AR20*BM$67</f>
        <v>0</v>
      </c>
      <c r="BO20" s="60">
        <f>AS20*BO$67</f>
        <v>0</v>
      </c>
      <c r="BP20" s="60">
        <f>AT20*BO$67</f>
        <v>0</v>
      </c>
      <c r="BQ20" s="60">
        <f t="shared" si="48"/>
        <v>10.9312368805</v>
      </c>
      <c r="BR20" s="61"/>
      <c r="BS20" s="60">
        <f t="shared" si="27"/>
        <v>10.9312368805</v>
      </c>
      <c r="BT20" s="62"/>
    </row>
    <row r="21" spans="1:72" ht="12.75">
      <c r="A21" s="24">
        <v>3</v>
      </c>
      <c r="B21" s="24">
        <v>15</v>
      </c>
      <c r="C21" s="9" t="s">
        <v>51</v>
      </c>
      <c r="D21" s="9" t="s">
        <v>49</v>
      </c>
      <c r="E21" s="5">
        <v>100</v>
      </c>
      <c r="F21" s="9">
        <v>1</v>
      </c>
      <c r="G21" s="60">
        <v>89.890479999999997</v>
      </c>
      <c r="H21" s="60">
        <v>93.094120000000004</v>
      </c>
      <c r="I21" s="60">
        <v>379.60701999999998</v>
      </c>
      <c r="J21" s="60">
        <v>396.31301000000002</v>
      </c>
      <c r="K21" s="60">
        <v>11.962809999999999</v>
      </c>
      <c r="L21" s="60">
        <v>12.460750000000001</v>
      </c>
      <c r="M21" s="60">
        <v>0</v>
      </c>
      <c r="N21" s="60">
        <v>0</v>
      </c>
      <c r="O21" s="60">
        <v>0</v>
      </c>
      <c r="P21" s="60">
        <v>2.6318199999999998</v>
      </c>
      <c r="Q21" s="60">
        <v>0</v>
      </c>
      <c r="R21" s="60">
        <v>0</v>
      </c>
      <c r="S21" s="60">
        <v>0</v>
      </c>
      <c r="T21" s="60">
        <v>0</v>
      </c>
      <c r="U21" s="60">
        <v>0</v>
      </c>
      <c r="V21" s="60">
        <v>0</v>
      </c>
      <c r="W21" s="60">
        <v>0</v>
      </c>
      <c r="X21" s="60">
        <v>0</v>
      </c>
      <c r="Y21" s="60">
        <f t="shared" si="28"/>
        <v>391.56982999999997</v>
      </c>
      <c r="Z21" s="60">
        <f t="shared" si="29"/>
        <v>411.40558000000004</v>
      </c>
      <c r="AA21" s="60">
        <f t="shared" si="30"/>
        <v>481.46030999999994</v>
      </c>
      <c r="AB21" s="60">
        <f t="shared" si="31"/>
        <v>504.49970000000008</v>
      </c>
      <c r="AC21" s="60">
        <f t="shared" si="32"/>
        <v>9.1492299999999993</v>
      </c>
      <c r="AD21" s="60">
        <f t="shared" si="33"/>
        <v>0.22653155684804763</v>
      </c>
      <c r="AE21" s="60">
        <f t="shared" si="6"/>
        <v>38.796001499999996</v>
      </c>
      <c r="AF21" s="60">
        <f t="shared" si="7"/>
        <v>1.1812918815434683</v>
      </c>
      <c r="AG21" s="60">
        <f t="shared" si="8"/>
        <v>1.2211780000000001</v>
      </c>
      <c r="AH21" s="60">
        <f t="shared" si="9"/>
        <v>3.5209675062403065E-2</v>
      </c>
      <c r="AI21" s="60">
        <f t="shared" si="34"/>
        <v>0</v>
      </c>
      <c r="AJ21" s="60">
        <f t="shared" si="35"/>
        <v>0</v>
      </c>
      <c r="AK21" s="60">
        <f t="shared" si="36"/>
        <v>0.13159099999999999</v>
      </c>
      <c r="AL21" s="60">
        <f t="shared" si="37"/>
        <v>0.18609777688623794</v>
      </c>
      <c r="AM21" s="60">
        <f t="shared" si="14"/>
        <v>0</v>
      </c>
      <c r="AN21" s="60">
        <f t="shared" si="15"/>
        <v>0</v>
      </c>
      <c r="AO21" s="60">
        <f t="shared" si="38"/>
        <v>0</v>
      </c>
      <c r="AP21" s="60">
        <f t="shared" si="39"/>
        <v>0</v>
      </c>
      <c r="AQ21" s="60">
        <f t="shared" si="40"/>
        <v>0</v>
      </c>
      <c r="AR21" s="60">
        <f t="shared" si="41"/>
        <v>0</v>
      </c>
      <c r="AS21" s="60">
        <f t="shared" si="42"/>
        <v>0</v>
      </c>
      <c r="AT21" s="60">
        <f t="shared" si="43"/>
        <v>0</v>
      </c>
      <c r="AU21" s="60">
        <f t="shared" si="44"/>
        <v>40.148770499999998</v>
      </c>
      <c r="AV21" s="60">
        <f t="shared" si="45"/>
        <v>1.4025993334921114</v>
      </c>
      <c r="AW21" s="60">
        <f t="shared" si="46"/>
        <v>49.298000500000001</v>
      </c>
      <c r="AX21" s="60">
        <f t="shared" si="47"/>
        <v>1.6291308903401627</v>
      </c>
      <c r="AY21" s="60">
        <f>AC21*AY$67</f>
        <v>19.094443009999999</v>
      </c>
      <c r="AZ21" s="60">
        <f>AD21*AY$67</f>
        <v>0.47277135914187546</v>
      </c>
      <c r="BA21" s="60">
        <f>AE21*BA$67</f>
        <v>41.395333600499995</v>
      </c>
      <c r="BB21" s="60">
        <f>AF21*BA$67</f>
        <v>1.2604384376068807</v>
      </c>
      <c r="BC21" s="60">
        <f>AG21*BC$67</f>
        <v>1.8464211360000002</v>
      </c>
      <c r="BD21" s="60">
        <f>AH21*BC$67</f>
        <v>5.3237028694353435E-2</v>
      </c>
      <c r="BE21" s="60">
        <f>AI21*BE$67</f>
        <v>0</v>
      </c>
      <c r="BF21" s="60">
        <f>AJ21*BE$67</f>
        <v>0</v>
      </c>
      <c r="BG21" s="60">
        <f>AK21*BG$67</f>
        <v>0.23910084699999998</v>
      </c>
      <c r="BH21" s="60">
        <f>AL21*BG$67</f>
        <v>0.33813966060229433</v>
      </c>
      <c r="BI21" s="60">
        <f>AM21*BI$67</f>
        <v>0</v>
      </c>
      <c r="BJ21" s="60">
        <f>AN21*BI$67</f>
        <v>0</v>
      </c>
      <c r="BK21" s="60">
        <f>AO21*BK$67</f>
        <v>0</v>
      </c>
      <c r="BL21" s="60">
        <f>AP21*BK$67</f>
        <v>0</v>
      </c>
      <c r="BM21" s="60">
        <f>AQ21*BM$67</f>
        <v>0</v>
      </c>
      <c r="BN21" s="60">
        <f>AR21*BM$67</f>
        <v>0</v>
      </c>
      <c r="BO21" s="60">
        <f>AS21*BO$67</f>
        <v>0</v>
      </c>
      <c r="BP21" s="60">
        <f>AT21*BO$67</f>
        <v>0</v>
      </c>
      <c r="BQ21" s="60">
        <f t="shared" si="48"/>
        <v>43.480855583500002</v>
      </c>
      <c r="BR21" s="61"/>
      <c r="BS21" s="60">
        <f t="shared" si="27"/>
        <v>62.575298593500001</v>
      </c>
      <c r="BT21" s="62"/>
    </row>
    <row r="22" spans="1:72" ht="12.75">
      <c r="A22" s="24">
        <v>3</v>
      </c>
      <c r="B22" s="24">
        <v>16</v>
      </c>
      <c r="C22" s="9" t="s">
        <v>51</v>
      </c>
      <c r="D22" s="9" t="s">
        <v>57</v>
      </c>
      <c r="E22" s="5">
        <v>20</v>
      </c>
      <c r="F22" s="9">
        <v>1</v>
      </c>
      <c r="G22" s="60">
        <v>0</v>
      </c>
      <c r="H22" s="60">
        <v>0</v>
      </c>
      <c r="I22" s="60">
        <v>58.932870000000001</v>
      </c>
      <c r="J22" s="60">
        <v>51.255110000000002</v>
      </c>
      <c r="K22" s="60">
        <v>242.02277000000001</v>
      </c>
      <c r="L22" s="60">
        <v>249.61456999999999</v>
      </c>
      <c r="M22" s="60">
        <v>35.830869999999997</v>
      </c>
      <c r="N22" s="60">
        <v>36.918039999999998</v>
      </c>
      <c r="O22" s="60">
        <v>0</v>
      </c>
      <c r="P22" s="60">
        <v>0</v>
      </c>
      <c r="Q22" s="60">
        <v>3.0287199999999999</v>
      </c>
      <c r="R22" s="60">
        <v>2.7435499999999999</v>
      </c>
      <c r="S22" s="60">
        <v>0</v>
      </c>
      <c r="T22" s="60">
        <v>0</v>
      </c>
      <c r="U22" s="60">
        <v>2.01539</v>
      </c>
      <c r="V22" s="60">
        <v>3.0150299999999999</v>
      </c>
      <c r="W22" s="60">
        <v>0</v>
      </c>
      <c r="X22" s="60">
        <v>0</v>
      </c>
      <c r="Y22" s="60">
        <f t="shared" si="28"/>
        <v>341.83062000000007</v>
      </c>
      <c r="Z22" s="60">
        <f t="shared" si="29"/>
        <v>343.54630000000009</v>
      </c>
      <c r="AA22" s="60">
        <f t="shared" si="30"/>
        <v>341.83062000000007</v>
      </c>
      <c r="AB22" s="60">
        <f t="shared" si="31"/>
        <v>343.54630000000009</v>
      </c>
      <c r="AC22" s="60">
        <f t="shared" si="32"/>
        <v>0</v>
      </c>
      <c r="AD22" s="60">
        <f t="shared" si="33"/>
        <v>0</v>
      </c>
      <c r="AE22" s="60">
        <f t="shared" si="6"/>
        <v>1.1018798000000001</v>
      </c>
      <c r="AF22" s="60">
        <f t="shared" si="7"/>
        <v>0.10857992320645653</v>
      </c>
      <c r="AG22" s="60">
        <f t="shared" si="8"/>
        <v>4.9163734000000003</v>
      </c>
      <c r="AH22" s="60">
        <f t="shared" si="9"/>
        <v>0.10736426522824032</v>
      </c>
      <c r="AI22" s="60">
        <f t="shared" si="34"/>
        <v>0.7274891</v>
      </c>
      <c r="AJ22" s="60">
        <f t="shared" si="35"/>
        <v>1.5374905586051582E-2</v>
      </c>
      <c r="AK22" s="60">
        <f t="shared" si="36"/>
        <v>0</v>
      </c>
      <c r="AL22" s="60">
        <f t="shared" si="37"/>
        <v>0</v>
      </c>
      <c r="AM22" s="60">
        <f t="shared" si="14"/>
        <v>5.7722699999999995E-2</v>
      </c>
      <c r="AN22" s="60">
        <f t="shared" si="15"/>
        <v>4.0329128158193535E-3</v>
      </c>
      <c r="AO22" s="60">
        <f t="shared" si="38"/>
        <v>0</v>
      </c>
      <c r="AP22" s="60">
        <f t="shared" si="39"/>
        <v>0</v>
      </c>
      <c r="AQ22" s="60">
        <f t="shared" si="40"/>
        <v>5.0304199999999993E-2</v>
      </c>
      <c r="AR22" s="60">
        <f t="shared" si="41"/>
        <v>1.41370444549064E-2</v>
      </c>
      <c r="AS22" s="60">
        <f t="shared" si="42"/>
        <v>0</v>
      </c>
      <c r="AT22" s="60">
        <f t="shared" si="43"/>
        <v>0</v>
      </c>
      <c r="AU22" s="60">
        <f t="shared" si="44"/>
        <v>6.8537692000000012</v>
      </c>
      <c r="AV22" s="60">
        <f t="shared" si="45"/>
        <v>2.4263379246923001E-2</v>
      </c>
      <c r="AW22" s="60">
        <f t="shared" si="46"/>
        <v>6.8537692000000012</v>
      </c>
      <c r="AX22" s="60">
        <f t="shared" si="47"/>
        <v>2.4263379246923001E-2</v>
      </c>
      <c r="AY22" s="60">
        <f>AC22*AY$67</f>
        <v>0</v>
      </c>
      <c r="AZ22" s="60">
        <f>AD22*AY$67</f>
        <v>0</v>
      </c>
      <c r="BA22" s="60">
        <f>AE22*BA$67</f>
        <v>1.1757057466</v>
      </c>
      <c r="BB22" s="60">
        <f>AF22*BA$67</f>
        <v>0.1158547780612891</v>
      </c>
      <c r="BC22" s="60">
        <f>AG22*BC$67</f>
        <v>7.4335565808000004</v>
      </c>
      <c r="BD22" s="60">
        <f>AH22*BC$67</f>
        <v>0.16233476902509936</v>
      </c>
      <c r="BE22" s="60">
        <f>AI22*BE$67</f>
        <v>1.3218476947</v>
      </c>
      <c r="BF22" s="60">
        <f>AJ22*BE$67</f>
        <v>2.7936203449855722E-2</v>
      </c>
      <c r="BG22" s="60">
        <f>AK22*BG$67</f>
        <v>0</v>
      </c>
      <c r="BH22" s="60">
        <f>AL22*BG$67</f>
        <v>0</v>
      </c>
      <c r="BI22" s="60">
        <f>AM22*BI$67</f>
        <v>0.11752341719999999</v>
      </c>
      <c r="BJ22" s="60">
        <f>AN22*BI$67</f>
        <v>8.2110104930082032E-3</v>
      </c>
      <c r="BK22" s="60">
        <f>AO22*BK$67</f>
        <v>0</v>
      </c>
      <c r="BL22" s="60">
        <f>AP22*BK$67</f>
        <v>0</v>
      </c>
      <c r="BM22" s="60">
        <f>AQ22*BM$67</f>
        <v>0.11087045679999999</v>
      </c>
      <c r="BN22" s="60">
        <f>AR22*BM$67</f>
        <v>3.115804597861371E-2</v>
      </c>
      <c r="BO22" s="60">
        <f>AS22*BO$67</f>
        <v>0</v>
      </c>
      <c r="BP22" s="60">
        <f>AT22*BO$67</f>
        <v>0</v>
      </c>
      <c r="BQ22" s="60">
        <f t="shared" si="48"/>
        <v>10.1595038961</v>
      </c>
      <c r="BR22" s="61"/>
      <c r="BS22" s="60">
        <f t="shared" si="27"/>
        <v>10.1595038961</v>
      </c>
      <c r="BT22" s="62"/>
    </row>
    <row r="23" spans="1:72" ht="12.75">
      <c r="A23" s="24">
        <v>3</v>
      </c>
      <c r="B23" s="24">
        <v>17</v>
      </c>
      <c r="C23" s="9" t="s">
        <v>52</v>
      </c>
      <c r="D23" s="9" t="s">
        <v>53</v>
      </c>
      <c r="E23" s="5">
        <v>50</v>
      </c>
      <c r="F23" s="9">
        <v>2</v>
      </c>
      <c r="G23" s="60">
        <v>105.36881</v>
      </c>
      <c r="H23" s="60">
        <v>96.887309999999999</v>
      </c>
      <c r="I23" s="60">
        <v>55.524290000000001</v>
      </c>
      <c r="J23" s="60">
        <v>56.733130000000003</v>
      </c>
      <c r="K23" s="60">
        <v>2.29515</v>
      </c>
      <c r="L23" s="60">
        <v>2.3456999999999999</v>
      </c>
      <c r="M23" s="60">
        <v>0</v>
      </c>
      <c r="N23" s="60">
        <v>0</v>
      </c>
      <c r="O23" s="60">
        <v>0</v>
      </c>
      <c r="P23" s="60">
        <v>0</v>
      </c>
      <c r="Q23" s="60">
        <v>0</v>
      </c>
      <c r="R23" s="60">
        <v>0</v>
      </c>
      <c r="S23" s="60">
        <v>0</v>
      </c>
      <c r="T23" s="60">
        <v>0</v>
      </c>
      <c r="U23" s="60">
        <v>1.9029400000000001</v>
      </c>
      <c r="V23" s="60">
        <v>2.2049500000000002</v>
      </c>
      <c r="W23" s="60">
        <v>0</v>
      </c>
      <c r="X23" s="60">
        <v>0</v>
      </c>
      <c r="Y23" s="60">
        <f t="shared" si="28"/>
        <v>59.722380000000001</v>
      </c>
      <c r="Z23" s="60">
        <f t="shared" si="29"/>
        <v>61.283780000000007</v>
      </c>
      <c r="AA23" s="60">
        <f t="shared" si="30"/>
        <v>165.09119000000001</v>
      </c>
      <c r="AB23" s="60">
        <f t="shared" si="31"/>
        <v>158.17108999999999</v>
      </c>
      <c r="AC23" s="60">
        <f t="shared" si="32"/>
        <v>10.112806000000001</v>
      </c>
      <c r="AD23" s="60">
        <f t="shared" si="33"/>
        <v>0.59973261646337006</v>
      </c>
      <c r="AE23" s="60">
        <f t="shared" si="6"/>
        <v>5.6128710000000002</v>
      </c>
      <c r="AF23" s="60">
        <f t="shared" si="7"/>
        <v>8.5477896136954751E-2</v>
      </c>
      <c r="AG23" s="60">
        <f t="shared" si="8"/>
        <v>0.23204250000000001</v>
      </c>
      <c r="AH23" s="60">
        <f t="shared" si="9"/>
        <v>3.5744247788979887E-3</v>
      </c>
      <c r="AI23" s="60">
        <f t="shared" si="34"/>
        <v>0</v>
      </c>
      <c r="AJ23" s="60">
        <f t="shared" si="35"/>
        <v>0</v>
      </c>
      <c r="AK23" s="60">
        <f t="shared" si="36"/>
        <v>0</v>
      </c>
      <c r="AL23" s="60">
        <f t="shared" si="37"/>
        <v>0</v>
      </c>
      <c r="AM23" s="60">
        <f t="shared" si="14"/>
        <v>0</v>
      </c>
      <c r="AN23" s="60">
        <f t="shared" si="15"/>
        <v>0</v>
      </c>
      <c r="AO23" s="60">
        <f t="shared" si="38"/>
        <v>0</v>
      </c>
      <c r="AP23" s="60">
        <f t="shared" si="39"/>
        <v>0</v>
      </c>
      <c r="AQ23" s="60">
        <f t="shared" si="40"/>
        <v>0.20539450000000004</v>
      </c>
      <c r="AR23" s="60">
        <f t="shared" si="41"/>
        <v>2.1355331898614927E-2</v>
      </c>
      <c r="AS23" s="60">
        <f t="shared" si="42"/>
        <v>0</v>
      </c>
      <c r="AT23" s="60">
        <f t="shared" si="43"/>
        <v>0</v>
      </c>
      <c r="AU23" s="60">
        <f t="shared" si="44"/>
        <v>6.0503080000000002</v>
      </c>
      <c r="AV23" s="60">
        <f t="shared" si="45"/>
        <v>0.11040765281446796</v>
      </c>
      <c r="AW23" s="60">
        <f t="shared" si="46"/>
        <v>16.163114</v>
      </c>
      <c r="AX23" s="60">
        <f t="shared" si="47"/>
        <v>0.4893249636489041</v>
      </c>
      <c r="AY23" s="60">
        <f>AC23*AY$67</f>
        <v>21.105426122000004</v>
      </c>
      <c r="AZ23" s="60">
        <f>AD23*AY$67</f>
        <v>1.2516419705590534</v>
      </c>
      <c r="BA23" s="60">
        <f>AE23*BA$67</f>
        <v>5.9889333569999996</v>
      </c>
      <c r="BB23" s="60">
        <f>AF23*BA$67</f>
        <v>9.1204915178130716E-2</v>
      </c>
      <c r="BC23" s="60">
        <f>AG23*BC$67</f>
        <v>0.35084826000000002</v>
      </c>
      <c r="BD23" s="60">
        <f>AH23*BC$67</f>
        <v>5.4045302656937589E-3</v>
      </c>
      <c r="BE23" s="60">
        <f>AI23*BE$67</f>
        <v>0</v>
      </c>
      <c r="BF23" s="60">
        <f>AJ23*BE$67</f>
        <v>0</v>
      </c>
      <c r="BG23" s="60">
        <f>AK23*BG$67</f>
        <v>0</v>
      </c>
      <c r="BH23" s="60">
        <f>AL23*BG$67</f>
        <v>0</v>
      </c>
      <c r="BI23" s="60">
        <f>AM23*BI$67</f>
        <v>0</v>
      </c>
      <c r="BJ23" s="60">
        <f>AN23*BI$67</f>
        <v>0</v>
      </c>
      <c r="BK23" s="60">
        <f>AO23*BK$67</f>
        <v>0</v>
      </c>
      <c r="BL23" s="60">
        <f>AP23*BK$67</f>
        <v>0</v>
      </c>
      <c r="BM23" s="60">
        <f>AQ23*BM$67</f>
        <v>0.45268947800000009</v>
      </c>
      <c r="BN23" s="60">
        <f>AR23*BM$67</f>
        <v>4.7067151504547301E-2</v>
      </c>
      <c r="BO23" s="60">
        <f>AS23*BO$67</f>
        <v>0</v>
      </c>
      <c r="BP23" s="60">
        <f>AT23*BO$67</f>
        <v>0</v>
      </c>
      <c r="BQ23" s="60">
        <f t="shared" si="48"/>
        <v>6.7924710949999998</v>
      </c>
      <c r="BR23" s="61"/>
      <c r="BS23" s="60">
        <f t="shared" si="27"/>
        <v>27.897897217000004</v>
      </c>
      <c r="BT23" s="62"/>
    </row>
    <row r="24" spans="1:72" ht="12.75">
      <c r="A24" s="24">
        <v>3</v>
      </c>
      <c r="B24" s="24">
        <v>18</v>
      </c>
      <c r="C24" s="9" t="s">
        <v>52</v>
      </c>
      <c r="D24" s="9" t="s">
        <v>57</v>
      </c>
      <c r="E24" s="5">
        <v>10</v>
      </c>
      <c r="F24" s="9">
        <v>2</v>
      </c>
      <c r="G24" s="60">
        <v>0</v>
      </c>
      <c r="H24" s="60">
        <v>0</v>
      </c>
      <c r="I24" s="60">
        <v>11.974259999999999</v>
      </c>
      <c r="J24" s="60">
        <v>11.51416</v>
      </c>
      <c r="K24" s="60">
        <v>1.96417</v>
      </c>
      <c r="L24" s="60">
        <v>1.9024300000000001</v>
      </c>
      <c r="M24" s="60">
        <v>0</v>
      </c>
      <c r="N24" s="60">
        <v>0</v>
      </c>
      <c r="O24" s="60">
        <v>0</v>
      </c>
      <c r="P24" s="60">
        <v>0</v>
      </c>
      <c r="Q24" s="60">
        <v>0</v>
      </c>
      <c r="R24" s="60">
        <v>0</v>
      </c>
      <c r="S24" s="60">
        <v>0</v>
      </c>
      <c r="T24" s="60">
        <v>0</v>
      </c>
      <c r="U24" s="60">
        <v>0</v>
      </c>
      <c r="V24" s="60">
        <v>0</v>
      </c>
      <c r="W24" s="60">
        <v>0</v>
      </c>
      <c r="X24" s="60">
        <v>0</v>
      </c>
      <c r="Y24" s="60">
        <f t="shared" si="28"/>
        <v>13.938429999999999</v>
      </c>
      <c r="Z24" s="60">
        <f t="shared" si="29"/>
        <v>13.416590000000001</v>
      </c>
      <c r="AA24" s="60">
        <f t="shared" si="30"/>
        <v>13.938429999999999</v>
      </c>
      <c r="AB24" s="60">
        <f t="shared" si="31"/>
        <v>13.416590000000001</v>
      </c>
      <c r="AC24" s="60">
        <f t="shared" si="32"/>
        <v>0</v>
      </c>
      <c r="AD24" s="60">
        <f t="shared" si="33"/>
        <v>0</v>
      </c>
      <c r="AE24" s="60">
        <f t="shared" si="6"/>
        <v>0.23488419999999996</v>
      </c>
      <c r="AF24" s="60">
        <f t="shared" si="7"/>
        <v>6.5067966004785935E-3</v>
      </c>
      <c r="AG24" s="60">
        <f t="shared" si="8"/>
        <v>3.8665999999999999E-2</v>
      </c>
      <c r="AH24" s="60">
        <f t="shared" si="9"/>
        <v>8.731354534091475E-4</v>
      </c>
      <c r="AI24" s="60">
        <f t="shared" si="34"/>
        <v>0</v>
      </c>
      <c r="AJ24" s="60">
        <f t="shared" si="35"/>
        <v>0</v>
      </c>
      <c r="AK24" s="60">
        <f t="shared" si="36"/>
        <v>0</v>
      </c>
      <c r="AL24" s="60">
        <f t="shared" si="37"/>
        <v>0</v>
      </c>
      <c r="AM24" s="60">
        <f t="shared" si="14"/>
        <v>0</v>
      </c>
      <c r="AN24" s="60">
        <f t="shared" si="15"/>
        <v>0</v>
      </c>
      <c r="AO24" s="60">
        <f t="shared" si="38"/>
        <v>0</v>
      </c>
      <c r="AP24" s="60">
        <f t="shared" si="39"/>
        <v>0</v>
      </c>
      <c r="AQ24" s="60">
        <f t="shared" si="40"/>
        <v>0</v>
      </c>
      <c r="AR24" s="60">
        <f t="shared" si="41"/>
        <v>0</v>
      </c>
      <c r="AS24" s="60">
        <f t="shared" si="42"/>
        <v>0</v>
      </c>
      <c r="AT24" s="60">
        <f t="shared" si="43"/>
        <v>0</v>
      </c>
      <c r="AU24" s="60">
        <f t="shared" si="44"/>
        <v>0.27355020000000002</v>
      </c>
      <c r="AV24" s="60">
        <f t="shared" si="45"/>
        <v>7.379932053887722E-3</v>
      </c>
      <c r="AW24" s="60">
        <f t="shared" si="46"/>
        <v>0.27355020000000002</v>
      </c>
      <c r="AX24" s="60">
        <f t="shared" si="47"/>
        <v>7.379932053887722E-3</v>
      </c>
      <c r="AY24" s="60">
        <f>AC24*AY$67</f>
        <v>0</v>
      </c>
      <c r="AZ24" s="60">
        <f>AD24*AY$67</f>
        <v>0</v>
      </c>
      <c r="BA24" s="60">
        <f>AE24*BA$67</f>
        <v>0.25062144139999992</v>
      </c>
      <c r="BB24" s="60">
        <f>AF24*BA$67</f>
        <v>6.942751972710659E-3</v>
      </c>
      <c r="BC24" s="60">
        <f>AG24*BC$67</f>
        <v>5.8462991999999998E-2</v>
      </c>
      <c r="BD24" s="60">
        <f>AH24*BC$67</f>
        <v>1.320180805554631E-3</v>
      </c>
      <c r="BE24" s="60">
        <f>AI24*BE$67</f>
        <v>0</v>
      </c>
      <c r="BF24" s="60">
        <f>AJ24*BE$67</f>
        <v>0</v>
      </c>
      <c r="BG24" s="60">
        <f>AK24*BG$67</f>
        <v>0</v>
      </c>
      <c r="BH24" s="60">
        <f>AL24*BG$67</f>
        <v>0</v>
      </c>
      <c r="BI24" s="60">
        <f>AM24*BI$67</f>
        <v>0</v>
      </c>
      <c r="BJ24" s="60">
        <f>AN24*BI$67</f>
        <v>0</v>
      </c>
      <c r="BK24" s="60">
        <f>AO24*BK$67</f>
        <v>0</v>
      </c>
      <c r="BL24" s="60">
        <f>AP24*BK$67</f>
        <v>0</v>
      </c>
      <c r="BM24" s="60">
        <f>AQ24*BM$67</f>
        <v>0</v>
      </c>
      <c r="BN24" s="60">
        <f>AR24*BM$67</f>
        <v>0</v>
      </c>
      <c r="BO24" s="60">
        <f>AS24*BO$67</f>
        <v>0</v>
      </c>
      <c r="BP24" s="60">
        <f>AT24*BO$67</f>
        <v>0</v>
      </c>
      <c r="BQ24" s="60">
        <f t="shared" si="48"/>
        <v>0.30908443339999991</v>
      </c>
      <c r="BR24" s="61"/>
      <c r="BS24" s="60">
        <f t="shared" si="27"/>
        <v>0.30908443339999991</v>
      </c>
      <c r="BT24" s="62"/>
    </row>
    <row r="25" spans="1:72" ht="12.75">
      <c r="A25" s="24">
        <v>3</v>
      </c>
      <c r="B25" s="24">
        <v>19</v>
      </c>
      <c r="C25" s="9" t="s">
        <v>54</v>
      </c>
      <c r="D25" s="9" t="s">
        <v>49</v>
      </c>
      <c r="E25" s="5">
        <v>100</v>
      </c>
      <c r="F25" s="9">
        <v>1</v>
      </c>
      <c r="G25" s="60">
        <v>81.848950000000002</v>
      </c>
      <c r="H25" s="60">
        <v>83.245429999999999</v>
      </c>
      <c r="I25" s="60">
        <v>235.21472</v>
      </c>
      <c r="J25" s="60">
        <v>238.77654999999999</v>
      </c>
      <c r="K25" s="60">
        <v>15.7691</v>
      </c>
      <c r="L25" s="60">
        <v>16.137560000000001</v>
      </c>
      <c r="M25" s="60">
        <v>0</v>
      </c>
      <c r="N25" s="60">
        <v>0</v>
      </c>
      <c r="O25" s="60">
        <v>0</v>
      </c>
      <c r="P25" s="60">
        <v>0</v>
      </c>
      <c r="Q25" s="60">
        <v>0</v>
      </c>
      <c r="R25" s="60">
        <v>0</v>
      </c>
      <c r="S25" s="60">
        <v>0</v>
      </c>
      <c r="T25" s="60">
        <v>0</v>
      </c>
      <c r="U25" s="60">
        <v>0</v>
      </c>
      <c r="V25" s="60">
        <v>0</v>
      </c>
      <c r="W25" s="60">
        <v>0</v>
      </c>
      <c r="X25" s="60">
        <v>0</v>
      </c>
      <c r="Y25" s="60">
        <f t="shared" si="28"/>
        <v>250.98382000000001</v>
      </c>
      <c r="Z25" s="60">
        <f t="shared" si="29"/>
        <v>254.91410999999999</v>
      </c>
      <c r="AA25" s="60">
        <f t="shared" si="30"/>
        <v>332.83276999999998</v>
      </c>
      <c r="AB25" s="60">
        <f t="shared" si="31"/>
        <v>338.15953999999999</v>
      </c>
      <c r="AC25" s="60">
        <f t="shared" si="32"/>
        <v>8.2547190000000015</v>
      </c>
      <c r="AD25" s="60">
        <f t="shared" si="33"/>
        <v>9.8746047779138757E-2</v>
      </c>
      <c r="AE25" s="60">
        <f t="shared" si="6"/>
        <v>23.6995635</v>
      </c>
      <c r="AF25" s="60">
        <f t="shared" si="7"/>
        <v>0.25185941464336709</v>
      </c>
      <c r="AG25" s="60">
        <f t="shared" si="8"/>
        <v>1.5953330000000001</v>
      </c>
      <c r="AH25" s="60">
        <f t="shared" si="9"/>
        <v>2.605405645959958E-2</v>
      </c>
      <c r="AI25" s="60">
        <f t="shared" si="34"/>
        <v>0</v>
      </c>
      <c r="AJ25" s="60">
        <f t="shared" si="35"/>
        <v>0</v>
      </c>
      <c r="AK25" s="60">
        <f t="shared" si="36"/>
        <v>0</v>
      </c>
      <c r="AL25" s="60">
        <f t="shared" si="37"/>
        <v>0</v>
      </c>
      <c r="AM25" s="60">
        <f t="shared" si="14"/>
        <v>0</v>
      </c>
      <c r="AN25" s="60">
        <f t="shared" si="15"/>
        <v>0</v>
      </c>
      <c r="AO25" s="60">
        <f t="shared" si="38"/>
        <v>0</v>
      </c>
      <c r="AP25" s="60">
        <f t="shared" si="39"/>
        <v>0</v>
      </c>
      <c r="AQ25" s="60">
        <f t="shared" si="40"/>
        <v>0</v>
      </c>
      <c r="AR25" s="60">
        <f t="shared" si="41"/>
        <v>0</v>
      </c>
      <c r="AS25" s="60">
        <f t="shared" si="42"/>
        <v>0</v>
      </c>
      <c r="AT25" s="60">
        <f t="shared" si="43"/>
        <v>0</v>
      </c>
      <c r="AU25" s="60">
        <f t="shared" si="44"/>
        <v>25.2948965</v>
      </c>
      <c r="AV25" s="60">
        <f t="shared" si="45"/>
        <v>0.27791347110296655</v>
      </c>
      <c r="AW25" s="60">
        <f t="shared" si="46"/>
        <v>33.549615500000002</v>
      </c>
      <c r="AX25" s="60">
        <f t="shared" si="47"/>
        <v>0.3766595188821073</v>
      </c>
      <c r="AY25" s="60">
        <f>AC25*AY$67</f>
        <v>17.227598553000004</v>
      </c>
      <c r="AZ25" s="60">
        <f>AD25*AY$67</f>
        <v>0.20608300171506261</v>
      </c>
      <c r="BA25" s="60">
        <f>AE25*BA$67</f>
        <v>25.287434254499999</v>
      </c>
      <c r="BB25" s="60">
        <f>AF25*BA$67</f>
        <v>0.26873399542447268</v>
      </c>
      <c r="BC25" s="60">
        <f>AG25*BC$67</f>
        <v>2.4121434960000001</v>
      </c>
      <c r="BD25" s="60">
        <f>AH25*BC$67</f>
        <v>3.9393733366914561E-2</v>
      </c>
      <c r="BE25" s="60">
        <f>AI25*BE$67</f>
        <v>0</v>
      </c>
      <c r="BF25" s="60">
        <f>AJ25*BE$67</f>
        <v>0</v>
      </c>
      <c r="BG25" s="60">
        <f>AK25*BG$67</f>
        <v>0</v>
      </c>
      <c r="BH25" s="60">
        <f>AL25*BG$67</f>
        <v>0</v>
      </c>
      <c r="BI25" s="60">
        <f>AM25*BI$67</f>
        <v>0</v>
      </c>
      <c r="BJ25" s="60">
        <f>AN25*BI$67</f>
        <v>0</v>
      </c>
      <c r="BK25" s="60">
        <f>AO25*BK$67</f>
        <v>0</v>
      </c>
      <c r="BL25" s="60">
        <f>AP25*BK$67</f>
        <v>0</v>
      </c>
      <c r="BM25" s="60">
        <f>AQ25*BM$67</f>
        <v>0</v>
      </c>
      <c r="BN25" s="60">
        <f>AR25*BM$67</f>
        <v>0</v>
      </c>
      <c r="BO25" s="60">
        <f>AS25*BO$67</f>
        <v>0</v>
      </c>
      <c r="BP25" s="60">
        <f>AT25*BO$67</f>
        <v>0</v>
      </c>
      <c r="BQ25" s="60">
        <f t="shared" si="48"/>
        <v>27.699577750499998</v>
      </c>
      <c r="BR25" s="61"/>
      <c r="BS25" s="60">
        <f t="shared" si="27"/>
        <v>44.927176303500005</v>
      </c>
      <c r="BT25" s="62"/>
    </row>
    <row r="26" spans="1:72" ht="12.75">
      <c r="A26" s="24">
        <v>3</v>
      </c>
      <c r="B26" s="24">
        <v>20</v>
      </c>
      <c r="C26" s="9" t="s">
        <v>54</v>
      </c>
      <c r="D26" s="9" t="s">
        <v>57</v>
      </c>
      <c r="E26" s="5">
        <v>20</v>
      </c>
      <c r="F26" s="9">
        <v>1</v>
      </c>
      <c r="G26" s="60">
        <v>37.616329999999998</v>
      </c>
      <c r="H26" s="60">
        <v>37.69717</v>
      </c>
      <c r="I26" s="60">
        <v>258.68254000000002</v>
      </c>
      <c r="J26" s="60">
        <v>263.89485999999999</v>
      </c>
      <c r="K26" s="60">
        <v>329.61887000000002</v>
      </c>
      <c r="L26" s="60">
        <v>331.25734</v>
      </c>
      <c r="M26" s="60">
        <v>34.495829999999998</v>
      </c>
      <c r="N26" s="60">
        <v>34.69509</v>
      </c>
      <c r="O26" s="60">
        <v>2.6673800000000001</v>
      </c>
      <c r="P26" s="60">
        <v>2.6018400000000002</v>
      </c>
      <c r="Q26" s="60">
        <v>41.38861</v>
      </c>
      <c r="R26" s="60">
        <v>42.360579999999999</v>
      </c>
      <c r="S26" s="60">
        <v>6.9026399999999999</v>
      </c>
      <c r="T26" s="60">
        <v>7.5296900000000004</v>
      </c>
      <c r="U26" s="60">
        <v>2.8405300000000002</v>
      </c>
      <c r="V26" s="60">
        <v>0</v>
      </c>
      <c r="W26" s="60">
        <v>0</v>
      </c>
      <c r="X26" s="60">
        <v>0</v>
      </c>
      <c r="Y26" s="60">
        <f t="shared" si="28"/>
        <v>676.5963999999999</v>
      </c>
      <c r="Z26" s="60">
        <f t="shared" si="29"/>
        <v>682.33940000000007</v>
      </c>
      <c r="AA26" s="60">
        <f t="shared" si="30"/>
        <v>714.21272999999997</v>
      </c>
      <c r="AB26" s="60">
        <f t="shared" si="31"/>
        <v>720.0365700000001</v>
      </c>
      <c r="AC26" s="60">
        <f t="shared" si="32"/>
        <v>0.753135</v>
      </c>
      <c r="AD26" s="60">
        <f t="shared" si="33"/>
        <v>1.1432502438224385E-3</v>
      </c>
      <c r="AE26" s="60">
        <f t="shared" si="6"/>
        <v>5.2257740000000004</v>
      </c>
      <c r="AF26" s="60">
        <f t="shared" si="7"/>
        <v>7.3713336354284981E-2</v>
      </c>
      <c r="AG26" s="60">
        <f t="shared" si="8"/>
        <v>6.6087620999999999</v>
      </c>
      <c r="AH26" s="60">
        <f t="shared" si="9"/>
        <v>2.3171464955414223E-2</v>
      </c>
      <c r="AI26" s="60">
        <f t="shared" si="34"/>
        <v>0.6919092</v>
      </c>
      <c r="AJ26" s="60">
        <f t="shared" si="35"/>
        <v>2.8179619443846637E-3</v>
      </c>
      <c r="AK26" s="60">
        <f t="shared" si="36"/>
        <v>5.2692200000000008E-2</v>
      </c>
      <c r="AL26" s="60">
        <f t="shared" si="37"/>
        <v>9.2687556877932558E-4</v>
      </c>
      <c r="AM26" s="60">
        <f t="shared" si="14"/>
        <v>0.83749189999999996</v>
      </c>
      <c r="AN26" s="60">
        <f t="shared" si="15"/>
        <v>1.3745731562197756E-2</v>
      </c>
      <c r="AO26" s="60">
        <f t="shared" si="38"/>
        <v>0.14432330000000002</v>
      </c>
      <c r="AP26" s="60">
        <f t="shared" si="39"/>
        <v>8.8678261428605E-3</v>
      </c>
      <c r="AQ26" s="60">
        <f t="shared" si="40"/>
        <v>2.8405300000000005E-2</v>
      </c>
      <c r="AR26" s="60">
        <f t="shared" si="41"/>
        <v>4.0171160503276473E-2</v>
      </c>
      <c r="AS26" s="60">
        <f t="shared" si="42"/>
        <v>0</v>
      </c>
      <c r="AT26" s="60">
        <f t="shared" si="43"/>
        <v>0</v>
      </c>
      <c r="AU26" s="60">
        <f t="shared" si="44"/>
        <v>13.589358000000001</v>
      </c>
      <c r="AV26" s="60">
        <f t="shared" si="45"/>
        <v>8.1218284887089195E-2</v>
      </c>
      <c r="AW26" s="60">
        <f t="shared" si="46"/>
        <v>14.342492999999999</v>
      </c>
      <c r="AX26" s="60">
        <f t="shared" si="47"/>
        <v>8.2361535130911129E-2</v>
      </c>
      <c r="AY26" s="60">
        <f>AC26*AY$67</f>
        <v>1.5717927450000002</v>
      </c>
      <c r="AZ26" s="60">
        <f>AD26*AY$67</f>
        <v>2.3859632588574295E-3</v>
      </c>
      <c r="BA26" s="60">
        <f>AE26*BA$67</f>
        <v>5.5759008579999998</v>
      </c>
      <c r="BB26" s="60">
        <f>AF26*BA$67</f>
        <v>7.8652129890022071E-2</v>
      </c>
      <c r="BC26" s="60">
        <f>AG26*BC$67</f>
        <v>9.9924482951999991</v>
      </c>
      <c r="BD26" s="60">
        <f>AH26*BC$67</f>
        <v>3.5035255012586308E-2</v>
      </c>
      <c r="BE26" s="60">
        <f>AI26*BE$67</f>
        <v>1.2571990164</v>
      </c>
      <c r="BF26" s="60">
        <f>AJ26*BE$67</f>
        <v>5.1202368529469338E-3</v>
      </c>
      <c r="BG26" s="60">
        <f>AK26*BG$67</f>
        <v>9.5741727400000018E-2</v>
      </c>
      <c r="BH26" s="60">
        <f>AL26*BG$67</f>
        <v>1.6841329084720344E-3</v>
      </c>
      <c r="BI26" s="60">
        <f>AM26*BI$67</f>
        <v>1.7051335083999999</v>
      </c>
      <c r="BJ26" s="60">
        <f>AN26*BI$67</f>
        <v>2.7986309460634632E-2</v>
      </c>
      <c r="BK26" s="60">
        <f>AO26*BK$67</f>
        <v>0.29384223880000004</v>
      </c>
      <c r="BL26" s="60">
        <f>AP26*BK$67</f>
        <v>1.8054894026863978E-2</v>
      </c>
      <c r="BM26" s="60">
        <f>AQ26*BM$67</f>
        <v>6.2605281200000015E-2</v>
      </c>
      <c r="BN26" s="60">
        <f>AR26*BM$67</f>
        <v>8.8537237749221356E-2</v>
      </c>
      <c r="BO26" s="60">
        <f>AS26*BO$67</f>
        <v>0</v>
      </c>
      <c r="BP26" s="60">
        <f>AT26*BO$67</f>
        <v>0</v>
      </c>
      <c r="BQ26" s="60">
        <f t="shared" si="48"/>
        <v>18.9828709254</v>
      </c>
      <c r="BR26" s="61"/>
      <c r="BS26" s="60">
        <f t="shared" si="27"/>
        <v>20.5546636704</v>
      </c>
      <c r="BT26" s="62"/>
    </row>
    <row r="27" spans="1:72" ht="12.75">
      <c r="A27" s="24">
        <v>3</v>
      </c>
      <c r="B27" s="24">
        <v>21</v>
      </c>
      <c r="C27" s="9" t="s">
        <v>55</v>
      </c>
      <c r="D27" s="9" t="s">
        <v>49</v>
      </c>
      <c r="E27" s="5">
        <v>50</v>
      </c>
      <c r="F27" s="9">
        <v>1</v>
      </c>
      <c r="G27" s="60">
        <v>68.847489999999993</v>
      </c>
      <c r="H27" s="60">
        <v>65.806989999999999</v>
      </c>
      <c r="I27" s="60">
        <v>224.29687999999999</v>
      </c>
      <c r="J27" s="60">
        <v>227.99563000000001</v>
      </c>
      <c r="K27" s="60">
        <v>20.07037</v>
      </c>
      <c r="L27" s="60">
        <v>20.247299999999999</v>
      </c>
      <c r="M27" s="60">
        <v>0</v>
      </c>
      <c r="N27" s="60">
        <v>0</v>
      </c>
      <c r="O27" s="60">
        <v>3.4741599999999999</v>
      </c>
      <c r="P27" s="60">
        <v>3.4604599999999999</v>
      </c>
      <c r="Q27" s="60">
        <v>0</v>
      </c>
      <c r="R27" s="60">
        <v>0</v>
      </c>
      <c r="S27" s="60">
        <v>0</v>
      </c>
      <c r="T27" s="60">
        <v>0</v>
      </c>
      <c r="U27" s="60">
        <v>2.10378</v>
      </c>
      <c r="V27" s="60">
        <v>2.15761</v>
      </c>
      <c r="W27" s="60">
        <v>1.59457</v>
      </c>
      <c r="X27" s="60">
        <v>1.6066400000000001</v>
      </c>
      <c r="Y27" s="60">
        <f t="shared" si="28"/>
        <v>251.53976</v>
      </c>
      <c r="Z27" s="60">
        <f t="shared" si="29"/>
        <v>255.46764000000002</v>
      </c>
      <c r="AA27" s="60">
        <f t="shared" si="30"/>
        <v>320.38724999999994</v>
      </c>
      <c r="AB27" s="60">
        <f t="shared" si="31"/>
        <v>321.27463</v>
      </c>
      <c r="AC27" s="60">
        <f t="shared" si="32"/>
        <v>3.3663619999999996</v>
      </c>
      <c r="AD27" s="60">
        <f t="shared" si="33"/>
        <v>0.10749790840988468</v>
      </c>
      <c r="AE27" s="60">
        <f t="shared" si="6"/>
        <v>11.307312749999999</v>
      </c>
      <c r="AF27" s="60">
        <f t="shared" si="7"/>
        <v>0.13077056034568779</v>
      </c>
      <c r="AG27" s="60">
        <f t="shared" si="8"/>
        <v>1.0079417499999999</v>
      </c>
      <c r="AH27" s="60">
        <f t="shared" si="9"/>
        <v>6.2554201397667479E-3</v>
      </c>
      <c r="AI27" s="60">
        <f t="shared" si="34"/>
        <v>0</v>
      </c>
      <c r="AJ27" s="60">
        <f t="shared" si="35"/>
        <v>0</v>
      </c>
      <c r="AK27" s="60">
        <f t="shared" si="36"/>
        <v>0.17336550000000001</v>
      </c>
      <c r="AL27" s="60">
        <f t="shared" si="37"/>
        <v>4.8436814511278669E-4</v>
      </c>
      <c r="AM27" s="60">
        <f t="shared" si="14"/>
        <v>0</v>
      </c>
      <c r="AN27" s="60">
        <f t="shared" si="15"/>
        <v>0</v>
      </c>
      <c r="AO27" s="60">
        <f t="shared" si="38"/>
        <v>0</v>
      </c>
      <c r="AP27" s="60">
        <f t="shared" si="39"/>
        <v>0</v>
      </c>
      <c r="AQ27" s="60">
        <f t="shared" si="40"/>
        <v>0.10653475000000001</v>
      </c>
      <c r="AR27" s="60">
        <f t="shared" si="41"/>
        <v>1.9031779015635944E-3</v>
      </c>
      <c r="AS27" s="60">
        <f t="shared" si="42"/>
        <v>8.0030250000000011E-2</v>
      </c>
      <c r="AT27" s="60">
        <f t="shared" si="43"/>
        <v>4.2673894244608229E-4</v>
      </c>
      <c r="AU27" s="60">
        <f t="shared" si="44"/>
        <v>12.675185000000001</v>
      </c>
      <c r="AV27" s="60">
        <f t="shared" si="45"/>
        <v>0.13887152918435136</v>
      </c>
      <c r="AW27" s="60">
        <f t="shared" si="46"/>
        <v>16.041546999999998</v>
      </c>
      <c r="AX27" s="60">
        <f t="shared" si="47"/>
        <v>3.1373620774468196E-2</v>
      </c>
      <c r="AY27" s="60">
        <f>AC27*AY$67</f>
        <v>7.0255974939999994</v>
      </c>
      <c r="AZ27" s="60">
        <f>AD27*AY$67</f>
        <v>0.22434813485142935</v>
      </c>
      <c r="BA27" s="60">
        <f>AE27*BA$67</f>
        <v>12.064902704249999</v>
      </c>
      <c r="BB27" s="60">
        <f>AF27*BA$67</f>
        <v>0.13953218788884886</v>
      </c>
      <c r="BC27" s="60">
        <f>AG27*BC$67</f>
        <v>1.5240079259999999</v>
      </c>
      <c r="BD27" s="60">
        <f>AH27*BC$67</f>
        <v>9.4581952513273226E-3</v>
      </c>
      <c r="BE27" s="60">
        <f>AI27*BE$67</f>
        <v>0</v>
      </c>
      <c r="BF27" s="60">
        <f>AJ27*BE$67</f>
        <v>0</v>
      </c>
      <c r="BG27" s="60">
        <f>AK27*BG$67</f>
        <v>0.31500511349999999</v>
      </c>
      <c r="BH27" s="60">
        <f>AL27*BG$67</f>
        <v>8.8009691966993344E-4</v>
      </c>
      <c r="BI27" s="60">
        <f>AM27*BI$67</f>
        <v>0</v>
      </c>
      <c r="BJ27" s="60">
        <f>AN27*BI$67</f>
        <v>0</v>
      </c>
      <c r="BK27" s="60">
        <f>AO27*BK$67</f>
        <v>0</v>
      </c>
      <c r="BL27" s="60">
        <f>AP27*BK$67</f>
        <v>0</v>
      </c>
      <c r="BM27" s="60">
        <f>AQ27*BM$67</f>
        <v>0.23480258900000003</v>
      </c>
      <c r="BN27" s="60">
        <f>AR27*BM$67</f>
        <v>4.1946040950461621E-3</v>
      </c>
      <c r="BO27" s="60">
        <f>AS27*BO$67</f>
        <v>0.17638667100000005</v>
      </c>
      <c r="BP27" s="60">
        <f>AT27*BO$67</f>
        <v>9.4053262915116541E-4</v>
      </c>
      <c r="BQ27" s="60">
        <f t="shared" si="48"/>
        <v>14.315105003749997</v>
      </c>
      <c r="BR27" s="61"/>
      <c r="BS27" s="60">
        <f t="shared" si="27"/>
        <v>21.340702497749998</v>
      </c>
      <c r="BT27" s="62"/>
    </row>
    <row r="28" spans="1:72" ht="12.75">
      <c r="A28" s="24">
        <v>3</v>
      </c>
      <c r="B28" s="24">
        <v>22</v>
      </c>
      <c r="C28" s="9" t="s">
        <v>55</v>
      </c>
      <c r="D28" s="9" t="s">
        <v>57</v>
      </c>
      <c r="E28" s="5">
        <v>20</v>
      </c>
      <c r="F28" s="9">
        <v>1</v>
      </c>
      <c r="G28" s="60">
        <v>0</v>
      </c>
      <c r="H28" s="60">
        <v>0</v>
      </c>
      <c r="I28" s="60">
        <v>120.64352</v>
      </c>
      <c r="J28" s="60">
        <v>120.68507</v>
      </c>
      <c r="K28" s="60">
        <v>13.329549999999999</v>
      </c>
      <c r="L28" s="60">
        <v>13.29702</v>
      </c>
      <c r="M28" s="60">
        <v>2.2347999999999999</v>
      </c>
      <c r="N28" s="60">
        <v>2.2904900000000001</v>
      </c>
      <c r="O28" s="60">
        <v>0</v>
      </c>
      <c r="P28" s="60">
        <v>0</v>
      </c>
      <c r="Q28" s="60">
        <v>2.2490600000000001</v>
      </c>
      <c r="R28" s="60">
        <v>2.2239300000000002</v>
      </c>
      <c r="S28" s="60">
        <v>0</v>
      </c>
      <c r="T28" s="60">
        <v>0</v>
      </c>
      <c r="U28" s="60">
        <v>1.4621900000000001</v>
      </c>
      <c r="V28" s="60">
        <v>0</v>
      </c>
      <c r="W28" s="60">
        <v>0</v>
      </c>
      <c r="X28" s="60">
        <v>0</v>
      </c>
      <c r="Y28" s="60">
        <f t="shared" si="28"/>
        <v>139.91911999999999</v>
      </c>
      <c r="Z28" s="60">
        <f t="shared" si="29"/>
        <v>138.49651</v>
      </c>
      <c r="AA28" s="60">
        <f t="shared" si="30"/>
        <v>139.91911999999999</v>
      </c>
      <c r="AB28" s="60">
        <f t="shared" si="31"/>
        <v>138.49651</v>
      </c>
      <c r="AC28" s="60">
        <f t="shared" si="32"/>
        <v>0</v>
      </c>
      <c r="AD28" s="60">
        <f t="shared" si="33"/>
        <v>0</v>
      </c>
      <c r="AE28" s="60">
        <f t="shared" si="6"/>
        <v>2.4132859</v>
      </c>
      <c r="AF28" s="60">
        <f t="shared" si="7"/>
        <v>5.8760573516603324E-4</v>
      </c>
      <c r="AG28" s="60">
        <f t="shared" si="8"/>
        <v>0.26626570000000005</v>
      </c>
      <c r="AH28" s="60">
        <f t="shared" si="9"/>
        <v>4.6004367183996082E-4</v>
      </c>
      <c r="AI28" s="60">
        <f t="shared" si="34"/>
        <v>4.5252899999999999E-2</v>
      </c>
      <c r="AJ28" s="60">
        <f t="shared" si="35"/>
        <v>7.8757553288558006E-4</v>
      </c>
      <c r="AK28" s="60">
        <f t="shared" si="36"/>
        <v>0</v>
      </c>
      <c r="AL28" s="60">
        <f t="shared" si="37"/>
        <v>0</v>
      </c>
      <c r="AM28" s="60">
        <f t="shared" si="14"/>
        <v>4.4729900000000003E-2</v>
      </c>
      <c r="AN28" s="60">
        <f t="shared" si="15"/>
        <v>3.5539186822435703E-4</v>
      </c>
      <c r="AO28" s="60">
        <f t="shared" si="38"/>
        <v>0</v>
      </c>
      <c r="AP28" s="60">
        <f t="shared" si="39"/>
        <v>0</v>
      </c>
      <c r="AQ28" s="60">
        <f t="shared" si="40"/>
        <v>1.46219E-2</v>
      </c>
      <c r="AR28" s="60">
        <f t="shared" si="41"/>
        <v>2.0678489287663162E-2</v>
      </c>
      <c r="AS28" s="60">
        <f t="shared" si="42"/>
        <v>0</v>
      </c>
      <c r="AT28" s="60">
        <f t="shared" si="43"/>
        <v>0</v>
      </c>
      <c r="AU28" s="60">
        <f t="shared" si="44"/>
        <v>2.7841562999999998</v>
      </c>
      <c r="AV28" s="60">
        <f t="shared" si="45"/>
        <v>2.0118743559675772E-2</v>
      </c>
      <c r="AW28" s="60">
        <f t="shared" si="46"/>
        <v>2.7841562999999998</v>
      </c>
      <c r="AX28" s="60">
        <f t="shared" si="47"/>
        <v>2.0118743559675772E-2</v>
      </c>
      <c r="AY28" s="60">
        <f>AC28*AY$67</f>
        <v>0</v>
      </c>
      <c r="AZ28" s="60">
        <f>AD28*AY$67</f>
        <v>0</v>
      </c>
      <c r="BA28" s="60">
        <f>AE28*BA$67</f>
        <v>2.5749760553000001</v>
      </c>
      <c r="BB28" s="60">
        <f>AF28*BA$67</f>
        <v>6.2697531942215745E-4</v>
      </c>
      <c r="BC28" s="60">
        <f>AG28*BC$67</f>
        <v>0.40259373840000007</v>
      </c>
      <c r="BD28" s="60">
        <f>AH28*BC$67</f>
        <v>6.9558603182202081E-4</v>
      </c>
      <c r="BE28" s="60">
        <f>AI28*BE$67</f>
        <v>8.2224519299999993E-2</v>
      </c>
      <c r="BF28" s="60">
        <f>AJ28*BE$67</f>
        <v>1.431024743253099E-3</v>
      </c>
      <c r="BG28" s="60">
        <f>AK28*BG$67</f>
        <v>0</v>
      </c>
      <c r="BH28" s="60">
        <f>AL28*BG$67</f>
        <v>0</v>
      </c>
      <c r="BI28" s="60">
        <f>AM28*BI$67</f>
        <v>9.1070076400000005E-2</v>
      </c>
      <c r="BJ28" s="60">
        <f>AN28*BI$67</f>
        <v>7.2357784370479091E-4</v>
      </c>
      <c r="BK28" s="60">
        <f>AO28*BK$67</f>
        <v>0</v>
      </c>
      <c r="BL28" s="60">
        <f>AP28*BK$67</f>
        <v>0</v>
      </c>
      <c r="BM28" s="60">
        <f>AQ28*BM$67</f>
        <v>3.2226667600000002E-2</v>
      </c>
      <c r="BN28" s="60">
        <f>AR28*BM$67</f>
        <v>4.5575390390009615E-2</v>
      </c>
      <c r="BO28" s="60">
        <f>AS28*BO$67</f>
        <v>0</v>
      </c>
      <c r="BP28" s="60">
        <f>AT28*BO$67</f>
        <v>0</v>
      </c>
      <c r="BQ28" s="60">
        <f t="shared" si="48"/>
        <v>3.1830910569999999</v>
      </c>
      <c r="BR28" s="61"/>
      <c r="BS28" s="60">
        <f t="shared" si="27"/>
        <v>3.1830910569999999</v>
      </c>
      <c r="BT28" s="62"/>
    </row>
    <row r="29" spans="1:72" ht="12.75">
      <c r="A29" s="24">
        <v>3</v>
      </c>
      <c r="B29" s="24">
        <v>23</v>
      </c>
      <c r="C29" s="9" t="s">
        <v>56</v>
      </c>
      <c r="D29" s="9" t="s">
        <v>49</v>
      </c>
      <c r="E29" s="5">
        <v>100</v>
      </c>
      <c r="F29" s="9">
        <v>1</v>
      </c>
      <c r="G29" s="60">
        <v>114.02872000000001</v>
      </c>
      <c r="H29" s="60">
        <v>113.03292</v>
      </c>
      <c r="I29" s="60">
        <v>379.22791999999998</v>
      </c>
      <c r="J29" s="60">
        <v>377.25893000000002</v>
      </c>
      <c r="K29" s="60">
        <v>8.4490599999999993</v>
      </c>
      <c r="L29" s="60">
        <v>8.0610900000000001</v>
      </c>
      <c r="M29" s="60">
        <v>0</v>
      </c>
      <c r="N29" s="60">
        <v>0</v>
      </c>
      <c r="O29" s="60">
        <v>0</v>
      </c>
      <c r="P29" s="60">
        <v>0</v>
      </c>
      <c r="Q29" s="60">
        <v>0</v>
      </c>
      <c r="R29" s="60">
        <v>0</v>
      </c>
      <c r="S29" s="60">
        <v>0</v>
      </c>
      <c r="T29" s="60">
        <v>0</v>
      </c>
      <c r="U29" s="60">
        <v>0</v>
      </c>
      <c r="V29" s="60">
        <v>0</v>
      </c>
      <c r="W29" s="60">
        <v>0</v>
      </c>
      <c r="X29" s="60">
        <v>3.7348599999999998</v>
      </c>
      <c r="Y29" s="60">
        <f t="shared" si="28"/>
        <v>387.67697999999996</v>
      </c>
      <c r="Z29" s="60">
        <f t="shared" si="29"/>
        <v>389.05488000000003</v>
      </c>
      <c r="AA29" s="60">
        <f t="shared" si="30"/>
        <v>501.70569999999998</v>
      </c>
      <c r="AB29" s="60">
        <f t="shared" si="31"/>
        <v>502.08780000000002</v>
      </c>
      <c r="AC29" s="60">
        <f t="shared" si="32"/>
        <v>11.353082000000001</v>
      </c>
      <c r="AD29" s="60">
        <f t="shared" si="33"/>
        <v>7.041369327055659E-2</v>
      </c>
      <c r="AE29" s="60">
        <f t="shared" si="6"/>
        <v>37.8243425</v>
      </c>
      <c r="AF29" s="60">
        <f t="shared" si="7"/>
        <v>0.13922861810884737</v>
      </c>
      <c r="AG29" s="60">
        <f t="shared" si="8"/>
        <v>0.82550749999999995</v>
      </c>
      <c r="AH29" s="60">
        <f t="shared" si="9"/>
        <v>2.7433621789694433E-2</v>
      </c>
      <c r="AI29" s="60">
        <f t="shared" si="34"/>
        <v>0</v>
      </c>
      <c r="AJ29" s="60">
        <f t="shared" si="35"/>
        <v>0</v>
      </c>
      <c r="AK29" s="60">
        <f t="shared" si="36"/>
        <v>0</v>
      </c>
      <c r="AL29" s="60">
        <f t="shared" si="37"/>
        <v>0</v>
      </c>
      <c r="AM29" s="60">
        <f t="shared" si="14"/>
        <v>0</v>
      </c>
      <c r="AN29" s="60">
        <f t="shared" si="15"/>
        <v>0</v>
      </c>
      <c r="AO29" s="60">
        <f t="shared" si="38"/>
        <v>0</v>
      </c>
      <c r="AP29" s="60">
        <f t="shared" si="39"/>
        <v>0</v>
      </c>
      <c r="AQ29" s="60">
        <f t="shared" si="40"/>
        <v>0</v>
      </c>
      <c r="AR29" s="60">
        <f t="shared" si="41"/>
        <v>0</v>
      </c>
      <c r="AS29" s="60">
        <f t="shared" si="42"/>
        <v>0.18674299999999999</v>
      </c>
      <c r="AT29" s="60">
        <f t="shared" si="43"/>
        <v>0.26409448327823892</v>
      </c>
      <c r="AU29" s="60">
        <f t="shared" si="44"/>
        <v>38.836593000000001</v>
      </c>
      <c r="AV29" s="60">
        <f t="shared" si="45"/>
        <v>9.7432243379699177E-2</v>
      </c>
      <c r="AW29" s="60">
        <f t="shared" si="46"/>
        <v>50.189675000000001</v>
      </c>
      <c r="AX29" s="60">
        <f t="shared" si="47"/>
        <v>2.7018550109140584E-2</v>
      </c>
      <c r="AY29" s="60">
        <f>AC29*AY$67</f>
        <v>23.693882134000003</v>
      </c>
      <c r="AZ29" s="60">
        <f>AD29*AY$67</f>
        <v>0.14695337785565163</v>
      </c>
      <c r="BA29" s="60">
        <f>AE29*BA$67</f>
        <v>40.3585734475</v>
      </c>
      <c r="BB29" s="60">
        <f>AF29*BA$67</f>
        <v>0.14855693552214014</v>
      </c>
      <c r="BC29" s="60">
        <f>AG29*BC$67</f>
        <v>1.24816734</v>
      </c>
      <c r="BD29" s="60">
        <f>AH29*BC$67</f>
        <v>4.1479636146017983E-2</v>
      </c>
      <c r="BE29" s="60">
        <f>AI29*BE$67</f>
        <v>0</v>
      </c>
      <c r="BF29" s="60">
        <f>AJ29*BE$67</f>
        <v>0</v>
      </c>
      <c r="BG29" s="60">
        <f>AK29*BG$67</f>
        <v>0</v>
      </c>
      <c r="BH29" s="60">
        <f>AL29*BG$67</f>
        <v>0</v>
      </c>
      <c r="BI29" s="60">
        <f>AM29*BI$67</f>
        <v>0</v>
      </c>
      <c r="BJ29" s="60">
        <f>AN29*BI$67</f>
        <v>0</v>
      </c>
      <c r="BK29" s="60">
        <f>AO29*BK$67</f>
        <v>0</v>
      </c>
      <c r="BL29" s="60">
        <f>AP29*BK$67</f>
        <v>0</v>
      </c>
      <c r="BM29" s="60">
        <f>AQ29*BM$67</f>
        <v>0</v>
      </c>
      <c r="BN29" s="60">
        <f>AR29*BM$67</f>
        <v>0</v>
      </c>
      <c r="BO29" s="60">
        <f>AS29*BO$67</f>
        <v>0.41158157200000001</v>
      </c>
      <c r="BP29" s="60">
        <f>AT29*BO$67</f>
        <v>0.58206424114523858</v>
      </c>
      <c r="BQ29" s="60">
        <f t="shared" si="48"/>
        <v>42.018322359500004</v>
      </c>
      <c r="BR29" s="61"/>
      <c r="BS29" s="60">
        <f t="shared" si="27"/>
        <v>65.712204493499996</v>
      </c>
      <c r="BT29" s="62"/>
    </row>
    <row r="30" spans="1:72" ht="12.75">
      <c r="A30" s="24">
        <v>3</v>
      </c>
      <c r="B30" s="24">
        <v>24</v>
      </c>
      <c r="C30" s="9" t="s">
        <v>56</v>
      </c>
      <c r="D30" s="9" t="s">
        <v>57</v>
      </c>
      <c r="E30" s="5">
        <v>20</v>
      </c>
      <c r="F30" s="9">
        <v>1</v>
      </c>
      <c r="G30" s="60">
        <v>0</v>
      </c>
      <c r="H30" s="60">
        <v>0</v>
      </c>
      <c r="I30" s="60">
        <v>138.8528</v>
      </c>
      <c r="J30" s="60">
        <v>129.40367000000001</v>
      </c>
      <c r="K30" s="60">
        <v>34.586919999999999</v>
      </c>
      <c r="L30" s="60">
        <v>29.295369999999998</v>
      </c>
      <c r="M30" s="60">
        <v>2.6440800000000002</v>
      </c>
      <c r="N30" s="60">
        <v>2.1709200000000002</v>
      </c>
      <c r="O30" s="60">
        <v>0</v>
      </c>
      <c r="P30" s="60">
        <v>0</v>
      </c>
      <c r="Q30" s="60">
        <v>3.7587999999999999</v>
      </c>
      <c r="R30" s="60">
        <v>2.7532199999999998</v>
      </c>
      <c r="S30" s="60">
        <v>0</v>
      </c>
      <c r="T30" s="60">
        <v>0</v>
      </c>
      <c r="U30" s="60">
        <v>3.4648699999999999</v>
      </c>
      <c r="V30" s="60">
        <v>3.7100300000000002</v>
      </c>
      <c r="W30" s="60">
        <v>0</v>
      </c>
      <c r="X30" s="60">
        <v>0</v>
      </c>
      <c r="Y30" s="60">
        <f t="shared" si="28"/>
        <v>183.30747</v>
      </c>
      <c r="Z30" s="60">
        <f t="shared" si="29"/>
        <v>167.33320999999998</v>
      </c>
      <c r="AA30" s="60">
        <f t="shared" si="30"/>
        <v>183.30747</v>
      </c>
      <c r="AB30" s="60">
        <f t="shared" si="31"/>
        <v>167.33320999999998</v>
      </c>
      <c r="AC30" s="60">
        <f t="shared" si="32"/>
        <v>0</v>
      </c>
      <c r="AD30" s="60">
        <f t="shared" si="33"/>
        <v>0</v>
      </c>
      <c r="AE30" s="60">
        <f t="shared" si="6"/>
        <v>2.6825647000000004</v>
      </c>
      <c r="AF30" s="60">
        <f t="shared" si="7"/>
        <v>0.13363087798626477</v>
      </c>
      <c r="AG30" s="60">
        <f t="shared" si="8"/>
        <v>0.63882289999999997</v>
      </c>
      <c r="AH30" s="60">
        <f t="shared" si="9"/>
        <v>7.4833817759753521E-2</v>
      </c>
      <c r="AI30" s="60">
        <f t="shared" si="34"/>
        <v>4.8150000000000005E-2</v>
      </c>
      <c r="AJ30" s="60">
        <f t="shared" si="35"/>
        <v>6.6914928917245382E-3</v>
      </c>
      <c r="AK30" s="60">
        <f t="shared" si="36"/>
        <v>0</v>
      </c>
      <c r="AL30" s="60">
        <f t="shared" si="37"/>
        <v>0</v>
      </c>
      <c r="AM30" s="60">
        <f t="shared" si="14"/>
        <v>6.5120200000000003E-2</v>
      </c>
      <c r="AN30" s="60">
        <f t="shared" si="15"/>
        <v>1.4221048740511374E-2</v>
      </c>
      <c r="AO30" s="60">
        <f t="shared" si="38"/>
        <v>0</v>
      </c>
      <c r="AP30" s="60">
        <f t="shared" si="39"/>
        <v>0</v>
      </c>
      <c r="AQ30" s="60">
        <f t="shared" si="40"/>
        <v>7.1748999999999993E-2</v>
      </c>
      <c r="AR30" s="60">
        <f t="shared" si="41"/>
        <v>3.4670859695138832E-3</v>
      </c>
      <c r="AS30" s="60">
        <f t="shared" si="42"/>
        <v>0</v>
      </c>
      <c r="AT30" s="60">
        <f t="shared" si="43"/>
        <v>0</v>
      </c>
      <c r="AU30" s="60">
        <f t="shared" si="44"/>
        <v>3.5064067999999997</v>
      </c>
      <c r="AV30" s="60">
        <f t="shared" si="45"/>
        <v>0.2259101514087406</v>
      </c>
      <c r="AW30" s="60">
        <f t="shared" si="46"/>
        <v>3.5064067999999997</v>
      </c>
      <c r="AX30" s="60">
        <f t="shared" si="47"/>
        <v>0.2259101514087406</v>
      </c>
      <c r="AY30" s="60">
        <f>AC30*AY$67</f>
        <v>0</v>
      </c>
      <c r="AZ30" s="60">
        <f>AD30*AY$67</f>
        <v>0</v>
      </c>
      <c r="BA30" s="60">
        <f>AE30*BA$67</f>
        <v>2.8622965349</v>
      </c>
      <c r="BB30" s="60">
        <f>AF30*BA$67</f>
        <v>0.14258414681134451</v>
      </c>
      <c r="BC30" s="60">
        <f>AG30*BC$67</f>
        <v>0.96590022479999993</v>
      </c>
      <c r="BD30" s="60">
        <f>AH30*BC$67</f>
        <v>0.11314873245274733</v>
      </c>
      <c r="BE30" s="60">
        <f>AI30*BE$67</f>
        <v>8.7488550000000012E-2</v>
      </c>
      <c r="BF30" s="60">
        <f>AJ30*BE$67</f>
        <v>1.2158442584263485E-2</v>
      </c>
      <c r="BG30" s="60">
        <f>AK30*BG$67</f>
        <v>0</v>
      </c>
      <c r="BH30" s="60">
        <f>AL30*BG$67</f>
        <v>0</v>
      </c>
      <c r="BI30" s="60">
        <f>AM30*BI$67</f>
        <v>0.1325847272</v>
      </c>
      <c r="BJ30" s="60">
        <f>AN30*BI$67</f>
        <v>2.8954055235681158E-2</v>
      </c>
      <c r="BK30" s="60">
        <f>AO30*BK$67</f>
        <v>0</v>
      </c>
      <c r="BL30" s="60">
        <f>AP30*BK$67</f>
        <v>0</v>
      </c>
      <c r="BM30" s="60">
        <f>AQ30*BM$67</f>
        <v>0.15813479599999999</v>
      </c>
      <c r="BN30" s="60">
        <f>AR30*BM$67</f>
        <v>7.6414574768085995E-3</v>
      </c>
      <c r="BO30" s="60">
        <f>AS30*BO$67</f>
        <v>0</v>
      </c>
      <c r="BP30" s="60">
        <f>AT30*BO$67</f>
        <v>0</v>
      </c>
      <c r="BQ30" s="60">
        <f t="shared" si="48"/>
        <v>4.2064048328999997</v>
      </c>
      <c r="BR30" s="61"/>
      <c r="BS30" s="60">
        <f t="shared" si="27"/>
        <v>4.2064048328999997</v>
      </c>
      <c r="BT30" s="62"/>
    </row>
    <row r="31" spans="1:72" ht="12.75">
      <c r="A31" s="72">
        <v>4</v>
      </c>
      <c r="B31" s="24">
        <v>25</v>
      </c>
      <c r="C31" s="9" t="s">
        <v>48</v>
      </c>
      <c r="D31" s="9" t="s">
        <v>49</v>
      </c>
      <c r="E31" s="5">
        <v>10</v>
      </c>
      <c r="F31" s="9">
        <v>1</v>
      </c>
      <c r="G31" s="60">
        <v>1783.4670000000001</v>
      </c>
      <c r="H31" s="60">
        <v>1797.971</v>
      </c>
      <c r="I31" s="60">
        <v>623.85760000000005</v>
      </c>
      <c r="J31" s="60">
        <v>605.61580000000004</v>
      </c>
      <c r="K31" s="60">
        <v>67.573920000000001</v>
      </c>
      <c r="L31" s="60">
        <v>14.94078</v>
      </c>
      <c r="M31" s="60">
        <v>13.743460000000001</v>
      </c>
      <c r="N31" s="60">
        <v>12.14344</v>
      </c>
      <c r="O31" s="60">
        <v>270.87580000000003</v>
      </c>
      <c r="P31" s="60">
        <v>3.8814099999999998</v>
      </c>
      <c r="Q31" s="60">
        <v>20.460830000000001</v>
      </c>
      <c r="R31" s="60">
        <v>5.9241599999999996</v>
      </c>
      <c r="S31" s="60">
        <v>3.8027099999999998</v>
      </c>
      <c r="T31" s="60">
        <v>2.9178999999999999</v>
      </c>
      <c r="U31" s="60">
        <v>10.353300000000001</v>
      </c>
      <c r="V31" s="60">
        <v>7.6868800000000004</v>
      </c>
      <c r="W31" s="60">
        <v>4.4090400000000001</v>
      </c>
      <c r="X31" s="60">
        <v>9.6576599999999999</v>
      </c>
      <c r="Y31" s="60">
        <f t="shared" si="28"/>
        <v>1015.0766600000002</v>
      </c>
      <c r="Z31" s="60">
        <f t="shared" si="29"/>
        <v>662.76803000000007</v>
      </c>
      <c r="AA31" s="60">
        <f t="shared" si="30"/>
        <v>2798.5436600000003</v>
      </c>
      <c r="AB31" s="60">
        <f t="shared" si="31"/>
        <v>2460.7390299999997</v>
      </c>
      <c r="AC31" s="60">
        <f t="shared" si="32"/>
        <v>17.907190000000003</v>
      </c>
      <c r="AD31" s="60">
        <f t="shared" si="33"/>
        <v>0.10255876754329618</v>
      </c>
      <c r="AE31" s="60">
        <f t="shared" si="6"/>
        <v>6.147367</v>
      </c>
      <c r="AF31" s="60">
        <f t="shared" si="7"/>
        <v>0.12898900481048772</v>
      </c>
      <c r="AG31" s="60">
        <f t="shared" si="8"/>
        <v>0.41257350000000004</v>
      </c>
      <c r="AH31" s="60">
        <f t="shared" si="9"/>
        <v>0.37217250209140923</v>
      </c>
      <c r="AI31" s="60">
        <f t="shared" si="34"/>
        <v>0.12943450000000001</v>
      </c>
      <c r="AJ31" s="60">
        <f t="shared" si="35"/>
        <v>1.1313849920341E-2</v>
      </c>
      <c r="AK31" s="60">
        <f t="shared" si="36"/>
        <v>1.3737860500000001</v>
      </c>
      <c r="AL31" s="60">
        <f t="shared" si="37"/>
        <v>1.8879354370776573</v>
      </c>
      <c r="AM31" s="60">
        <f t="shared" si="14"/>
        <v>0.13192495000000001</v>
      </c>
      <c r="AN31" s="60">
        <f t="shared" si="15"/>
        <v>0.1027897793287105</v>
      </c>
      <c r="AO31" s="60">
        <f t="shared" si="38"/>
        <v>3.3603049999999995E-2</v>
      </c>
      <c r="AP31" s="60">
        <f t="shared" si="39"/>
        <v>6.256551510616686E-3</v>
      </c>
      <c r="AQ31" s="60">
        <f t="shared" si="40"/>
        <v>9.0200899999999987E-2</v>
      </c>
      <c r="AR31" s="60">
        <f t="shared" si="41"/>
        <v>1.8854436634914408E-2</v>
      </c>
      <c r="AS31" s="60">
        <f t="shared" si="42"/>
        <v>7.0333500000000007E-2</v>
      </c>
      <c r="AT31" s="60">
        <f t="shared" si="43"/>
        <v>3.7113347938713355E-2</v>
      </c>
      <c r="AU31" s="60">
        <f t="shared" si="44"/>
        <v>8.3892234500000011</v>
      </c>
      <c r="AV31" s="60">
        <f t="shared" si="45"/>
        <v>2.4911982134354176</v>
      </c>
      <c r="AW31" s="60">
        <f t="shared" si="46"/>
        <v>26.296413449999999</v>
      </c>
      <c r="AX31" s="60">
        <f t="shared" si="47"/>
        <v>2.3886394458921303</v>
      </c>
      <c r="AY31" s="60">
        <f>AC31*AY$67</f>
        <v>37.372305530000013</v>
      </c>
      <c r="AZ31" s="60">
        <f>AD31*AY$67</f>
        <v>0.21404014786285916</v>
      </c>
      <c r="BA31" s="60">
        <f>AE31*BA$67</f>
        <v>6.5592405889999998</v>
      </c>
      <c r="BB31" s="60">
        <f>AF31*BA$67</f>
        <v>0.13763126813279039</v>
      </c>
      <c r="BC31" s="60">
        <f>AG31*BC$67</f>
        <v>0.62381113200000005</v>
      </c>
      <c r="BD31" s="60">
        <f>AH31*BC$67</f>
        <v>0.56272482316221073</v>
      </c>
      <c r="BE31" s="60">
        <f>AI31*BE$67</f>
        <v>0.23518248650000001</v>
      </c>
      <c r="BF31" s="60">
        <f>AJ31*BE$67</f>
        <v>2.0557265305259597E-2</v>
      </c>
      <c r="BG31" s="60">
        <f>AK31*BG$67</f>
        <v>2.4961692528500001</v>
      </c>
      <c r="BH31" s="60">
        <f>AL31*BG$67</f>
        <v>3.4303786891701034</v>
      </c>
      <c r="BI31" s="60">
        <f>AM31*BI$67</f>
        <v>0.26859919820000006</v>
      </c>
      <c r="BJ31" s="60">
        <f>AN31*BI$67</f>
        <v>0.20927999071325459</v>
      </c>
      <c r="BK31" s="60">
        <f>AO31*BK$67</f>
        <v>6.8415809799999991E-2</v>
      </c>
      <c r="BL31" s="60">
        <f>AP31*BK$67</f>
        <v>1.2738338875615573E-2</v>
      </c>
      <c r="BM31" s="60">
        <f>AQ31*BM$67</f>
        <v>0.19880278359999998</v>
      </c>
      <c r="BN31" s="60">
        <f>AR31*BM$67</f>
        <v>4.1555178343351359E-2</v>
      </c>
      <c r="BO31" s="60">
        <f>AS31*BO$67</f>
        <v>0.15501503400000002</v>
      </c>
      <c r="BP31" s="60">
        <f>AT31*BO$67</f>
        <v>8.1797818856924234E-2</v>
      </c>
      <c r="BQ31" s="60">
        <f t="shared" si="48"/>
        <v>10.605236285949999</v>
      </c>
      <c r="BR31" s="61"/>
      <c r="BS31" s="60">
        <f t="shared" si="27"/>
        <v>47.977541815950019</v>
      </c>
      <c r="BT31" s="62"/>
    </row>
    <row r="32" spans="1:72" ht="12.75">
      <c r="A32" s="72">
        <v>4</v>
      </c>
      <c r="B32" s="24">
        <v>26</v>
      </c>
      <c r="C32" s="9" t="s">
        <v>48</v>
      </c>
      <c r="D32" s="9" t="s">
        <v>57</v>
      </c>
      <c r="E32" s="5">
        <v>2</v>
      </c>
      <c r="F32" s="9">
        <v>2</v>
      </c>
      <c r="G32" s="60">
        <v>4.6419300000000003</v>
      </c>
      <c r="H32" s="60">
        <v>3.2820900000000002</v>
      </c>
      <c r="I32" s="60">
        <v>1344.877</v>
      </c>
      <c r="J32" s="60">
        <v>1364.2080000000001</v>
      </c>
      <c r="K32" s="60">
        <v>1048.8900000000001</v>
      </c>
      <c r="L32" s="60">
        <v>1064.914</v>
      </c>
      <c r="M32" s="60">
        <v>136.69900000000001</v>
      </c>
      <c r="N32" s="60">
        <v>137.2878</v>
      </c>
      <c r="O32" s="60">
        <v>113.35420000000001</v>
      </c>
      <c r="P32" s="60">
        <v>191.68860000000001</v>
      </c>
      <c r="Q32" s="60">
        <v>274.79219999999998</v>
      </c>
      <c r="R32" s="60">
        <v>280.95100000000002</v>
      </c>
      <c r="S32" s="60">
        <v>102.3207</v>
      </c>
      <c r="T32" s="60">
        <v>94.399640000000005</v>
      </c>
      <c r="U32" s="60">
        <v>8.2348099999999995</v>
      </c>
      <c r="V32" s="60">
        <v>7.8591300000000004</v>
      </c>
      <c r="W32" s="60">
        <v>16.705439999999999</v>
      </c>
      <c r="X32" s="60">
        <v>18.17099</v>
      </c>
      <c r="Y32" s="60">
        <f t="shared" si="28"/>
        <v>3045.8733500000003</v>
      </c>
      <c r="Z32" s="60">
        <f t="shared" si="29"/>
        <v>3159.4791600000003</v>
      </c>
      <c r="AA32" s="60">
        <f t="shared" si="30"/>
        <v>3050.5152800000005</v>
      </c>
      <c r="AB32" s="60">
        <f t="shared" si="31"/>
        <v>3162.76125</v>
      </c>
      <c r="AC32" s="60">
        <f t="shared" si="32"/>
        <v>1.5848040000000001E-2</v>
      </c>
      <c r="AD32" s="60">
        <f t="shared" si="33"/>
        <v>3.8462083413148655E-3</v>
      </c>
      <c r="AE32" s="60">
        <f t="shared" si="6"/>
        <v>5.4181699999999999</v>
      </c>
      <c r="AF32" s="60">
        <f t="shared" si="7"/>
        <v>5.4676324748468973E-2</v>
      </c>
      <c r="AG32" s="60">
        <f t="shared" si="8"/>
        <v>4.227608</v>
      </c>
      <c r="AH32" s="60">
        <f t="shared" si="9"/>
        <v>4.5322716246932626E-2</v>
      </c>
      <c r="AI32" s="60">
        <f t="shared" si="34"/>
        <v>0.54797360000000006</v>
      </c>
      <c r="AJ32" s="60">
        <f t="shared" si="35"/>
        <v>1.6653778910505341E-3</v>
      </c>
      <c r="AK32" s="60">
        <f t="shared" si="36"/>
        <v>0.61008560000000001</v>
      </c>
      <c r="AL32" s="60">
        <f t="shared" si="37"/>
        <v>0.22156314176071823</v>
      </c>
      <c r="AM32" s="60">
        <f t="shared" si="14"/>
        <v>1.1114864</v>
      </c>
      <c r="AN32" s="60">
        <f t="shared" si="15"/>
        <v>1.7419716975886953E-2</v>
      </c>
      <c r="AO32" s="60">
        <f t="shared" si="38"/>
        <v>0.39344068000000004</v>
      </c>
      <c r="AP32" s="60">
        <f t="shared" si="39"/>
        <v>2.2404140960742048E-2</v>
      </c>
      <c r="AQ32" s="60">
        <f t="shared" si="40"/>
        <v>3.2187880000000002E-2</v>
      </c>
      <c r="AR32" s="60">
        <f t="shared" si="41"/>
        <v>1.0625835022246464E-3</v>
      </c>
      <c r="AS32" s="60">
        <f t="shared" si="42"/>
        <v>6.975286E-2</v>
      </c>
      <c r="AT32" s="60">
        <f t="shared" si="43"/>
        <v>4.14520137267178E-3</v>
      </c>
      <c r="AU32" s="60">
        <f t="shared" si="44"/>
        <v>12.410705020000002</v>
      </c>
      <c r="AV32" s="60">
        <f t="shared" si="45"/>
        <v>0.32132575453276202</v>
      </c>
      <c r="AW32" s="60">
        <f t="shared" si="46"/>
        <v>12.426553060000002</v>
      </c>
      <c r="AX32" s="60">
        <f t="shared" si="47"/>
        <v>0.31747954619144564</v>
      </c>
      <c r="AY32" s="60">
        <f>AC32*AY$67</f>
        <v>3.3074859480000003E-2</v>
      </c>
      <c r="AZ32" s="60">
        <f>AD32*AY$67</f>
        <v>8.0270368083241259E-3</v>
      </c>
      <c r="BA32" s="60">
        <f>AE32*BA$67</f>
        <v>5.7811873899999995</v>
      </c>
      <c r="BB32" s="60">
        <f>AF32*BA$67</f>
        <v>5.8339638506616394E-2</v>
      </c>
      <c r="BC32" s="60">
        <f>AG32*BC$67</f>
        <v>6.3921432960000004</v>
      </c>
      <c r="BD32" s="60">
        <f>AH32*BC$67</f>
        <v>6.852794696536213E-2</v>
      </c>
      <c r="BE32" s="60">
        <f>AI32*BE$67</f>
        <v>0.99566803120000014</v>
      </c>
      <c r="BF32" s="60">
        <f>AJ32*BE$67</f>
        <v>3.0259916280388206E-3</v>
      </c>
      <c r="BG32" s="60">
        <f>AK32*BG$67</f>
        <v>1.1085255352000001</v>
      </c>
      <c r="BH32" s="60">
        <f>AL32*BG$67</f>
        <v>0.40258022857922499</v>
      </c>
      <c r="BI32" s="60">
        <f>AM32*BI$67</f>
        <v>2.2629863104000001</v>
      </c>
      <c r="BJ32" s="60">
        <f>AN32*BI$67</f>
        <v>3.5466543762905839E-2</v>
      </c>
      <c r="BK32" s="60">
        <f>AO32*BK$67</f>
        <v>0.80104522448000015</v>
      </c>
      <c r="BL32" s="60">
        <f>AP32*BK$67</f>
        <v>4.5614830996070811E-2</v>
      </c>
      <c r="BM32" s="60">
        <f>AQ32*BM$67</f>
        <v>7.0942087520000016E-2</v>
      </c>
      <c r="BN32" s="60">
        <f>AR32*BM$67</f>
        <v>2.3419340389031207E-3</v>
      </c>
      <c r="BO32" s="60">
        <f>AS32*BO$67</f>
        <v>0.15373530344</v>
      </c>
      <c r="BP32" s="60">
        <f>AT32*BO$67</f>
        <v>9.1360238253686034E-3</v>
      </c>
      <c r="BQ32" s="60">
        <f t="shared" si="48"/>
        <v>17.566233178240001</v>
      </c>
      <c r="BR32" s="61"/>
      <c r="BS32" s="60">
        <f t="shared" si="27"/>
        <v>17.59930803772</v>
      </c>
      <c r="BT32" s="62"/>
    </row>
    <row r="33" spans="1:72" ht="12.75">
      <c r="A33" s="72">
        <v>4</v>
      </c>
      <c r="B33" s="24">
        <v>27</v>
      </c>
      <c r="C33" s="9" t="s">
        <v>51</v>
      </c>
      <c r="D33" s="9" t="s">
        <v>49</v>
      </c>
      <c r="E33" s="5">
        <v>10</v>
      </c>
      <c r="F33" s="9">
        <v>1</v>
      </c>
      <c r="G33" s="60">
        <v>1462.933</v>
      </c>
      <c r="H33" s="60">
        <v>1463.36</v>
      </c>
      <c r="I33" s="60">
        <v>818.85130000000004</v>
      </c>
      <c r="J33" s="60">
        <v>838.34490000000005</v>
      </c>
      <c r="K33" s="60">
        <v>19.15812</v>
      </c>
      <c r="L33" s="60">
        <v>19.76886</v>
      </c>
      <c r="M33" s="60">
        <v>6.6680799999999998</v>
      </c>
      <c r="N33" s="60">
        <v>18.808620000000001</v>
      </c>
      <c r="O33" s="60">
        <v>49.987099999999998</v>
      </c>
      <c r="P33" s="60">
        <v>43.38205</v>
      </c>
      <c r="Q33" s="60">
        <v>3.0834800000000002</v>
      </c>
      <c r="R33" s="60">
        <v>3.6558199999999998</v>
      </c>
      <c r="S33" s="60">
        <v>7.4512099999999997</v>
      </c>
      <c r="T33" s="60">
        <v>9.6145300000000002</v>
      </c>
      <c r="U33" s="60">
        <v>3.0555699999999999</v>
      </c>
      <c r="V33" s="60">
        <v>3.5930499999999999</v>
      </c>
      <c r="W33" s="60">
        <v>12.74152</v>
      </c>
      <c r="X33" s="60">
        <v>12.9129</v>
      </c>
      <c r="Y33" s="60">
        <f t="shared" si="28"/>
        <v>920.99638000000004</v>
      </c>
      <c r="Z33" s="60">
        <f t="shared" si="29"/>
        <v>950.08073000000002</v>
      </c>
      <c r="AA33" s="60">
        <f t="shared" si="30"/>
        <v>2383.92938</v>
      </c>
      <c r="AB33" s="60">
        <f t="shared" si="31"/>
        <v>2413.4407299999993</v>
      </c>
      <c r="AC33" s="60">
        <f t="shared" si="32"/>
        <v>14.631464999999999</v>
      </c>
      <c r="AD33" s="60">
        <f t="shared" si="33"/>
        <v>3.019345955665902E-3</v>
      </c>
      <c r="AE33" s="60">
        <f t="shared" si="6"/>
        <v>8.2859809999999996</v>
      </c>
      <c r="AF33" s="60">
        <f t="shared" si="7"/>
        <v>0.13784056749738094</v>
      </c>
      <c r="AG33" s="60">
        <f t="shared" si="8"/>
        <v>0.19463490000000003</v>
      </c>
      <c r="AH33" s="60">
        <f t="shared" si="9"/>
        <v>4.3185839554187198E-3</v>
      </c>
      <c r="AI33" s="60">
        <f t="shared" si="34"/>
        <v>0.12738350000000001</v>
      </c>
      <c r="AJ33" s="60">
        <f t="shared" si="35"/>
        <v>8.5846581612665243E-2</v>
      </c>
      <c r="AK33" s="60">
        <f t="shared" si="36"/>
        <v>0.46684574999999995</v>
      </c>
      <c r="AL33" s="60">
        <f t="shared" si="37"/>
        <v>4.6704756450762046E-2</v>
      </c>
      <c r="AM33" s="60">
        <f t="shared" si="14"/>
        <v>3.3696499999999997E-2</v>
      </c>
      <c r="AN33" s="60">
        <f t="shared" si="15"/>
        <v>4.0470549514430836E-3</v>
      </c>
      <c r="AO33" s="60">
        <f t="shared" si="38"/>
        <v>8.5328699999999993E-2</v>
      </c>
      <c r="AP33" s="60">
        <f t="shared" si="39"/>
        <v>1.5296982418764898E-2</v>
      </c>
      <c r="AQ33" s="60">
        <f t="shared" si="40"/>
        <v>3.3243099999999998E-2</v>
      </c>
      <c r="AR33" s="60">
        <f t="shared" si="41"/>
        <v>3.8005575275214553E-3</v>
      </c>
      <c r="AS33" s="60">
        <f t="shared" si="42"/>
        <v>0.12827210000000003</v>
      </c>
      <c r="AT33" s="60">
        <f t="shared" si="43"/>
        <v>1.2118396015975122E-3</v>
      </c>
      <c r="AU33" s="60">
        <f t="shared" si="44"/>
        <v>9.3553855500000012</v>
      </c>
      <c r="AV33" s="60">
        <f t="shared" si="45"/>
        <v>0.20565741111402944</v>
      </c>
      <c r="AW33" s="60">
        <f t="shared" si="46"/>
        <v>23.98685055</v>
      </c>
      <c r="AX33" s="60">
        <f t="shared" si="47"/>
        <v>0.2086767570696913</v>
      </c>
      <c r="AY33" s="60">
        <f>AC33*AY$67</f>
        <v>30.535867454999998</v>
      </c>
      <c r="AZ33" s="60">
        <f>AD33*AY$67</f>
        <v>6.3013750094747384E-3</v>
      </c>
      <c r="BA33" s="60">
        <f>AE33*BA$67</f>
        <v>8.8411417269999983</v>
      </c>
      <c r="BB33" s="60">
        <f>AF33*BA$67</f>
        <v>0.14707588551970546</v>
      </c>
      <c r="BC33" s="60">
        <f>AG33*BC$67</f>
        <v>0.29428796880000002</v>
      </c>
      <c r="BD33" s="60">
        <f>AH33*BC$67</f>
        <v>6.5296989405931047E-3</v>
      </c>
      <c r="BE33" s="60">
        <f>AI33*BE$67</f>
        <v>0.23145581950000002</v>
      </c>
      <c r="BF33" s="60">
        <f>AJ33*BE$67</f>
        <v>0.15598323879021275</v>
      </c>
      <c r="BG33" s="60">
        <f>AK33*BG$67</f>
        <v>0.84825872774999989</v>
      </c>
      <c r="BH33" s="60">
        <f>AL33*BG$67</f>
        <v>8.4862542471034641E-2</v>
      </c>
      <c r="BI33" s="60">
        <f>AM33*BI$67</f>
        <v>6.8606073999999989E-2</v>
      </c>
      <c r="BJ33" s="60">
        <f>AN33*BI$67</f>
        <v>8.2398038811381177E-3</v>
      </c>
      <c r="BK33" s="60">
        <f>AO33*BK$67</f>
        <v>0.1737292332</v>
      </c>
      <c r="BL33" s="60">
        <f>AP33*BK$67</f>
        <v>3.1144656204605332E-2</v>
      </c>
      <c r="BM33" s="60">
        <f>AQ33*BM$67</f>
        <v>7.3267792400000004E-2</v>
      </c>
      <c r="BN33" s="60">
        <f>AR33*BM$67</f>
        <v>8.3764287906572879E-3</v>
      </c>
      <c r="BO33" s="60">
        <f>AS33*BO$67</f>
        <v>0.28271170840000009</v>
      </c>
      <c r="BP33" s="60">
        <f>AT33*BO$67</f>
        <v>2.6708944819209173E-3</v>
      </c>
      <c r="BQ33" s="60">
        <f t="shared" si="48"/>
        <v>10.81345905105</v>
      </c>
      <c r="BR33" s="61"/>
      <c r="BS33" s="60">
        <f t="shared" si="27"/>
        <v>41.349326506049998</v>
      </c>
      <c r="BT33" s="62"/>
    </row>
    <row r="34" spans="1:72" ht="12.75">
      <c r="A34" s="72">
        <v>4</v>
      </c>
      <c r="B34" s="24">
        <v>28</v>
      </c>
      <c r="C34" s="9" t="s">
        <v>51</v>
      </c>
      <c r="D34" s="9" t="s">
        <v>57</v>
      </c>
      <c r="E34" s="5">
        <v>2</v>
      </c>
      <c r="F34" s="9">
        <v>1</v>
      </c>
      <c r="G34" s="60">
        <v>6.8364599999999998</v>
      </c>
      <c r="H34" s="60">
        <v>5.0711000000000004</v>
      </c>
      <c r="I34" s="60">
        <v>1267.3989999999999</v>
      </c>
      <c r="J34" s="60">
        <v>1299.04</v>
      </c>
      <c r="K34" s="60">
        <v>3005.8710000000001</v>
      </c>
      <c r="L34" s="60">
        <v>3075.9810000000002</v>
      </c>
      <c r="M34" s="60">
        <v>542.05259999999998</v>
      </c>
      <c r="N34" s="60">
        <v>540.17179999999996</v>
      </c>
      <c r="O34" s="60">
        <v>26.781659999999999</v>
      </c>
      <c r="P34" s="60">
        <v>269.0908</v>
      </c>
      <c r="Q34" s="60">
        <v>541.66070000000002</v>
      </c>
      <c r="R34" s="60">
        <v>555.27009999999996</v>
      </c>
      <c r="S34" s="60">
        <v>76.320480000000003</v>
      </c>
      <c r="T34" s="60">
        <v>76.641949999999994</v>
      </c>
      <c r="U34" s="60">
        <v>32.130569999999999</v>
      </c>
      <c r="V34" s="60">
        <v>33.261290000000002</v>
      </c>
      <c r="W34" s="60">
        <v>8.3580199999999998</v>
      </c>
      <c r="X34" s="60">
        <v>6.44184</v>
      </c>
      <c r="Y34" s="60">
        <f t="shared" si="28"/>
        <v>5500.5740300000007</v>
      </c>
      <c r="Z34" s="60">
        <f t="shared" si="29"/>
        <v>5855.8987800000014</v>
      </c>
      <c r="AA34" s="60">
        <f t="shared" si="30"/>
        <v>5507.4104900000002</v>
      </c>
      <c r="AB34" s="60">
        <f t="shared" si="31"/>
        <v>5860.9698800000006</v>
      </c>
      <c r="AC34" s="60">
        <f t="shared" si="32"/>
        <v>1.1907559999999999E-2</v>
      </c>
      <c r="AD34" s="60">
        <f t="shared" si="33"/>
        <v>2.4965960544709584E-3</v>
      </c>
      <c r="AE34" s="60">
        <f t="shared" si="6"/>
        <v>2.5664389999999999</v>
      </c>
      <c r="AF34" s="60">
        <f t="shared" si="7"/>
        <v>4.4747131327047204E-2</v>
      </c>
      <c r="AG34" s="60">
        <f t="shared" si="8"/>
        <v>6.0818520000000005</v>
      </c>
      <c r="AH34" s="60">
        <f t="shared" si="9"/>
        <v>9.9150512857977879E-2</v>
      </c>
      <c r="AI34" s="60">
        <f t="shared" si="34"/>
        <v>1.0822244000000001</v>
      </c>
      <c r="AJ34" s="60">
        <f t="shared" si="35"/>
        <v>2.6598528681113483E-3</v>
      </c>
      <c r="AK34" s="60">
        <f t="shared" si="36"/>
        <v>0.29587246</v>
      </c>
      <c r="AL34" s="60">
        <f t="shared" si="37"/>
        <v>0.34267687207496111</v>
      </c>
      <c r="AM34" s="60">
        <f t="shared" si="14"/>
        <v>1.0969308</v>
      </c>
      <c r="AN34" s="60">
        <f t="shared" si="15"/>
        <v>1.924659805576031E-2</v>
      </c>
      <c r="AO34" s="60">
        <f t="shared" si="38"/>
        <v>0.15296242999999998</v>
      </c>
      <c r="AP34" s="60">
        <f t="shared" si="39"/>
        <v>4.5462723389606586E-4</v>
      </c>
      <c r="AQ34" s="60">
        <f t="shared" si="40"/>
        <v>6.539186000000001E-2</v>
      </c>
      <c r="AR34" s="60">
        <f t="shared" si="41"/>
        <v>1.5990795592465113E-3</v>
      </c>
      <c r="AS34" s="60">
        <f t="shared" si="42"/>
        <v>1.479986E-2</v>
      </c>
      <c r="AT34" s="60">
        <f t="shared" si="43"/>
        <v>2.7098877439480891E-3</v>
      </c>
      <c r="AU34" s="60">
        <f t="shared" si="44"/>
        <v>11.356472810000003</v>
      </c>
      <c r="AV34" s="60">
        <f t="shared" si="45"/>
        <v>0.50250508049683029</v>
      </c>
      <c r="AW34" s="60">
        <f t="shared" si="46"/>
        <v>11.368380370000001</v>
      </c>
      <c r="AX34" s="60">
        <f t="shared" si="47"/>
        <v>0.5000084844423589</v>
      </c>
      <c r="AY34" s="60">
        <f>AC34*AY$67</f>
        <v>2.485107772E-2</v>
      </c>
      <c r="AZ34" s="60">
        <f>AD34*AY$67</f>
        <v>5.2103959656808908E-3</v>
      </c>
      <c r="BA34" s="60">
        <f>AE34*BA$67</f>
        <v>2.7383904129999999</v>
      </c>
      <c r="BB34" s="60">
        <f>AF34*BA$67</f>
        <v>4.7745189125959361E-2</v>
      </c>
      <c r="BC34" s="60">
        <f>AG34*BC$67</f>
        <v>9.1957602240000007</v>
      </c>
      <c r="BD34" s="60">
        <f>AH34*BC$67</f>
        <v>0.14991557544126255</v>
      </c>
      <c r="BE34" s="60">
        <f>AI34*BE$67</f>
        <v>1.9664017348</v>
      </c>
      <c r="BF34" s="60">
        <f>AJ34*BE$67</f>
        <v>4.8329526613583194E-3</v>
      </c>
      <c r="BG34" s="60">
        <f>AK34*BG$67</f>
        <v>0.53760025982000004</v>
      </c>
      <c r="BH34" s="60">
        <f>AL34*BG$67</f>
        <v>0.62264387656020437</v>
      </c>
      <c r="BI34" s="60">
        <f>AM34*BI$67</f>
        <v>2.2333511088</v>
      </c>
      <c r="BJ34" s="60">
        <f>AN34*BI$67</f>
        <v>3.9186073641527992E-2</v>
      </c>
      <c r="BK34" s="60">
        <f>AO34*BK$67</f>
        <v>0.31143150747999998</v>
      </c>
      <c r="BL34" s="60">
        <f>AP34*BK$67</f>
        <v>9.2562104821239009E-4</v>
      </c>
      <c r="BM34" s="60">
        <f>AQ34*BM$67</f>
        <v>0.14412365944000002</v>
      </c>
      <c r="BN34" s="60">
        <f>AR34*BM$67</f>
        <v>3.5243713485793113E-3</v>
      </c>
      <c r="BO34" s="60">
        <f>AS34*BO$67</f>
        <v>3.2618891439999999E-2</v>
      </c>
      <c r="BP34" s="60">
        <f>AT34*BO$67</f>
        <v>5.9725925876615892E-3</v>
      </c>
      <c r="BQ34" s="60">
        <f t="shared" si="48"/>
        <v>17.159677798779999</v>
      </c>
      <c r="BR34" s="61"/>
      <c r="BS34" s="60">
        <f t="shared" si="27"/>
        <v>17.1845288765</v>
      </c>
      <c r="BT34" s="62"/>
    </row>
    <row r="35" spans="1:72" ht="12.75">
      <c r="A35" s="72">
        <v>4</v>
      </c>
      <c r="B35" s="24">
        <v>29</v>
      </c>
      <c r="C35" s="9" t="s">
        <v>52</v>
      </c>
      <c r="D35" s="9" t="s">
        <v>53</v>
      </c>
      <c r="E35" s="5">
        <v>10</v>
      </c>
      <c r="F35" s="9">
        <v>2</v>
      </c>
      <c r="G35" s="60">
        <v>883.77099999999996</v>
      </c>
      <c r="H35" s="60">
        <v>901.55730000000005</v>
      </c>
      <c r="I35" s="60">
        <v>393.12240000000003</v>
      </c>
      <c r="J35" s="60">
        <v>329.61799999999999</v>
      </c>
      <c r="K35" s="60">
        <v>71.96454</v>
      </c>
      <c r="L35" s="60">
        <v>15.2089</v>
      </c>
      <c r="M35" s="60">
        <v>11.764419999999999</v>
      </c>
      <c r="N35" s="60">
        <v>10.917009999999999</v>
      </c>
      <c r="O35" s="60">
        <v>219.1671</v>
      </c>
      <c r="P35" s="60">
        <v>11.840490000000001</v>
      </c>
      <c r="Q35" s="60">
        <v>14.79631</v>
      </c>
      <c r="R35" s="60">
        <v>5.6559299999999997</v>
      </c>
      <c r="S35" s="60">
        <v>3.0926900000000002</v>
      </c>
      <c r="T35" s="60">
        <v>2.0614699999999999</v>
      </c>
      <c r="U35" s="60">
        <v>6.24627</v>
      </c>
      <c r="V35" s="60">
        <v>1.82718</v>
      </c>
      <c r="W35" s="60">
        <v>2.8490500000000001</v>
      </c>
      <c r="X35" s="60">
        <v>2.1978200000000001</v>
      </c>
      <c r="Y35" s="60">
        <f t="shared" si="28"/>
        <v>723.00277999999992</v>
      </c>
      <c r="Z35" s="60">
        <f t="shared" si="29"/>
        <v>379.32679999999999</v>
      </c>
      <c r="AA35" s="60">
        <f t="shared" si="30"/>
        <v>1606.77378</v>
      </c>
      <c r="AB35" s="60">
        <f t="shared" si="31"/>
        <v>1280.8841000000002</v>
      </c>
      <c r="AC35" s="60">
        <f t="shared" si="32"/>
        <v>17.853283000000005</v>
      </c>
      <c r="AD35" s="60">
        <f t="shared" si="33"/>
        <v>0.25153626684436714</v>
      </c>
      <c r="AE35" s="60">
        <f t="shared" ref="AE35:AE66" si="49">IFERROR($E35*$F35*AVERAGE(I35:J35)/1000,0)</f>
        <v>7.2274040000000008</v>
      </c>
      <c r="AF35" s="60">
        <f t="shared" ref="AF35:AF66" si="50">IFERROR($E35*$F35*STDEV(I35:J35)/1000,0)</f>
        <v>0.89808783750366028</v>
      </c>
      <c r="AG35" s="60">
        <f t="shared" ref="AG35:AG66" si="51">IFERROR($E35*$F35*AVERAGE(K35:L35)/1000,0)</f>
        <v>0.87173440000000002</v>
      </c>
      <c r="AH35" s="60">
        <f t="shared" ref="AH35:AH66" si="52">IFERROR($E35*$F35*STDEV(K35:L35)/1000,0)</f>
        <v>0.8026459582916492</v>
      </c>
      <c r="AI35" s="60">
        <f t="shared" si="34"/>
        <v>0.2268143</v>
      </c>
      <c r="AJ35" s="60">
        <f t="shared" si="35"/>
        <v>1.1984187148905845E-2</v>
      </c>
      <c r="AK35" s="60">
        <f t="shared" si="36"/>
        <v>2.3100758999999997</v>
      </c>
      <c r="AL35" s="60">
        <f t="shared" si="37"/>
        <v>2.9320410370283736</v>
      </c>
      <c r="AM35" s="60">
        <f t="shared" ref="AM35:AM66" si="53">IFERROR($E35*$F35*AVERAGE(Q35:R35)/1000,0)</f>
        <v>0.20452239999999999</v>
      </c>
      <c r="AN35" s="60">
        <f t="shared" ref="AN35:AN66" si="54">IFERROR($E35*$F35*STDEV(Q35:R35)/1000,0)</f>
        <v>0.12926449361243791</v>
      </c>
      <c r="AO35" s="60">
        <f t="shared" si="38"/>
        <v>5.15416E-2</v>
      </c>
      <c r="AP35" s="60">
        <f t="shared" si="39"/>
        <v>1.4583653097903821E-2</v>
      </c>
      <c r="AQ35" s="60">
        <f t="shared" si="40"/>
        <v>8.0734500000000001E-2</v>
      </c>
      <c r="AR35" s="60">
        <f t="shared" si="41"/>
        <v>6.2495370113473218E-2</v>
      </c>
      <c r="AS35" s="60">
        <f t="shared" si="42"/>
        <v>5.0468699999999998E-2</v>
      </c>
      <c r="AT35" s="60">
        <f t="shared" si="43"/>
        <v>9.2097829822423167E-3</v>
      </c>
      <c r="AU35" s="60">
        <f t="shared" si="44"/>
        <v>11.023295799999998</v>
      </c>
      <c r="AV35" s="60">
        <f t="shared" si="45"/>
        <v>4.8603123197786484</v>
      </c>
      <c r="AW35" s="60">
        <f t="shared" si="46"/>
        <v>28.876578800000004</v>
      </c>
      <c r="AX35" s="60">
        <f t="shared" si="47"/>
        <v>4.6087760529342798</v>
      </c>
      <c r="AY35" s="60">
        <f>AC35*AY$67</f>
        <v>37.259801621000015</v>
      </c>
      <c r="AZ35" s="60">
        <f>AD35*AY$67</f>
        <v>0.52495618890419427</v>
      </c>
      <c r="BA35" s="60">
        <f>AE35*BA$67</f>
        <v>7.7116400680000003</v>
      </c>
      <c r="BB35" s="60">
        <f>AF35*BA$67</f>
        <v>0.95825972261640546</v>
      </c>
      <c r="BC35" s="60">
        <f>AG35*BC$67</f>
        <v>1.3180624128</v>
      </c>
      <c r="BD35" s="60">
        <f>AH35*BC$67</f>
        <v>1.2136006889369737</v>
      </c>
      <c r="BE35" s="60">
        <f>AI35*BE$67</f>
        <v>0.41212158309999997</v>
      </c>
      <c r="BF35" s="60">
        <f>AJ35*BE$67</f>
        <v>2.1775268049561917E-2</v>
      </c>
      <c r="BG35" s="60">
        <f>AK35*BG$67</f>
        <v>4.197407910299999</v>
      </c>
      <c r="BH35" s="60">
        <f>AL35*BG$67</f>
        <v>5.3275185642805543</v>
      </c>
      <c r="BI35" s="60">
        <f>AM35*BI$67</f>
        <v>0.41640760640000002</v>
      </c>
      <c r="BJ35" s="60">
        <f>AN35*BI$67</f>
        <v>0.26318250899492357</v>
      </c>
      <c r="BK35" s="60">
        <f>AO35*BK$67</f>
        <v>0.10493869760000001</v>
      </c>
      <c r="BL35" s="60">
        <f>AP35*BK$67</f>
        <v>2.9692317707332178E-2</v>
      </c>
      <c r="BM35" s="60">
        <f>AQ35*BM$67</f>
        <v>0.17793883800000002</v>
      </c>
      <c r="BN35" s="60">
        <f>AR35*BM$67</f>
        <v>0.13773979573009498</v>
      </c>
      <c r="BO35" s="60">
        <f>AS35*BO$67</f>
        <v>0.1112330148</v>
      </c>
      <c r="BP35" s="60">
        <f>AT35*BO$67</f>
        <v>2.0298361692862067E-2</v>
      </c>
      <c r="BQ35" s="60">
        <f t="shared" si="48"/>
        <v>14.449750130999998</v>
      </c>
      <c r="BR35" s="61"/>
      <c r="BS35" s="60">
        <f t="shared" si="27"/>
        <v>51.709551752000024</v>
      </c>
      <c r="BT35" s="62"/>
    </row>
    <row r="36" spans="1:72" ht="12.75">
      <c r="A36" s="72">
        <v>4</v>
      </c>
      <c r="B36" s="24">
        <v>30</v>
      </c>
      <c r="C36" s="9" t="s">
        <v>52</v>
      </c>
      <c r="D36" s="9" t="s">
        <v>57</v>
      </c>
      <c r="E36" s="5">
        <v>2</v>
      </c>
      <c r="F36" s="9">
        <v>2</v>
      </c>
      <c r="G36" s="60">
        <v>6.0208700000000004</v>
      </c>
      <c r="H36" s="60">
        <v>4.2065700000000001</v>
      </c>
      <c r="I36" s="60">
        <v>229.80029999999999</v>
      </c>
      <c r="J36" s="60">
        <v>224.226</v>
      </c>
      <c r="K36" s="60">
        <v>44.291719999999998</v>
      </c>
      <c r="L36" s="60">
        <v>44.124850000000002</v>
      </c>
      <c r="M36" s="60">
        <v>14.0647</v>
      </c>
      <c r="N36" s="60">
        <v>11.31936</v>
      </c>
      <c r="O36" s="60">
        <v>10.408989999999999</v>
      </c>
      <c r="P36" s="60">
        <v>7.2790600000000003</v>
      </c>
      <c r="Q36" s="60">
        <v>5.86998</v>
      </c>
      <c r="R36" s="60">
        <v>5.6925299999999996</v>
      </c>
      <c r="S36" s="60">
        <v>4.2628599999999999</v>
      </c>
      <c r="T36" s="60">
        <v>1.9751799999999999</v>
      </c>
      <c r="U36" s="60">
        <v>5.3282299999999996</v>
      </c>
      <c r="V36" s="60">
        <v>5.4603799999999998</v>
      </c>
      <c r="W36" s="60">
        <v>4.3434200000000001</v>
      </c>
      <c r="X36" s="60">
        <v>4.8008699999999997</v>
      </c>
      <c r="Y36" s="60">
        <f t="shared" si="28"/>
        <v>318.37020000000001</v>
      </c>
      <c r="Z36" s="60">
        <f t="shared" si="29"/>
        <v>304.87822999999997</v>
      </c>
      <c r="AA36" s="60">
        <f t="shared" si="30"/>
        <v>324.39107000000001</v>
      </c>
      <c r="AB36" s="60">
        <f t="shared" si="31"/>
        <v>309.08479999999997</v>
      </c>
      <c r="AC36" s="60">
        <f t="shared" si="32"/>
        <v>2.0454880000000002E-2</v>
      </c>
      <c r="AD36" s="60">
        <f t="shared" si="33"/>
        <v>5.1316153324269973E-3</v>
      </c>
      <c r="AE36" s="60">
        <f t="shared" si="49"/>
        <v>0.90805259999999999</v>
      </c>
      <c r="AF36" s="60">
        <f t="shared" si="50"/>
        <v>1.576650132147267E-2</v>
      </c>
      <c r="AG36" s="60">
        <f t="shared" si="51"/>
        <v>0.17683314000000003</v>
      </c>
      <c r="AH36" s="60">
        <f t="shared" si="52"/>
        <v>4.7197963430638501E-4</v>
      </c>
      <c r="AI36" s="60">
        <f t="shared" si="34"/>
        <v>5.0768119999999993E-2</v>
      </c>
      <c r="AJ36" s="60">
        <f t="shared" si="35"/>
        <v>7.7649941226507965E-3</v>
      </c>
      <c r="AK36" s="60">
        <f t="shared" si="36"/>
        <v>3.5376100000000001E-2</v>
      </c>
      <c r="AL36" s="60">
        <f t="shared" si="37"/>
        <v>8.8527789105568126E-3</v>
      </c>
      <c r="AM36" s="60">
        <f t="shared" si="53"/>
        <v>2.312502E-2</v>
      </c>
      <c r="AN36" s="60">
        <f t="shared" si="54"/>
        <v>5.0190439328621236E-4</v>
      </c>
      <c r="AO36" s="60">
        <f t="shared" si="38"/>
        <v>1.2476079999999999E-2</v>
      </c>
      <c r="AP36" s="60">
        <f t="shared" si="39"/>
        <v>6.4705361647393661E-3</v>
      </c>
      <c r="AQ36" s="60">
        <f t="shared" si="40"/>
        <v>2.1577219999999998E-2</v>
      </c>
      <c r="AR36" s="60">
        <f t="shared" si="41"/>
        <v>3.7377664453520958E-4</v>
      </c>
      <c r="AS36" s="60">
        <f t="shared" si="42"/>
        <v>1.8288579999999999E-2</v>
      </c>
      <c r="AT36" s="60">
        <f t="shared" si="43"/>
        <v>1.2938639882151437E-3</v>
      </c>
      <c r="AU36" s="60">
        <f t="shared" si="44"/>
        <v>1.2464968599999999</v>
      </c>
      <c r="AV36" s="60">
        <f t="shared" si="45"/>
        <v>3.8161053914261965E-2</v>
      </c>
      <c r="AW36" s="60">
        <f t="shared" si="46"/>
        <v>1.2669517399999999</v>
      </c>
      <c r="AX36" s="60">
        <f t="shared" si="47"/>
        <v>4.3292669246688981E-2</v>
      </c>
      <c r="AY36" s="60">
        <f>AC36*AY$67</f>
        <v>4.2689334560000007E-2</v>
      </c>
      <c r="AZ36" s="60">
        <f>AD36*AY$67</f>
        <v>1.0709681198775144E-2</v>
      </c>
      <c r="BA36" s="60">
        <f>AE36*BA$67</f>
        <v>0.96889212419999993</v>
      </c>
      <c r="BB36" s="60">
        <f>AF36*BA$67</f>
        <v>1.6822856910011338E-2</v>
      </c>
      <c r="BC36" s="60">
        <f>AG36*BC$67</f>
        <v>0.26737170768000007</v>
      </c>
      <c r="BD36" s="60">
        <f>AH36*BC$67</f>
        <v>7.1363320707125411E-4</v>
      </c>
      <c r="BE36" s="60">
        <f>AI36*BE$67</f>
        <v>9.2245674039999989E-2</v>
      </c>
      <c r="BF36" s="60">
        <f>AJ36*BE$67</f>
        <v>1.4108994320856497E-2</v>
      </c>
      <c r="BG36" s="60">
        <f>AK36*BG$67</f>
        <v>6.4278373700000002E-2</v>
      </c>
      <c r="BH36" s="60">
        <f>AL36*BG$67</f>
        <v>1.6085499280481728E-2</v>
      </c>
      <c r="BI36" s="60">
        <f>AM36*BI$67</f>
        <v>4.7082540720000003E-2</v>
      </c>
      <c r="BJ36" s="60">
        <f>AN36*BI$67</f>
        <v>1.0218773447307284E-3</v>
      </c>
      <c r="BK36" s="60">
        <f>AO36*BK$67</f>
        <v>2.5401298879999999E-2</v>
      </c>
      <c r="BL36" s="60">
        <f>AP36*BK$67</f>
        <v>1.317401163140935E-2</v>
      </c>
      <c r="BM36" s="60">
        <f>AQ36*BM$67</f>
        <v>4.7556192880000001E-2</v>
      </c>
      <c r="BN36" s="60">
        <f>AR36*BM$67</f>
        <v>8.2380372455560194E-4</v>
      </c>
      <c r="BO36" s="60">
        <f>AS36*BO$67</f>
        <v>4.030803032E-2</v>
      </c>
      <c r="BP36" s="60">
        <f>AT36*BO$67</f>
        <v>2.851676230026177E-3</v>
      </c>
      <c r="BQ36" s="60">
        <f t="shared" si="48"/>
        <v>1.5531359424200002</v>
      </c>
      <c r="BR36" s="61"/>
      <c r="BS36" s="60">
        <f t="shared" si="27"/>
        <v>1.5958252769800001</v>
      </c>
      <c r="BT36" s="62"/>
    </row>
    <row r="37" spans="1:72" ht="12.75">
      <c r="A37" s="72">
        <v>4</v>
      </c>
      <c r="B37" s="24">
        <v>31</v>
      </c>
      <c r="C37" s="9" t="s">
        <v>54</v>
      </c>
      <c r="D37" s="9" t="s">
        <v>49</v>
      </c>
      <c r="E37" s="5">
        <v>10</v>
      </c>
      <c r="F37" s="9">
        <v>1</v>
      </c>
      <c r="G37" s="60">
        <v>1387.6130000000001</v>
      </c>
      <c r="H37" s="60">
        <v>1417.1949999999999</v>
      </c>
      <c r="I37" s="60">
        <v>661.76350000000002</v>
      </c>
      <c r="J37" s="60">
        <v>690.78679999999997</v>
      </c>
      <c r="K37" s="60">
        <v>12.32643</v>
      </c>
      <c r="L37" s="60">
        <v>11.85005</v>
      </c>
      <c r="M37" s="60">
        <v>4.8958399999999997</v>
      </c>
      <c r="N37" s="60">
        <v>10.91212</v>
      </c>
      <c r="O37" s="60">
        <v>58.275109999999998</v>
      </c>
      <c r="P37" s="60">
        <v>4.3311500000000001</v>
      </c>
      <c r="Q37" s="60">
        <v>3.6333500000000001</v>
      </c>
      <c r="R37" s="60">
        <v>4.2960599999999998</v>
      </c>
      <c r="S37" s="60">
        <v>2.76783</v>
      </c>
      <c r="T37" s="60">
        <v>4.6608599999999996</v>
      </c>
      <c r="U37" s="60">
        <v>7.3523500000000004</v>
      </c>
      <c r="V37" s="60">
        <v>6.8349399999999996</v>
      </c>
      <c r="W37" s="60">
        <v>1.6923900000000001</v>
      </c>
      <c r="X37" s="60">
        <v>11.950089999999999</v>
      </c>
      <c r="Y37" s="60">
        <f t="shared" si="28"/>
        <v>752.70680000000004</v>
      </c>
      <c r="Z37" s="60">
        <f t="shared" si="29"/>
        <v>745.62206999999989</v>
      </c>
      <c r="AA37" s="60">
        <f t="shared" si="30"/>
        <v>2140.3198000000007</v>
      </c>
      <c r="AB37" s="60">
        <f t="shared" si="31"/>
        <v>2162.8170700000001</v>
      </c>
      <c r="AC37" s="60">
        <f t="shared" si="32"/>
        <v>14.024040000000001</v>
      </c>
      <c r="AD37" s="60">
        <f t="shared" si="33"/>
        <v>0.20917632801060365</v>
      </c>
      <c r="AE37" s="60">
        <f t="shared" si="49"/>
        <v>6.7627514999999994</v>
      </c>
      <c r="AF37" s="60">
        <f t="shared" si="50"/>
        <v>0.20522572242411488</v>
      </c>
      <c r="AG37" s="60">
        <f t="shared" si="51"/>
        <v>0.12088239999999999</v>
      </c>
      <c r="AH37" s="60">
        <f t="shared" si="52"/>
        <v>3.3685152842164801E-3</v>
      </c>
      <c r="AI37" s="60">
        <f t="shared" si="34"/>
        <v>7.9039799999999993E-2</v>
      </c>
      <c r="AJ37" s="60">
        <f t="shared" si="35"/>
        <v>4.2541523855170016E-2</v>
      </c>
      <c r="AK37" s="60">
        <f t="shared" si="36"/>
        <v>0.31303130000000001</v>
      </c>
      <c r="AL37" s="60">
        <f t="shared" si="37"/>
        <v>0.3814413992005587</v>
      </c>
      <c r="AM37" s="60">
        <f t="shared" si="53"/>
        <v>3.9647050000000003E-2</v>
      </c>
      <c r="AN37" s="60">
        <f t="shared" si="54"/>
        <v>4.6860673496013673E-3</v>
      </c>
      <c r="AO37" s="60">
        <f t="shared" si="38"/>
        <v>3.7143450000000001E-2</v>
      </c>
      <c r="AP37" s="60">
        <f t="shared" si="39"/>
        <v>1.3385743499895689E-2</v>
      </c>
      <c r="AQ37" s="60">
        <f t="shared" si="40"/>
        <v>7.0936450000000012E-2</v>
      </c>
      <c r="AR37" s="60">
        <f t="shared" si="41"/>
        <v>3.6586411965373209E-3</v>
      </c>
      <c r="AS37" s="60">
        <f t="shared" si="42"/>
        <v>6.8212400000000006E-2</v>
      </c>
      <c r="AT37" s="60">
        <f t="shared" si="43"/>
        <v>7.2532892293772494E-2</v>
      </c>
      <c r="AU37" s="60">
        <f t="shared" si="44"/>
        <v>7.4916443499999987</v>
      </c>
      <c r="AV37" s="60">
        <f t="shared" si="45"/>
        <v>5.0096606258758745E-2</v>
      </c>
      <c r="AW37" s="60">
        <f t="shared" si="46"/>
        <v>21.515684350000004</v>
      </c>
      <c r="AX37" s="60">
        <f t="shared" si="47"/>
        <v>0.15907972175184251</v>
      </c>
      <c r="AY37" s="60">
        <f>AC37*AY$67</f>
        <v>29.268171480000007</v>
      </c>
      <c r="AZ37" s="60">
        <f>AD37*AY$67</f>
        <v>0.43655099655812984</v>
      </c>
      <c r="BA37" s="60">
        <f>AE37*BA$67</f>
        <v>7.2158558504999988</v>
      </c>
      <c r="BB37" s="60">
        <f>AF37*BA$67</f>
        <v>0.21897584582653057</v>
      </c>
      <c r="BC37" s="60">
        <f>AG37*BC$67</f>
        <v>0.18277418879999999</v>
      </c>
      <c r="BD37" s="60">
        <f>AH37*BC$67</f>
        <v>5.0931951097353181E-3</v>
      </c>
      <c r="BE37" s="60">
        <f>AI37*BE$67</f>
        <v>0.14361531659999999</v>
      </c>
      <c r="BF37" s="60">
        <f>AJ37*BE$67</f>
        <v>7.7297948844843922E-2</v>
      </c>
      <c r="BG37" s="60">
        <f>AK37*BG$67</f>
        <v>0.56877787209999997</v>
      </c>
      <c r="BH37" s="60">
        <f>AL37*BG$67</f>
        <v>0.69307902234741514</v>
      </c>
      <c r="BI37" s="60">
        <f>AM37*BI$67</f>
        <v>8.0721393800000013E-2</v>
      </c>
      <c r="BJ37" s="60">
        <f>AN37*BI$67</f>
        <v>9.5408331237883844E-3</v>
      </c>
      <c r="BK37" s="60">
        <f>AO37*BK$67</f>
        <v>7.5624064200000007E-2</v>
      </c>
      <c r="BL37" s="60">
        <f>AP37*BK$67</f>
        <v>2.7253373765787625E-2</v>
      </c>
      <c r="BM37" s="60">
        <f>AQ37*BM$67</f>
        <v>0.15634393580000003</v>
      </c>
      <c r="BN37" s="60">
        <f>AR37*BM$67</f>
        <v>8.0636451971682552E-3</v>
      </c>
      <c r="BO37" s="60">
        <f>AS37*BO$67</f>
        <v>0.15034012960000004</v>
      </c>
      <c r="BP37" s="60">
        <f>AT37*BO$67</f>
        <v>0.15986249461547458</v>
      </c>
      <c r="BQ37" s="60">
        <f t="shared" si="48"/>
        <v>8.5740527513999982</v>
      </c>
      <c r="BR37" s="61"/>
      <c r="BS37" s="60">
        <f t="shared" si="27"/>
        <v>37.84222423140001</v>
      </c>
      <c r="BT37" s="62"/>
    </row>
    <row r="38" spans="1:72" ht="12.75">
      <c r="A38" s="72">
        <v>4</v>
      </c>
      <c r="B38" s="24">
        <v>32</v>
      </c>
      <c r="C38" s="9" t="s">
        <v>54</v>
      </c>
      <c r="D38" s="9" t="s">
        <v>57</v>
      </c>
      <c r="E38" s="5">
        <v>2</v>
      </c>
      <c r="F38" s="9">
        <v>1</v>
      </c>
      <c r="G38" s="60">
        <v>5.1457800000000002</v>
      </c>
      <c r="H38" s="60">
        <v>4.0671499999999998</v>
      </c>
      <c r="I38" s="60">
        <v>1331.847</v>
      </c>
      <c r="J38" s="60">
        <v>1360.5229999999999</v>
      </c>
      <c r="K38" s="60">
        <v>2390.0259999999998</v>
      </c>
      <c r="L38" s="60">
        <v>2428.712</v>
      </c>
      <c r="M38" s="60">
        <v>309.79629999999997</v>
      </c>
      <c r="N38" s="60">
        <v>308.952</v>
      </c>
      <c r="O38" s="60">
        <v>26.215209999999999</v>
      </c>
      <c r="P38" s="60">
        <v>232.15700000000001</v>
      </c>
      <c r="Q38" s="60">
        <v>274.81029999999998</v>
      </c>
      <c r="R38" s="60">
        <v>281.37040000000002</v>
      </c>
      <c r="S38" s="60">
        <v>62.240389999999998</v>
      </c>
      <c r="T38" s="60">
        <v>56.307769999999998</v>
      </c>
      <c r="U38" s="60">
        <v>25.729420000000001</v>
      </c>
      <c r="V38" s="60">
        <v>26.963360000000002</v>
      </c>
      <c r="W38" s="60">
        <v>3.7084600000000001</v>
      </c>
      <c r="X38" s="60">
        <v>3.8455699999999999</v>
      </c>
      <c r="Y38" s="60">
        <f t="shared" si="28"/>
        <v>4424.3730799999985</v>
      </c>
      <c r="Z38" s="60">
        <f t="shared" si="29"/>
        <v>4698.8311000000003</v>
      </c>
      <c r="AA38" s="60">
        <f t="shared" si="30"/>
        <v>4429.5188599999992</v>
      </c>
      <c r="AB38" s="60">
        <f t="shared" si="31"/>
        <v>4702.8982500000002</v>
      </c>
      <c r="AC38" s="60">
        <f t="shared" si="32"/>
        <v>9.2129299999999994E-3</v>
      </c>
      <c r="AD38" s="60">
        <f t="shared" si="33"/>
        <v>1.5254131747824851E-3</v>
      </c>
      <c r="AE38" s="60">
        <f t="shared" si="49"/>
        <v>2.6923699999999999</v>
      </c>
      <c r="AF38" s="60">
        <f t="shared" si="50"/>
        <v>4.0553988114610771E-2</v>
      </c>
      <c r="AG38" s="60">
        <f t="shared" si="51"/>
        <v>4.8187379999999997</v>
      </c>
      <c r="AH38" s="60">
        <f t="shared" si="52"/>
        <v>5.4710265873965769E-2</v>
      </c>
      <c r="AI38" s="60">
        <f t="shared" si="34"/>
        <v>0.61874829999999992</v>
      </c>
      <c r="AJ38" s="60">
        <f t="shared" si="35"/>
        <v>1.1940205107115695E-3</v>
      </c>
      <c r="AK38" s="60">
        <f t="shared" si="36"/>
        <v>0.25837220999999999</v>
      </c>
      <c r="AL38" s="60">
        <f t="shared" si="37"/>
        <v>0.29124567247739191</v>
      </c>
      <c r="AM38" s="60">
        <f t="shared" si="53"/>
        <v>0.55618069999999997</v>
      </c>
      <c r="AN38" s="60">
        <f t="shared" si="54"/>
        <v>9.2773823905237893E-3</v>
      </c>
      <c r="AO38" s="60">
        <f t="shared" si="38"/>
        <v>0.11854816</v>
      </c>
      <c r="AP38" s="60">
        <f t="shared" si="39"/>
        <v>8.3899916644058718E-3</v>
      </c>
      <c r="AQ38" s="60">
        <f t="shared" si="40"/>
        <v>5.2692780000000002E-2</v>
      </c>
      <c r="AR38" s="60">
        <f t="shared" si="41"/>
        <v>1.7450546831546576E-3</v>
      </c>
      <c r="AS38" s="60">
        <f t="shared" si="42"/>
        <v>7.5540299999999998E-3</v>
      </c>
      <c r="AT38" s="60">
        <f t="shared" si="43"/>
        <v>1.9390282153697482E-4</v>
      </c>
      <c r="AU38" s="60">
        <f t="shared" si="44"/>
        <v>9.1232041799999983</v>
      </c>
      <c r="AV38" s="60">
        <f t="shared" si="45"/>
        <v>0.38814225418606879</v>
      </c>
      <c r="AW38" s="60">
        <f t="shared" si="46"/>
        <v>9.1324171099999987</v>
      </c>
      <c r="AX38" s="60">
        <f t="shared" si="47"/>
        <v>0.38661684101128502</v>
      </c>
      <c r="AY38" s="60">
        <f>AC38*AY$67</f>
        <v>1.9227384909999999E-2</v>
      </c>
      <c r="AZ38" s="60">
        <f>AD38*AY$67</f>
        <v>3.1835372957710467E-3</v>
      </c>
      <c r="BA38" s="60">
        <f>AE38*BA$67</f>
        <v>2.8727587899999998</v>
      </c>
      <c r="BB38" s="60">
        <f>AF38*BA$67</f>
        <v>4.327110531828969E-2</v>
      </c>
      <c r="BC38" s="60">
        <f>AG38*BC$67</f>
        <v>7.2859318559999995</v>
      </c>
      <c r="BD38" s="60">
        <f>AH38*BC$67</f>
        <v>8.2721922001436243E-2</v>
      </c>
      <c r="BE38" s="60">
        <f>AI38*BE$67</f>
        <v>1.1242656610999999</v>
      </c>
      <c r="BF38" s="60">
        <f>AJ38*BE$67</f>
        <v>2.1695352679629216E-3</v>
      </c>
      <c r="BG38" s="60">
        <f>AK38*BG$67</f>
        <v>0.46946230556999996</v>
      </c>
      <c r="BH38" s="60">
        <f>AL38*BG$67</f>
        <v>0.52919338689142115</v>
      </c>
      <c r="BI38" s="60">
        <f>AM38*BI$67</f>
        <v>1.1323839052</v>
      </c>
      <c r="BJ38" s="60">
        <f>AN38*BI$67</f>
        <v>1.8888750547106436E-2</v>
      </c>
      <c r="BK38" s="60">
        <f>AO38*BK$67</f>
        <v>0.24136405376</v>
      </c>
      <c r="BL38" s="60">
        <f>AP38*BK$67</f>
        <v>1.7082023028730357E-2</v>
      </c>
      <c r="BM38" s="60">
        <f>AQ38*BM$67</f>
        <v>0.11613488712000002</v>
      </c>
      <c r="BN38" s="60">
        <f>AR38*BM$67</f>
        <v>3.8461005216728658E-3</v>
      </c>
      <c r="BO38" s="60">
        <f>AS38*BO$67</f>
        <v>1.6649082120000002E-2</v>
      </c>
      <c r="BP38" s="60">
        <f>AT38*BO$67</f>
        <v>4.2736181866749254E-4</v>
      </c>
      <c r="BQ38" s="60">
        <f t="shared" si="48"/>
        <v>13.25895054087</v>
      </c>
      <c r="BR38" s="61"/>
      <c r="BS38" s="60">
        <f t="shared" si="27"/>
        <v>13.27817792578</v>
      </c>
      <c r="BT38" s="62"/>
    </row>
    <row r="39" spans="1:72" ht="12.75">
      <c r="A39" s="72">
        <v>4</v>
      </c>
      <c r="B39" s="24">
        <v>33</v>
      </c>
      <c r="C39" s="9" t="s">
        <v>55</v>
      </c>
      <c r="D39" s="9" t="s">
        <v>49</v>
      </c>
      <c r="E39" s="5">
        <v>10</v>
      </c>
      <c r="F39" s="9">
        <v>1</v>
      </c>
      <c r="G39" s="60">
        <v>610.21349999999995</v>
      </c>
      <c r="H39" s="60">
        <v>627.12080000000003</v>
      </c>
      <c r="I39" s="60">
        <v>452.81889999999999</v>
      </c>
      <c r="J39" s="60">
        <v>451.30439999999999</v>
      </c>
      <c r="K39" s="60">
        <v>23.126850000000001</v>
      </c>
      <c r="L39" s="60">
        <v>22.78922</v>
      </c>
      <c r="M39" s="60">
        <v>7.5343400000000003</v>
      </c>
      <c r="N39" s="60">
        <v>5.9020200000000003</v>
      </c>
      <c r="O39" s="60">
        <v>24.065729999999999</v>
      </c>
      <c r="P39" s="60">
        <v>22.248930000000001</v>
      </c>
      <c r="Q39" s="60">
        <v>2.48556</v>
      </c>
      <c r="R39" s="60">
        <v>2.6286800000000001</v>
      </c>
      <c r="S39" s="60">
        <v>5.22933</v>
      </c>
      <c r="T39" s="60">
        <v>6.2983799999999999</v>
      </c>
      <c r="U39" s="60">
        <v>3.5052699999999999</v>
      </c>
      <c r="V39" s="60">
        <v>1.5304199999999999</v>
      </c>
      <c r="W39" s="60">
        <v>15.354240000000001</v>
      </c>
      <c r="X39" s="60">
        <v>17.310469999999999</v>
      </c>
      <c r="Y39" s="60">
        <f t="shared" si="28"/>
        <v>534.1202199999999</v>
      </c>
      <c r="Z39" s="60">
        <f t="shared" si="29"/>
        <v>530.01251999999999</v>
      </c>
      <c r="AA39" s="60">
        <f t="shared" si="30"/>
        <v>1144.3337200000001</v>
      </c>
      <c r="AB39" s="60">
        <f t="shared" si="31"/>
        <v>1157.1333200000001</v>
      </c>
      <c r="AC39" s="60">
        <f t="shared" si="32"/>
        <v>6.1866715000000001</v>
      </c>
      <c r="AD39" s="60">
        <f t="shared" si="33"/>
        <v>0.1195526648155537</v>
      </c>
      <c r="AE39" s="60">
        <f t="shared" si="49"/>
        <v>4.5206165</v>
      </c>
      <c r="AF39" s="60">
        <f t="shared" si="50"/>
        <v>1.0709132201070249E-2</v>
      </c>
      <c r="AG39" s="60">
        <f t="shared" si="51"/>
        <v>0.22958035000000002</v>
      </c>
      <c r="AH39" s="60">
        <f t="shared" si="52"/>
        <v>2.387404625320146E-3</v>
      </c>
      <c r="AI39" s="60">
        <f t="shared" si="34"/>
        <v>6.7181800000000014E-2</v>
      </c>
      <c r="AJ39" s="60">
        <f t="shared" si="35"/>
        <v>1.1542245410664233E-2</v>
      </c>
      <c r="AK39" s="60">
        <f t="shared" si="36"/>
        <v>0.23157330000000001</v>
      </c>
      <c r="AL39" s="60">
        <f t="shared" si="37"/>
        <v>1.2846716000597176E-2</v>
      </c>
      <c r="AM39" s="60">
        <f t="shared" si="53"/>
        <v>2.5571200000000006E-2</v>
      </c>
      <c r="AN39" s="60">
        <f t="shared" si="54"/>
        <v>1.0120112252341878E-3</v>
      </c>
      <c r="AO39" s="60">
        <f t="shared" si="38"/>
        <v>5.7638549999999997E-2</v>
      </c>
      <c r="AP39" s="60">
        <f t="shared" si="39"/>
        <v>7.5593250442747848E-3</v>
      </c>
      <c r="AQ39" s="60">
        <f t="shared" si="40"/>
        <v>2.5178449999999998E-2</v>
      </c>
      <c r="AR39" s="60">
        <f t="shared" si="41"/>
        <v>1.3964298268262532E-2</v>
      </c>
      <c r="AS39" s="60">
        <f t="shared" si="42"/>
        <v>0.16332355000000001</v>
      </c>
      <c r="AT39" s="60">
        <f t="shared" si="43"/>
        <v>1.3832634985605583E-2</v>
      </c>
      <c r="AU39" s="60">
        <f t="shared" si="44"/>
        <v>5.3206636999999999</v>
      </c>
      <c r="AV39" s="60">
        <f t="shared" si="45"/>
        <v>2.904582525079917E-2</v>
      </c>
      <c r="AW39" s="60">
        <f t="shared" si="46"/>
        <v>11.507335200000002</v>
      </c>
      <c r="AX39" s="60">
        <f t="shared" si="47"/>
        <v>9.0506839564753735E-2</v>
      </c>
      <c r="AY39" s="60">
        <f>AC39*AY$67</f>
        <v>12.911583420500001</v>
      </c>
      <c r="AZ39" s="60">
        <f>AD39*AY$67</f>
        <v>0.24950641147006059</v>
      </c>
      <c r="BA39" s="60">
        <f>AE39*BA$67</f>
        <v>4.8234978054999997</v>
      </c>
      <c r="BB39" s="60">
        <f>AF39*BA$67</f>
        <v>1.1426644058541954E-2</v>
      </c>
      <c r="BC39" s="60">
        <f>AG39*BC$67</f>
        <v>0.34712548920000003</v>
      </c>
      <c r="BD39" s="60">
        <f>AH39*BC$67</f>
        <v>3.6097557934840607E-3</v>
      </c>
      <c r="BE39" s="60">
        <f>AI39*BE$67</f>
        <v>0.12206933060000003</v>
      </c>
      <c r="BF39" s="60">
        <f>AJ39*BE$67</f>
        <v>2.0972259911176912E-2</v>
      </c>
      <c r="BG39" s="60">
        <f>AK39*BG$67</f>
        <v>0.42076868610000001</v>
      </c>
      <c r="BH39" s="60">
        <f>AL39*BG$67</f>
        <v>2.3342482973085069E-2</v>
      </c>
      <c r="BI39" s="60">
        <f>AM39*BI$67</f>
        <v>5.2062963200000013E-2</v>
      </c>
      <c r="BJ39" s="60">
        <f>AN39*BI$67</f>
        <v>2.0604548545768062E-3</v>
      </c>
      <c r="BK39" s="60">
        <f>AO39*BK$67</f>
        <v>0.11735208779999999</v>
      </c>
      <c r="BL39" s="60">
        <f>AP39*BK$67</f>
        <v>1.5390785790143462E-2</v>
      </c>
      <c r="BM39" s="60">
        <f>AQ39*BM$67</f>
        <v>5.5493303799999998E-2</v>
      </c>
      <c r="BN39" s="60">
        <f>AR39*BM$67</f>
        <v>3.0777313383250623E-2</v>
      </c>
      <c r="BO39" s="60">
        <f>AS39*BO$67</f>
        <v>0.35996510420000005</v>
      </c>
      <c r="BP39" s="60">
        <f>AT39*BO$67</f>
        <v>3.0487127508274706E-2</v>
      </c>
      <c r="BQ39" s="60">
        <f t="shared" si="48"/>
        <v>6.2983347703999986</v>
      </c>
      <c r="BR39" s="61"/>
      <c r="BS39" s="60">
        <f t="shared" si="27"/>
        <v>19.209918190900002</v>
      </c>
      <c r="BT39" s="62"/>
    </row>
    <row r="40" spans="1:72" ht="12.75">
      <c r="A40" s="72">
        <v>4</v>
      </c>
      <c r="B40" s="24">
        <v>34</v>
      </c>
      <c r="C40" s="9" t="s">
        <v>55</v>
      </c>
      <c r="D40" s="9" t="s">
        <v>57</v>
      </c>
      <c r="E40" s="5">
        <v>2</v>
      </c>
      <c r="F40" s="9">
        <v>1</v>
      </c>
      <c r="G40" s="60">
        <v>4.8704999999999998</v>
      </c>
      <c r="H40" s="60">
        <v>2.8515700000000002</v>
      </c>
      <c r="I40" s="60">
        <v>1021.758</v>
      </c>
      <c r="J40" s="60">
        <v>1050.6469999999999</v>
      </c>
      <c r="K40" s="60">
        <v>91.884799999999998</v>
      </c>
      <c r="L40" s="60">
        <v>91.784310000000005</v>
      </c>
      <c r="M40" s="60">
        <v>65.374830000000003</v>
      </c>
      <c r="N40" s="60">
        <v>48.771509999999999</v>
      </c>
      <c r="O40" s="60">
        <v>9.8680400000000006</v>
      </c>
      <c r="P40" s="60">
        <v>55.74682</v>
      </c>
      <c r="Q40" s="60">
        <v>21.10473</v>
      </c>
      <c r="R40" s="60">
        <v>22.226990000000001</v>
      </c>
      <c r="S40" s="60">
        <v>1.33362</v>
      </c>
      <c r="T40" s="60">
        <v>2.0985100000000001</v>
      </c>
      <c r="U40" s="60">
        <v>6.0740400000000001</v>
      </c>
      <c r="V40" s="60">
        <v>4.7767900000000001</v>
      </c>
      <c r="W40" s="60">
        <v>4.7915299999999998</v>
      </c>
      <c r="X40" s="60">
        <v>4.3498799999999997</v>
      </c>
      <c r="Y40" s="60">
        <f t="shared" si="28"/>
        <v>1222.1895900000002</v>
      </c>
      <c r="Z40" s="60">
        <f t="shared" si="29"/>
        <v>1280.4018099999998</v>
      </c>
      <c r="AA40" s="60">
        <f t="shared" si="30"/>
        <v>1227.0600900000002</v>
      </c>
      <c r="AB40" s="60">
        <f t="shared" si="31"/>
        <v>1283.2533800000001</v>
      </c>
      <c r="AC40" s="60">
        <f t="shared" si="32"/>
        <v>7.7220700000000001E-3</v>
      </c>
      <c r="AD40" s="60">
        <f t="shared" si="33"/>
        <v>2.8551981874819117E-3</v>
      </c>
      <c r="AE40" s="60">
        <f t="shared" si="49"/>
        <v>2.0724049999999998</v>
      </c>
      <c r="AF40" s="60">
        <f t="shared" si="50"/>
        <v>4.0855215603396194E-2</v>
      </c>
      <c r="AG40" s="60">
        <f t="shared" si="51"/>
        <v>0.18366911</v>
      </c>
      <c r="AH40" s="60">
        <f t="shared" si="52"/>
        <v>1.4211432088286316E-4</v>
      </c>
      <c r="AI40" s="60">
        <f t="shared" si="34"/>
        <v>0.11414634000000001</v>
      </c>
      <c r="AJ40" s="60">
        <f t="shared" si="35"/>
        <v>2.3480640324420401E-2</v>
      </c>
      <c r="AK40" s="60">
        <f t="shared" si="36"/>
        <v>6.5614859999999997E-2</v>
      </c>
      <c r="AL40" s="60">
        <f t="shared" si="37"/>
        <v>6.4882392901131541E-2</v>
      </c>
      <c r="AM40" s="60">
        <f t="shared" si="53"/>
        <v>4.3331720000000004E-2</v>
      </c>
      <c r="AN40" s="60">
        <f t="shared" si="54"/>
        <v>1.5871153125088307E-3</v>
      </c>
      <c r="AO40" s="60">
        <f t="shared" si="38"/>
        <v>3.4321299999999998E-3</v>
      </c>
      <c r="AP40" s="60">
        <f t="shared" si="39"/>
        <v>1.0817178117235584E-3</v>
      </c>
      <c r="AQ40" s="60">
        <f t="shared" si="40"/>
        <v>1.0850830000000001E-2</v>
      </c>
      <c r="AR40" s="60">
        <f t="shared" si="41"/>
        <v>1.8345885437885E-3</v>
      </c>
      <c r="AS40" s="60">
        <f t="shared" si="42"/>
        <v>9.1414100000000009E-3</v>
      </c>
      <c r="AT40" s="60">
        <f t="shared" si="43"/>
        <v>6.2458741982207751E-4</v>
      </c>
      <c r="AU40" s="60">
        <f t="shared" si="44"/>
        <v>2.5025914000000005</v>
      </c>
      <c r="AV40" s="60">
        <f t="shared" si="45"/>
        <v>8.232451101984585E-2</v>
      </c>
      <c r="AW40" s="60">
        <f t="shared" si="46"/>
        <v>2.5103134700000003</v>
      </c>
      <c r="AX40" s="60">
        <f t="shared" si="47"/>
        <v>7.9469312832364331E-2</v>
      </c>
      <c r="AY40" s="60">
        <f>AC40*AY$67</f>
        <v>1.6115960090000003E-2</v>
      </c>
      <c r="AZ40" s="60">
        <f>AD40*AY$67</f>
        <v>5.9587986172747499E-3</v>
      </c>
      <c r="BA40" s="60">
        <f>AE40*BA$67</f>
        <v>2.2112561349999997</v>
      </c>
      <c r="BB40" s="60">
        <f>AF40*BA$67</f>
        <v>4.3592515048823735E-2</v>
      </c>
      <c r="BC40" s="60">
        <f>AG40*BC$67</f>
        <v>0.27770769431999998</v>
      </c>
      <c r="BD40" s="60">
        <f>AH40*BC$67</f>
        <v>2.148768531748891E-4</v>
      </c>
      <c r="BE40" s="60">
        <f>AI40*BE$67</f>
        <v>0.20740389978000001</v>
      </c>
      <c r="BF40" s="60">
        <f>AJ40*BE$67</f>
        <v>4.2664323469471868E-2</v>
      </c>
      <c r="BG40" s="60">
        <f>AK40*BG$67</f>
        <v>0.11922220062</v>
      </c>
      <c r="BH40" s="60">
        <f>AL40*BG$67</f>
        <v>0.117891307901356</v>
      </c>
      <c r="BI40" s="60">
        <f>AM40*BI$67</f>
        <v>8.822338192000001E-2</v>
      </c>
      <c r="BJ40" s="60">
        <f>AN40*BI$67</f>
        <v>3.2313667762679794E-3</v>
      </c>
      <c r="BK40" s="60">
        <f>AO40*BK$67</f>
        <v>6.9878166799999999E-3</v>
      </c>
      <c r="BL40" s="60">
        <f>AP40*BK$67</f>
        <v>2.2023774646691648E-3</v>
      </c>
      <c r="BM40" s="60">
        <f>AQ40*BM$67</f>
        <v>2.3915229320000002E-2</v>
      </c>
      <c r="BN40" s="60">
        <f>AR40*BM$67</f>
        <v>4.0434331505098545E-3</v>
      </c>
      <c r="BO40" s="60">
        <f>AS40*BO$67</f>
        <v>2.0147667640000002E-2</v>
      </c>
      <c r="BP40" s="60">
        <f>AT40*BO$67</f>
        <v>1.3765906732878589E-3</v>
      </c>
      <c r="BQ40" s="60">
        <f t="shared" si="48"/>
        <v>2.9548640252799996</v>
      </c>
      <c r="BR40" s="61"/>
      <c r="BS40" s="60">
        <f t="shared" si="27"/>
        <v>2.9709799853700001</v>
      </c>
      <c r="BT40" s="62"/>
    </row>
    <row r="41" spans="1:72" ht="12.75">
      <c r="A41" s="72">
        <v>4</v>
      </c>
      <c r="B41" s="24">
        <v>35</v>
      </c>
      <c r="C41" s="9" t="s">
        <v>56</v>
      </c>
      <c r="D41" s="9" t="s">
        <v>49</v>
      </c>
      <c r="E41" s="5">
        <v>10</v>
      </c>
      <c r="F41" s="9">
        <v>1</v>
      </c>
      <c r="G41" s="60">
        <v>1468.3009999999999</v>
      </c>
      <c r="H41" s="60">
        <v>1439.787</v>
      </c>
      <c r="I41" s="60">
        <v>1176.4939999999999</v>
      </c>
      <c r="J41" s="60">
        <v>1165.6479999999999</v>
      </c>
      <c r="K41" s="60">
        <v>47.724110000000003</v>
      </c>
      <c r="L41" s="60">
        <v>45.52225</v>
      </c>
      <c r="M41" s="60">
        <v>10.445</v>
      </c>
      <c r="N41" s="60">
        <v>33.681510000000003</v>
      </c>
      <c r="O41" s="60">
        <v>11.38616</v>
      </c>
      <c r="P41" s="60">
        <v>8.8640500000000007</v>
      </c>
      <c r="Q41" s="60">
        <v>3.17021</v>
      </c>
      <c r="R41" s="60">
        <v>2.55708</v>
      </c>
      <c r="S41" s="60">
        <v>8.7900299999999998</v>
      </c>
      <c r="T41" s="60">
        <v>8.5595199999999991</v>
      </c>
      <c r="U41" s="60">
        <v>3.0023599999999999</v>
      </c>
      <c r="V41" s="60">
        <v>2.9659300000000002</v>
      </c>
      <c r="W41" s="60">
        <v>4.71638</v>
      </c>
      <c r="X41" s="60">
        <v>7.2107999999999999</v>
      </c>
      <c r="Y41" s="60">
        <f t="shared" si="28"/>
        <v>1265.7282499999999</v>
      </c>
      <c r="Z41" s="60">
        <f t="shared" si="29"/>
        <v>1275.0091400000001</v>
      </c>
      <c r="AA41" s="60">
        <f t="shared" si="30"/>
        <v>2734.0292500000005</v>
      </c>
      <c r="AB41" s="60">
        <f t="shared" si="31"/>
        <v>2714.7961399999995</v>
      </c>
      <c r="AC41" s="60">
        <f t="shared" si="32"/>
        <v>14.540439999999998</v>
      </c>
      <c r="AD41" s="60">
        <f t="shared" si="33"/>
        <v>0.20162442758753141</v>
      </c>
      <c r="AE41" s="60">
        <f t="shared" si="49"/>
        <v>11.710709999999999</v>
      </c>
      <c r="AF41" s="60">
        <f t="shared" si="50"/>
        <v>7.6692801487492968E-2</v>
      </c>
      <c r="AG41" s="60">
        <f t="shared" si="51"/>
        <v>0.46623180000000003</v>
      </c>
      <c r="AH41" s="60">
        <f t="shared" si="52"/>
        <v>1.5569501372234139E-2</v>
      </c>
      <c r="AI41" s="60">
        <f t="shared" si="34"/>
        <v>0.22063255000000001</v>
      </c>
      <c r="AJ41" s="60">
        <f t="shared" si="35"/>
        <v>0.16430693792109025</v>
      </c>
      <c r="AK41" s="60">
        <f t="shared" si="36"/>
        <v>0.10125105000000002</v>
      </c>
      <c r="AL41" s="60">
        <f t="shared" si="37"/>
        <v>1.7834010838983907E-2</v>
      </c>
      <c r="AM41" s="60">
        <f t="shared" si="53"/>
        <v>2.8636450000000001E-2</v>
      </c>
      <c r="AN41" s="60">
        <f t="shared" si="54"/>
        <v>4.3354838074890836E-3</v>
      </c>
      <c r="AO41" s="60">
        <f t="shared" si="38"/>
        <v>8.6747749999999998E-2</v>
      </c>
      <c r="AP41" s="60">
        <f t="shared" si="39"/>
        <v>1.6299518413131152E-3</v>
      </c>
      <c r="AQ41" s="60">
        <f t="shared" si="40"/>
        <v>2.9841449999999999E-2</v>
      </c>
      <c r="AR41" s="60">
        <f t="shared" si="41"/>
        <v>2.5759900038625739E-4</v>
      </c>
      <c r="AS41" s="60">
        <f t="shared" si="42"/>
        <v>5.9635899999999999E-2</v>
      </c>
      <c r="AT41" s="60">
        <f t="shared" si="43"/>
        <v>1.7638212971273489E-2</v>
      </c>
      <c r="AU41" s="60">
        <f t="shared" si="44"/>
        <v>12.703686950000002</v>
      </c>
      <c r="AV41" s="60">
        <f t="shared" si="45"/>
        <v>6.5625802544465775E-2</v>
      </c>
      <c r="AW41" s="60">
        <f t="shared" si="46"/>
        <v>27.244126949999998</v>
      </c>
      <c r="AX41" s="60">
        <f t="shared" si="47"/>
        <v>0.13599862504307533</v>
      </c>
      <c r="AY41" s="60">
        <f>AC41*AY$67</f>
        <v>30.34589828</v>
      </c>
      <c r="AZ41" s="60">
        <f>AD41*AY$67</f>
        <v>0.42079018037517807</v>
      </c>
      <c r="BA41" s="60">
        <f>AE41*BA$67</f>
        <v>12.495327569999999</v>
      </c>
      <c r="BB41" s="60">
        <f>AF41*BA$67</f>
        <v>8.1831219187154997E-2</v>
      </c>
      <c r="BC41" s="60">
        <f>AG41*BC$67</f>
        <v>0.70494248160000006</v>
      </c>
      <c r="BD41" s="60">
        <f>AH41*BC$67</f>
        <v>2.3541086074818019E-2</v>
      </c>
      <c r="BE41" s="60">
        <f>AI41*BE$67</f>
        <v>0.40088934334999998</v>
      </c>
      <c r="BF41" s="60">
        <f>AJ41*BE$67</f>
        <v>0.29854570620262094</v>
      </c>
      <c r="BG41" s="60">
        <f>AK41*BG$67</f>
        <v>0.18397315785000004</v>
      </c>
      <c r="BH41" s="60">
        <f>AL41*BG$67</f>
        <v>3.2404397694433762E-2</v>
      </c>
      <c r="BI41" s="60">
        <f>AM41*BI$67</f>
        <v>5.8303812199999999E-2</v>
      </c>
      <c r="BJ41" s="60">
        <f>AN41*BI$67</f>
        <v>8.8270450320477745E-3</v>
      </c>
      <c r="BK41" s="60">
        <f>AO41*BK$67</f>
        <v>0.176618419</v>
      </c>
      <c r="BL41" s="60">
        <f>AP41*BK$67</f>
        <v>3.3185819489135026E-3</v>
      </c>
      <c r="BM41" s="60">
        <f>AQ41*BM$67</f>
        <v>6.5770555800000005E-2</v>
      </c>
      <c r="BN41" s="60">
        <f>AR41*BM$67</f>
        <v>5.6774819685131137E-4</v>
      </c>
      <c r="BO41" s="60">
        <f>AS41*BO$67</f>
        <v>0.13143752359999999</v>
      </c>
      <c r="BP41" s="60">
        <f>AT41*BO$67</f>
        <v>3.8874621388686775E-2</v>
      </c>
      <c r="BQ41" s="60">
        <f t="shared" si="48"/>
        <v>14.2172628634</v>
      </c>
      <c r="BR41" s="61"/>
      <c r="BS41" s="60">
        <f t="shared" si="27"/>
        <v>44.563161143400002</v>
      </c>
      <c r="BT41" s="62"/>
    </row>
    <row r="42" spans="1:72" ht="12.75">
      <c r="A42" s="72">
        <v>4</v>
      </c>
      <c r="B42" s="24">
        <v>36</v>
      </c>
      <c r="C42" s="9" t="s">
        <v>56</v>
      </c>
      <c r="D42" s="9" t="s">
        <v>57</v>
      </c>
      <c r="E42" s="5">
        <v>2</v>
      </c>
      <c r="F42" s="9">
        <v>1</v>
      </c>
      <c r="G42" s="60">
        <v>8.1714400000000005</v>
      </c>
      <c r="H42" s="60">
        <v>4.8179699999999999</v>
      </c>
      <c r="I42" s="60">
        <v>331.34859999999998</v>
      </c>
      <c r="J42" s="60">
        <v>306.76159999999999</v>
      </c>
      <c r="K42" s="60">
        <v>45.395249999999997</v>
      </c>
      <c r="L42" s="60">
        <v>47.505839999999999</v>
      </c>
      <c r="M42" s="60">
        <v>38.202309999999997</v>
      </c>
      <c r="N42" s="60">
        <v>9.8326700000000002</v>
      </c>
      <c r="O42" s="60">
        <v>2.6087600000000002</v>
      </c>
      <c r="P42" s="60">
        <v>53.594479999999997</v>
      </c>
      <c r="Q42" s="60">
        <v>3.7396500000000001</v>
      </c>
      <c r="R42" s="60">
        <v>3.1964800000000002</v>
      </c>
      <c r="S42" s="60">
        <v>3.6067200000000001</v>
      </c>
      <c r="T42" s="60">
        <v>2.1253299999999999</v>
      </c>
      <c r="U42" s="60">
        <v>5.0331000000000001</v>
      </c>
      <c r="V42" s="60">
        <v>5.2667000000000002</v>
      </c>
      <c r="W42" s="60">
        <v>7.2246499999999996</v>
      </c>
      <c r="X42" s="60">
        <v>2.53057</v>
      </c>
      <c r="Y42" s="60">
        <f t="shared" si="28"/>
        <v>437.15903999999995</v>
      </c>
      <c r="Z42" s="60">
        <f t="shared" si="29"/>
        <v>430.81367</v>
      </c>
      <c r="AA42" s="60">
        <f t="shared" si="30"/>
        <v>445.33047999999997</v>
      </c>
      <c r="AB42" s="60">
        <f t="shared" si="31"/>
        <v>435.63164</v>
      </c>
      <c r="AC42" s="60">
        <f t="shared" si="32"/>
        <v>1.298941E-2</v>
      </c>
      <c r="AD42" s="60">
        <f t="shared" si="33"/>
        <v>4.7425227550113077E-3</v>
      </c>
      <c r="AE42" s="60">
        <f t="shared" si="49"/>
        <v>0.63811019999999996</v>
      </c>
      <c r="AF42" s="60">
        <f t="shared" si="50"/>
        <v>3.4771268858067271E-2</v>
      </c>
      <c r="AG42" s="60">
        <f t="shared" si="51"/>
        <v>9.2901089999999992E-2</v>
      </c>
      <c r="AH42" s="60">
        <f t="shared" si="52"/>
        <v>2.9848250026090332E-3</v>
      </c>
      <c r="AI42" s="60">
        <f t="shared" si="34"/>
        <v>4.8034979999999998E-2</v>
      </c>
      <c r="AJ42" s="60">
        <f t="shared" si="35"/>
        <v>4.0120729647642246E-2</v>
      </c>
      <c r="AK42" s="60">
        <f t="shared" si="36"/>
        <v>5.6203239999999995E-2</v>
      </c>
      <c r="AL42" s="60">
        <f t="shared" si="37"/>
        <v>7.210469671135715E-2</v>
      </c>
      <c r="AM42" s="60">
        <f t="shared" si="53"/>
        <v>6.9361300000000004E-3</v>
      </c>
      <c r="AN42" s="60">
        <f t="shared" si="54"/>
        <v>7.68158380674194E-4</v>
      </c>
      <c r="AO42" s="60">
        <f t="shared" si="38"/>
        <v>5.7320499999999998E-3</v>
      </c>
      <c r="AP42" s="60">
        <f t="shared" si="39"/>
        <v>2.0950018291638795E-3</v>
      </c>
      <c r="AQ42" s="60">
        <f t="shared" si="40"/>
        <v>1.0299800000000001E-2</v>
      </c>
      <c r="AR42" s="60">
        <f t="shared" si="41"/>
        <v>3.3036028817035507E-4</v>
      </c>
      <c r="AS42" s="60">
        <f t="shared" si="42"/>
        <v>9.7552200000000002E-3</v>
      </c>
      <c r="AT42" s="60">
        <f t="shared" si="43"/>
        <v>6.638431598864296E-3</v>
      </c>
      <c r="AU42" s="60">
        <f t="shared" si="44"/>
        <v>0.86797270999999998</v>
      </c>
      <c r="AV42" s="60">
        <f t="shared" si="45"/>
        <v>8.9737083122752893E-3</v>
      </c>
      <c r="AW42" s="60">
        <f t="shared" si="46"/>
        <v>0.88096211999999996</v>
      </c>
      <c r="AX42" s="60">
        <f t="shared" si="47"/>
        <v>1.3716231067286616E-2</v>
      </c>
      <c r="AY42" s="60">
        <f>AC42*AY$67</f>
        <v>2.7108898670000003E-2</v>
      </c>
      <c r="AZ42" s="60">
        <f>AD42*AY$67</f>
        <v>9.8976449897086004E-3</v>
      </c>
      <c r="BA42" s="60">
        <f>AE42*BA$67</f>
        <v>0.68086358339999997</v>
      </c>
      <c r="BB42" s="60">
        <f>AF42*BA$67</f>
        <v>3.7100943871557775E-2</v>
      </c>
      <c r="BC42" s="60">
        <f>AG42*BC$67</f>
        <v>0.14046644808</v>
      </c>
      <c r="BD42" s="60">
        <f>AH42*BC$67</f>
        <v>4.5130554039448578E-3</v>
      </c>
      <c r="BE42" s="60">
        <f>AI42*BE$67</f>
        <v>8.7279558659999992E-2</v>
      </c>
      <c r="BF42" s="60">
        <f>AJ42*BE$67</f>
        <v>7.2899365769765953E-2</v>
      </c>
      <c r="BG42" s="60">
        <f>AK42*BG$67</f>
        <v>0.10212128707999998</v>
      </c>
      <c r="BH42" s="60">
        <f>AL42*BG$67</f>
        <v>0.13101423392453593</v>
      </c>
      <c r="BI42" s="60">
        <f>AM42*BI$67</f>
        <v>1.4121960680000002E-2</v>
      </c>
      <c r="BJ42" s="60">
        <f>AN42*BI$67</f>
        <v>1.563970463052659E-3</v>
      </c>
      <c r="BK42" s="60">
        <f>AO42*BK$67</f>
        <v>1.1670453799999999E-2</v>
      </c>
      <c r="BL42" s="60">
        <f>AP42*BK$67</f>
        <v>4.2654237241776588E-3</v>
      </c>
      <c r="BM42" s="60">
        <f>AQ42*BM$67</f>
        <v>2.2700759200000004E-2</v>
      </c>
      <c r="BN42" s="60">
        <f>AR42*BM$67</f>
        <v>7.281140751274626E-4</v>
      </c>
      <c r="BO42" s="60">
        <f>AS42*BO$67</f>
        <v>2.1500504880000004E-2</v>
      </c>
      <c r="BP42" s="60">
        <f>AT42*BO$67</f>
        <v>1.4631103243896909E-2</v>
      </c>
      <c r="BQ42" s="60">
        <f t="shared" si="48"/>
        <v>1.08072455578</v>
      </c>
      <c r="BR42" s="61"/>
      <c r="BS42" s="60">
        <f t="shared" si="27"/>
        <v>1.1078334544500001</v>
      </c>
      <c r="BT42" s="62"/>
    </row>
    <row r="43" spans="1:72" ht="12.75">
      <c r="A43" s="72">
        <v>5</v>
      </c>
      <c r="B43" s="24">
        <v>37</v>
      </c>
      <c r="C43" s="9" t="s">
        <v>48</v>
      </c>
      <c r="D43" s="9" t="s">
        <v>49</v>
      </c>
      <c r="E43" s="5">
        <v>10</v>
      </c>
      <c r="F43" s="9">
        <v>1</v>
      </c>
      <c r="G43" s="60">
        <v>1297.8689999999999</v>
      </c>
      <c r="H43" s="60">
        <v>1270.6130000000001</v>
      </c>
      <c r="I43" s="60">
        <v>911.50959999999998</v>
      </c>
      <c r="J43" s="60">
        <v>900.90729999999996</v>
      </c>
      <c r="K43" s="60">
        <v>36.634459999999997</v>
      </c>
      <c r="L43" s="60">
        <v>19.05226</v>
      </c>
      <c r="M43" s="60">
        <v>16.761109999999999</v>
      </c>
      <c r="N43" s="60">
        <v>23.490310000000001</v>
      </c>
      <c r="O43" s="60">
        <v>189.83410000000001</v>
      </c>
      <c r="P43" s="60">
        <v>15.82863</v>
      </c>
      <c r="Q43" s="60">
        <v>5.4505999999999997</v>
      </c>
      <c r="R43" s="60">
        <v>2.3750100000000001</v>
      </c>
      <c r="S43" s="60">
        <v>3.2279</v>
      </c>
      <c r="T43" s="60">
        <v>4.1663800000000002</v>
      </c>
      <c r="U43" s="60">
        <v>4.0261399999999998</v>
      </c>
      <c r="V43" s="60">
        <v>4.2636500000000002</v>
      </c>
      <c r="W43" s="60">
        <v>3.9739200000000001</v>
      </c>
      <c r="X43" s="60">
        <v>4.0539800000000001</v>
      </c>
      <c r="Y43" s="60">
        <f t="shared" si="28"/>
        <v>1171.4178299999999</v>
      </c>
      <c r="Z43" s="60">
        <f t="shared" si="29"/>
        <v>974.13751999999999</v>
      </c>
      <c r="AA43" s="60">
        <f t="shared" si="30"/>
        <v>2469.28683</v>
      </c>
      <c r="AB43" s="60">
        <f t="shared" si="31"/>
        <v>2244.7505200000005</v>
      </c>
      <c r="AC43" s="60">
        <f t="shared" si="32"/>
        <v>12.842409999999999</v>
      </c>
      <c r="AD43" s="60">
        <f t="shared" si="33"/>
        <v>0.19272902428020441</v>
      </c>
      <c r="AE43" s="60">
        <f t="shared" si="49"/>
        <v>9.0620844999999992</v>
      </c>
      <c r="AF43" s="60">
        <f t="shared" si="50"/>
        <v>7.4969582261741427E-2</v>
      </c>
      <c r="AG43" s="60">
        <f t="shared" si="51"/>
        <v>0.27843359999999995</v>
      </c>
      <c r="AH43" s="60">
        <f t="shared" si="52"/>
        <v>0.12432492848178123</v>
      </c>
      <c r="AI43" s="60">
        <f t="shared" si="34"/>
        <v>0.20125709999999997</v>
      </c>
      <c r="AJ43" s="60">
        <f t="shared" si="35"/>
        <v>4.7582629519605325E-2</v>
      </c>
      <c r="AK43" s="60">
        <f t="shared" si="36"/>
        <v>1.0283136500000001</v>
      </c>
      <c r="AL43" s="60">
        <f t="shared" si="37"/>
        <v>1.2304044780055237</v>
      </c>
      <c r="AM43" s="60">
        <f t="shared" si="53"/>
        <v>3.9128049999999998E-2</v>
      </c>
      <c r="AN43" s="60">
        <f t="shared" si="54"/>
        <v>2.1747705451495344E-2</v>
      </c>
      <c r="AO43" s="60">
        <f t="shared" si="38"/>
        <v>3.6971400000000001E-2</v>
      </c>
      <c r="AP43" s="60">
        <f t="shared" si="39"/>
        <v>6.6360557200794909E-3</v>
      </c>
      <c r="AQ43" s="60">
        <f t="shared" si="40"/>
        <v>4.1448949999999998E-2</v>
      </c>
      <c r="AR43" s="60">
        <f t="shared" si="41"/>
        <v>1.6794493159961712E-3</v>
      </c>
      <c r="AS43" s="60">
        <f t="shared" si="42"/>
        <v>4.0139500000000009E-2</v>
      </c>
      <c r="AT43" s="60">
        <f t="shared" si="43"/>
        <v>5.6610968901795009E-4</v>
      </c>
      <c r="AU43" s="60">
        <f t="shared" si="44"/>
        <v>10.727776749999997</v>
      </c>
      <c r="AV43" s="60">
        <f t="shared" si="45"/>
        <v>1.3949824499558416</v>
      </c>
      <c r="AW43" s="60">
        <f t="shared" si="46"/>
        <v>23.570186750000001</v>
      </c>
      <c r="AX43" s="60">
        <f t="shared" si="47"/>
        <v>1.5877114742360445</v>
      </c>
      <c r="AY43" s="60">
        <f>AC43*AY$67</f>
        <v>26.80210967</v>
      </c>
      <c r="AZ43" s="60">
        <f>AD43*AY$67</f>
        <v>0.40222547367278666</v>
      </c>
      <c r="BA43" s="60">
        <f>AE43*BA$67</f>
        <v>9.6692441614999982</v>
      </c>
      <c r="BB43" s="60">
        <f>AF43*BA$67</f>
        <v>7.9992544273278093E-2</v>
      </c>
      <c r="BC43" s="60">
        <f>AG43*BC$67</f>
        <v>0.4209916031999999</v>
      </c>
      <c r="BD43" s="60">
        <f>AH43*BC$67</f>
        <v>0.18797929186445322</v>
      </c>
      <c r="BE43" s="60">
        <f>AI43*BE$67</f>
        <v>0.36568415069999993</v>
      </c>
      <c r="BF43" s="60">
        <f>AJ43*BE$67</f>
        <v>8.6457637837122875E-2</v>
      </c>
      <c r="BG43" s="60">
        <f>AK43*BG$67</f>
        <v>1.8684459020500002</v>
      </c>
      <c r="BH43" s="60">
        <f>AL43*BG$67</f>
        <v>2.2356449365360365</v>
      </c>
      <c r="BI43" s="60">
        <f>AM43*BI$67</f>
        <v>7.9664709799999997E-2</v>
      </c>
      <c r="BJ43" s="60">
        <f>AN43*BI$67</f>
        <v>4.4278328299244524E-2</v>
      </c>
      <c r="BK43" s="60">
        <f>AO43*BK$67</f>
        <v>7.5273770400000009E-2</v>
      </c>
      <c r="BL43" s="60">
        <f>AP43*BK$67</f>
        <v>1.3511009446081844E-2</v>
      </c>
      <c r="BM43" s="60">
        <f>AQ43*BM$67</f>
        <v>9.1353485800000009E-2</v>
      </c>
      <c r="BN43" s="60">
        <f>AR43*BM$67</f>
        <v>3.7015062924555617E-3</v>
      </c>
      <c r="BO43" s="60">
        <f>AS43*BO$67</f>
        <v>8.8467458000000027E-2</v>
      </c>
      <c r="BP43" s="60">
        <f>AT43*BO$67</f>
        <v>1.247705754595562E-3</v>
      </c>
      <c r="BQ43" s="60">
        <f t="shared" si="48"/>
        <v>12.659125241449997</v>
      </c>
      <c r="BR43" s="61"/>
      <c r="BS43" s="60">
        <f t="shared" si="27"/>
        <v>39.461234911449992</v>
      </c>
      <c r="BT43" s="62"/>
    </row>
    <row r="44" spans="1:72" ht="12.75">
      <c r="A44" s="72">
        <v>5</v>
      </c>
      <c r="B44" s="24">
        <v>38</v>
      </c>
      <c r="C44" s="9" t="s">
        <v>48</v>
      </c>
      <c r="D44" s="9" t="s">
        <v>57</v>
      </c>
      <c r="E44" s="5">
        <v>2</v>
      </c>
      <c r="F44" s="9">
        <v>2</v>
      </c>
      <c r="G44" s="60">
        <v>9.2201000000000004</v>
      </c>
      <c r="H44" s="60">
        <v>5.1714399999999996</v>
      </c>
      <c r="I44" s="60">
        <v>856.67539999999997</v>
      </c>
      <c r="J44" s="60">
        <v>855.19619999999998</v>
      </c>
      <c r="K44" s="60">
        <v>508.7724</v>
      </c>
      <c r="L44" s="60">
        <v>515.99170000000004</v>
      </c>
      <c r="M44" s="60">
        <v>95.441829999999996</v>
      </c>
      <c r="N44" s="60">
        <v>87.448359999999994</v>
      </c>
      <c r="O44" s="60">
        <v>21.587399999999999</v>
      </c>
      <c r="P44" s="60">
        <v>128.39250000000001</v>
      </c>
      <c r="Q44" s="60">
        <v>96.578869999999995</v>
      </c>
      <c r="R44" s="60">
        <v>101.57040000000001</v>
      </c>
      <c r="S44" s="60">
        <v>18.56353</v>
      </c>
      <c r="T44" s="60">
        <v>16.91217</v>
      </c>
      <c r="U44" s="60">
        <v>7.2985300000000004</v>
      </c>
      <c r="V44" s="60">
        <v>8.2414500000000004</v>
      </c>
      <c r="W44" s="60">
        <v>3.2713100000000002</v>
      </c>
      <c r="X44" s="60">
        <v>4.19503</v>
      </c>
      <c r="Y44" s="60">
        <f t="shared" si="28"/>
        <v>1608.1892699999999</v>
      </c>
      <c r="Z44" s="60">
        <f t="shared" si="29"/>
        <v>1717.9478100000001</v>
      </c>
      <c r="AA44" s="60">
        <f t="shared" si="30"/>
        <v>1617.4093699999999</v>
      </c>
      <c r="AB44" s="60">
        <f t="shared" si="31"/>
        <v>1723.1192500000002</v>
      </c>
      <c r="AC44" s="60">
        <f t="shared" si="32"/>
        <v>2.8783079999999999E-2</v>
      </c>
      <c r="AD44" s="60">
        <f t="shared" si="33"/>
        <v>1.1451339762874928E-2</v>
      </c>
      <c r="AE44" s="60">
        <f t="shared" si="49"/>
        <v>3.4237432000000001</v>
      </c>
      <c r="AF44" s="60">
        <f t="shared" si="50"/>
        <v>4.1838094029245411E-3</v>
      </c>
      <c r="AG44" s="60">
        <f t="shared" si="51"/>
        <v>2.0495282000000001</v>
      </c>
      <c r="AH44" s="60">
        <f t="shared" si="52"/>
        <v>2.0419263941680265E-2</v>
      </c>
      <c r="AI44" s="60">
        <f t="shared" si="34"/>
        <v>0.36578037999999996</v>
      </c>
      <c r="AJ44" s="60">
        <f t="shared" si="35"/>
        <v>2.2608947368844935E-2</v>
      </c>
      <c r="AK44" s="60">
        <f t="shared" si="36"/>
        <v>0.29995980000000005</v>
      </c>
      <c r="AL44" s="60">
        <f t="shared" si="37"/>
        <v>0.3020904419012293</v>
      </c>
      <c r="AM44" s="60">
        <f t="shared" si="53"/>
        <v>0.39629853999999998</v>
      </c>
      <c r="AN44" s="60">
        <f t="shared" si="54"/>
        <v>1.4118178845984384E-2</v>
      </c>
      <c r="AO44" s="60">
        <f t="shared" si="38"/>
        <v>7.0951400000000012E-2</v>
      </c>
      <c r="AP44" s="60">
        <f t="shared" si="39"/>
        <v>4.6707514167208695E-3</v>
      </c>
      <c r="AQ44" s="60">
        <f t="shared" si="40"/>
        <v>3.107996E-2</v>
      </c>
      <c r="AR44" s="60">
        <f t="shared" si="41"/>
        <v>2.6669805044656773E-3</v>
      </c>
      <c r="AS44" s="60">
        <f t="shared" si="42"/>
        <v>1.4932680000000002E-2</v>
      </c>
      <c r="AT44" s="60">
        <f t="shared" si="43"/>
        <v>2.61267470367054E-3</v>
      </c>
      <c r="AU44" s="60">
        <f t="shared" si="44"/>
        <v>6.6522741600000002</v>
      </c>
      <c r="AV44" s="60">
        <f t="shared" si="45"/>
        <v>0.31044403170854046</v>
      </c>
      <c r="AW44" s="60">
        <f t="shared" si="46"/>
        <v>6.6810572400000003</v>
      </c>
      <c r="AX44" s="60">
        <f t="shared" si="47"/>
        <v>0.29899269194566575</v>
      </c>
      <c r="AY44" s="60">
        <f>AC44*AY$67</f>
        <v>6.0070287960000003E-2</v>
      </c>
      <c r="AZ44" s="60">
        <f>AD44*AY$67</f>
        <v>2.3898946085119978E-2</v>
      </c>
      <c r="BA44" s="60">
        <f>AE44*BA$67</f>
        <v>3.6531339944000001</v>
      </c>
      <c r="BB44" s="60">
        <f>AF44*BA$67</f>
        <v>4.464124632920485E-3</v>
      </c>
      <c r="BC44" s="60">
        <f>AG44*BC$67</f>
        <v>3.0988866384000002</v>
      </c>
      <c r="BD44" s="60">
        <f>AH44*BC$67</f>
        <v>3.0873927079820562E-2</v>
      </c>
      <c r="BE44" s="60">
        <f>AI44*BE$67</f>
        <v>0.66462295045999986</v>
      </c>
      <c r="BF44" s="60">
        <f>AJ44*BE$67</f>
        <v>4.1080457369191248E-2</v>
      </c>
      <c r="BG44" s="60">
        <f>AK44*BG$67</f>
        <v>0.54502695660000011</v>
      </c>
      <c r="BH44" s="60">
        <f>AL44*BG$67</f>
        <v>0.54889833293453361</v>
      </c>
      <c r="BI44" s="60">
        <f>AM44*BI$67</f>
        <v>0.80686382743999996</v>
      </c>
      <c r="BJ44" s="60">
        <f>AN44*BI$67</f>
        <v>2.8744612130424205E-2</v>
      </c>
      <c r="BK44" s="60">
        <f>AO44*BK$67</f>
        <v>0.14445705040000004</v>
      </c>
      <c r="BL44" s="60">
        <f>AP44*BK$67</f>
        <v>9.5096498844436904E-3</v>
      </c>
      <c r="BM44" s="60">
        <f>AQ44*BM$67</f>
        <v>6.8500231840000009E-2</v>
      </c>
      <c r="BN44" s="60">
        <f>AR44*BM$67</f>
        <v>5.8780250318423537E-3</v>
      </c>
      <c r="BO44" s="60">
        <f>AS44*BO$67</f>
        <v>3.291162672000001E-2</v>
      </c>
      <c r="BP44" s="60">
        <f>AT44*BO$67</f>
        <v>5.7583350468898703E-3</v>
      </c>
      <c r="BQ44" s="60">
        <f t="shared" si="48"/>
        <v>9.0144032762600013</v>
      </c>
      <c r="BR44" s="61"/>
      <c r="BS44" s="60">
        <f t="shared" si="27"/>
        <v>9.0744735642200016</v>
      </c>
      <c r="BT44" s="62"/>
    </row>
    <row r="45" spans="1:72" ht="12.75">
      <c r="A45" s="72">
        <v>5</v>
      </c>
      <c r="B45" s="24">
        <v>39</v>
      </c>
      <c r="C45" s="9" t="s">
        <v>51</v>
      </c>
      <c r="D45" s="9" t="s">
        <v>49</v>
      </c>
      <c r="E45" s="5">
        <v>10</v>
      </c>
      <c r="F45" s="9">
        <v>1</v>
      </c>
      <c r="G45" s="60">
        <v>1173.7139999999999</v>
      </c>
      <c r="H45" s="60">
        <v>1169.5229999999999</v>
      </c>
      <c r="I45" s="60">
        <v>817.0761</v>
      </c>
      <c r="J45" s="60">
        <v>814.99130000000002</v>
      </c>
      <c r="K45" s="60">
        <v>24.26887</v>
      </c>
      <c r="L45" s="60">
        <v>24.410869999999999</v>
      </c>
      <c r="M45" s="60">
        <v>24.3337</v>
      </c>
      <c r="N45" s="60">
        <v>26.019939999999998</v>
      </c>
      <c r="O45" s="60">
        <v>22.13954</v>
      </c>
      <c r="P45" s="60">
        <v>21.959289999999999</v>
      </c>
      <c r="Q45" s="60">
        <v>2.2969400000000002</v>
      </c>
      <c r="R45" s="60">
        <v>2.4727100000000002</v>
      </c>
      <c r="S45" s="60">
        <v>4.1755599999999999</v>
      </c>
      <c r="T45" s="60">
        <v>3.9927899999999998</v>
      </c>
      <c r="U45" s="60">
        <v>13.596360000000001</v>
      </c>
      <c r="V45" s="60">
        <v>3.8279100000000001</v>
      </c>
      <c r="W45" s="60">
        <v>13.75056</v>
      </c>
      <c r="X45" s="60">
        <v>13.7806</v>
      </c>
      <c r="Y45" s="60">
        <f t="shared" si="28"/>
        <v>921.63762999999994</v>
      </c>
      <c r="Z45" s="60">
        <f t="shared" si="29"/>
        <v>911.45541000000014</v>
      </c>
      <c r="AA45" s="60">
        <f t="shared" si="30"/>
        <v>2095.3516300000001</v>
      </c>
      <c r="AB45" s="60">
        <f t="shared" si="31"/>
        <v>2080.9784099999993</v>
      </c>
      <c r="AC45" s="60">
        <f t="shared" si="32"/>
        <v>11.716185000000001</v>
      </c>
      <c r="AD45" s="60">
        <f t="shared" si="33"/>
        <v>2.9634845199528425E-2</v>
      </c>
      <c r="AE45" s="60">
        <f t="shared" si="49"/>
        <v>8.1603370000000002</v>
      </c>
      <c r="AF45" s="60">
        <f t="shared" si="50"/>
        <v>1.4741762174176951E-2</v>
      </c>
      <c r="AG45" s="60">
        <f t="shared" si="51"/>
        <v>0.24339869999999997</v>
      </c>
      <c r="AH45" s="60">
        <f t="shared" si="52"/>
        <v>1.0040916292848936E-3</v>
      </c>
      <c r="AI45" s="60">
        <f t="shared" si="34"/>
        <v>0.2517682</v>
      </c>
      <c r="AJ45" s="60">
        <f t="shared" si="35"/>
        <v>1.1923517387080026E-2</v>
      </c>
      <c r="AK45" s="60">
        <f t="shared" si="36"/>
        <v>0.22049415</v>
      </c>
      <c r="AL45" s="60">
        <f t="shared" si="37"/>
        <v>1.2745599730887582E-3</v>
      </c>
      <c r="AM45" s="60">
        <f t="shared" si="53"/>
        <v>2.3848250000000001E-2</v>
      </c>
      <c r="AN45" s="60">
        <f t="shared" si="54"/>
        <v>1.2428815892915944E-3</v>
      </c>
      <c r="AO45" s="60">
        <f t="shared" si="38"/>
        <v>4.0841750000000003E-2</v>
      </c>
      <c r="AP45" s="60">
        <f t="shared" si="39"/>
        <v>1.2923790639746534E-3</v>
      </c>
      <c r="AQ45" s="60">
        <f t="shared" si="40"/>
        <v>8.712135E-2</v>
      </c>
      <c r="AR45" s="60">
        <f t="shared" si="41"/>
        <v>6.9073372366817321E-2</v>
      </c>
      <c r="AS45" s="60">
        <f t="shared" si="42"/>
        <v>0.13765579999999999</v>
      </c>
      <c r="AT45" s="60">
        <f t="shared" si="43"/>
        <v>2.1241487706843621E-4</v>
      </c>
      <c r="AU45" s="60">
        <f t="shared" si="44"/>
        <v>9.1654651999999999</v>
      </c>
      <c r="AV45" s="60">
        <f t="shared" si="45"/>
        <v>7.1999168095331481E-2</v>
      </c>
      <c r="AW45" s="60">
        <f t="shared" si="46"/>
        <v>20.881650199999996</v>
      </c>
      <c r="AX45" s="60">
        <f t="shared" si="47"/>
        <v>0.10163401329486714</v>
      </c>
      <c r="AY45" s="60">
        <f>AC45*AY$67</f>
        <v>24.451678095000005</v>
      </c>
      <c r="AZ45" s="60">
        <f>AD45*AY$67</f>
        <v>6.1847921931415827E-2</v>
      </c>
      <c r="BA45" s="60">
        <f>AE45*BA$67</f>
        <v>8.7070795790000002</v>
      </c>
      <c r="BB45" s="60">
        <f>AF45*BA$67</f>
        <v>1.5729460239846806E-2</v>
      </c>
      <c r="BC45" s="60">
        <f>AG45*BC$67</f>
        <v>0.36801883439999994</v>
      </c>
      <c r="BD45" s="60">
        <f>AH45*BC$67</f>
        <v>1.5181865434787591E-3</v>
      </c>
      <c r="BE45" s="60">
        <f>AI45*BE$67</f>
        <v>0.4574628194</v>
      </c>
      <c r="BF45" s="60">
        <f>AJ45*BE$67</f>
        <v>2.1665031092324406E-2</v>
      </c>
      <c r="BG45" s="60">
        <f>AK45*BG$67</f>
        <v>0.40063787055</v>
      </c>
      <c r="BH45" s="60">
        <f>AL45*BG$67</f>
        <v>2.3158754711022737E-3</v>
      </c>
      <c r="BI45" s="60">
        <f>AM45*BI$67</f>
        <v>4.8555037000000002E-2</v>
      </c>
      <c r="BJ45" s="60">
        <f>AN45*BI$67</f>
        <v>2.5305069157976865E-3</v>
      </c>
      <c r="BK45" s="60">
        <f>AO45*BK$67</f>
        <v>8.3153803000000012E-2</v>
      </c>
      <c r="BL45" s="60">
        <f>AP45*BK$67</f>
        <v>2.6312837742523943E-3</v>
      </c>
      <c r="BM45" s="60">
        <f>AQ45*BM$67</f>
        <v>0.19201545540000001</v>
      </c>
      <c r="BN45" s="60">
        <f>AR45*BM$67</f>
        <v>0.15223771269646538</v>
      </c>
      <c r="BO45" s="60">
        <f>AS45*BO$67</f>
        <v>0.30339338320000003</v>
      </c>
      <c r="BP45" s="60">
        <f>AT45*BO$67</f>
        <v>4.6816238905883343E-4</v>
      </c>
      <c r="BQ45" s="60">
        <f t="shared" si="48"/>
        <v>10.560316781949998</v>
      </c>
      <c r="BR45" s="61"/>
      <c r="BS45" s="60">
        <f t="shared" si="27"/>
        <v>35.011994876950013</v>
      </c>
      <c r="BT45" s="62"/>
    </row>
    <row r="46" spans="1:72" ht="12.75">
      <c r="A46" s="72">
        <v>5</v>
      </c>
      <c r="B46" s="24">
        <v>40</v>
      </c>
      <c r="C46" s="9" t="s">
        <v>51</v>
      </c>
      <c r="D46" s="9" t="s">
        <v>57</v>
      </c>
      <c r="E46" s="5">
        <v>2</v>
      </c>
      <c r="F46" s="9">
        <v>1</v>
      </c>
      <c r="G46" s="60">
        <v>11.59404</v>
      </c>
      <c r="H46" s="60">
        <v>6.5040899999999997</v>
      </c>
      <c r="I46" s="60">
        <v>460.49560000000002</v>
      </c>
      <c r="J46" s="60">
        <v>449.31150000000002</v>
      </c>
      <c r="K46" s="60">
        <v>1956.3440000000001</v>
      </c>
      <c r="L46" s="60">
        <v>1982.6949999999999</v>
      </c>
      <c r="M46" s="60">
        <v>307.02159999999998</v>
      </c>
      <c r="N46" s="60">
        <v>300.512</v>
      </c>
      <c r="O46" s="60">
        <v>4.0483200000000004</v>
      </c>
      <c r="P46" s="60">
        <v>169.94800000000001</v>
      </c>
      <c r="Q46" s="60">
        <v>93.718559999999997</v>
      </c>
      <c r="R46" s="60">
        <v>98.968590000000006</v>
      </c>
      <c r="S46" s="60">
        <v>17.426850000000002</v>
      </c>
      <c r="T46" s="60">
        <v>17.644449999999999</v>
      </c>
      <c r="U46" s="60">
        <v>16.157869999999999</v>
      </c>
      <c r="V46" s="60">
        <v>16.639720000000001</v>
      </c>
      <c r="W46" s="60">
        <v>1.99</v>
      </c>
      <c r="X46" s="60">
        <v>3.2509100000000002</v>
      </c>
      <c r="Y46" s="60">
        <f t="shared" si="28"/>
        <v>2857.2027999999996</v>
      </c>
      <c r="Z46" s="60">
        <f t="shared" si="29"/>
        <v>3038.9701700000001</v>
      </c>
      <c r="AA46" s="60">
        <f t="shared" si="30"/>
        <v>2868.7968399999995</v>
      </c>
      <c r="AB46" s="60">
        <f t="shared" si="31"/>
        <v>3045.47426</v>
      </c>
      <c r="AC46" s="60">
        <f t="shared" si="32"/>
        <v>1.8098129999999997E-2</v>
      </c>
      <c r="AD46" s="60">
        <f t="shared" si="33"/>
        <v>7.1982763218009435E-3</v>
      </c>
      <c r="AE46" s="60">
        <f t="shared" si="49"/>
        <v>0.90980709999999998</v>
      </c>
      <c r="AF46" s="60">
        <f t="shared" si="50"/>
        <v>1.5816705902936934E-2</v>
      </c>
      <c r="AG46" s="60">
        <f t="shared" si="51"/>
        <v>3.9390389999999997</v>
      </c>
      <c r="AH46" s="60">
        <f t="shared" si="52"/>
        <v>3.7265941582093259E-2</v>
      </c>
      <c r="AI46" s="60">
        <f t="shared" si="34"/>
        <v>0.60753360000000001</v>
      </c>
      <c r="AJ46" s="60">
        <f t="shared" si="35"/>
        <v>9.2059646056238675E-3</v>
      </c>
      <c r="AK46" s="60">
        <f t="shared" si="36"/>
        <v>0.17399632000000001</v>
      </c>
      <c r="AL46" s="60">
        <f t="shared" si="37"/>
        <v>0.23461757744935652</v>
      </c>
      <c r="AM46" s="60">
        <f t="shared" si="53"/>
        <v>0.19268715</v>
      </c>
      <c r="AN46" s="60">
        <f t="shared" si="54"/>
        <v>7.4246636288656329E-3</v>
      </c>
      <c r="AO46" s="60">
        <f t="shared" si="38"/>
        <v>3.50713E-2</v>
      </c>
      <c r="AP46" s="60">
        <f t="shared" si="39"/>
        <v>3.0773287117238175E-4</v>
      </c>
      <c r="AQ46" s="60">
        <f t="shared" si="40"/>
        <v>3.2797590000000001E-2</v>
      </c>
      <c r="AR46" s="60">
        <f t="shared" si="41"/>
        <v>6.814388050294779E-4</v>
      </c>
      <c r="AS46" s="60">
        <f t="shared" si="42"/>
        <v>5.2409100000000005E-3</v>
      </c>
      <c r="AT46" s="60">
        <f t="shared" si="43"/>
        <v>1.7831960229318581E-3</v>
      </c>
      <c r="AU46" s="60">
        <f t="shared" si="44"/>
        <v>5.8961729699999994</v>
      </c>
      <c r="AV46" s="60">
        <f t="shared" si="45"/>
        <v>0.25705787985088913</v>
      </c>
      <c r="AW46" s="60">
        <f t="shared" si="46"/>
        <v>5.9142710999999997</v>
      </c>
      <c r="AX46" s="60">
        <f t="shared" si="47"/>
        <v>0.24985960352908812</v>
      </c>
      <c r="AY46" s="60">
        <f>AC46*AY$67</f>
        <v>3.777079731E-2</v>
      </c>
      <c r="AZ46" s="60">
        <f>AD46*AY$67</f>
        <v>1.502280268359857E-2</v>
      </c>
      <c r="BA46" s="60">
        <f>AE46*BA$67</f>
        <v>0.97076417569999995</v>
      </c>
      <c r="BB46" s="60">
        <f>AF46*BA$67</f>
        <v>1.6876425198433707E-2</v>
      </c>
      <c r="BC46" s="60">
        <f>AG46*BC$67</f>
        <v>5.9558269679999993</v>
      </c>
      <c r="BD46" s="60">
        <f>AH46*BC$67</f>
        <v>5.634610367212501E-2</v>
      </c>
      <c r="BE46" s="60">
        <f>AI46*BE$67</f>
        <v>1.1038885512000001</v>
      </c>
      <c r="BF46" s="60">
        <f>AJ46*BE$67</f>
        <v>1.6727237688418568E-2</v>
      </c>
      <c r="BG46" s="60">
        <f>AK46*BG$67</f>
        <v>0.31615131344000003</v>
      </c>
      <c r="BH46" s="60">
        <f>AL46*BG$67</f>
        <v>0.4263001382254808</v>
      </c>
      <c r="BI46" s="60">
        <f>AM46*BI$67</f>
        <v>0.39231103740000001</v>
      </c>
      <c r="BJ46" s="60">
        <f>AN46*BI$67</f>
        <v>1.5116615148370429E-2</v>
      </c>
      <c r="BK46" s="60">
        <f>AO46*BK$67</f>
        <v>7.1405166800000003E-2</v>
      </c>
      <c r="BL46" s="60">
        <f>AP46*BK$67</f>
        <v>6.2654412570696929E-4</v>
      </c>
      <c r="BM46" s="60">
        <f>AQ46*BM$67</f>
        <v>7.2285888360000009E-2</v>
      </c>
      <c r="BN46" s="60">
        <f>AR46*BM$67</f>
        <v>1.5018911262849695E-3</v>
      </c>
      <c r="BO46" s="60">
        <f>AS46*BO$67</f>
        <v>1.1550965640000002E-2</v>
      </c>
      <c r="BP46" s="60">
        <f>AT46*BO$67</f>
        <v>3.9301640345418155E-3</v>
      </c>
      <c r="BQ46" s="60">
        <f t="shared" si="48"/>
        <v>8.8941840665400012</v>
      </c>
      <c r="BR46" s="61"/>
      <c r="BS46" s="60">
        <f t="shared" si="27"/>
        <v>8.9319548638500006</v>
      </c>
      <c r="BT46" s="62"/>
    </row>
    <row r="47" spans="1:72" ht="12.75">
      <c r="A47" s="72">
        <v>5</v>
      </c>
      <c r="B47" s="24">
        <v>41</v>
      </c>
      <c r="C47" s="9" t="s">
        <v>52</v>
      </c>
      <c r="D47" s="9" t="s">
        <v>53</v>
      </c>
      <c r="E47" s="5">
        <v>10</v>
      </c>
      <c r="F47" s="9">
        <v>2</v>
      </c>
      <c r="G47" s="60">
        <v>855.75879999999995</v>
      </c>
      <c r="H47" s="60">
        <v>836.01170000000002</v>
      </c>
      <c r="I47" s="60">
        <v>459.40170000000001</v>
      </c>
      <c r="J47" s="60">
        <v>448.53809999999999</v>
      </c>
      <c r="K47" s="60">
        <v>30.012329999999999</v>
      </c>
      <c r="L47" s="60">
        <v>15.150180000000001</v>
      </c>
      <c r="M47" s="60">
        <v>4.7737699999999998</v>
      </c>
      <c r="N47" s="60">
        <v>15.983650000000001</v>
      </c>
      <c r="O47" s="60">
        <v>133.64420000000001</v>
      </c>
      <c r="P47" s="60">
        <v>10.621230000000001</v>
      </c>
      <c r="Q47" s="60">
        <v>5.3590299999999997</v>
      </c>
      <c r="R47" s="60">
        <v>2.1657700000000002</v>
      </c>
      <c r="S47" s="60">
        <v>3.9895</v>
      </c>
      <c r="T47" s="60">
        <v>3.6591</v>
      </c>
      <c r="U47" s="60">
        <v>2.47587</v>
      </c>
      <c r="V47" s="60">
        <v>5.0713900000000001</v>
      </c>
      <c r="W47" s="60">
        <v>1.72645</v>
      </c>
      <c r="X47" s="60">
        <v>1.8124499999999999</v>
      </c>
      <c r="Y47" s="60">
        <f t="shared" si="28"/>
        <v>641.38285000000008</v>
      </c>
      <c r="Z47" s="60">
        <f t="shared" si="29"/>
        <v>503.00187000000005</v>
      </c>
      <c r="AA47" s="60">
        <f t="shared" si="30"/>
        <v>1497.14165</v>
      </c>
      <c r="AB47" s="60">
        <f t="shared" si="31"/>
        <v>1339.0135700000001</v>
      </c>
      <c r="AC47" s="60">
        <f t="shared" si="32"/>
        <v>16.917705000000002</v>
      </c>
      <c r="AD47" s="60">
        <f t="shared" si="33"/>
        <v>0.27926616637537649</v>
      </c>
      <c r="AE47" s="60">
        <f t="shared" si="49"/>
        <v>9.0793979999999994</v>
      </c>
      <c r="AF47" s="60">
        <f t="shared" si="50"/>
        <v>0.15363450456196381</v>
      </c>
      <c r="AG47" s="60">
        <f t="shared" si="51"/>
        <v>0.4516251</v>
      </c>
      <c r="AH47" s="60">
        <f t="shared" si="52"/>
        <v>0.21018254096023301</v>
      </c>
      <c r="AI47" s="60">
        <f t="shared" si="34"/>
        <v>0.20757419999999999</v>
      </c>
      <c r="AJ47" s="60">
        <f t="shared" si="35"/>
        <v>0.15853164328574912</v>
      </c>
      <c r="AK47" s="60">
        <f t="shared" si="36"/>
        <v>1.4426543000000001</v>
      </c>
      <c r="AL47" s="60">
        <f t="shared" si="37"/>
        <v>1.7398075265741844</v>
      </c>
      <c r="AM47" s="60">
        <f t="shared" si="53"/>
        <v>7.5248000000000009E-2</v>
      </c>
      <c r="AN47" s="60">
        <f t="shared" si="54"/>
        <v>4.5159516001835071E-2</v>
      </c>
      <c r="AO47" s="60">
        <f t="shared" si="38"/>
        <v>7.6485999999999998E-2</v>
      </c>
      <c r="AP47" s="60">
        <f t="shared" si="39"/>
        <v>4.6725616100807069E-3</v>
      </c>
      <c r="AQ47" s="60">
        <f t="shared" si="40"/>
        <v>7.5472600000000001E-2</v>
      </c>
      <c r="AR47" s="60">
        <f t="shared" si="41"/>
        <v>3.6706195854106158E-2</v>
      </c>
      <c r="AS47" s="60">
        <f t="shared" si="42"/>
        <v>3.5388999999999997E-2</v>
      </c>
      <c r="AT47" s="60">
        <f t="shared" si="43"/>
        <v>1.2162236636408597E-3</v>
      </c>
      <c r="AU47" s="60">
        <f t="shared" si="44"/>
        <v>11.4438472</v>
      </c>
      <c r="AV47" s="60">
        <f t="shared" si="45"/>
        <v>1.9570025869048149</v>
      </c>
      <c r="AW47" s="60">
        <f t="shared" si="46"/>
        <v>28.361552200000002</v>
      </c>
      <c r="AX47" s="60">
        <f t="shared" si="47"/>
        <v>2.2362687532801773</v>
      </c>
      <c r="AY47" s="60">
        <f>AC47*AY$67</f>
        <v>35.307250335000006</v>
      </c>
      <c r="AZ47" s="60">
        <f>AD47*AY$67</f>
        <v>0.58282848922541075</v>
      </c>
      <c r="BA47" s="60">
        <f>AE47*BA$67</f>
        <v>9.6877176659999993</v>
      </c>
      <c r="BB47" s="60">
        <f>AF47*BA$67</f>
        <v>0.16392801636761539</v>
      </c>
      <c r="BC47" s="60">
        <f>AG47*BC$67</f>
        <v>0.68285715120000001</v>
      </c>
      <c r="BD47" s="60">
        <f>AH47*BC$67</f>
        <v>0.3177960019318723</v>
      </c>
      <c r="BE47" s="60">
        <f>AI47*BE$67</f>
        <v>0.37716232139999994</v>
      </c>
      <c r="BF47" s="60">
        <f>AJ47*BE$67</f>
        <v>0.28805199585020613</v>
      </c>
      <c r="BG47" s="60">
        <f>AK47*BG$67</f>
        <v>2.6213028630999999</v>
      </c>
      <c r="BH47" s="60">
        <f>AL47*BG$67</f>
        <v>3.161230275785293</v>
      </c>
      <c r="BI47" s="60">
        <f>AM47*BI$67</f>
        <v>0.15320492800000002</v>
      </c>
      <c r="BJ47" s="60">
        <f>AN47*BI$67</f>
        <v>9.194477457973621E-2</v>
      </c>
      <c r="BK47" s="60">
        <f>AO47*BK$67</f>
        <v>0.15572549599999999</v>
      </c>
      <c r="BL47" s="60">
        <f>AP47*BK$67</f>
        <v>9.5133354381243193E-3</v>
      </c>
      <c r="BM47" s="60">
        <f>AQ47*BM$67</f>
        <v>0.16634161040000001</v>
      </c>
      <c r="BN47" s="60">
        <f>AR47*BM$67</f>
        <v>8.090045566244998E-2</v>
      </c>
      <c r="BO47" s="60">
        <f>AS47*BO$67</f>
        <v>7.7997356000000004E-2</v>
      </c>
      <c r="BP47" s="60">
        <f>AT47*BO$67</f>
        <v>2.6805569546644549E-3</v>
      </c>
      <c r="BQ47" s="60">
        <f t="shared" si="48"/>
        <v>13.922309392099999</v>
      </c>
      <c r="BR47" s="61"/>
      <c r="BS47" s="60">
        <f t="shared" si="27"/>
        <v>49.229559727100003</v>
      </c>
      <c r="BT47" s="62"/>
    </row>
    <row r="48" spans="1:72" ht="12.75">
      <c r="A48" s="72">
        <v>5</v>
      </c>
      <c r="B48" s="24">
        <v>42</v>
      </c>
      <c r="C48" s="9" t="s">
        <v>52</v>
      </c>
      <c r="D48" s="9" t="s">
        <v>57</v>
      </c>
      <c r="E48" s="5">
        <v>2</v>
      </c>
      <c r="F48" s="9">
        <v>2</v>
      </c>
      <c r="G48" s="60">
        <v>8.9791100000000004</v>
      </c>
      <c r="H48" s="60">
        <v>8.3853399999999993</v>
      </c>
      <c r="I48" s="60">
        <v>149.96690000000001</v>
      </c>
      <c r="J48" s="60">
        <v>172.47620000000001</v>
      </c>
      <c r="K48" s="60">
        <v>14.793509999999999</v>
      </c>
      <c r="L48" s="60">
        <v>16.306760000000001</v>
      </c>
      <c r="M48" s="60">
        <v>21.343340000000001</v>
      </c>
      <c r="N48" s="60">
        <v>6.8243299999999998</v>
      </c>
      <c r="O48" s="60">
        <v>3.2848700000000002</v>
      </c>
      <c r="P48" s="60">
        <v>2.4218299999999999</v>
      </c>
      <c r="Q48" s="60">
        <v>1.7249699999999999</v>
      </c>
      <c r="R48" s="60">
        <v>1.4573499999999999</v>
      </c>
      <c r="S48" s="60">
        <v>2.0205000000000002</v>
      </c>
      <c r="T48" s="60"/>
      <c r="U48" s="60">
        <v>2.34538</v>
      </c>
      <c r="V48" s="60">
        <v>3.2528100000000002</v>
      </c>
      <c r="W48" s="60">
        <v>2.6343100000000002</v>
      </c>
      <c r="X48" s="60">
        <v>4.7328400000000004</v>
      </c>
      <c r="Y48" s="60">
        <f t="shared" si="28"/>
        <v>198.11378000000005</v>
      </c>
      <c r="Z48" s="60">
        <f t="shared" si="29"/>
        <v>207.47212000000002</v>
      </c>
      <c r="AA48" s="60">
        <f t="shared" si="30"/>
        <v>207.09289000000004</v>
      </c>
      <c r="AB48" s="60">
        <f t="shared" si="31"/>
        <v>215.85746</v>
      </c>
      <c r="AC48" s="60">
        <f t="shared" si="32"/>
        <v>3.4728899999999993E-2</v>
      </c>
      <c r="AD48" s="60">
        <f t="shared" si="33"/>
        <v>1.6794351738605481E-3</v>
      </c>
      <c r="AE48" s="60">
        <f t="shared" si="49"/>
        <v>0.64488620000000008</v>
      </c>
      <c r="AF48" s="60">
        <f t="shared" si="50"/>
        <v>6.3665914679049404E-2</v>
      </c>
      <c r="AG48" s="60">
        <f t="shared" si="51"/>
        <v>6.2200540000000006E-2</v>
      </c>
      <c r="AH48" s="60">
        <f t="shared" si="52"/>
        <v>4.2801173465221755E-3</v>
      </c>
      <c r="AI48" s="60">
        <f t="shared" si="34"/>
        <v>5.6335340000000005E-2</v>
      </c>
      <c r="AJ48" s="60">
        <f t="shared" si="35"/>
        <v>4.1065961708461184E-2</v>
      </c>
      <c r="AK48" s="60">
        <f t="shared" si="36"/>
        <v>1.1413399999999999E-2</v>
      </c>
      <c r="AL48" s="60">
        <f t="shared" si="37"/>
        <v>2.4410457457409601E-3</v>
      </c>
      <c r="AM48" s="60">
        <f t="shared" si="53"/>
        <v>6.3646399999999995E-3</v>
      </c>
      <c r="AN48" s="60">
        <f t="shared" si="54"/>
        <v>7.5694366712457525E-4</v>
      </c>
      <c r="AO48" s="60">
        <f t="shared" si="38"/>
        <v>8.0820000000000006E-3</v>
      </c>
      <c r="AP48" s="60">
        <f t="shared" si="39"/>
        <v>0</v>
      </c>
      <c r="AQ48" s="60">
        <f t="shared" si="40"/>
        <v>1.1196380000000001E-2</v>
      </c>
      <c r="AR48" s="60">
        <f t="shared" si="41"/>
        <v>2.5665996258084326E-3</v>
      </c>
      <c r="AS48" s="60">
        <f t="shared" si="42"/>
        <v>1.4734300000000001E-2</v>
      </c>
      <c r="AT48" s="60">
        <f t="shared" si="43"/>
        <v>5.9355391740936207E-3</v>
      </c>
      <c r="AU48" s="60">
        <f t="shared" si="44"/>
        <v>0.81117180000000011</v>
      </c>
      <c r="AV48" s="60">
        <f t="shared" si="45"/>
        <v>2.6469382698597176E-2</v>
      </c>
      <c r="AW48" s="60">
        <f t="shared" si="46"/>
        <v>0.84590070000000017</v>
      </c>
      <c r="AX48" s="60">
        <f t="shared" si="47"/>
        <v>2.4789947524736611E-2</v>
      </c>
      <c r="AY48" s="60">
        <f>AC48*AY$67</f>
        <v>7.2479214299999997E-2</v>
      </c>
      <c r="AZ48" s="60">
        <f>AD48*AY$67</f>
        <v>3.5049812078469644E-3</v>
      </c>
      <c r="BA48" s="60">
        <f>AE48*BA$67</f>
        <v>0.68809357540000005</v>
      </c>
      <c r="BB48" s="60">
        <f>AF48*BA$67</f>
        <v>6.7931530962545714E-2</v>
      </c>
      <c r="BC48" s="60">
        <f>AG48*BC$67</f>
        <v>9.4047216480000015E-2</v>
      </c>
      <c r="BD48" s="60">
        <f>AH48*BC$67</f>
        <v>6.4715374279415297E-3</v>
      </c>
      <c r="BE48" s="60">
        <f>AI48*BE$67</f>
        <v>0.10236131278</v>
      </c>
      <c r="BF48" s="60">
        <f>AJ48*BE$67</f>
        <v>7.4616852424273974E-2</v>
      </c>
      <c r="BG48" s="60">
        <f>AK48*BG$67</f>
        <v>2.0738147799999999E-2</v>
      </c>
      <c r="BH48" s="60">
        <f>AL48*BG$67</f>
        <v>4.4353801200113247E-3</v>
      </c>
      <c r="BI48" s="60">
        <f>AM48*BI$67</f>
        <v>1.295840704E-2</v>
      </c>
      <c r="BJ48" s="60">
        <f>AN48*BI$67</f>
        <v>1.5411373062656352E-3</v>
      </c>
      <c r="BK48" s="60">
        <f>AO48*BK$67</f>
        <v>1.6454952000000002E-2</v>
      </c>
      <c r="BL48" s="60">
        <f>AP48*BK$67</f>
        <v>0</v>
      </c>
      <c r="BM48" s="60">
        <f>AQ48*BM$67</f>
        <v>2.4676821520000003E-2</v>
      </c>
      <c r="BN48" s="60">
        <f>AR48*BM$67</f>
        <v>5.6567855752817859E-3</v>
      </c>
      <c r="BO48" s="60">
        <f>AS48*BO$67</f>
        <v>3.2474397200000005E-2</v>
      </c>
      <c r="BP48" s="60">
        <f>AT48*BO$67</f>
        <v>1.3081928339702341E-2</v>
      </c>
      <c r="BQ48" s="60">
        <f t="shared" si="48"/>
        <v>0.9918048302200001</v>
      </c>
      <c r="BR48" s="61"/>
      <c r="BS48" s="60">
        <f t="shared" si="27"/>
        <v>1.0642840445199999</v>
      </c>
      <c r="BT48" s="62"/>
    </row>
    <row r="49" spans="1:72" ht="12.75">
      <c r="A49" s="72">
        <v>5</v>
      </c>
      <c r="B49" s="24">
        <v>43</v>
      </c>
      <c r="C49" s="9" t="s">
        <v>54</v>
      </c>
      <c r="D49" s="9" t="s">
        <v>49</v>
      </c>
      <c r="E49" s="5">
        <v>10</v>
      </c>
      <c r="F49" s="9">
        <v>1</v>
      </c>
      <c r="G49" s="60">
        <v>1158.1030000000001</v>
      </c>
      <c r="H49" s="60">
        <v>1158.211</v>
      </c>
      <c r="I49" s="60">
        <v>690.48689999999999</v>
      </c>
      <c r="J49" s="60">
        <v>715.24710000000005</v>
      </c>
      <c r="K49" s="60">
        <v>31.92014</v>
      </c>
      <c r="L49" s="60">
        <v>32.944890000000001</v>
      </c>
      <c r="M49" s="60">
        <v>4.3517299999999999</v>
      </c>
      <c r="N49" s="60">
        <v>19.150269999999999</v>
      </c>
      <c r="O49" s="60">
        <v>61.612960000000001</v>
      </c>
      <c r="P49" s="60">
        <v>10.60294</v>
      </c>
      <c r="Q49" s="60">
        <v>3.0612699999999999</v>
      </c>
      <c r="R49" s="60">
        <v>3.3797999999999999</v>
      </c>
      <c r="S49" s="60">
        <v>3.0385900000000001</v>
      </c>
      <c r="T49" s="60">
        <v>3.7255500000000001</v>
      </c>
      <c r="U49" s="60">
        <v>2.8772000000000002</v>
      </c>
      <c r="V49" s="60">
        <v>4.0810599999999999</v>
      </c>
      <c r="W49" s="60">
        <v>3.12541</v>
      </c>
      <c r="X49" s="60">
        <v>4.4988000000000001</v>
      </c>
      <c r="Y49" s="60">
        <f t="shared" si="28"/>
        <v>800.4742</v>
      </c>
      <c r="Z49" s="60">
        <f t="shared" si="29"/>
        <v>793.63040999999998</v>
      </c>
      <c r="AA49" s="60">
        <f t="shared" si="30"/>
        <v>1958.5771999999999</v>
      </c>
      <c r="AB49" s="60">
        <f t="shared" si="31"/>
        <v>1951.8414100000002</v>
      </c>
      <c r="AC49" s="60">
        <f t="shared" si="32"/>
        <v>11.581570000000001</v>
      </c>
      <c r="AD49" s="60">
        <f t="shared" si="33"/>
        <v>7.6367532368109832E-4</v>
      </c>
      <c r="AE49" s="60">
        <f t="shared" si="49"/>
        <v>7.02867</v>
      </c>
      <c r="AF49" s="60">
        <f t="shared" si="50"/>
        <v>0.17508105323535189</v>
      </c>
      <c r="AG49" s="60">
        <f t="shared" si="51"/>
        <v>0.32432515000000001</v>
      </c>
      <c r="AH49" s="60">
        <f t="shared" si="52"/>
        <v>7.2460767402091533E-3</v>
      </c>
      <c r="AI49" s="60">
        <f t="shared" si="34"/>
        <v>0.11750999999999999</v>
      </c>
      <c r="AJ49" s="60">
        <f t="shared" si="35"/>
        <v>0.10464147985660373</v>
      </c>
      <c r="AK49" s="60">
        <f t="shared" si="36"/>
        <v>0.36107950000000005</v>
      </c>
      <c r="AL49" s="60">
        <f t="shared" si="37"/>
        <v>0.36069531050461412</v>
      </c>
      <c r="AM49" s="60">
        <f t="shared" si="53"/>
        <v>3.2205349999999994E-2</v>
      </c>
      <c r="AN49" s="60">
        <f t="shared" si="54"/>
        <v>2.2523472301135099E-3</v>
      </c>
      <c r="AO49" s="60">
        <f t="shared" si="38"/>
        <v>3.3820700000000002E-2</v>
      </c>
      <c r="AP49" s="60">
        <f t="shared" si="39"/>
        <v>4.8575407440391146E-3</v>
      </c>
      <c r="AQ49" s="60">
        <f t="shared" si="40"/>
        <v>3.4791299999999997E-2</v>
      </c>
      <c r="AR49" s="60">
        <f t="shared" si="41"/>
        <v>8.512575695992378E-3</v>
      </c>
      <c r="AS49" s="60">
        <f t="shared" si="42"/>
        <v>3.8121049999999997E-2</v>
      </c>
      <c r="AT49" s="60">
        <f t="shared" si="43"/>
        <v>9.7113338221379367E-3</v>
      </c>
      <c r="AU49" s="60">
        <f t="shared" si="44"/>
        <v>7.9705230499999997</v>
      </c>
      <c r="AV49" s="60">
        <f t="shared" si="45"/>
        <v>4.839290318016691E-2</v>
      </c>
      <c r="AW49" s="60">
        <f t="shared" si="46"/>
        <v>19.55209305</v>
      </c>
      <c r="AX49" s="60">
        <f t="shared" si="47"/>
        <v>4.7629227856483394E-2</v>
      </c>
      <c r="AY49" s="60">
        <f>AC49*AY$67</f>
        <v>24.170736590000004</v>
      </c>
      <c r="AZ49" s="60">
        <f>AD49*AY$67</f>
        <v>1.5937904005224523E-3</v>
      </c>
      <c r="BA49" s="60">
        <f>AE49*BA$67</f>
        <v>7.4995908899999995</v>
      </c>
      <c r="BB49" s="60">
        <f>AF49*BA$67</f>
        <v>0.18681148380212045</v>
      </c>
      <c r="BC49" s="60">
        <f>AG49*BC$67</f>
        <v>0.49037962680000002</v>
      </c>
      <c r="BD49" s="60">
        <f>AH49*BC$67</f>
        <v>1.0956068031196239E-2</v>
      </c>
      <c r="BE49" s="60">
        <f>AI49*BE$67</f>
        <v>0.21351566999999996</v>
      </c>
      <c r="BF49" s="60">
        <f>AJ49*BE$67</f>
        <v>0.19013356889944896</v>
      </c>
      <c r="BG49" s="60">
        <f>AK49*BG$67</f>
        <v>0.65608145150000008</v>
      </c>
      <c r="BH49" s="60">
        <f>AL49*BG$67</f>
        <v>0.65538337918688383</v>
      </c>
      <c r="BI49" s="60">
        <f>AM49*BI$67</f>
        <v>6.5570092599999991E-2</v>
      </c>
      <c r="BJ49" s="60">
        <f>AN49*BI$67</f>
        <v>4.585778960511106E-3</v>
      </c>
      <c r="BK49" s="60">
        <f>AO49*BK$67</f>
        <v>6.8858945200000007E-2</v>
      </c>
      <c r="BL49" s="60">
        <f>AP49*BK$67</f>
        <v>9.8899529548636383E-3</v>
      </c>
      <c r="BM49" s="60">
        <f>AQ49*BM$67</f>
        <v>7.6680025200000002E-2</v>
      </c>
      <c r="BN49" s="60">
        <f>AR49*BM$67</f>
        <v>1.8761716833967202E-2</v>
      </c>
      <c r="BO49" s="60">
        <f>AS49*BO$67</f>
        <v>8.4018794199999997E-2</v>
      </c>
      <c r="BP49" s="60">
        <f>AT49*BO$67</f>
        <v>2.1403779743992015E-2</v>
      </c>
      <c r="BQ49" s="60">
        <f t="shared" si="48"/>
        <v>9.1546954955000004</v>
      </c>
      <c r="BR49" s="61"/>
      <c r="BS49" s="60">
        <f t="shared" si="27"/>
        <v>33.325432085499997</v>
      </c>
      <c r="BT49" s="62"/>
    </row>
    <row r="50" spans="1:72" ht="12.75">
      <c r="A50" s="72">
        <v>5</v>
      </c>
      <c r="B50" s="24">
        <v>44</v>
      </c>
      <c r="C50" s="9" t="s">
        <v>54</v>
      </c>
      <c r="D50" s="9" t="s">
        <v>57</v>
      </c>
      <c r="E50" s="5">
        <v>2</v>
      </c>
      <c r="F50" s="9">
        <v>1</v>
      </c>
      <c r="G50" s="60">
        <v>2.57491</v>
      </c>
      <c r="H50" s="60">
        <v>2.0241699999999998</v>
      </c>
      <c r="I50" s="60">
        <v>696.49149999999997</v>
      </c>
      <c r="J50" s="60">
        <v>675.88210000000004</v>
      </c>
      <c r="K50" s="60">
        <v>1183.636</v>
      </c>
      <c r="L50" s="60">
        <v>1169.1769999999999</v>
      </c>
      <c r="M50" s="60">
        <v>199.0401</v>
      </c>
      <c r="N50" s="60">
        <v>198.13040000000001</v>
      </c>
      <c r="O50" s="60">
        <v>136.1627</v>
      </c>
      <c r="P50" s="60">
        <v>141.64949999999999</v>
      </c>
      <c r="Q50" s="60">
        <v>149.12260000000001</v>
      </c>
      <c r="R50" s="60">
        <v>150.78890000000001</v>
      </c>
      <c r="S50" s="60">
        <v>19.77713</v>
      </c>
      <c r="T50" s="60">
        <v>19.615690000000001</v>
      </c>
      <c r="U50" s="60">
        <v>10.24615</v>
      </c>
      <c r="V50" s="60">
        <v>9.8377700000000008</v>
      </c>
      <c r="W50" s="60">
        <v>1.0867599999999999</v>
      </c>
      <c r="X50" s="60">
        <v>1.20448</v>
      </c>
      <c r="Y50" s="60">
        <f t="shared" si="28"/>
        <v>2395.5629400000003</v>
      </c>
      <c r="Z50" s="60">
        <f t="shared" si="29"/>
        <v>2366.28584</v>
      </c>
      <c r="AA50" s="60">
        <f t="shared" si="30"/>
        <v>2398.1378500000001</v>
      </c>
      <c r="AB50" s="60">
        <f t="shared" si="31"/>
        <v>2368.3100100000001</v>
      </c>
      <c r="AC50" s="60">
        <f t="shared" si="32"/>
        <v>4.5990800000000002E-3</v>
      </c>
      <c r="AD50" s="60">
        <f t="shared" si="33"/>
        <v>7.7886397734135756E-4</v>
      </c>
      <c r="AE50" s="60">
        <f t="shared" si="49"/>
        <v>1.3723736</v>
      </c>
      <c r="AF50" s="60">
        <f t="shared" si="50"/>
        <v>2.9146092992371975E-2</v>
      </c>
      <c r="AG50" s="60">
        <f t="shared" si="51"/>
        <v>2.3528130000000003</v>
      </c>
      <c r="AH50" s="60">
        <f t="shared" si="52"/>
        <v>2.0448113898352667E-2</v>
      </c>
      <c r="AI50" s="60">
        <f t="shared" si="34"/>
        <v>0.39717049999999998</v>
      </c>
      <c r="AJ50" s="60">
        <f t="shared" si="35"/>
        <v>1.2865100776907857E-3</v>
      </c>
      <c r="AK50" s="60">
        <f t="shared" si="36"/>
        <v>0.27781219999999995</v>
      </c>
      <c r="AL50" s="60">
        <f t="shared" si="37"/>
        <v>7.7595069740286808E-3</v>
      </c>
      <c r="AM50" s="60">
        <f t="shared" si="53"/>
        <v>0.29991150000000005</v>
      </c>
      <c r="AN50" s="60">
        <f t="shared" si="54"/>
        <v>2.3565040589822979E-3</v>
      </c>
      <c r="AO50" s="60">
        <f t="shared" si="38"/>
        <v>3.9392820000000002E-2</v>
      </c>
      <c r="AP50" s="60">
        <f t="shared" si="39"/>
        <v>2.2831063750951093E-4</v>
      </c>
      <c r="AQ50" s="60">
        <f t="shared" si="40"/>
        <v>2.0083919999999998E-2</v>
      </c>
      <c r="AR50" s="60">
        <f t="shared" si="41"/>
        <v>5.7753653460192352E-4</v>
      </c>
      <c r="AS50" s="60">
        <f t="shared" si="42"/>
        <v>2.2912400000000004E-3</v>
      </c>
      <c r="AT50" s="60">
        <f t="shared" si="43"/>
        <v>1.6648122056256082E-4</v>
      </c>
      <c r="AU50" s="60">
        <f t="shared" si="44"/>
        <v>4.7618487800000002</v>
      </c>
      <c r="AV50" s="60">
        <f t="shared" si="45"/>
        <v>4.1404071886953685E-2</v>
      </c>
      <c r="AW50" s="60">
        <f t="shared" si="46"/>
        <v>4.7664478600000004</v>
      </c>
      <c r="AX50" s="60">
        <f t="shared" si="47"/>
        <v>4.2182935864294592E-2</v>
      </c>
      <c r="AY50" s="60">
        <f>AC50*AY$67</f>
        <v>9.5982799600000009E-3</v>
      </c>
      <c r="AZ50" s="60">
        <f>AD50*AY$67</f>
        <v>1.6254891207114134E-3</v>
      </c>
      <c r="BA50" s="60">
        <f>AE50*BA$67</f>
        <v>1.4643226311999999</v>
      </c>
      <c r="BB50" s="60">
        <f>AF50*BA$67</f>
        <v>3.1098881222860895E-2</v>
      </c>
      <c r="BC50" s="60">
        <f>AG50*BC$67</f>
        <v>3.5574532560000005</v>
      </c>
      <c r="BD50" s="60">
        <f>AH50*BC$67</f>
        <v>3.0917548214309233E-2</v>
      </c>
      <c r="BE50" s="60">
        <f>AI50*BE$67</f>
        <v>0.72165879849999992</v>
      </c>
      <c r="BF50" s="60">
        <f>AJ50*BE$67</f>
        <v>2.3375888111641574E-3</v>
      </c>
      <c r="BG50" s="60">
        <f>AK50*BG$67</f>
        <v>0.50478476739999989</v>
      </c>
      <c r="BH50" s="60">
        <f>AL50*BG$67</f>
        <v>1.4099024171810113E-2</v>
      </c>
      <c r="BI50" s="60">
        <f>AM50*BI$67</f>
        <v>0.61061981400000009</v>
      </c>
      <c r="BJ50" s="60">
        <f>AN50*BI$67</f>
        <v>4.797842264087959E-3</v>
      </c>
      <c r="BK50" s="60">
        <f>AO50*BK$67</f>
        <v>8.0203781520000003E-2</v>
      </c>
      <c r="BL50" s="60">
        <f>AP50*BK$67</f>
        <v>4.6484045796936426E-4</v>
      </c>
      <c r="BM50" s="60">
        <f>AQ50*BM$67</f>
        <v>4.426495968E-2</v>
      </c>
      <c r="BN50" s="60">
        <f>AR50*BM$67</f>
        <v>1.2728905222626394E-3</v>
      </c>
      <c r="BO50" s="60">
        <f>AS50*BO$67</f>
        <v>5.0498929600000016E-3</v>
      </c>
      <c r="BP50" s="60">
        <f>AT50*BO$67</f>
        <v>3.6692461011988406E-4</v>
      </c>
      <c r="BQ50" s="60">
        <f t="shared" si="48"/>
        <v>6.9883579012600006</v>
      </c>
      <c r="BR50" s="61"/>
      <c r="BS50" s="60">
        <f t="shared" si="27"/>
        <v>6.9979561812200011</v>
      </c>
      <c r="BT50" s="62"/>
    </row>
    <row r="51" spans="1:72" ht="12.75">
      <c r="A51" s="72">
        <v>5</v>
      </c>
      <c r="B51" s="24">
        <v>45</v>
      </c>
      <c r="C51" s="9" t="s">
        <v>55</v>
      </c>
      <c r="D51" s="9" t="s">
        <v>49</v>
      </c>
      <c r="E51" s="5">
        <v>10</v>
      </c>
      <c r="F51" s="9">
        <v>1</v>
      </c>
      <c r="G51" s="60">
        <v>481.01389999999998</v>
      </c>
      <c r="H51" s="60">
        <v>478.26280000000003</v>
      </c>
      <c r="I51" s="60">
        <v>900.13909999999998</v>
      </c>
      <c r="J51" s="60">
        <v>912.99469999999997</v>
      </c>
      <c r="K51" s="60">
        <v>39.752589999999998</v>
      </c>
      <c r="L51" s="60">
        <v>40.201680000000003</v>
      </c>
      <c r="M51" s="60">
        <v>5.9650499999999997</v>
      </c>
      <c r="N51" s="60">
        <v>18.286269999999998</v>
      </c>
      <c r="O51" s="60">
        <v>33.937190000000001</v>
      </c>
      <c r="P51" s="60">
        <v>36.569330000000001</v>
      </c>
      <c r="Q51" s="60">
        <v>2.8189199999999999</v>
      </c>
      <c r="R51" s="60">
        <v>4.1847099999999999</v>
      </c>
      <c r="S51" s="60">
        <v>9.3888999999999996</v>
      </c>
      <c r="T51" s="60">
        <v>8.6353000000000009</v>
      </c>
      <c r="U51" s="60">
        <v>2.2014300000000002</v>
      </c>
      <c r="V51" s="60">
        <v>11.44891</v>
      </c>
      <c r="W51" s="60">
        <v>11.43643</v>
      </c>
      <c r="X51" s="60">
        <v>11.76999</v>
      </c>
      <c r="Y51" s="60">
        <f t="shared" si="28"/>
        <v>1005.6396099999999</v>
      </c>
      <c r="Z51" s="60">
        <f t="shared" si="29"/>
        <v>1044.0908899999999</v>
      </c>
      <c r="AA51" s="60">
        <f t="shared" si="30"/>
        <v>1486.6535100000001</v>
      </c>
      <c r="AB51" s="60">
        <f t="shared" si="31"/>
        <v>1522.3536899999999</v>
      </c>
      <c r="AC51" s="60">
        <f t="shared" si="32"/>
        <v>4.7963835000000001</v>
      </c>
      <c r="AD51" s="60">
        <f t="shared" si="33"/>
        <v>1.9453214657222762E-2</v>
      </c>
      <c r="AE51" s="60">
        <f t="shared" si="49"/>
        <v>9.0656689999999998</v>
      </c>
      <c r="AF51" s="60">
        <f t="shared" si="50"/>
        <v>9.0902819362217654E-2</v>
      </c>
      <c r="AG51" s="60">
        <f t="shared" si="51"/>
        <v>0.39977135000000003</v>
      </c>
      <c r="AH51" s="60">
        <f t="shared" si="52"/>
        <v>3.1755458436307036E-3</v>
      </c>
      <c r="AI51" s="60">
        <f t="shared" si="34"/>
        <v>0.12125659999999999</v>
      </c>
      <c r="AJ51" s="60">
        <f t="shared" si="35"/>
        <v>8.7124182144913104E-2</v>
      </c>
      <c r="AK51" s="60">
        <f t="shared" si="36"/>
        <v>0.35253260000000003</v>
      </c>
      <c r="AL51" s="60">
        <f t="shared" si="37"/>
        <v>1.8612040430323593E-2</v>
      </c>
      <c r="AM51" s="60">
        <f t="shared" si="53"/>
        <v>3.5018149999999998E-2</v>
      </c>
      <c r="AN51" s="60">
        <f t="shared" si="54"/>
        <v>9.6575937067677579E-3</v>
      </c>
      <c r="AO51" s="60">
        <f t="shared" si="38"/>
        <v>9.0121000000000007E-2</v>
      </c>
      <c r="AP51" s="60">
        <f t="shared" si="39"/>
        <v>5.3287567030218131E-3</v>
      </c>
      <c r="AQ51" s="60">
        <f t="shared" si="40"/>
        <v>6.8251699999999998E-2</v>
      </c>
      <c r="AR51" s="60">
        <f t="shared" si="41"/>
        <v>6.5389558168869724E-2</v>
      </c>
      <c r="AS51" s="60">
        <f t="shared" si="42"/>
        <v>0.11603210000000001</v>
      </c>
      <c r="AT51" s="60">
        <f t="shared" si="43"/>
        <v>2.3586253793258503E-3</v>
      </c>
      <c r="AU51" s="60">
        <f t="shared" si="44"/>
        <v>10.248652499999999</v>
      </c>
      <c r="AV51" s="60">
        <f t="shared" si="45"/>
        <v>0.27189160833302667</v>
      </c>
      <c r="AW51" s="60">
        <f t="shared" si="46"/>
        <v>15.045036</v>
      </c>
      <c r="AX51" s="60">
        <f t="shared" si="47"/>
        <v>0.25243839367580234</v>
      </c>
      <c r="AY51" s="60">
        <f>AC51*AY$67</f>
        <v>10.010052364500002</v>
      </c>
      <c r="AZ51" s="60">
        <f>AD51*AY$67</f>
        <v>4.0598858989623905E-2</v>
      </c>
      <c r="BA51" s="60">
        <f>AE51*BA$67</f>
        <v>9.6730688229999995</v>
      </c>
      <c r="BB51" s="60">
        <f>AF51*BA$67</f>
        <v>9.6993308259486238E-2</v>
      </c>
      <c r="BC51" s="60">
        <f>AG51*BC$67</f>
        <v>0.6044542812</v>
      </c>
      <c r="BD51" s="60">
        <f>AH51*BC$67</f>
        <v>4.801425315569624E-3</v>
      </c>
      <c r="BE51" s="60">
        <f>AI51*BE$67</f>
        <v>0.22032324219999999</v>
      </c>
      <c r="BF51" s="60">
        <f>AJ51*BE$67</f>
        <v>0.15830463895730709</v>
      </c>
      <c r="BG51" s="60">
        <f>AK51*BG$67</f>
        <v>0.6405517342</v>
      </c>
      <c r="BH51" s="60">
        <f>AL51*BG$67</f>
        <v>3.3818077461897966E-2</v>
      </c>
      <c r="BI51" s="60">
        <f>AM51*BI$67</f>
        <v>7.1296953400000002E-2</v>
      </c>
      <c r="BJ51" s="60">
        <f>AN51*BI$67</f>
        <v>1.9662860786979156E-2</v>
      </c>
      <c r="BK51" s="60">
        <f>AO51*BK$67</f>
        <v>0.18348635600000002</v>
      </c>
      <c r="BL51" s="60">
        <f>AP51*BK$67</f>
        <v>1.0849348647352411E-2</v>
      </c>
      <c r="BM51" s="60">
        <f>AQ51*BM$67</f>
        <v>0.15042674680000001</v>
      </c>
      <c r="BN51" s="60">
        <f>AR51*BM$67</f>
        <v>0.14411858620418888</v>
      </c>
      <c r="BO51" s="60">
        <f>AS51*BO$67</f>
        <v>0.25573474840000004</v>
      </c>
      <c r="BP51" s="60">
        <f>AT51*BO$67</f>
        <v>5.1984103360341741E-3</v>
      </c>
      <c r="BQ51" s="60">
        <f t="shared" si="48"/>
        <v>11.7993428852</v>
      </c>
      <c r="BR51" s="61"/>
      <c r="BS51" s="60">
        <f t="shared" si="27"/>
        <v>21.809395249699996</v>
      </c>
      <c r="BT51" s="62"/>
    </row>
    <row r="52" spans="1:72" ht="12.75">
      <c r="A52" s="72">
        <v>5</v>
      </c>
      <c r="B52" s="24">
        <v>46</v>
      </c>
      <c r="C52" s="9" t="s">
        <v>55</v>
      </c>
      <c r="D52" s="9" t="s">
        <v>57</v>
      </c>
      <c r="E52" s="5">
        <v>2</v>
      </c>
      <c r="F52" s="9">
        <v>1</v>
      </c>
      <c r="G52" s="60">
        <v>4.9228300000000003</v>
      </c>
      <c r="H52" s="60">
        <v>3.09083</v>
      </c>
      <c r="I52" s="60">
        <v>267.82260000000002</v>
      </c>
      <c r="J52" s="60">
        <v>244.63579999999999</v>
      </c>
      <c r="K52" s="60">
        <v>36.404110000000003</v>
      </c>
      <c r="L52" s="60">
        <v>34.950099999999999</v>
      </c>
      <c r="M52" s="60">
        <v>28.398199999999999</v>
      </c>
      <c r="N52" s="60">
        <v>14.504899999999999</v>
      </c>
      <c r="O52" s="60">
        <v>1.9365000000000001</v>
      </c>
      <c r="P52" s="60">
        <v>6.7402699999999998</v>
      </c>
      <c r="Q52" s="60">
        <v>5.1832099999999999</v>
      </c>
      <c r="R52" s="60">
        <v>4.1977200000000003</v>
      </c>
      <c r="S52" s="60"/>
      <c r="T52" s="60"/>
      <c r="U52" s="60">
        <v>13.704470000000001</v>
      </c>
      <c r="V52" s="60">
        <v>6.9609699999999997</v>
      </c>
      <c r="W52" s="60">
        <v>3.08073</v>
      </c>
      <c r="X52" s="60">
        <v>2.6479699999999999</v>
      </c>
      <c r="Y52" s="60">
        <f t="shared" si="28"/>
        <v>356.52982000000003</v>
      </c>
      <c r="Z52" s="60">
        <f t="shared" si="29"/>
        <v>314.63772999999998</v>
      </c>
      <c r="AA52" s="60">
        <f t="shared" si="30"/>
        <v>361.45265000000001</v>
      </c>
      <c r="AB52" s="60">
        <f t="shared" si="31"/>
        <v>317.72856000000002</v>
      </c>
      <c r="AC52" s="60">
        <f t="shared" si="32"/>
        <v>8.0136600000000006E-3</v>
      </c>
      <c r="AD52" s="60">
        <f t="shared" si="33"/>
        <v>2.5908392462675148E-3</v>
      </c>
      <c r="AE52" s="60">
        <f t="shared" si="49"/>
        <v>0.51245839999999998</v>
      </c>
      <c r="AF52" s="60">
        <f t="shared" si="50"/>
        <v>3.2791087028032531E-2</v>
      </c>
      <c r="AG52" s="60">
        <f t="shared" si="51"/>
        <v>7.1354210000000001E-2</v>
      </c>
      <c r="AH52" s="60">
        <f t="shared" si="52"/>
        <v>2.0562806618261093E-3</v>
      </c>
      <c r="AI52" s="60">
        <f t="shared" si="34"/>
        <v>4.2903099999999993E-2</v>
      </c>
      <c r="AJ52" s="60">
        <f t="shared" si="35"/>
        <v>1.9648093286118141E-2</v>
      </c>
      <c r="AK52" s="60">
        <f t="shared" si="36"/>
        <v>8.6767699999999986E-3</v>
      </c>
      <c r="AL52" s="60">
        <f t="shared" si="37"/>
        <v>6.7935566845210033E-3</v>
      </c>
      <c r="AM52" s="60">
        <f t="shared" si="53"/>
        <v>9.3809299999999991E-3</v>
      </c>
      <c r="AN52" s="60">
        <f t="shared" si="54"/>
        <v>1.3936933235830693E-3</v>
      </c>
      <c r="AO52" s="60">
        <f t="shared" si="38"/>
        <v>0</v>
      </c>
      <c r="AP52" s="60">
        <f t="shared" si="39"/>
        <v>0</v>
      </c>
      <c r="AQ52" s="60">
        <f t="shared" si="40"/>
        <v>2.066544E-2</v>
      </c>
      <c r="AR52" s="60">
        <f t="shared" si="41"/>
        <v>9.5367491578629681E-3</v>
      </c>
      <c r="AS52" s="60">
        <f t="shared" si="42"/>
        <v>5.7286999999999998E-3</v>
      </c>
      <c r="AT52" s="60">
        <f t="shared" si="43"/>
        <v>6.1201506125258063E-4</v>
      </c>
      <c r="AU52" s="60">
        <f t="shared" si="44"/>
        <v>0.67116755000000006</v>
      </c>
      <c r="AV52" s="60">
        <f t="shared" si="45"/>
        <v>5.924436183415438E-2</v>
      </c>
      <c r="AW52" s="60">
        <f t="shared" si="46"/>
        <v>0.67918120999999998</v>
      </c>
      <c r="AX52" s="60">
        <f t="shared" si="47"/>
        <v>6.1835201080421814E-2</v>
      </c>
      <c r="AY52" s="60">
        <f>AC52*AY$67</f>
        <v>1.6724508420000003E-2</v>
      </c>
      <c r="AZ52" s="60">
        <f>AD52*AY$67</f>
        <v>5.4070815069603038E-3</v>
      </c>
      <c r="BA52" s="60">
        <f>AE52*BA$67</f>
        <v>0.54679311279999998</v>
      </c>
      <c r="BB52" s="60">
        <f>AF52*BA$67</f>
        <v>3.4988089858910706E-2</v>
      </c>
      <c r="BC52" s="60">
        <f>AG52*BC$67</f>
        <v>0.10788756552000001</v>
      </c>
      <c r="BD52" s="60">
        <f>AH52*BC$67</f>
        <v>3.1090963606810774E-3</v>
      </c>
      <c r="BE52" s="60">
        <f>AI52*BE$67</f>
        <v>7.7954932699999979E-2</v>
      </c>
      <c r="BF52" s="60">
        <f>AJ52*BE$67</f>
        <v>3.570058550087666E-2</v>
      </c>
      <c r="BG52" s="60">
        <f>AK52*BG$67</f>
        <v>1.5765691089999995E-2</v>
      </c>
      <c r="BH52" s="60">
        <f>AL52*BG$67</f>
        <v>1.2343892495774663E-2</v>
      </c>
      <c r="BI52" s="60">
        <f>AM52*BI$67</f>
        <v>1.909957348E-2</v>
      </c>
      <c r="BJ52" s="60">
        <f>AN52*BI$67</f>
        <v>2.8375596068151293E-3</v>
      </c>
      <c r="BK52" s="60">
        <f>AO52*BK$67</f>
        <v>0</v>
      </c>
      <c r="BL52" s="60">
        <f>AP52*BK$67</f>
        <v>0</v>
      </c>
      <c r="BM52" s="60">
        <f>AQ52*BM$67</f>
        <v>4.5546629760000006E-2</v>
      </c>
      <c r="BN52" s="60">
        <f>AR52*BM$67</f>
        <v>2.1018995143929985E-2</v>
      </c>
      <c r="BO52" s="60">
        <f>AS52*BO$67</f>
        <v>1.26260548E-2</v>
      </c>
      <c r="BP52" s="60">
        <f>AT52*BO$67</f>
        <v>1.3488811950006878E-3</v>
      </c>
      <c r="BQ52" s="60">
        <f t="shared" si="48"/>
        <v>0.82567356015000004</v>
      </c>
      <c r="BR52" s="61"/>
      <c r="BS52" s="60">
        <f t="shared" si="27"/>
        <v>0.84239806856999999</v>
      </c>
      <c r="BT52" s="62"/>
    </row>
    <row r="53" spans="1:72" ht="12.75">
      <c r="A53" s="72">
        <v>5</v>
      </c>
      <c r="B53" s="24">
        <v>47</v>
      </c>
      <c r="C53" s="9" t="s">
        <v>56</v>
      </c>
      <c r="D53" s="9" t="s">
        <v>49</v>
      </c>
      <c r="E53" s="5">
        <v>10</v>
      </c>
      <c r="F53" s="9">
        <v>1</v>
      </c>
      <c r="G53" s="60">
        <v>1093.1659999999999</v>
      </c>
      <c r="H53" s="60">
        <v>1079.5350000000001</v>
      </c>
      <c r="I53" s="60">
        <v>953.48339999999996</v>
      </c>
      <c r="J53" s="60">
        <v>930.31690000000003</v>
      </c>
      <c r="K53" s="60">
        <v>28.483509999999999</v>
      </c>
      <c r="L53" s="60">
        <v>28.854790000000001</v>
      </c>
      <c r="M53" s="60">
        <v>15.50977</v>
      </c>
      <c r="N53" s="60">
        <v>19.243259999999999</v>
      </c>
      <c r="O53" s="60">
        <v>13.123760000000001</v>
      </c>
      <c r="P53" s="60">
        <v>13.134679999999999</v>
      </c>
      <c r="Q53" s="60">
        <v>2.23502</v>
      </c>
      <c r="R53" s="60">
        <v>2.0781800000000001</v>
      </c>
      <c r="S53" s="60">
        <v>5.7804599999999997</v>
      </c>
      <c r="T53" s="60">
        <v>5.1587100000000001</v>
      </c>
      <c r="U53" s="60">
        <v>10.242800000000001</v>
      </c>
      <c r="V53" s="60">
        <v>13.24525</v>
      </c>
      <c r="W53" s="60">
        <v>4.8025000000000002</v>
      </c>
      <c r="X53" s="60">
        <v>4.71441</v>
      </c>
      <c r="Y53" s="60">
        <f t="shared" si="28"/>
        <v>1033.66122</v>
      </c>
      <c r="Z53" s="60">
        <f t="shared" si="29"/>
        <v>1016.7461800000001</v>
      </c>
      <c r="AA53" s="60">
        <f t="shared" si="30"/>
        <v>2126.8272199999997</v>
      </c>
      <c r="AB53" s="60">
        <f t="shared" si="31"/>
        <v>2096.2811800000004</v>
      </c>
      <c r="AC53" s="60">
        <f t="shared" si="32"/>
        <v>10.863505000000002</v>
      </c>
      <c r="AD53" s="60">
        <f t="shared" si="33"/>
        <v>9.6385725343537287E-2</v>
      </c>
      <c r="AE53" s="60">
        <f t="shared" si="49"/>
        <v>9.4190014999999985</v>
      </c>
      <c r="AF53" s="60">
        <f t="shared" si="50"/>
        <v>0.16381189246358102</v>
      </c>
      <c r="AG53" s="60">
        <f t="shared" si="51"/>
        <v>0.28669150000000004</v>
      </c>
      <c r="AH53" s="60">
        <f t="shared" si="52"/>
        <v>2.62534605718943E-3</v>
      </c>
      <c r="AI53" s="60">
        <f t="shared" si="34"/>
        <v>0.17376514999999998</v>
      </c>
      <c r="AJ53" s="60">
        <f t="shared" si="35"/>
        <v>2.6399760964921772E-2</v>
      </c>
      <c r="AK53" s="60">
        <f t="shared" si="36"/>
        <v>0.1312922</v>
      </c>
      <c r="AL53" s="60">
        <f t="shared" si="37"/>
        <v>7.7216060505561865E-5</v>
      </c>
      <c r="AM53" s="60">
        <f t="shared" si="53"/>
        <v>2.1566000000000002E-2</v>
      </c>
      <c r="AN53" s="60">
        <f t="shared" si="54"/>
        <v>1.1090262756129801E-3</v>
      </c>
      <c r="AO53" s="60">
        <f t="shared" si="38"/>
        <v>5.4695850000000004E-2</v>
      </c>
      <c r="AP53" s="60">
        <f t="shared" si="39"/>
        <v>4.3964364120273568E-3</v>
      </c>
      <c r="AQ53" s="60">
        <f t="shared" si="40"/>
        <v>0.11744025000000001</v>
      </c>
      <c r="AR53" s="60">
        <f t="shared" si="41"/>
        <v>2.1230527551735521E-2</v>
      </c>
      <c r="AS53" s="60">
        <f t="shared" si="42"/>
        <v>4.7584549999999996E-2</v>
      </c>
      <c r="AT53" s="60">
        <f t="shared" si="43"/>
        <v>6.2289036354723135E-4</v>
      </c>
      <c r="AU53" s="60">
        <f t="shared" si="44"/>
        <v>10.252037</v>
      </c>
      <c r="AV53" s="60">
        <f t="shared" si="45"/>
        <v>0.11960739488041602</v>
      </c>
      <c r="AW53" s="60">
        <f t="shared" si="46"/>
        <v>21.115542000000001</v>
      </c>
      <c r="AX53" s="60">
        <f t="shared" si="47"/>
        <v>0.21599312022395009</v>
      </c>
      <c r="AY53" s="60">
        <f>AC53*AY$67</f>
        <v>22.672134935000006</v>
      </c>
      <c r="AZ53" s="60">
        <f>AD53*AY$67</f>
        <v>0.20115700879196233</v>
      </c>
      <c r="BA53" s="60">
        <f>AE53*BA$67</f>
        <v>10.050074600499999</v>
      </c>
      <c r="BB53" s="60">
        <f>AF53*BA$67</f>
        <v>0.17478728925864095</v>
      </c>
      <c r="BC53" s="60">
        <f>AG53*BC$67</f>
        <v>0.43347754800000005</v>
      </c>
      <c r="BD53" s="60">
        <f>AH53*BC$67</f>
        <v>3.9695232384704179E-3</v>
      </c>
      <c r="BE53" s="60">
        <f>AI53*BE$67</f>
        <v>0.31573127754999997</v>
      </c>
      <c r="BF53" s="60">
        <f>AJ53*BE$67</f>
        <v>4.7968365673262861E-2</v>
      </c>
      <c r="BG53" s="60">
        <f>AK53*BG$67</f>
        <v>0.23855792739999998</v>
      </c>
      <c r="BH53" s="60">
        <f>AL53*BG$67</f>
        <v>1.403015819386059E-4</v>
      </c>
      <c r="BI53" s="60">
        <f>AM53*BI$67</f>
        <v>4.3908376000000006E-2</v>
      </c>
      <c r="BJ53" s="60">
        <f>AN53*BI$67</f>
        <v>2.2579774971480276E-3</v>
      </c>
      <c r="BK53" s="60">
        <f>AO53*BK$67</f>
        <v>0.11136075060000002</v>
      </c>
      <c r="BL53" s="60">
        <f>AP53*BK$67</f>
        <v>8.9511445348876978E-3</v>
      </c>
      <c r="BM53" s="60">
        <f>AQ53*BM$67</f>
        <v>0.25883831100000004</v>
      </c>
      <c r="BN53" s="60">
        <f>AR53*BM$67</f>
        <v>4.6792082724025089E-2</v>
      </c>
      <c r="BO53" s="60">
        <f>AS53*BO$67</f>
        <v>0.1048763482</v>
      </c>
      <c r="BP53" s="60">
        <f>AT53*BO$67</f>
        <v>1.372850361258098E-3</v>
      </c>
      <c r="BQ53" s="60">
        <f t="shared" si="48"/>
        <v>11.556825139249998</v>
      </c>
      <c r="BR53" s="61"/>
      <c r="BS53" s="60">
        <f t="shared" si="27"/>
        <v>34.228960074250004</v>
      </c>
      <c r="BT53" s="62"/>
    </row>
    <row r="54" spans="1:72" ht="12.75">
      <c r="A54" s="72">
        <v>5</v>
      </c>
      <c r="B54" s="24">
        <v>48</v>
      </c>
      <c r="C54" s="9" t="s">
        <v>56</v>
      </c>
      <c r="D54" s="9" t="s">
        <v>57</v>
      </c>
      <c r="E54" s="5">
        <v>2</v>
      </c>
      <c r="F54" s="9">
        <v>1</v>
      </c>
      <c r="G54" s="60">
        <v>3.2454299999999998</v>
      </c>
      <c r="H54" s="60">
        <v>2.0495199999999998</v>
      </c>
      <c r="I54" s="60">
        <v>116.2114</v>
      </c>
      <c r="J54" s="60">
        <v>97.626639999999995</v>
      </c>
      <c r="K54" s="60">
        <v>19.02411</v>
      </c>
      <c r="L54" s="60">
        <v>11.9132</v>
      </c>
      <c r="M54" s="60">
        <v>6.9214599999999997</v>
      </c>
      <c r="N54" s="60">
        <v>5.9117300000000004</v>
      </c>
      <c r="O54" s="60">
        <v>110.80840000000001</v>
      </c>
      <c r="P54" s="60">
        <v>56.269950000000001</v>
      </c>
      <c r="Q54" s="60">
        <v>2.9352299999999998</v>
      </c>
      <c r="R54" s="60">
        <v>1.6199699999999999</v>
      </c>
      <c r="S54" s="60">
        <v>2.1612200000000001</v>
      </c>
      <c r="T54" s="60"/>
      <c r="U54" s="60">
        <v>3.0944799999999999</v>
      </c>
      <c r="V54" s="60">
        <v>2.8062399999999998</v>
      </c>
      <c r="W54" s="60">
        <v>2.7360699999999998</v>
      </c>
      <c r="X54" s="60">
        <v>1.59693</v>
      </c>
      <c r="Y54" s="60">
        <f t="shared" si="28"/>
        <v>263.89236999999997</v>
      </c>
      <c r="Z54" s="60">
        <f t="shared" si="29"/>
        <v>177.74465999999998</v>
      </c>
      <c r="AA54" s="60">
        <f t="shared" si="30"/>
        <v>267.13779999999997</v>
      </c>
      <c r="AB54" s="60">
        <f t="shared" si="31"/>
        <v>179.79417999999998</v>
      </c>
      <c r="AC54" s="60">
        <f t="shared" si="32"/>
        <v>5.2949499999999997E-3</v>
      </c>
      <c r="AD54" s="60">
        <f t="shared" si="33"/>
        <v>1.6912721413776045E-3</v>
      </c>
      <c r="AE54" s="60">
        <f t="shared" si="49"/>
        <v>0.21383803999999998</v>
      </c>
      <c r="AF54" s="60">
        <f t="shared" si="50"/>
        <v>2.6282819645449006E-2</v>
      </c>
      <c r="AG54" s="60">
        <f t="shared" si="51"/>
        <v>3.0937309999999999E-2</v>
      </c>
      <c r="AH54" s="60">
        <f t="shared" si="52"/>
        <v>1.0056345362814469E-2</v>
      </c>
      <c r="AI54" s="60">
        <f t="shared" si="34"/>
        <v>1.283319E-2</v>
      </c>
      <c r="AJ54" s="60">
        <f t="shared" si="35"/>
        <v>1.4279738603349844E-3</v>
      </c>
      <c r="AK54" s="60">
        <f t="shared" si="36"/>
        <v>0.16707834999999999</v>
      </c>
      <c r="AL54" s="60">
        <f t="shared" si="37"/>
        <v>7.712901566080696E-2</v>
      </c>
      <c r="AM54" s="60">
        <f t="shared" si="53"/>
        <v>4.5551999999999988E-3</v>
      </c>
      <c r="AN54" s="60">
        <f t="shared" si="54"/>
        <v>1.8600585300468384E-3</v>
      </c>
      <c r="AO54" s="60">
        <f t="shared" si="38"/>
        <v>4.3224400000000003E-3</v>
      </c>
      <c r="AP54" s="60">
        <f t="shared" si="39"/>
        <v>0</v>
      </c>
      <c r="AQ54" s="60">
        <f t="shared" si="40"/>
        <v>5.9007199999999999E-3</v>
      </c>
      <c r="AR54" s="60">
        <f t="shared" si="41"/>
        <v>4.0763291721842101E-4</v>
      </c>
      <c r="AS54" s="60">
        <f t="shared" si="42"/>
        <v>4.333E-3</v>
      </c>
      <c r="AT54" s="60">
        <f t="shared" si="43"/>
        <v>1.6109872374416852E-3</v>
      </c>
      <c r="AU54" s="60">
        <f t="shared" si="44"/>
        <v>0.44163702999999999</v>
      </c>
      <c r="AV54" s="60">
        <f t="shared" si="45"/>
        <v>0.12183125984938384</v>
      </c>
      <c r="AW54" s="60">
        <f t="shared" si="46"/>
        <v>0.44693197999999995</v>
      </c>
      <c r="AX54" s="60">
        <f t="shared" si="47"/>
        <v>0.12352253199076163</v>
      </c>
      <c r="AY54" s="60">
        <f>AC54*AY$67</f>
        <v>1.1050560650000001E-2</v>
      </c>
      <c r="AZ54" s="60">
        <f>AD54*AY$67</f>
        <v>3.529684959055061E-3</v>
      </c>
      <c r="BA54" s="60">
        <f>AE54*BA$67</f>
        <v>0.22816518867999996</v>
      </c>
      <c r="BB54" s="60">
        <f>AF54*BA$67</f>
        <v>2.8043768561694087E-2</v>
      </c>
      <c r="BC54" s="60">
        <f>AG54*BC$67</f>
        <v>4.6777212719999996E-2</v>
      </c>
      <c r="BD54" s="60">
        <f>AH54*BC$67</f>
        <v>1.5205194188575476E-2</v>
      </c>
      <c r="BE54" s="60">
        <f>AI54*BE$67</f>
        <v>2.3317906229999998E-2</v>
      </c>
      <c r="BF54" s="60">
        <f>AJ54*BE$67</f>
        <v>2.5946285042286665E-3</v>
      </c>
      <c r="BG54" s="60">
        <f>AK54*BG$67</f>
        <v>0.30358136194999996</v>
      </c>
      <c r="BH54" s="60">
        <f>AL54*BG$67</f>
        <v>0.14014342145568623</v>
      </c>
      <c r="BI54" s="60">
        <f>AM54*BI$67</f>
        <v>9.2743871999999977E-3</v>
      </c>
      <c r="BJ54" s="60">
        <f>AN54*BI$67</f>
        <v>3.787079167175363E-3</v>
      </c>
      <c r="BK54" s="60">
        <f>AO54*BK$67</f>
        <v>8.800487840000001E-3</v>
      </c>
      <c r="BL54" s="60">
        <f>AP54*BK$67</f>
        <v>0</v>
      </c>
      <c r="BM54" s="60">
        <f>AQ54*BM$67</f>
        <v>1.300518688E-2</v>
      </c>
      <c r="BN54" s="60">
        <f>AR54*BM$67</f>
        <v>8.984229495494E-4</v>
      </c>
      <c r="BO54" s="60">
        <f>AS54*BO$67</f>
        <v>9.5499320000000006E-3</v>
      </c>
      <c r="BP54" s="60">
        <f>AT54*BO$67</f>
        <v>3.5506158713214742E-3</v>
      </c>
      <c r="BQ54" s="60">
        <f t="shared" si="48"/>
        <v>0.64247166349999985</v>
      </c>
      <c r="BR54" s="61"/>
      <c r="BS54" s="60">
        <f t="shared" si="27"/>
        <v>0.65352222414999983</v>
      </c>
      <c r="BT54" s="62"/>
    </row>
    <row r="55" spans="1:72" ht="12.75">
      <c r="A55" s="9">
        <v>5</v>
      </c>
      <c r="B55" s="24">
        <v>49</v>
      </c>
      <c r="C55" s="9" t="s">
        <v>48</v>
      </c>
      <c r="D55" s="9" t="s">
        <v>49</v>
      </c>
      <c r="E55" s="5">
        <v>10</v>
      </c>
      <c r="F55" s="9">
        <v>1</v>
      </c>
      <c r="G55" s="60">
        <v>686.18586000000005</v>
      </c>
      <c r="H55" s="60">
        <v>666.08217999999999</v>
      </c>
      <c r="I55" s="60">
        <v>570.67115999999999</v>
      </c>
      <c r="J55" s="60">
        <v>580.34864000000005</v>
      </c>
      <c r="K55" s="60">
        <v>27.50994</v>
      </c>
      <c r="L55" s="60">
        <v>27.421669999999999</v>
      </c>
      <c r="M55" s="60"/>
      <c r="N55" s="60"/>
      <c r="O55" s="60">
        <v>34.148910000000001</v>
      </c>
      <c r="P55" s="60">
        <v>34.12594</v>
      </c>
      <c r="Q55" s="60">
        <v>8.7144899999999996</v>
      </c>
      <c r="R55" s="60">
        <v>9.0252199999999991</v>
      </c>
      <c r="S55" s="60">
        <v>10.20086</v>
      </c>
      <c r="T55" s="60">
        <v>10.57349</v>
      </c>
      <c r="U55" s="60"/>
      <c r="V55" s="60">
        <v>4.0721699999999998</v>
      </c>
      <c r="W55" s="60">
        <v>14.02262</v>
      </c>
      <c r="X55" s="60">
        <v>15.417770000000001</v>
      </c>
      <c r="Y55" s="60">
        <f t="shared" si="28"/>
        <v>665.26797999999997</v>
      </c>
      <c r="Z55" s="60">
        <f t="shared" si="29"/>
        <v>680.98490000000004</v>
      </c>
      <c r="AA55" s="60">
        <f t="shared" si="30"/>
        <v>1351.4538399999997</v>
      </c>
      <c r="AB55" s="60">
        <f t="shared" si="31"/>
        <v>1347.0670799999998</v>
      </c>
      <c r="AC55" s="60">
        <f t="shared" si="32"/>
        <v>6.7613401999999994</v>
      </c>
      <c r="AD55" s="60">
        <f t="shared" si="33"/>
        <v>0.14215448454804411</v>
      </c>
      <c r="AE55" s="60">
        <f t="shared" si="49"/>
        <v>5.7550990000000004</v>
      </c>
      <c r="AF55" s="60">
        <f t="shared" si="50"/>
        <v>6.8430117327972328E-2</v>
      </c>
      <c r="AG55" s="60">
        <f t="shared" si="51"/>
        <v>0.27465804999999999</v>
      </c>
      <c r="AH55" s="60">
        <f t="shared" si="52"/>
        <v>6.2416315575337543E-4</v>
      </c>
      <c r="AI55" s="60">
        <f t="shared" si="34"/>
        <v>0</v>
      </c>
      <c r="AJ55" s="60">
        <f t="shared" si="35"/>
        <v>0</v>
      </c>
      <c r="AK55" s="60">
        <f t="shared" si="36"/>
        <v>0.34137424999999999</v>
      </c>
      <c r="AL55" s="60">
        <f t="shared" si="37"/>
        <v>1.6242242763855579E-4</v>
      </c>
      <c r="AM55" s="60">
        <f t="shared" si="53"/>
        <v>8.8698550000000001E-2</v>
      </c>
      <c r="AN55" s="60">
        <f t="shared" si="54"/>
        <v>2.197192901180956E-3</v>
      </c>
      <c r="AO55" s="60">
        <f t="shared" si="38"/>
        <v>0.10387174999999998</v>
      </c>
      <c r="AP55" s="60">
        <f t="shared" si="39"/>
        <v>2.6348919987354254E-3</v>
      </c>
      <c r="AQ55" s="60">
        <f t="shared" si="40"/>
        <v>4.07217E-2</v>
      </c>
      <c r="AR55" s="60">
        <f t="shared" si="41"/>
        <v>0</v>
      </c>
      <c r="AS55" s="60">
        <f t="shared" si="42"/>
        <v>0.14720195</v>
      </c>
      <c r="AT55" s="60">
        <f t="shared" si="43"/>
        <v>9.8652002577241243E-3</v>
      </c>
      <c r="AU55" s="60">
        <f t="shared" si="44"/>
        <v>6.7312643999999997</v>
      </c>
      <c r="AV55" s="60">
        <f t="shared" si="45"/>
        <v>0.11113540711366524</v>
      </c>
      <c r="AW55" s="60">
        <f t="shared" si="46"/>
        <v>13.492604599999996</v>
      </c>
      <c r="AX55" s="60">
        <f t="shared" si="47"/>
        <v>3.1019077434378053E-2</v>
      </c>
      <c r="AY55" s="60">
        <f>AC55*AY$67</f>
        <v>14.1109169974</v>
      </c>
      <c r="AZ55" s="60">
        <f>AD55*AY$67</f>
        <v>0.29667640925176808</v>
      </c>
      <c r="BA55" s="60">
        <f>AE55*BA$67</f>
        <v>6.1406906330000002</v>
      </c>
      <c r="BB55" s="60">
        <f>AF55*BA$67</f>
        <v>7.3014935188946473E-2</v>
      </c>
      <c r="BC55" s="60">
        <f>AG55*BC$67</f>
        <v>0.41528297159999999</v>
      </c>
      <c r="BD55" s="60">
        <f>AH55*BC$67</f>
        <v>9.4373469149910364E-4</v>
      </c>
      <c r="BE55" s="60">
        <f>AI55*BE$67</f>
        <v>0</v>
      </c>
      <c r="BF55" s="60">
        <f>AJ55*BE$67</f>
        <v>0</v>
      </c>
      <c r="BG55" s="60">
        <f>AK55*BG$67</f>
        <v>0.62027701224999998</v>
      </c>
      <c r="BH55" s="60">
        <f>AL55*BG$67</f>
        <v>2.9512155101925585E-4</v>
      </c>
      <c r="BI55" s="60">
        <f>AM55*BI$67</f>
        <v>0.18059024779999999</v>
      </c>
      <c r="BJ55" s="60">
        <f>AN55*BI$67</f>
        <v>4.4734847468044263E-3</v>
      </c>
      <c r="BK55" s="60">
        <f>AO55*BK$67</f>
        <v>0.21148288299999998</v>
      </c>
      <c r="BL55" s="60">
        <f>AP55*BK$67</f>
        <v>5.364640109425326E-3</v>
      </c>
      <c r="BM55" s="60">
        <f>AQ55*BM$67</f>
        <v>8.9750626800000011E-2</v>
      </c>
      <c r="BN55" s="60">
        <f>AR55*BM$67</f>
        <v>0</v>
      </c>
      <c r="BO55" s="60">
        <f>AS55*BO$67</f>
        <v>0.32443309780000001</v>
      </c>
      <c r="BP55" s="60">
        <f>AT55*BO$67</f>
        <v>2.1742901368023971E-2</v>
      </c>
      <c r="BQ55" s="60">
        <f t="shared" si="48"/>
        <v>7.98250747225</v>
      </c>
    </row>
    <row r="56" spans="1:72" ht="12.75">
      <c r="A56" s="24">
        <v>5</v>
      </c>
      <c r="B56" s="24">
        <v>50</v>
      </c>
      <c r="C56" s="9" t="s">
        <v>48</v>
      </c>
      <c r="D56" s="9" t="s">
        <v>57</v>
      </c>
      <c r="E56" s="5">
        <v>2</v>
      </c>
      <c r="F56" s="9">
        <v>2</v>
      </c>
      <c r="G56" s="60"/>
      <c r="H56" s="60"/>
      <c r="I56" s="60">
        <v>1759.8253</v>
      </c>
      <c r="J56" s="60">
        <v>1783.3145</v>
      </c>
      <c r="K56" s="60">
        <v>1084.7447</v>
      </c>
      <c r="L56" s="60">
        <v>1090.1856</v>
      </c>
      <c r="M56" s="60">
        <v>192.09351000000001</v>
      </c>
      <c r="N56" s="60">
        <v>194.01748000000001</v>
      </c>
      <c r="O56" s="60">
        <v>195.4796</v>
      </c>
      <c r="P56" s="60">
        <v>196.30070000000001</v>
      </c>
      <c r="Q56" s="60">
        <v>445.45328999999998</v>
      </c>
      <c r="R56" s="60">
        <v>450.52039000000002</v>
      </c>
      <c r="S56" s="60">
        <v>145.46975</v>
      </c>
      <c r="T56" s="60">
        <v>136.0882</v>
      </c>
      <c r="U56" s="60">
        <v>10.35819</v>
      </c>
      <c r="V56" s="60">
        <v>10.529170000000001</v>
      </c>
      <c r="W56" s="60">
        <v>66.537019999999998</v>
      </c>
      <c r="X56" s="60">
        <v>65.639529999999993</v>
      </c>
      <c r="Y56" s="60">
        <f t="shared" si="28"/>
        <v>3899.9613600000002</v>
      </c>
      <c r="Z56" s="60">
        <f t="shared" si="29"/>
        <v>3926.5955700000004</v>
      </c>
      <c r="AA56" s="60">
        <f t="shared" si="30"/>
        <v>3899.9613600000002</v>
      </c>
      <c r="AB56" s="60">
        <f t="shared" si="31"/>
        <v>3926.5955700000004</v>
      </c>
      <c r="AC56" s="60">
        <f t="shared" si="32"/>
        <v>0</v>
      </c>
      <c r="AD56" s="60">
        <f t="shared" si="33"/>
        <v>0</v>
      </c>
      <c r="AE56" s="60">
        <f t="shared" si="49"/>
        <v>7.0862796000000001</v>
      </c>
      <c r="AF56" s="60">
        <f t="shared" si="50"/>
        <v>6.6437490418588152E-2</v>
      </c>
      <c r="AG56" s="60">
        <f t="shared" si="51"/>
        <v>4.3498606000000004</v>
      </c>
      <c r="AH56" s="60">
        <f t="shared" si="52"/>
        <v>1.5389189143031704E-2</v>
      </c>
      <c r="AI56" s="60">
        <f t="shared" si="34"/>
        <v>0.77222198000000009</v>
      </c>
      <c r="AJ56" s="60">
        <f t="shared" si="35"/>
        <v>5.4418089351979193E-3</v>
      </c>
      <c r="AK56" s="60">
        <f t="shared" si="36"/>
        <v>0.78356060000000005</v>
      </c>
      <c r="AL56" s="60">
        <f t="shared" si="37"/>
        <v>2.3224215121291003E-3</v>
      </c>
      <c r="AM56" s="60">
        <f t="shared" si="53"/>
        <v>1.7919473600000002</v>
      </c>
      <c r="AN56" s="60">
        <f t="shared" si="54"/>
        <v>1.433192308380153E-2</v>
      </c>
      <c r="AO56" s="60">
        <f t="shared" si="38"/>
        <v>0.5631159</v>
      </c>
      <c r="AP56" s="60">
        <f t="shared" si="39"/>
        <v>2.6535030492162635E-2</v>
      </c>
      <c r="AQ56" s="60">
        <f t="shared" si="40"/>
        <v>4.1774720000000001E-2</v>
      </c>
      <c r="AR56" s="60">
        <f t="shared" si="41"/>
        <v>4.8360446978910399E-4</v>
      </c>
      <c r="AS56" s="60">
        <f t="shared" si="42"/>
        <v>0.26435310000000001</v>
      </c>
      <c r="AT56" s="60">
        <f t="shared" si="43"/>
        <v>2.5384850601884714E-3</v>
      </c>
      <c r="AU56" s="60">
        <f t="shared" si="44"/>
        <v>15.653113860000001</v>
      </c>
      <c r="AV56" s="60">
        <f t="shared" si="45"/>
        <v>7.5332922010186695E-2</v>
      </c>
      <c r="AW56" s="60">
        <f t="shared" si="46"/>
        <v>15.653113860000001</v>
      </c>
      <c r="AX56" s="60">
        <f t="shared" si="47"/>
        <v>7.5332922010186695E-2</v>
      </c>
      <c r="AY56" s="60">
        <f>AC56*AY$67</f>
        <v>0</v>
      </c>
      <c r="AZ56" s="60">
        <f>AD56*AY$67</f>
        <v>0</v>
      </c>
      <c r="BA56" s="60">
        <f>AE56*BA$67</f>
        <v>7.5610603331999995</v>
      </c>
      <c r="BB56" s="60">
        <f>AF56*BA$67</f>
        <v>7.088880227663355E-2</v>
      </c>
      <c r="BC56" s="60">
        <f>AG56*BC$67</f>
        <v>6.5769892272000003</v>
      </c>
      <c r="BD56" s="60">
        <f>AH56*BC$67</f>
        <v>2.3268453984263936E-2</v>
      </c>
      <c r="BE56" s="60">
        <f>AI56*BE$67</f>
        <v>1.4031273376600002</v>
      </c>
      <c r="BF56" s="60">
        <f>AJ56*BE$67</f>
        <v>9.8877668352546199E-3</v>
      </c>
      <c r="BG56" s="60">
        <f>AK56*BG$67</f>
        <v>1.4237296102000001</v>
      </c>
      <c r="BH56" s="60">
        <f>AL56*BG$67</f>
        <v>4.2198398875385752E-3</v>
      </c>
      <c r="BI56" s="60">
        <f>AM56*BI$67</f>
        <v>3.6484048249600005</v>
      </c>
      <c r="BJ56" s="60">
        <f>AN56*BI$67</f>
        <v>2.9179795398619916E-2</v>
      </c>
      <c r="BK56" s="60">
        <f>AO56*BK$67</f>
        <v>1.1465039724000001</v>
      </c>
      <c r="BL56" s="60">
        <f>AP56*BK$67</f>
        <v>5.4025322082043123E-2</v>
      </c>
      <c r="BM56" s="60">
        <f>AQ56*BM$67</f>
        <v>9.2071482880000013E-2</v>
      </c>
      <c r="BN56" s="60">
        <f>AR56*BM$67</f>
        <v>1.0658642514151852E-3</v>
      </c>
      <c r="BO56" s="60">
        <f>AS56*BO$67</f>
        <v>0.58263423240000012</v>
      </c>
      <c r="BP56" s="60">
        <f>AT56*BO$67</f>
        <v>5.5948210726553919E-3</v>
      </c>
      <c r="BQ56" s="60">
        <f t="shared" si="48"/>
        <v>22.434521020900004</v>
      </c>
    </row>
    <row r="57" spans="1:72" ht="12.75">
      <c r="A57" s="24">
        <v>5</v>
      </c>
      <c r="B57" s="24">
        <v>51</v>
      </c>
      <c r="C57" s="9" t="s">
        <v>51</v>
      </c>
      <c r="D57" s="9" t="s">
        <v>49</v>
      </c>
      <c r="E57" s="5">
        <v>10</v>
      </c>
      <c r="F57" s="9">
        <v>1</v>
      </c>
      <c r="G57" s="60">
        <v>868.18597999999997</v>
      </c>
      <c r="H57" s="60">
        <v>861.49638000000004</v>
      </c>
      <c r="I57" s="60">
        <v>813.29468999999995</v>
      </c>
      <c r="J57" s="60">
        <v>832.15139999999997</v>
      </c>
      <c r="K57" s="60">
        <v>40.290170000000003</v>
      </c>
      <c r="L57" s="60">
        <v>42.095480000000002</v>
      </c>
      <c r="M57" s="60"/>
      <c r="N57" s="60"/>
      <c r="O57" s="60">
        <v>36.650620000000004</v>
      </c>
      <c r="P57" s="60">
        <v>37.08672</v>
      </c>
      <c r="Q57" s="60">
        <v>8.1143900000000002</v>
      </c>
      <c r="R57" s="60">
        <v>9.6129300000000004</v>
      </c>
      <c r="S57" s="60">
        <v>13.159800000000001</v>
      </c>
      <c r="T57" s="60">
        <v>13.723129999999999</v>
      </c>
      <c r="U57" s="60"/>
      <c r="V57" s="60"/>
      <c r="W57" s="60">
        <v>29.729959999999998</v>
      </c>
      <c r="X57" s="60">
        <v>30.09712</v>
      </c>
      <c r="Y57" s="60">
        <f t="shared" si="28"/>
        <v>941.23962999999992</v>
      </c>
      <c r="Z57" s="60">
        <f t="shared" si="29"/>
        <v>964.76677999999993</v>
      </c>
      <c r="AA57" s="60">
        <f t="shared" si="30"/>
        <v>1809.4256099999998</v>
      </c>
      <c r="AB57" s="60">
        <f t="shared" si="31"/>
        <v>1826.26316</v>
      </c>
      <c r="AC57" s="60">
        <f t="shared" si="32"/>
        <v>8.6484117999999999</v>
      </c>
      <c r="AD57" s="60">
        <f t="shared" si="33"/>
        <v>4.7302615234254775E-2</v>
      </c>
      <c r="AE57" s="60">
        <f t="shared" si="49"/>
        <v>8.2272304499999986</v>
      </c>
      <c r="AF57" s="60">
        <f t="shared" si="50"/>
        <v>0.13333707511868198</v>
      </c>
      <c r="AG57" s="60">
        <f t="shared" si="51"/>
        <v>0.41192825</v>
      </c>
      <c r="AH57" s="60">
        <f t="shared" si="52"/>
        <v>1.2765469431438851E-2</v>
      </c>
      <c r="AI57" s="60">
        <f t="shared" si="34"/>
        <v>0</v>
      </c>
      <c r="AJ57" s="60">
        <f t="shared" si="35"/>
        <v>0</v>
      </c>
      <c r="AK57" s="60">
        <f t="shared" si="36"/>
        <v>0.36868670000000003</v>
      </c>
      <c r="AL57" s="60">
        <f t="shared" si="37"/>
        <v>3.0836926727545065E-3</v>
      </c>
      <c r="AM57" s="60">
        <f t="shared" si="53"/>
        <v>8.8636599999999982E-2</v>
      </c>
      <c r="AN57" s="60">
        <f t="shared" si="54"/>
        <v>1.059627795879289E-2</v>
      </c>
      <c r="AO57" s="60">
        <f t="shared" si="38"/>
        <v>0.13441465</v>
      </c>
      <c r="AP57" s="60">
        <f t="shared" si="39"/>
        <v>3.9833446304581698E-3</v>
      </c>
      <c r="AQ57" s="60">
        <f t="shared" si="40"/>
        <v>0</v>
      </c>
      <c r="AR57" s="60">
        <f t="shared" si="41"/>
        <v>0</v>
      </c>
      <c r="AS57" s="60">
        <f t="shared" si="42"/>
        <v>0.2991354</v>
      </c>
      <c r="AT57" s="60">
        <f t="shared" si="43"/>
        <v>2.596213257804542E-3</v>
      </c>
      <c r="AU57" s="60">
        <f t="shared" si="44"/>
        <v>9.5300320499999991</v>
      </c>
      <c r="AV57" s="60">
        <f t="shared" si="45"/>
        <v>0.16636207306993087</v>
      </c>
      <c r="AW57" s="60">
        <f t="shared" si="46"/>
        <v>18.178443850000001</v>
      </c>
      <c r="AX57" s="60">
        <f t="shared" si="47"/>
        <v>0.1190594578356769</v>
      </c>
      <c r="AY57" s="60">
        <f>AC57*AY$67</f>
        <v>18.049235426600003</v>
      </c>
      <c r="AZ57" s="60">
        <f>AD57*AY$67</f>
        <v>9.8720557993889721E-2</v>
      </c>
      <c r="BA57" s="60">
        <f>AE57*BA$67</f>
        <v>8.7784548901499981</v>
      </c>
      <c r="BB57" s="60">
        <f>AF57*BA$67</f>
        <v>0.14227065915163367</v>
      </c>
      <c r="BC57" s="60">
        <f>AG57*BC$67</f>
        <v>0.62283551400000003</v>
      </c>
      <c r="BD57" s="60">
        <f>AH57*BC$67</f>
        <v>1.9301389780335545E-2</v>
      </c>
      <c r="BE57" s="60">
        <f>AI57*BE$67</f>
        <v>0</v>
      </c>
      <c r="BF57" s="60">
        <f>AJ57*BE$67</f>
        <v>0</v>
      </c>
      <c r="BG57" s="60">
        <f>AK57*BG$67</f>
        <v>0.66990373390000002</v>
      </c>
      <c r="BH57" s="60">
        <f>AL57*BG$67</f>
        <v>5.6030695863949383E-3</v>
      </c>
      <c r="BI57" s="60">
        <f>AM57*BI$67</f>
        <v>0.18046411759999997</v>
      </c>
      <c r="BJ57" s="60">
        <f>AN57*BI$67</f>
        <v>2.1574021924102325E-2</v>
      </c>
      <c r="BK57" s="60">
        <f>AO57*BK$67</f>
        <v>0.27366822740000002</v>
      </c>
      <c r="BL57" s="60">
        <f>AP57*BK$67</f>
        <v>8.110089667612834E-3</v>
      </c>
      <c r="BM57" s="60">
        <f>AQ57*BM$67</f>
        <v>0</v>
      </c>
      <c r="BN57" s="60">
        <f>AR57*BM$67</f>
        <v>0</v>
      </c>
      <c r="BO57" s="60">
        <f>AS57*BO$67</f>
        <v>0.65929442160000007</v>
      </c>
      <c r="BP57" s="60">
        <f>AT57*BO$67</f>
        <v>5.7220540202012112E-3</v>
      </c>
      <c r="BQ57" s="60">
        <f t="shared" si="48"/>
        <v>11.184620904649998</v>
      </c>
    </row>
    <row r="58" spans="1:72" ht="12.75">
      <c r="A58" s="24">
        <v>5</v>
      </c>
      <c r="B58" s="24">
        <v>52</v>
      </c>
      <c r="C58" s="9" t="s">
        <v>51</v>
      </c>
      <c r="D58" s="9" t="s">
        <v>57</v>
      </c>
      <c r="E58" s="5">
        <v>2</v>
      </c>
      <c r="F58" s="9">
        <v>1</v>
      </c>
      <c r="G58" s="60"/>
      <c r="H58" s="60"/>
      <c r="I58" s="60">
        <v>400.38549999999998</v>
      </c>
      <c r="J58" s="60">
        <v>397.29725000000002</v>
      </c>
      <c r="K58" s="60">
        <v>1376.4791</v>
      </c>
      <c r="L58" s="60">
        <v>1384.5253</v>
      </c>
      <c r="M58" s="60">
        <v>266.96274</v>
      </c>
      <c r="N58" s="60">
        <v>266.50018</v>
      </c>
      <c r="O58" s="60">
        <v>4.7366299999999999</v>
      </c>
      <c r="P58" s="60">
        <v>4.2325400000000002</v>
      </c>
      <c r="Q58" s="60">
        <v>94.109570000000005</v>
      </c>
      <c r="R58" s="60">
        <v>94.06671</v>
      </c>
      <c r="S58" s="60">
        <v>18.745039999999999</v>
      </c>
      <c r="T58" s="60">
        <v>18.714510000000001</v>
      </c>
      <c r="U58" s="60">
        <v>17.474430000000002</v>
      </c>
      <c r="V58" s="60">
        <v>18.18159</v>
      </c>
      <c r="W58" s="60">
        <v>3.9365000000000001</v>
      </c>
      <c r="X58" s="60">
        <v>8.7023899999999994</v>
      </c>
      <c r="Y58" s="60">
        <f t="shared" si="28"/>
        <v>2182.8295099999996</v>
      </c>
      <c r="Z58" s="60">
        <f t="shared" si="29"/>
        <v>2192.2204699999998</v>
      </c>
      <c r="AA58" s="60">
        <f t="shared" si="30"/>
        <v>2182.8295099999996</v>
      </c>
      <c r="AB58" s="60">
        <f t="shared" si="31"/>
        <v>2192.2204699999998</v>
      </c>
      <c r="AC58" s="60">
        <f t="shared" si="32"/>
        <v>0</v>
      </c>
      <c r="AD58" s="60">
        <f t="shared" si="33"/>
        <v>0</v>
      </c>
      <c r="AE58" s="60">
        <f t="shared" si="49"/>
        <v>0.79768275</v>
      </c>
      <c r="AF58" s="60">
        <f t="shared" si="50"/>
        <v>4.3674450339986539E-3</v>
      </c>
      <c r="AG58" s="60">
        <f t="shared" si="51"/>
        <v>2.7610044</v>
      </c>
      <c r="AH58" s="60">
        <f t="shared" si="52"/>
        <v>1.1379045165566396E-2</v>
      </c>
      <c r="AI58" s="60">
        <f t="shared" si="34"/>
        <v>0.53346291999999995</v>
      </c>
      <c r="AJ58" s="60">
        <f t="shared" si="35"/>
        <v>6.5415862541129367E-4</v>
      </c>
      <c r="AK58" s="60">
        <f t="shared" si="36"/>
        <v>8.9691700000000003E-3</v>
      </c>
      <c r="AL58" s="60">
        <f t="shared" si="37"/>
        <v>7.1289091465665303E-4</v>
      </c>
      <c r="AM58" s="60">
        <f t="shared" si="53"/>
        <v>0.18817628000000003</v>
      </c>
      <c r="AN58" s="60">
        <f t="shared" si="54"/>
        <v>6.06131932833173E-5</v>
      </c>
      <c r="AO58" s="60">
        <f t="shared" si="38"/>
        <v>3.7459550000000001E-2</v>
      </c>
      <c r="AP58" s="60">
        <f t="shared" si="39"/>
        <v>4.3175940059248949E-5</v>
      </c>
      <c r="AQ58" s="60">
        <f t="shared" si="40"/>
        <v>3.5656019999999997E-2</v>
      </c>
      <c r="AR58" s="60">
        <f t="shared" si="41"/>
        <v>1.0000752627677555E-3</v>
      </c>
      <c r="AS58" s="60">
        <f t="shared" si="42"/>
        <v>1.263889E-2</v>
      </c>
      <c r="AT58" s="60">
        <f t="shared" si="43"/>
        <v>6.7399862747783033E-3</v>
      </c>
      <c r="AU58" s="60">
        <f t="shared" si="44"/>
        <v>4.37504998</v>
      </c>
      <c r="AV58" s="60">
        <f t="shared" si="45"/>
        <v>1.3280822995703491E-2</v>
      </c>
      <c r="AW58" s="60">
        <f t="shared" si="46"/>
        <v>4.37504998</v>
      </c>
      <c r="AX58" s="60">
        <f t="shared" si="47"/>
        <v>1.3280822995703491E-2</v>
      </c>
      <c r="AY58" s="60">
        <f>AC58*AY$67</f>
        <v>0</v>
      </c>
      <c r="AZ58" s="60">
        <f>AD58*AY$67</f>
        <v>0</v>
      </c>
      <c r="BA58" s="60">
        <f>AE58*BA$67</f>
        <v>0.85112749425000001</v>
      </c>
      <c r="BB58" s="60">
        <f>AF58*BA$67</f>
        <v>4.6600638512765639E-3</v>
      </c>
      <c r="BC58" s="60">
        <f>AG58*BC$67</f>
        <v>4.1746386527999997</v>
      </c>
      <c r="BD58" s="60">
        <f>AH58*BC$67</f>
        <v>1.7205116290336393E-2</v>
      </c>
      <c r="BE58" s="60">
        <f>AI58*BE$67</f>
        <v>0.96930212563999985</v>
      </c>
      <c r="BF58" s="60">
        <f>AJ58*BE$67</f>
        <v>1.1886062223723205E-3</v>
      </c>
      <c r="BG58" s="60">
        <f>AK58*BG$67</f>
        <v>1.6296981889999999E-2</v>
      </c>
      <c r="BH58" s="60">
        <f>AL58*BG$67</f>
        <v>1.2953227919311385E-3</v>
      </c>
      <c r="BI58" s="60">
        <f>AM58*BI$67</f>
        <v>0.38312690608000005</v>
      </c>
      <c r="BJ58" s="60">
        <f>AN58*BI$67</f>
        <v>1.2340846152483404E-4</v>
      </c>
      <c r="BK58" s="60">
        <f>AO58*BK$67</f>
        <v>7.6267643800000007E-2</v>
      </c>
      <c r="BL58" s="60">
        <f>AP58*BK$67</f>
        <v>8.7906213960630864E-5</v>
      </c>
      <c r="BM58" s="60">
        <f>AQ58*BM$67</f>
        <v>7.8585868079999996E-2</v>
      </c>
      <c r="BN58" s="60">
        <f>AR58*BM$67</f>
        <v>2.2041658791401332E-3</v>
      </c>
      <c r="BO58" s="60">
        <f>AS58*BO$67</f>
        <v>2.7856113560000003E-2</v>
      </c>
      <c r="BP58" s="60">
        <f>AT58*BO$67</f>
        <v>1.4854929749611381E-2</v>
      </c>
      <c r="BQ58" s="60">
        <f t="shared" si="48"/>
        <v>6.5772017860999998</v>
      </c>
    </row>
    <row r="59" spans="1:72" ht="12.75">
      <c r="A59" s="24">
        <v>5</v>
      </c>
      <c r="B59" s="24">
        <v>53</v>
      </c>
      <c r="C59" s="9" t="s">
        <v>52</v>
      </c>
      <c r="D59" s="9" t="s">
        <v>53</v>
      </c>
      <c r="E59" s="5">
        <v>10</v>
      </c>
      <c r="F59" s="9">
        <v>2</v>
      </c>
      <c r="G59" s="60">
        <v>524.11620000000005</v>
      </c>
      <c r="H59" s="60">
        <v>509.66559999999998</v>
      </c>
      <c r="I59" s="60">
        <v>366.29180000000002</v>
      </c>
      <c r="J59" s="60">
        <v>367.83580000000001</v>
      </c>
      <c r="K59" s="60">
        <v>30.740919999999999</v>
      </c>
      <c r="L59" s="60">
        <v>25.072340000000001</v>
      </c>
      <c r="M59" s="60">
        <v>2.3081200000000002</v>
      </c>
      <c r="N59" s="60"/>
      <c r="O59" s="60">
        <v>27.418040000000001</v>
      </c>
      <c r="P59" s="60">
        <v>30.030339999999999</v>
      </c>
      <c r="Q59" s="60">
        <v>8.5541900000000002</v>
      </c>
      <c r="R59" s="60">
        <v>8.5900700000000008</v>
      </c>
      <c r="S59" s="60">
        <v>10.82898</v>
      </c>
      <c r="T59" s="60">
        <v>10.95261</v>
      </c>
      <c r="U59" s="60">
        <v>4.1081200000000004</v>
      </c>
      <c r="V59" s="60">
        <v>3.7029899999999998</v>
      </c>
      <c r="W59" s="60">
        <v>12.729609999999999</v>
      </c>
      <c r="X59" s="60">
        <v>12.781090000000001</v>
      </c>
      <c r="Y59" s="60">
        <f t="shared" si="28"/>
        <v>462.97978000000001</v>
      </c>
      <c r="Z59" s="60">
        <f t="shared" si="29"/>
        <v>458.96524000000005</v>
      </c>
      <c r="AA59" s="60">
        <f t="shared" si="30"/>
        <v>987.09598000000005</v>
      </c>
      <c r="AB59" s="60">
        <f t="shared" si="31"/>
        <v>968.63084000000003</v>
      </c>
      <c r="AC59" s="60">
        <f t="shared" si="32"/>
        <v>10.337817999999999</v>
      </c>
      <c r="AD59" s="60">
        <f t="shared" si="33"/>
        <v>0.20436234504428741</v>
      </c>
      <c r="AE59" s="60">
        <f t="shared" si="49"/>
        <v>7.3412759999999997</v>
      </c>
      <c r="AF59" s="60">
        <f t="shared" si="50"/>
        <v>2.183545740304034E-2</v>
      </c>
      <c r="AG59" s="60">
        <f t="shared" si="51"/>
        <v>0.55813259999999998</v>
      </c>
      <c r="AH59" s="60">
        <f t="shared" si="52"/>
        <v>8.0165827153968389E-2</v>
      </c>
      <c r="AI59" s="60">
        <f t="shared" si="34"/>
        <v>4.6162400000000006E-2</v>
      </c>
      <c r="AJ59" s="60">
        <f t="shared" si="35"/>
        <v>0</v>
      </c>
      <c r="AK59" s="60">
        <f t="shared" si="36"/>
        <v>0.57448379999999999</v>
      </c>
      <c r="AL59" s="60">
        <f t="shared" si="37"/>
        <v>3.6943500889872326E-2</v>
      </c>
      <c r="AM59" s="60">
        <f t="shared" si="53"/>
        <v>0.17144260000000003</v>
      </c>
      <c r="AN59" s="60">
        <f t="shared" si="54"/>
        <v>5.0741982617947472E-4</v>
      </c>
      <c r="AO59" s="60">
        <f t="shared" si="38"/>
        <v>0.21781590000000001</v>
      </c>
      <c r="AP59" s="60">
        <f t="shared" si="39"/>
        <v>1.7483922271618623E-3</v>
      </c>
      <c r="AQ59" s="60">
        <f t="shared" si="40"/>
        <v>7.8111100000000003E-2</v>
      </c>
      <c r="AR59" s="60">
        <f t="shared" si="41"/>
        <v>5.729403405242129E-3</v>
      </c>
      <c r="AS59" s="60">
        <f t="shared" si="42"/>
        <v>0.25510699999999997</v>
      </c>
      <c r="AT59" s="60">
        <f t="shared" si="43"/>
        <v>7.2803714190969098E-4</v>
      </c>
      <c r="AU59" s="60">
        <f t="shared" si="44"/>
        <v>9.2194502000000007</v>
      </c>
      <c r="AV59" s="60">
        <f t="shared" si="45"/>
        <v>5.6774169146892206E-2</v>
      </c>
      <c r="AW59" s="60">
        <f t="shared" si="46"/>
        <v>19.557268200000003</v>
      </c>
      <c r="AX59" s="60">
        <f t="shared" si="47"/>
        <v>0.26113651419117961</v>
      </c>
      <c r="AY59" s="60">
        <f>AC59*AY$67</f>
        <v>21.575026166000001</v>
      </c>
      <c r="AZ59" s="60">
        <f>AD59*AY$67</f>
        <v>0.42650421410742784</v>
      </c>
      <c r="BA59" s="60">
        <f>AE59*BA$67</f>
        <v>7.8331414919999993</v>
      </c>
      <c r="BB59" s="60">
        <f>AF59*BA$67</f>
        <v>2.329843304904404E-2</v>
      </c>
      <c r="BC59" s="60">
        <f>AG59*BC$67</f>
        <v>0.84389649119999999</v>
      </c>
      <c r="BD59" s="60">
        <f>AH59*BC$67</f>
        <v>0.1212107306568002</v>
      </c>
      <c r="BE59" s="60">
        <f>AI59*BE$67</f>
        <v>8.3877080800000003E-2</v>
      </c>
      <c r="BF59" s="60">
        <f>AJ59*BE$67</f>
        <v>0</v>
      </c>
      <c r="BG59" s="60">
        <f>AK59*BG$67</f>
        <v>1.0438370645999999</v>
      </c>
      <c r="BH59" s="60">
        <f>AL59*BG$67</f>
        <v>6.7126341116898011E-2</v>
      </c>
      <c r="BI59" s="60">
        <f>AM59*BI$67</f>
        <v>0.34905713360000007</v>
      </c>
      <c r="BJ59" s="60">
        <f>AN59*BI$67</f>
        <v>1.0331067661014106E-3</v>
      </c>
      <c r="BK59" s="60">
        <f>AO59*BK$67</f>
        <v>0.4434731724</v>
      </c>
      <c r="BL59" s="60">
        <f>AP59*BK$67</f>
        <v>3.5597265745015518E-3</v>
      </c>
      <c r="BM59" s="60">
        <f>AQ59*BM$67</f>
        <v>0.17215686440000003</v>
      </c>
      <c r="BN59" s="60">
        <f>AR59*BM$67</f>
        <v>1.2627605105153653E-2</v>
      </c>
      <c r="BO59" s="60">
        <f>AS59*BO$67</f>
        <v>0.56225582799999996</v>
      </c>
      <c r="BP59" s="60">
        <f>AT59*BO$67</f>
        <v>1.604593860768959E-3</v>
      </c>
      <c r="BQ59" s="60">
        <f t="shared" si="48"/>
        <v>11.331695127</v>
      </c>
    </row>
    <row r="60" spans="1:72" ht="12.75">
      <c r="A60" s="24">
        <v>5</v>
      </c>
      <c r="B60" s="24">
        <v>54</v>
      </c>
      <c r="C60" s="9" t="s">
        <v>52</v>
      </c>
      <c r="D60" s="9" t="s">
        <v>57</v>
      </c>
      <c r="E60" s="5">
        <v>2</v>
      </c>
      <c r="F60" s="9">
        <v>2</v>
      </c>
      <c r="G60" s="60">
        <v>2.3730899999999999</v>
      </c>
      <c r="H60" s="60"/>
      <c r="I60" s="60">
        <v>280.59989999999999</v>
      </c>
      <c r="J60" s="60">
        <v>274.94470000000001</v>
      </c>
      <c r="K60" s="60">
        <v>20.47261</v>
      </c>
      <c r="L60" s="60">
        <v>19.654060000000001</v>
      </c>
      <c r="M60" s="60">
        <v>5.3718199999999996</v>
      </c>
      <c r="N60" s="60">
        <v>5.2848199999999999</v>
      </c>
      <c r="O60" s="60">
        <v>7.3174900000000003</v>
      </c>
      <c r="P60" s="60">
        <v>7.4154600000000004</v>
      </c>
      <c r="Q60" s="60">
        <v>15.74427</v>
      </c>
      <c r="R60" s="60">
        <v>14.4145</v>
      </c>
      <c r="S60" s="60">
        <v>24.938369999999999</v>
      </c>
      <c r="T60" s="60">
        <v>21.132490000000001</v>
      </c>
      <c r="U60" s="60">
        <v>3.9517699999999998</v>
      </c>
      <c r="V60" s="60">
        <v>3.9146299999999998</v>
      </c>
      <c r="W60" s="60">
        <v>4.1735800000000003</v>
      </c>
      <c r="X60" s="60">
        <v>3.73766</v>
      </c>
      <c r="Y60" s="60">
        <f t="shared" si="28"/>
        <v>362.56981000000002</v>
      </c>
      <c r="Z60" s="60">
        <f t="shared" si="29"/>
        <v>350.49832000000004</v>
      </c>
      <c r="AA60" s="60">
        <f t="shared" si="30"/>
        <v>364.94290000000007</v>
      </c>
      <c r="AB60" s="60">
        <f t="shared" si="31"/>
        <v>350.49832000000004</v>
      </c>
      <c r="AC60" s="60">
        <f t="shared" si="32"/>
        <v>9.49236E-3</v>
      </c>
      <c r="AD60" s="60">
        <f t="shared" si="33"/>
        <v>0</v>
      </c>
      <c r="AE60" s="60">
        <f t="shared" si="49"/>
        <v>1.1110891999999999</v>
      </c>
      <c r="AF60" s="60">
        <f t="shared" si="50"/>
        <v>1.5995321075864596E-2</v>
      </c>
      <c r="AG60" s="60">
        <f t="shared" si="51"/>
        <v>8.0253340000000006E-2</v>
      </c>
      <c r="AH60" s="60">
        <f t="shared" si="52"/>
        <v>2.3152090229609894E-3</v>
      </c>
      <c r="AI60" s="60">
        <f t="shared" si="34"/>
        <v>2.131328E-2</v>
      </c>
      <c r="AJ60" s="60">
        <f t="shared" si="35"/>
        <v>2.4607315985291782E-4</v>
      </c>
      <c r="AK60" s="60">
        <f t="shared" si="36"/>
        <v>2.94659E-2</v>
      </c>
      <c r="AL60" s="60">
        <f t="shared" si="37"/>
        <v>2.7710100541138453E-4</v>
      </c>
      <c r="AM60" s="60">
        <f t="shared" si="53"/>
        <v>6.0317540000000003E-2</v>
      </c>
      <c r="AN60" s="60">
        <f t="shared" si="54"/>
        <v>3.7611575376737408E-3</v>
      </c>
      <c r="AO60" s="60">
        <f t="shared" si="38"/>
        <v>9.2141719999999996E-2</v>
      </c>
      <c r="AP60" s="60">
        <f t="shared" si="39"/>
        <v>1.0764654225529025E-2</v>
      </c>
      <c r="AQ60" s="60">
        <f t="shared" si="40"/>
        <v>1.5732799999999998E-2</v>
      </c>
      <c r="AR60" s="60">
        <f t="shared" si="41"/>
        <v>1.0504778341307336E-4</v>
      </c>
      <c r="AS60" s="60">
        <f t="shared" si="42"/>
        <v>1.582248E-2</v>
      </c>
      <c r="AT60" s="60">
        <f t="shared" si="43"/>
        <v>1.23296795221936E-3</v>
      </c>
      <c r="AU60" s="60">
        <f t="shared" si="44"/>
        <v>1.4261362600000003</v>
      </c>
      <c r="AV60" s="60">
        <f t="shared" si="45"/>
        <v>3.4143329752102339E-2</v>
      </c>
      <c r="AW60" s="60">
        <f t="shared" si="46"/>
        <v>1.4308824400000004</v>
      </c>
      <c r="AX60" s="60">
        <f t="shared" si="47"/>
        <v>4.0855441877566408E-2</v>
      </c>
      <c r="AY60" s="60">
        <f>AC60*AY$67</f>
        <v>1.9810555320000003E-2</v>
      </c>
      <c r="AZ60" s="60">
        <f>AD60*AY$67</f>
        <v>0</v>
      </c>
      <c r="BA60" s="60">
        <f>AE60*BA$67</f>
        <v>1.1855321763999997</v>
      </c>
      <c r="BB60" s="60">
        <f>AF60*BA$67</f>
        <v>1.7067007587947523E-2</v>
      </c>
      <c r="BC60" s="60">
        <f>AG60*BC$67</f>
        <v>0.12134305008000001</v>
      </c>
      <c r="BD60" s="60">
        <f>AH60*BC$67</f>
        <v>3.500596042717016E-3</v>
      </c>
      <c r="BE60" s="60">
        <f>AI60*BE$67</f>
        <v>3.8726229760000001E-2</v>
      </c>
      <c r="BF60" s="60">
        <f>AJ60*BE$67</f>
        <v>4.4711493145275166E-4</v>
      </c>
      <c r="BG60" s="60">
        <f>AK60*BG$67</f>
        <v>5.3539540300000001E-2</v>
      </c>
      <c r="BH60" s="60">
        <f>AL60*BG$67</f>
        <v>5.0349252683248565E-4</v>
      </c>
      <c r="BI60" s="60">
        <f>AM60*BI$67</f>
        <v>0.12280651144</v>
      </c>
      <c r="BJ60" s="60">
        <f>AN60*BI$67</f>
        <v>7.6577167467037363E-3</v>
      </c>
      <c r="BK60" s="60">
        <f>AO60*BK$67</f>
        <v>0.18760054192</v>
      </c>
      <c r="BL60" s="60">
        <f>AP60*BK$67</f>
        <v>2.1916836003177093E-2</v>
      </c>
      <c r="BM60" s="60">
        <f>AQ60*BM$67</f>
        <v>3.4675091200000001E-2</v>
      </c>
      <c r="BN60" s="60">
        <f>AR60*BM$67</f>
        <v>2.3152531464241369E-4</v>
      </c>
      <c r="BO60" s="60">
        <f>AS60*BO$67</f>
        <v>3.4872745920000003E-2</v>
      </c>
      <c r="BP60" s="60">
        <f>AT60*BO$67</f>
        <v>2.7174613666914697E-3</v>
      </c>
      <c r="BQ60" s="60">
        <f t="shared" si="48"/>
        <v>1.77909588702</v>
      </c>
    </row>
    <row r="61" spans="1:72" ht="12.75">
      <c r="A61" s="24">
        <v>5</v>
      </c>
      <c r="B61" s="24">
        <v>55</v>
      </c>
      <c r="C61" s="9" t="s">
        <v>54</v>
      </c>
      <c r="D61" s="9" t="s">
        <v>49</v>
      </c>
      <c r="E61" s="5">
        <v>10</v>
      </c>
      <c r="F61" s="9">
        <v>1</v>
      </c>
      <c r="G61" s="60">
        <v>987.72389999999996</v>
      </c>
      <c r="H61" s="60">
        <v>933.10469999999998</v>
      </c>
      <c r="I61" s="60">
        <v>1089.6610000000001</v>
      </c>
      <c r="J61" s="60">
        <v>1100.175</v>
      </c>
      <c r="K61" s="60">
        <v>140.7741</v>
      </c>
      <c r="L61" s="60">
        <v>141.745</v>
      </c>
      <c r="M61" s="60">
        <v>2.2203499999999998</v>
      </c>
      <c r="N61" s="60">
        <v>2.15299</v>
      </c>
      <c r="O61" s="60">
        <v>22.45626</v>
      </c>
      <c r="P61" s="60">
        <v>22.296790000000001</v>
      </c>
      <c r="Q61" s="60">
        <v>9.8127300000000002</v>
      </c>
      <c r="R61" s="60">
        <v>10.10938</v>
      </c>
      <c r="S61" s="60">
        <v>11.999359999999999</v>
      </c>
      <c r="T61" s="60">
        <v>11.9651</v>
      </c>
      <c r="U61" s="60"/>
      <c r="V61" s="60"/>
      <c r="W61" s="60">
        <v>7.8989000000000003</v>
      </c>
      <c r="X61" s="60">
        <v>7.5018700000000003</v>
      </c>
      <c r="Y61" s="60">
        <f t="shared" si="28"/>
        <v>1284.8227000000002</v>
      </c>
      <c r="Z61" s="60">
        <f t="shared" si="29"/>
        <v>1295.9461300000003</v>
      </c>
      <c r="AA61" s="60">
        <f t="shared" si="30"/>
        <v>2272.5466000000001</v>
      </c>
      <c r="AB61" s="60">
        <f t="shared" si="31"/>
        <v>2229.0508299999997</v>
      </c>
      <c r="AC61" s="60">
        <f t="shared" si="32"/>
        <v>9.6041430000000005</v>
      </c>
      <c r="AD61" s="60">
        <f t="shared" si="33"/>
        <v>0.38621606702984257</v>
      </c>
      <c r="AE61" s="60">
        <f t="shared" si="49"/>
        <v>10.94918</v>
      </c>
      <c r="AF61" s="60">
        <f t="shared" si="50"/>
        <v>7.4345206973952874E-2</v>
      </c>
      <c r="AG61" s="60">
        <f t="shared" si="51"/>
        <v>1.4125954999999999</v>
      </c>
      <c r="AH61" s="60">
        <f t="shared" si="52"/>
        <v>6.8652997385401926E-3</v>
      </c>
      <c r="AI61" s="60">
        <f t="shared" si="34"/>
        <v>2.1866699999999999E-2</v>
      </c>
      <c r="AJ61" s="60">
        <f t="shared" si="35"/>
        <v>4.7630712780725749E-4</v>
      </c>
      <c r="AK61" s="60">
        <f t="shared" si="36"/>
        <v>0.22376525</v>
      </c>
      <c r="AL61" s="60">
        <f t="shared" si="37"/>
        <v>1.1276231839581793E-3</v>
      </c>
      <c r="AM61" s="60">
        <f t="shared" si="53"/>
        <v>9.9610550000000006E-2</v>
      </c>
      <c r="AN61" s="60">
        <f t="shared" si="54"/>
        <v>2.0976322663898905E-3</v>
      </c>
      <c r="AO61" s="60">
        <f t="shared" si="38"/>
        <v>0.11982229999999999</v>
      </c>
      <c r="AP61" s="60">
        <f t="shared" si="39"/>
        <v>2.422547832345093E-4</v>
      </c>
      <c r="AQ61" s="60">
        <f t="shared" si="40"/>
        <v>0</v>
      </c>
      <c r="AR61" s="60">
        <f t="shared" si="41"/>
        <v>0</v>
      </c>
      <c r="AS61" s="60">
        <f t="shared" si="42"/>
        <v>7.7003849999999999E-2</v>
      </c>
      <c r="AT61" s="60">
        <f t="shared" si="43"/>
        <v>2.8074260533449491E-3</v>
      </c>
      <c r="AU61" s="60">
        <f t="shared" si="44"/>
        <v>12.903844150000003</v>
      </c>
      <c r="AV61" s="60">
        <f t="shared" si="45"/>
        <v>7.8654527830539472E-2</v>
      </c>
      <c r="AW61" s="60">
        <f t="shared" si="46"/>
        <v>22.507987150000002</v>
      </c>
      <c r="AX61" s="60">
        <f t="shared" si="47"/>
        <v>0.30756153919930718</v>
      </c>
      <c r="AY61" s="60">
        <f>AC61*AY$67</f>
        <v>20.043846441000003</v>
      </c>
      <c r="AZ61" s="60">
        <f>AD61*AY$67</f>
        <v>0.80603293189128156</v>
      </c>
      <c r="BA61" s="60">
        <f>AE61*BA$67</f>
        <v>11.682775059999999</v>
      </c>
      <c r="BB61" s="60">
        <f>AF61*BA$67</f>
        <v>7.9326335841207712E-2</v>
      </c>
      <c r="BC61" s="60">
        <f>AG61*BC$67</f>
        <v>2.135844396</v>
      </c>
      <c r="BD61" s="60">
        <f>AH61*BC$67</f>
        <v>1.0380333204672772E-2</v>
      </c>
      <c r="BE61" s="60">
        <f>AI61*BE$67</f>
        <v>3.9731793899999999E-2</v>
      </c>
      <c r="BF61" s="60">
        <f>AJ61*BE$67</f>
        <v>8.6545005122578688E-4</v>
      </c>
      <c r="BG61" s="60">
        <f>AK61*BG$67</f>
        <v>0.40658145925</v>
      </c>
      <c r="BH61" s="60">
        <f>AL61*BG$67</f>
        <v>2.0488913252520117E-3</v>
      </c>
      <c r="BI61" s="60">
        <f>AM61*BI$67</f>
        <v>0.20280707980000001</v>
      </c>
      <c r="BJ61" s="60">
        <f>AN61*BI$67</f>
        <v>4.2707792943698173E-3</v>
      </c>
      <c r="BK61" s="60">
        <f>AO61*BK$67</f>
        <v>0.2439582028</v>
      </c>
      <c r="BL61" s="60">
        <f>AP61*BK$67</f>
        <v>4.9323073866546093E-4</v>
      </c>
      <c r="BM61" s="60">
        <f>AQ61*BM$67</f>
        <v>0</v>
      </c>
      <c r="BN61" s="60">
        <f>AR61*BM$67</f>
        <v>0</v>
      </c>
      <c r="BO61" s="60">
        <f>AS61*BO$67</f>
        <v>0.16971648540000001</v>
      </c>
      <c r="BP61" s="60">
        <f>AT61*BO$67</f>
        <v>6.187567021572268E-3</v>
      </c>
      <c r="BQ61" s="60">
        <f t="shared" si="48"/>
        <v>14.881414477149999</v>
      </c>
    </row>
    <row r="62" spans="1:72" ht="12.75">
      <c r="A62" s="24">
        <v>5</v>
      </c>
      <c r="B62" s="24">
        <v>56</v>
      </c>
      <c r="C62" s="9" t="s">
        <v>54</v>
      </c>
      <c r="D62" s="9" t="s">
        <v>57</v>
      </c>
      <c r="E62" s="5">
        <v>2</v>
      </c>
      <c r="F62" s="9">
        <v>1</v>
      </c>
      <c r="G62" s="60">
        <v>11.619809999999999</v>
      </c>
      <c r="H62" s="60">
        <v>8.0117600000000007</v>
      </c>
      <c r="I62" s="60">
        <v>603.07460000000003</v>
      </c>
      <c r="J62" s="60">
        <v>599.9384</v>
      </c>
      <c r="K62" s="60">
        <v>1507.5170000000001</v>
      </c>
      <c r="L62" s="60">
        <v>1518.1410000000001</v>
      </c>
      <c r="M62" s="60">
        <v>278.02229999999997</v>
      </c>
      <c r="N62" s="60">
        <v>278.24090000000001</v>
      </c>
      <c r="O62" s="60">
        <v>10.479789999999999</v>
      </c>
      <c r="P62" s="60">
        <v>10.523250000000001</v>
      </c>
      <c r="Q62" s="60">
        <v>218.6968</v>
      </c>
      <c r="R62" s="60">
        <v>218.87010000000001</v>
      </c>
      <c r="S62" s="60">
        <v>49.562049999999999</v>
      </c>
      <c r="T62" s="60">
        <v>49.287520000000001</v>
      </c>
      <c r="U62" s="60">
        <v>20.787649999999999</v>
      </c>
      <c r="V62" s="60">
        <v>22.177209999999999</v>
      </c>
      <c r="W62" s="60">
        <v>9.1227400000000003</v>
      </c>
      <c r="X62" s="60">
        <v>8.8138500000000004</v>
      </c>
      <c r="Y62" s="60">
        <f t="shared" si="28"/>
        <v>2697.2629300000003</v>
      </c>
      <c r="Z62" s="60">
        <f t="shared" si="29"/>
        <v>2705.9922300000003</v>
      </c>
      <c r="AA62" s="60">
        <f t="shared" si="30"/>
        <v>2708.88274</v>
      </c>
      <c r="AB62" s="60">
        <f t="shared" si="31"/>
        <v>2714.0039899999997</v>
      </c>
      <c r="AC62" s="60">
        <f t="shared" si="32"/>
        <v>1.9631570000000001E-2</v>
      </c>
      <c r="AD62" s="60">
        <f t="shared" si="33"/>
        <v>5.1025532437202472E-3</v>
      </c>
      <c r="AE62" s="60">
        <f t="shared" si="49"/>
        <v>1.2030129999999999</v>
      </c>
      <c r="AF62" s="60">
        <f t="shared" si="50"/>
        <v>4.4352565743145441E-3</v>
      </c>
      <c r="AG62" s="60">
        <f t="shared" si="51"/>
        <v>3.0256580000000004</v>
      </c>
      <c r="AH62" s="60">
        <f t="shared" si="52"/>
        <v>1.5024604886651796E-2</v>
      </c>
      <c r="AI62" s="60">
        <f t="shared" si="34"/>
        <v>0.55626319999999996</v>
      </c>
      <c r="AJ62" s="60">
        <f t="shared" si="35"/>
        <v>3.0914708473481185E-4</v>
      </c>
      <c r="AK62" s="60">
        <f t="shared" si="36"/>
        <v>2.1003039999999997E-2</v>
      </c>
      <c r="AL62" s="60">
        <f t="shared" si="37"/>
        <v>6.1461721420736666E-5</v>
      </c>
      <c r="AM62" s="60">
        <f t="shared" si="53"/>
        <v>0.43756690000000004</v>
      </c>
      <c r="AN62" s="60">
        <f t="shared" si="54"/>
        <v>2.45083210359274E-4</v>
      </c>
      <c r="AO62" s="60">
        <f t="shared" si="38"/>
        <v>9.8849569999999998E-2</v>
      </c>
      <c r="AP62" s="60">
        <f t="shared" si="39"/>
        <v>3.8824404927828381E-4</v>
      </c>
      <c r="AQ62" s="60">
        <f t="shared" si="40"/>
        <v>4.2964860000000001E-2</v>
      </c>
      <c r="AR62" s="60">
        <f t="shared" si="41"/>
        <v>1.965134597731157E-3</v>
      </c>
      <c r="AS62" s="60">
        <f t="shared" si="42"/>
        <v>1.7936590000000002E-2</v>
      </c>
      <c r="AT62" s="60">
        <f t="shared" si="43"/>
        <v>4.3683642728142521E-4</v>
      </c>
      <c r="AU62" s="60">
        <f t="shared" si="44"/>
        <v>5.4032551600000005</v>
      </c>
      <c r="AV62" s="60">
        <f t="shared" si="45"/>
        <v>1.2345094450023412E-2</v>
      </c>
      <c r="AW62" s="60">
        <f t="shared" si="46"/>
        <v>5.4228867300000001</v>
      </c>
      <c r="AX62" s="60">
        <f t="shared" si="47"/>
        <v>7.242541206302776E-3</v>
      </c>
      <c r="AY62" s="60">
        <f>AC62*AY$67</f>
        <v>4.0971086590000004E-2</v>
      </c>
      <c r="AZ62" s="60">
        <f>AD62*AY$67</f>
        <v>1.0649028619644157E-2</v>
      </c>
      <c r="BA62" s="60">
        <f>AE62*BA$67</f>
        <v>1.2836148709999997</v>
      </c>
      <c r="BB62" s="60">
        <f>AF62*BA$67</f>
        <v>4.7324187647936186E-3</v>
      </c>
      <c r="BC62" s="60">
        <f>AG62*BC$67</f>
        <v>4.5747948960000002</v>
      </c>
      <c r="BD62" s="60">
        <f>AH62*BC$67</f>
        <v>2.2717202588617515E-2</v>
      </c>
      <c r="BE62" s="60">
        <f>AI62*BE$67</f>
        <v>1.0107302344</v>
      </c>
      <c r="BF62" s="60">
        <f>AJ62*BE$67</f>
        <v>5.6172025296315306E-4</v>
      </c>
      <c r="BG62" s="60">
        <f>AK62*BG$67</f>
        <v>3.8162523679999991E-2</v>
      </c>
      <c r="BH62" s="60">
        <f>AL62*BG$67</f>
        <v>1.1167594782147852E-4</v>
      </c>
      <c r="BI62" s="60">
        <f>AM62*BI$67</f>
        <v>0.8908862084000001</v>
      </c>
      <c r="BJ62" s="60">
        <f>AN62*BI$67</f>
        <v>4.9898941629148189E-4</v>
      </c>
      <c r="BK62" s="60">
        <f>AO62*BK$67</f>
        <v>0.20125772451999999</v>
      </c>
      <c r="BL62" s="60">
        <f>AP62*BK$67</f>
        <v>7.9046488433058581E-4</v>
      </c>
      <c r="BM62" s="60">
        <f>AQ62*BM$67</f>
        <v>9.469455144000001E-2</v>
      </c>
      <c r="BN62" s="60">
        <f>AR62*BM$67</f>
        <v>4.33115665339947E-3</v>
      </c>
      <c r="BO62" s="60">
        <f>AS62*BO$67</f>
        <v>3.953224436000001E-2</v>
      </c>
      <c r="BP62" s="60">
        <f>AT62*BO$67</f>
        <v>9.6278748572826121E-4</v>
      </c>
      <c r="BQ62" s="60">
        <f t="shared" si="48"/>
        <v>8.1336732537999996</v>
      </c>
    </row>
    <row r="63" spans="1:72" ht="12.75">
      <c r="A63" s="24">
        <v>5</v>
      </c>
      <c r="B63" s="24">
        <v>57</v>
      </c>
      <c r="C63" s="9" t="s">
        <v>55</v>
      </c>
      <c r="D63" s="9" t="s">
        <v>49</v>
      </c>
      <c r="E63" s="5">
        <v>10</v>
      </c>
      <c r="F63" s="9">
        <v>1</v>
      </c>
      <c r="G63" s="60">
        <v>497.69189999999998</v>
      </c>
      <c r="H63" s="60">
        <v>486.19729999999998</v>
      </c>
      <c r="I63" s="60">
        <v>1251.405</v>
      </c>
      <c r="J63" s="60">
        <v>1274.633</v>
      </c>
      <c r="K63" s="60">
        <v>179.14869999999999</v>
      </c>
      <c r="L63" s="60">
        <v>179.4537</v>
      </c>
      <c r="M63" s="60">
        <v>4.35032</v>
      </c>
      <c r="N63" s="60">
        <v>3.4609999999999999</v>
      </c>
      <c r="O63" s="60">
        <v>46.60539</v>
      </c>
      <c r="P63" s="60">
        <v>46.623280000000001</v>
      </c>
      <c r="Q63" s="60">
        <v>9.59863</v>
      </c>
      <c r="R63" s="60">
        <v>9.7597000000000005</v>
      </c>
      <c r="S63" s="60">
        <v>28.91602</v>
      </c>
      <c r="T63" s="60">
        <v>29.837879999999998</v>
      </c>
      <c r="U63" s="60">
        <v>22.07114</v>
      </c>
      <c r="V63" s="60">
        <v>24.558820000000001</v>
      </c>
      <c r="W63" s="60">
        <v>56.564399999999999</v>
      </c>
      <c r="X63" s="60">
        <v>57.359189999999998</v>
      </c>
      <c r="Y63" s="60">
        <f t="shared" si="28"/>
        <v>1598.6595999999997</v>
      </c>
      <c r="Z63" s="60">
        <f t="shared" si="29"/>
        <v>1625.6865700000001</v>
      </c>
      <c r="AA63" s="60">
        <f t="shared" si="30"/>
        <v>2096.3514999999998</v>
      </c>
      <c r="AB63" s="60">
        <f t="shared" si="31"/>
        <v>2111.8838700000006</v>
      </c>
      <c r="AC63" s="60">
        <f t="shared" si="32"/>
        <v>4.9194459999999998</v>
      </c>
      <c r="AD63" s="60">
        <f t="shared" si="33"/>
        <v>8.1279096070268828E-2</v>
      </c>
      <c r="AE63" s="60">
        <f t="shared" si="49"/>
        <v>12.630190000000001</v>
      </c>
      <c r="AF63" s="60">
        <f t="shared" si="50"/>
        <v>0.16424676313401171</v>
      </c>
      <c r="AG63" s="60">
        <f t="shared" si="51"/>
        <v>1.7930120000000001</v>
      </c>
      <c r="AH63" s="60">
        <f t="shared" si="52"/>
        <v>2.156675682619018E-3</v>
      </c>
      <c r="AI63" s="60">
        <f t="shared" si="34"/>
        <v>3.9056600000000004E-2</v>
      </c>
      <c r="AJ63" s="60">
        <f t="shared" si="35"/>
        <v>6.2884420264481865E-3</v>
      </c>
      <c r="AK63" s="60">
        <f t="shared" si="36"/>
        <v>0.46614334999999996</v>
      </c>
      <c r="AL63" s="60">
        <f t="shared" si="37"/>
        <v>1.265014031542825E-4</v>
      </c>
      <c r="AM63" s="60">
        <f t="shared" si="53"/>
        <v>9.6791650000000007E-2</v>
      </c>
      <c r="AN63" s="60">
        <f t="shared" si="54"/>
        <v>1.1389368924571756E-3</v>
      </c>
      <c r="AO63" s="60">
        <f t="shared" si="38"/>
        <v>0.29376950000000002</v>
      </c>
      <c r="AP63" s="60">
        <f t="shared" si="39"/>
        <v>6.5185345730462982E-3</v>
      </c>
      <c r="AQ63" s="60">
        <f t="shared" si="40"/>
        <v>0.23314979999999996</v>
      </c>
      <c r="AR63" s="60">
        <f t="shared" si="41"/>
        <v>1.7590553974221514E-2</v>
      </c>
      <c r="AS63" s="60">
        <f t="shared" si="42"/>
        <v>0.56961794999999993</v>
      </c>
      <c r="AT63" s="60">
        <f t="shared" si="43"/>
        <v>5.6200139861925539E-3</v>
      </c>
      <c r="AU63" s="60">
        <f t="shared" si="44"/>
        <v>16.121730849999999</v>
      </c>
      <c r="AV63" s="60">
        <f t="shared" si="45"/>
        <v>0.19110953761925628</v>
      </c>
      <c r="AW63" s="60">
        <f t="shared" si="46"/>
        <v>21.041176850000003</v>
      </c>
      <c r="AX63" s="60">
        <f t="shared" si="47"/>
        <v>0.10983044154899067</v>
      </c>
      <c r="AY63" s="60">
        <f>AC63*AY$67</f>
        <v>10.266883802000001</v>
      </c>
      <c r="AZ63" s="60">
        <f>AD63*AY$67</f>
        <v>0.16962947349865107</v>
      </c>
      <c r="BA63" s="60">
        <f>AE63*BA$67</f>
        <v>13.47641273</v>
      </c>
      <c r="BB63" s="60">
        <f>AF63*BA$67</f>
        <v>0.1752512962639905</v>
      </c>
      <c r="BC63" s="60">
        <f>AG63*BC$67</f>
        <v>2.7110341440000001</v>
      </c>
      <c r="BD63" s="60">
        <f>AH63*BC$67</f>
        <v>3.2608936321199553E-3</v>
      </c>
      <c r="BE63" s="60">
        <f>AI63*BE$67</f>
        <v>7.0965842200000004E-2</v>
      </c>
      <c r="BF63" s="60">
        <f>AJ63*BE$67</f>
        <v>1.1426099162056355E-2</v>
      </c>
      <c r="BG63" s="60">
        <f>AK63*BG$67</f>
        <v>0.8469824669499999</v>
      </c>
      <c r="BH63" s="60">
        <f>AL63*BG$67</f>
        <v>2.2985304953133129E-4</v>
      </c>
      <c r="BI63" s="60">
        <f>AM63*BI$67</f>
        <v>0.19706779940000002</v>
      </c>
      <c r="BJ63" s="60">
        <f>AN63*BI$67</f>
        <v>2.3188755130428094E-3</v>
      </c>
      <c r="BK63" s="60">
        <f>AO63*BK$67</f>
        <v>0.59811470200000005</v>
      </c>
      <c r="BL63" s="60">
        <f>AP63*BK$67</f>
        <v>1.3271736390722263E-2</v>
      </c>
      <c r="BM63" s="60">
        <f>AQ63*BM$67</f>
        <v>0.5138621592</v>
      </c>
      <c r="BN63" s="60">
        <f>AR63*BM$67</f>
        <v>3.8769580959184223E-2</v>
      </c>
      <c r="BO63" s="60">
        <f>AS63*BO$67</f>
        <v>1.2554379618</v>
      </c>
      <c r="BP63" s="60">
        <f>AT63*BO$67</f>
        <v>1.238651082556839E-2</v>
      </c>
      <c r="BQ63" s="60">
        <f t="shared" si="48"/>
        <v>19.669877805549994</v>
      </c>
    </row>
    <row r="64" spans="1:72" ht="12.75">
      <c r="A64" s="24">
        <v>5</v>
      </c>
      <c r="B64" s="24">
        <v>58</v>
      </c>
      <c r="C64" s="9" t="s">
        <v>55</v>
      </c>
      <c r="D64" s="9" t="s">
        <v>57</v>
      </c>
      <c r="E64" s="5">
        <v>2</v>
      </c>
      <c r="F64" s="9">
        <v>1</v>
      </c>
      <c r="G64" s="60">
        <v>449.55549999999999</v>
      </c>
      <c r="H64" s="60">
        <v>440.52019999999999</v>
      </c>
      <c r="I64" s="60">
        <v>282.93169999999998</v>
      </c>
      <c r="J64" s="60">
        <v>267.19760000000002</v>
      </c>
      <c r="K64" s="60">
        <v>12.99676</v>
      </c>
      <c r="L64" s="60">
        <v>12.161210000000001</v>
      </c>
      <c r="M64" s="60">
        <v>5.0731799999999998</v>
      </c>
      <c r="N64" s="60">
        <v>4.9637099999999998</v>
      </c>
      <c r="O64" s="60">
        <v>2.0119400000000001</v>
      </c>
      <c r="P64" s="60">
        <v>2.00773</v>
      </c>
      <c r="Q64" s="60">
        <v>5.1097999999999999</v>
      </c>
      <c r="R64" s="60">
        <v>4.7569699999999999</v>
      </c>
      <c r="S64" s="60">
        <v>20.888829999999999</v>
      </c>
      <c r="T64" s="60">
        <v>17.694479999999999</v>
      </c>
      <c r="U64" s="60"/>
      <c r="V64" s="60"/>
      <c r="W64" s="60">
        <v>11.41094</v>
      </c>
      <c r="X64" s="60">
        <v>10.8527</v>
      </c>
      <c r="Y64" s="60">
        <f t="shared" si="28"/>
        <v>340.42314999999991</v>
      </c>
      <c r="Z64" s="60">
        <f t="shared" si="29"/>
        <v>319.63440000000003</v>
      </c>
      <c r="AA64" s="60">
        <f t="shared" si="30"/>
        <v>789.9786499999999</v>
      </c>
      <c r="AB64" s="60">
        <f t="shared" si="31"/>
        <v>760.15460000000007</v>
      </c>
      <c r="AC64" s="60">
        <f t="shared" si="32"/>
        <v>0.89007570000000003</v>
      </c>
      <c r="AD64" s="60">
        <f t="shared" si="33"/>
        <v>1.2777843800109634E-2</v>
      </c>
      <c r="AE64" s="60">
        <f t="shared" si="49"/>
        <v>0.55012930000000004</v>
      </c>
      <c r="AF64" s="60">
        <f t="shared" si="50"/>
        <v>2.2251377611734451E-2</v>
      </c>
      <c r="AG64" s="60">
        <f t="shared" si="51"/>
        <v>2.5157969999999998E-2</v>
      </c>
      <c r="AH64" s="60">
        <f t="shared" si="52"/>
        <v>1.1816461420408391E-3</v>
      </c>
      <c r="AI64" s="60">
        <f t="shared" si="34"/>
        <v>1.003689E-2</v>
      </c>
      <c r="AJ64" s="60">
        <f t="shared" si="35"/>
        <v>1.5481395867298267E-4</v>
      </c>
      <c r="AK64" s="60">
        <f t="shared" si="36"/>
        <v>4.0196699999999995E-3</v>
      </c>
      <c r="AL64" s="60">
        <f t="shared" si="37"/>
        <v>5.9538390975907965E-6</v>
      </c>
      <c r="AM64" s="60">
        <f t="shared" si="53"/>
        <v>9.8667699999999987E-3</v>
      </c>
      <c r="AN64" s="60">
        <f t="shared" si="54"/>
        <v>4.9897697121209907E-4</v>
      </c>
      <c r="AO64" s="60">
        <f t="shared" si="38"/>
        <v>3.8583309999999996E-2</v>
      </c>
      <c r="AP64" s="60">
        <f t="shared" si="39"/>
        <v>4.5174930929664956E-3</v>
      </c>
      <c r="AQ64" s="60">
        <f t="shared" si="40"/>
        <v>0</v>
      </c>
      <c r="AR64" s="60">
        <f t="shared" si="41"/>
        <v>0</v>
      </c>
      <c r="AS64" s="60">
        <f t="shared" si="42"/>
        <v>2.2263640000000001E-2</v>
      </c>
      <c r="AT64" s="60">
        <f t="shared" si="43"/>
        <v>7.89470579059156E-4</v>
      </c>
      <c r="AU64" s="60">
        <f t="shared" si="44"/>
        <v>0.66005754999999999</v>
      </c>
      <c r="AV64" s="60">
        <f t="shared" si="45"/>
        <v>2.939973219478351E-2</v>
      </c>
      <c r="AW64" s="60">
        <f t="shared" si="46"/>
        <v>1.5501332499999998</v>
      </c>
      <c r="AX64" s="60">
        <f t="shared" si="47"/>
        <v>4.2177575994893066E-2</v>
      </c>
      <c r="AY64" s="60">
        <f>AC64*AY$67</f>
        <v>1.8575879859000002</v>
      </c>
      <c r="AZ64" s="60">
        <f>AD64*AY$67</f>
        <v>2.6667360010828808E-2</v>
      </c>
      <c r="BA64" s="60">
        <f>AE64*BA$67</f>
        <v>0.58698796310000001</v>
      </c>
      <c r="BB64" s="60">
        <f>AF64*BA$67</f>
        <v>2.3742219911720659E-2</v>
      </c>
      <c r="BC64" s="60">
        <f>AG64*BC$67</f>
        <v>3.8038850639999996E-2</v>
      </c>
      <c r="BD64" s="60">
        <f>AH64*BC$67</f>
        <v>1.7866489667657487E-3</v>
      </c>
      <c r="BE64" s="60">
        <f>AI64*BE$67</f>
        <v>1.8237029129999999E-2</v>
      </c>
      <c r="BF64" s="60">
        <f>AJ64*BE$67</f>
        <v>2.8129696290880949E-4</v>
      </c>
      <c r="BG64" s="60">
        <f>AK64*BG$67</f>
        <v>7.3037403899999988E-3</v>
      </c>
      <c r="BH64" s="60">
        <f>AL64*BG$67</f>
        <v>1.0818125640322477E-5</v>
      </c>
      <c r="BI64" s="60">
        <f>AM64*BI$67</f>
        <v>2.0088743719999996E-2</v>
      </c>
      <c r="BJ64" s="60">
        <f>AN64*BI$67</f>
        <v>1.0159171133878337E-3</v>
      </c>
      <c r="BK64" s="60">
        <f>AO64*BK$67</f>
        <v>7.8555619159999993E-2</v>
      </c>
      <c r="BL64" s="60">
        <f>AP64*BK$67</f>
        <v>9.197615937279786E-3</v>
      </c>
      <c r="BM64" s="60">
        <f>AQ64*BM$67</f>
        <v>0</v>
      </c>
      <c r="BN64" s="60">
        <f>AR64*BM$67</f>
        <v>0</v>
      </c>
      <c r="BO64" s="60">
        <f>AS64*BO$67</f>
        <v>4.9069062560000008E-2</v>
      </c>
      <c r="BP64" s="60">
        <f>AT64*BO$67</f>
        <v>1.73999315624638E-3</v>
      </c>
      <c r="BQ64" s="60">
        <f t="shared" si="48"/>
        <v>0.79828100870000007</v>
      </c>
    </row>
    <row r="65" spans="1:72" ht="12.75">
      <c r="A65" s="24">
        <v>5</v>
      </c>
      <c r="B65" s="24">
        <v>59</v>
      </c>
      <c r="C65" s="9" t="s">
        <v>56</v>
      </c>
      <c r="D65" s="9" t="s">
        <v>49</v>
      </c>
      <c r="E65" s="5">
        <v>10</v>
      </c>
      <c r="F65" s="9">
        <v>1</v>
      </c>
      <c r="G65" s="60">
        <v>937.85050000000001</v>
      </c>
      <c r="H65" s="60">
        <v>974.22708</v>
      </c>
      <c r="I65" s="60">
        <v>1173.2076</v>
      </c>
      <c r="J65" s="60">
        <v>1175.9517000000001</v>
      </c>
      <c r="K65" s="60">
        <v>136.45979</v>
      </c>
      <c r="L65" s="60">
        <v>137.49043</v>
      </c>
      <c r="M65" s="60">
        <v>2.5921099999999999</v>
      </c>
      <c r="N65" s="60">
        <v>2.6149900000000001</v>
      </c>
      <c r="O65" s="60">
        <v>37.550980000000003</v>
      </c>
      <c r="P65" s="60">
        <v>37.850909999999999</v>
      </c>
      <c r="Q65" s="60">
        <v>12.25681</v>
      </c>
      <c r="R65" s="60">
        <v>11.535360000000001</v>
      </c>
      <c r="S65" s="60">
        <v>10.62134</v>
      </c>
      <c r="T65" s="60">
        <v>11.01</v>
      </c>
      <c r="U65" s="60"/>
      <c r="V65" s="60"/>
      <c r="W65" s="60">
        <v>12.231540000000001</v>
      </c>
      <c r="X65" s="60">
        <v>10.53429</v>
      </c>
      <c r="Y65" s="60">
        <f t="shared" si="28"/>
        <v>1384.9201700000001</v>
      </c>
      <c r="Z65" s="60">
        <f t="shared" si="29"/>
        <v>1386.9876800000002</v>
      </c>
      <c r="AA65" s="60">
        <f t="shared" si="30"/>
        <v>2322.7706700000003</v>
      </c>
      <c r="AB65" s="60">
        <f t="shared" si="31"/>
        <v>2361.2147600000003</v>
      </c>
      <c r="AC65" s="60">
        <f t="shared" si="32"/>
        <v>9.560387900000002</v>
      </c>
      <c r="AD65" s="60">
        <f t="shared" si="33"/>
        <v>0.25722126394374939</v>
      </c>
      <c r="AE65" s="60">
        <f t="shared" si="49"/>
        <v>11.745796500000001</v>
      </c>
      <c r="AF65" s="60">
        <f t="shared" si="50"/>
        <v>1.9403717182540876E-2</v>
      </c>
      <c r="AG65" s="60">
        <f t="shared" si="51"/>
        <v>1.3697511</v>
      </c>
      <c r="AH65" s="60">
        <f t="shared" si="52"/>
        <v>7.287725329621071E-3</v>
      </c>
      <c r="AI65" s="60">
        <f t="shared" si="34"/>
        <v>2.6035500000000003E-2</v>
      </c>
      <c r="AJ65" s="60">
        <f t="shared" si="35"/>
        <v>1.6178603153548378E-4</v>
      </c>
      <c r="AK65" s="60">
        <f t="shared" si="36"/>
        <v>0.37700945000000002</v>
      </c>
      <c r="AL65" s="60">
        <f t="shared" si="37"/>
        <v>2.1208253688127857E-3</v>
      </c>
      <c r="AM65" s="60">
        <f t="shared" si="53"/>
        <v>0.11896084999999999</v>
      </c>
      <c r="AN65" s="60">
        <f t="shared" si="54"/>
        <v>5.1014218728703395E-3</v>
      </c>
      <c r="AO65" s="60">
        <f t="shared" si="38"/>
        <v>0.10815669999999999</v>
      </c>
      <c r="AP65" s="60">
        <f t="shared" si="39"/>
        <v>2.7482412157596343E-3</v>
      </c>
      <c r="AQ65" s="60">
        <f t="shared" si="40"/>
        <v>0</v>
      </c>
      <c r="AR65" s="60">
        <f t="shared" si="41"/>
        <v>0</v>
      </c>
      <c r="AS65" s="60">
        <f t="shared" si="42"/>
        <v>0.11382915</v>
      </c>
      <c r="AT65" s="60">
        <f t="shared" si="43"/>
        <v>1.2001369843688681E-2</v>
      </c>
      <c r="AU65" s="60">
        <f t="shared" si="44"/>
        <v>13.859539250000001</v>
      </c>
      <c r="AV65" s="60">
        <f t="shared" si="45"/>
        <v>1.4619503411710581E-2</v>
      </c>
      <c r="AW65" s="60">
        <f t="shared" si="46"/>
        <v>23.419927150000003</v>
      </c>
      <c r="AX65" s="60">
        <f t="shared" si="47"/>
        <v>0.27184076735545909</v>
      </c>
      <c r="AY65" s="60">
        <f>AC65*AY$67</f>
        <v>19.952529547300006</v>
      </c>
      <c r="AZ65" s="60">
        <f>AD65*AY$67</f>
        <v>0.536820777850605</v>
      </c>
      <c r="BA65" s="60">
        <f>AE65*BA$67</f>
        <v>12.532764865500001</v>
      </c>
      <c r="BB65" s="60">
        <f>AF65*BA$67</f>
        <v>2.0703766233771112E-2</v>
      </c>
      <c r="BC65" s="60">
        <f>AG65*BC$67</f>
        <v>2.0710636631999999</v>
      </c>
      <c r="BD65" s="60">
        <f>AH65*BC$67</f>
        <v>1.1019040698387059E-2</v>
      </c>
      <c r="BE65" s="60">
        <f>AI65*BE$67</f>
        <v>4.7306503500000006E-2</v>
      </c>
      <c r="BF65" s="60">
        <f>AJ65*BE$67</f>
        <v>2.93965219299974E-4</v>
      </c>
      <c r="BG65" s="60">
        <f>AK65*BG$67</f>
        <v>0.68502617065000004</v>
      </c>
      <c r="BH65" s="60">
        <f>AL65*BG$67</f>
        <v>3.8535396951328315E-3</v>
      </c>
      <c r="BI65" s="60">
        <f>AM65*BI$67</f>
        <v>0.24220429059999998</v>
      </c>
      <c r="BJ65" s="60">
        <f>AN65*BI$67</f>
        <v>1.0386494933164011E-2</v>
      </c>
      <c r="BK65" s="60">
        <f>AO65*BK$67</f>
        <v>0.22020704119999998</v>
      </c>
      <c r="BL65" s="60">
        <f>AP65*BK$67</f>
        <v>5.5954191152866152E-3</v>
      </c>
      <c r="BM65" s="60">
        <f>AQ65*BM$67</f>
        <v>0</v>
      </c>
      <c r="BN65" s="60">
        <f>AR65*BM$67</f>
        <v>0</v>
      </c>
      <c r="BO65" s="60">
        <f>AS65*BO$67</f>
        <v>0.25087944660000006</v>
      </c>
      <c r="BP65" s="60">
        <f>AT65*BO$67</f>
        <v>2.6451019135489855E-2</v>
      </c>
      <c r="BQ65" s="60">
        <f t="shared" si="48"/>
        <v>16.049451981250002</v>
      </c>
    </row>
    <row r="66" spans="1:72" ht="12.75">
      <c r="A66" s="24">
        <v>5</v>
      </c>
      <c r="B66" s="24">
        <v>60</v>
      </c>
      <c r="C66" s="9" t="s">
        <v>56</v>
      </c>
      <c r="D66" s="9" t="s">
        <v>57</v>
      </c>
      <c r="E66" s="5">
        <v>2</v>
      </c>
      <c r="F66" s="9">
        <v>1</v>
      </c>
      <c r="G66" s="60">
        <v>6.5380000000000003</v>
      </c>
      <c r="H66" s="60">
        <v>3.4261300000000001</v>
      </c>
      <c r="I66" s="60">
        <v>145.50775999999999</v>
      </c>
      <c r="J66" s="60">
        <v>133.13866999999999</v>
      </c>
      <c r="K66" s="60">
        <v>15.72499</v>
      </c>
      <c r="L66" s="60">
        <v>14.11781</v>
      </c>
      <c r="M66" s="60">
        <v>7.2465799999999998</v>
      </c>
      <c r="N66" s="60">
        <v>7.0567000000000002</v>
      </c>
      <c r="O66" s="60">
        <v>2.1834699999999998</v>
      </c>
      <c r="P66" s="60">
        <v>2.0244800000000001</v>
      </c>
      <c r="Q66" s="60">
        <v>5.4668400000000004</v>
      </c>
      <c r="R66" s="60">
        <v>6.0558100000000001</v>
      </c>
      <c r="S66" s="60">
        <v>23.62416</v>
      </c>
      <c r="T66" s="60">
        <v>14.139189999999999</v>
      </c>
      <c r="U66" s="60">
        <v>6.0595600000000003</v>
      </c>
      <c r="V66" s="60">
        <v>4.9333600000000004</v>
      </c>
      <c r="W66" s="60">
        <v>11.13397</v>
      </c>
      <c r="X66" s="60">
        <v>10.16685</v>
      </c>
      <c r="Y66" s="60">
        <f t="shared" si="28"/>
        <v>216.94732999999997</v>
      </c>
      <c r="Z66" s="60">
        <f t="shared" si="29"/>
        <v>191.63287000000003</v>
      </c>
      <c r="AA66" s="60">
        <f t="shared" si="30"/>
        <v>223.48532999999998</v>
      </c>
      <c r="AB66" s="60">
        <f t="shared" si="31"/>
        <v>195.05900000000003</v>
      </c>
      <c r="AC66" s="60">
        <f t="shared" si="32"/>
        <v>9.9641300000000016E-3</v>
      </c>
      <c r="AD66" s="60">
        <f t="shared" si="33"/>
        <v>4.4008487583419619E-3</v>
      </c>
      <c r="AE66" s="60">
        <f t="shared" si="49"/>
        <v>0.27864643</v>
      </c>
      <c r="AF66" s="60">
        <f t="shared" si="50"/>
        <v>1.7492534832213427E-2</v>
      </c>
      <c r="AG66" s="60">
        <f t="shared" si="51"/>
        <v>2.9842799999999999E-2</v>
      </c>
      <c r="AH66" s="60">
        <f t="shared" si="52"/>
        <v>2.2728957531747904E-3</v>
      </c>
      <c r="AI66" s="60">
        <f t="shared" si="34"/>
        <v>1.4303280000000002E-2</v>
      </c>
      <c r="AJ66" s="60">
        <f t="shared" si="35"/>
        <v>2.6853087122340267E-4</v>
      </c>
      <c r="AK66" s="60">
        <f t="shared" si="36"/>
        <v>4.2079500000000002E-3</v>
      </c>
      <c r="AL66" s="60">
        <f t="shared" si="37"/>
        <v>2.24845814281698E-4</v>
      </c>
      <c r="AM66" s="60">
        <f t="shared" si="53"/>
        <v>1.1522650000000001E-2</v>
      </c>
      <c r="AN66" s="60">
        <f t="shared" si="54"/>
        <v>8.3292936183088149E-4</v>
      </c>
      <c r="AO66" s="60">
        <f t="shared" si="38"/>
        <v>3.7763350000000001E-2</v>
      </c>
      <c r="AP66" s="60">
        <f t="shared" si="39"/>
        <v>1.3413773212701915E-2</v>
      </c>
      <c r="AQ66" s="60">
        <f t="shared" si="40"/>
        <v>1.0992920000000002E-2</v>
      </c>
      <c r="AR66" s="60">
        <f t="shared" si="41"/>
        <v>1.5926873139445678E-3</v>
      </c>
      <c r="AS66" s="60">
        <f t="shared" si="42"/>
        <v>2.1300820000000002E-2</v>
      </c>
      <c r="AT66" s="60">
        <f t="shared" si="43"/>
        <v>1.367714220442267E-3</v>
      </c>
      <c r="AU66" s="60">
        <f t="shared" si="44"/>
        <v>0.4085802</v>
      </c>
      <c r="AV66" s="60">
        <f t="shared" si="45"/>
        <v>3.5800052656151139E-2</v>
      </c>
      <c r="AW66" s="60">
        <f t="shared" si="46"/>
        <v>0.41854433000000002</v>
      </c>
      <c r="AX66" s="60">
        <f t="shared" si="47"/>
        <v>4.0200901414493118E-2</v>
      </c>
      <c r="AY66" s="60">
        <f>AC66*AY$67</f>
        <v>2.0795139310000006E-2</v>
      </c>
      <c r="AZ66" s="60">
        <f>AD66*AY$67</f>
        <v>9.1845713586596756E-3</v>
      </c>
      <c r="BA66" s="60">
        <f>AE66*BA$67</f>
        <v>0.29731574081000001</v>
      </c>
      <c r="BB66" s="60">
        <f>AF66*BA$67</f>
        <v>1.8664534665971726E-2</v>
      </c>
      <c r="BC66" s="60">
        <f>AG66*BC$67</f>
        <v>4.5122313599999998E-2</v>
      </c>
      <c r="BD66" s="60">
        <f>AH66*BC$67</f>
        <v>3.436618378800283E-3</v>
      </c>
      <c r="BE66" s="60">
        <f>AI66*BE$67</f>
        <v>2.5989059760000002E-2</v>
      </c>
      <c r="BF66" s="60">
        <f>AJ66*BE$67</f>
        <v>4.8792059301292265E-4</v>
      </c>
      <c r="BG66" s="60">
        <f>AK66*BG$67</f>
        <v>7.6458451500000003E-3</v>
      </c>
      <c r="BH66" s="60">
        <f>AL66*BG$67</f>
        <v>4.0854484454984526E-4</v>
      </c>
      <c r="BI66" s="60">
        <f>AM66*BI$67</f>
        <v>2.3460115400000002E-2</v>
      </c>
      <c r="BJ66" s="60">
        <f>AN66*BI$67</f>
        <v>1.6958441806876748E-3</v>
      </c>
      <c r="BK66" s="60">
        <f>AO66*BK$67</f>
        <v>7.6886180600000006E-2</v>
      </c>
      <c r="BL66" s="60">
        <f>AP66*BK$67</f>
        <v>2.7310442261061101E-2</v>
      </c>
      <c r="BM66" s="60">
        <f>AQ66*BM$67</f>
        <v>2.4228395680000004E-2</v>
      </c>
      <c r="BN66" s="60">
        <f>AR66*BM$67</f>
        <v>3.5102828399338278E-3</v>
      </c>
      <c r="BO66" s="60">
        <f>AS66*BO$67</f>
        <v>4.6947007280000008E-2</v>
      </c>
      <c r="BP66" s="60">
        <f>AT66*BO$67</f>
        <v>3.0144421418547567E-3</v>
      </c>
      <c r="BQ66" s="60">
        <f t="shared" si="48"/>
        <v>0.54759465827999998</v>
      </c>
    </row>
    <row r="67" spans="1:72" ht="15.75" customHeight="1">
      <c r="AY67" s="59">
        <v>2.0870000000000002</v>
      </c>
      <c r="AZ67" s="21"/>
      <c r="BA67" s="59">
        <v>1.0669999999999999</v>
      </c>
      <c r="BB67" s="21"/>
      <c r="BC67" s="59">
        <v>1.512</v>
      </c>
      <c r="BD67" s="21"/>
      <c r="BE67" s="59">
        <v>1.8169999999999999</v>
      </c>
      <c r="BF67" s="21"/>
      <c r="BG67" s="59">
        <v>1.8169999999999999</v>
      </c>
      <c r="BH67" s="21"/>
      <c r="BI67" s="59">
        <v>2.036</v>
      </c>
      <c r="BJ67" s="21"/>
      <c r="BK67" s="59">
        <v>2.036</v>
      </c>
      <c r="BL67" s="21"/>
      <c r="BM67" s="59">
        <v>2.2040000000000002</v>
      </c>
      <c r="BN67" s="21"/>
      <c r="BO67" s="59">
        <v>2.2040000000000002</v>
      </c>
      <c r="BP67" s="21"/>
      <c r="BQ67" s="21"/>
      <c r="BR67" s="21"/>
      <c r="BS67" s="21"/>
      <c r="BT67" s="21"/>
    </row>
  </sheetData>
  <sortState ref="A5:BQ64">
    <sortCondition ref="A5:A64"/>
    <sortCondition ref="C5:C64"/>
  </sortState>
  <mergeCells count="40">
    <mergeCell ref="F1:F2"/>
    <mergeCell ref="G1:AB1"/>
    <mergeCell ref="W2:X2"/>
    <mergeCell ref="Y2:Z2"/>
    <mergeCell ref="AS2:AT2"/>
    <mergeCell ref="AC1:AX1"/>
    <mergeCell ref="A1:A2"/>
    <mergeCell ref="B1:B2"/>
    <mergeCell ref="E1:E2"/>
    <mergeCell ref="AY1:BT1"/>
    <mergeCell ref="G2:H2"/>
    <mergeCell ref="I2:J2"/>
    <mergeCell ref="K2:L2"/>
    <mergeCell ref="M2:N2"/>
    <mergeCell ref="O2:P2"/>
    <mergeCell ref="Q2:R2"/>
    <mergeCell ref="S2:T2"/>
    <mergeCell ref="U2:V2"/>
    <mergeCell ref="AU2:AV2"/>
    <mergeCell ref="AW2:AX2"/>
    <mergeCell ref="AY2:AZ2"/>
    <mergeCell ref="BA2:BB2"/>
    <mergeCell ref="BQ2:BR2"/>
    <mergeCell ref="BS2:BT2"/>
    <mergeCell ref="BC2:BD2"/>
    <mergeCell ref="BO2:BP2"/>
    <mergeCell ref="AO2:AP2"/>
    <mergeCell ref="AQ2:AR2"/>
    <mergeCell ref="AA2:AB2"/>
    <mergeCell ref="AC2:AD2"/>
    <mergeCell ref="AE2:AF2"/>
    <mergeCell ref="AG2:AH2"/>
    <mergeCell ref="AI2:AJ2"/>
    <mergeCell ref="AK2:AL2"/>
    <mergeCell ref="AM2:AN2"/>
    <mergeCell ref="BE2:BF2"/>
    <mergeCell ref="BG2:BH2"/>
    <mergeCell ref="BI2:BJ2"/>
    <mergeCell ref="BK2:BL2"/>
    <mergeCell ref="BM2:BN2"/>
  </mergeCells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Summary</vt:lpstr>
      <vt:lpstr>Sheet1</vt:lpstr>
      <vt:lpstr>pH Alk</vt:lpstr>
      <vt:lpstr>COD</vt:lpstr>
      <vt:lpstr>Protein</vt:lpstr>
      <vt:lpstr>Solids</vt:lpstr>
      <vt:lpstr>TC</vt:lpstr>
      <vt:lpstr>Lipid</vt:lpstr>
      <vt:lpstr>VFAs</vt:lpstr>
      <vt:lpstr>Anion</vt:lpstr>
      <vt:lpstr>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최수진</cp:lastModifiedBy>
  <dcterms:modified xsi:type="dcterms:W3CDTF">2021-08-24T12:25:11Z</dcterms:modified>
</cp:coreProperties>
</file>