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<sst xmlns="http://schemas.openxmlformats.org/spreadsheetml/2006/main" count="340" uniqueCount="166">
  <si>
    <t>SPRINT 1 (Wiki Part 1) 25/2 - 05/3</t>
  </si>
  <si>
    <t>Estimated Time</t>
  </si>
  <si>
    <t>Cere Venteo</t>
  </si>
  <si>
    <t>Gerard Berenguer</t>
  </si>
  <si>
    <t>Aleix</t>
  </si>
  <si>
    <t>Guillem</t>
  </si>
  <si>
    <t>Martí</t>
  </si>
  <si>
    <t>Ricky</t>
  </si>
  <si>
    <t>Kevin</t>
  </si>
  <si>
    <t>Eric</t>
  </si>
  <si>
    <t>Real Time</t>
  </si>
  <si>
    <t>Deviation Time</t>
  </si>
  <si>
    <t>Organization Plan</t>
  </si>
  <si>
    <t>Wiki Organization</t>
  </si>
  <si>
    <t>Welcome Page</t>
  </si>
  <si>
    <t>General Analysis original game</t>
  </si>
  <si>
    <t>Game Design Document</t>
  </si>
  <si>
    <t>Tech Design Document</t>
  </si>
  <si>
    <t>User Interface Document</t>
  </si>
  <si>
    <t>Art Bible</t>
  </si>
  <si>
    <t>QA Plan</t>
  </si>
  <si>
    <t>Production Plan</t>
  </si>
  <si>
    <t>Comunity Manager Task</t>
  </si>
  <si>
    <t>Total Sprint</t>
  </si>
  <si>
    <t>SPRINT 2 (Wiki Part 2) 06/3 - 10/3</t>
  </si>
  <si>
    <t>Audio Bible</t>
  </si>
  <si>
    <t>Manager Control</t>
  </si>
  <si>
    <t>Wiki Revision</t>
  </si>
  <si>
    <t>Start and Organize Code</t>
  </si>
  <si>
    <t>STL integration</t>
  </si>
  <si>
    <t>SPRINT 3 (VS Part 1) 11/3 - 15/3</t>
  </si>
  <si>
    <t>Earn 100 followers</t>
  </si>
  <si>
    <t>Finish std start code</t>
  </si>
  <si>
    <t>Refill Excel Concept Part 2</t>
  </si>
  <si>
    <t>Isometric perspective camera</t>
  </si>
  <si>
    <t>Enemies entities Base</t>
  </si>
  <si>
    <t>Characters entities Base</t>
  </si>
  <si>
    <t>UI Start Menu</t>
  </si>
  <si>
    <t>Version 0.1 release</t>
  </si>
  <si>
    <t>Test and bugs report</t>
  </si>
  <si>
    <t>SPRINT 4 (VS Part 2) 18/3 - 02/4</t>
  </si>
  <si>
    <t>Excel 0.1 and tasks organization 0.2</t>
  </si>
  <si>
    <t>Inputs</t>
  </si>
  <si>
    <t>Characters entities base</t>
  </si>
  <si>
    <t>Pathfinding system</t>
  </si>
  <si>
    <t>Iris Movement</t>
  </si>
  <si>
    <t>Hotdog Movement</t>
  </si>
  <si>
    <t>UI HUD Battle</t>
  </si>
  <si>
    <t>UI Main Menu Art</t>
  </si>
  <si>
    <t>Character Art</t>
  </si>
  <si>
    <t>First level map</t>
  </si>
  <si>
    <t>Test and bugs reports</t>
  </si>
  <si>
    <t>Version 0.2 release</t>
  </si>
  <si>
    <t>SPRINT 5 (VS Part 3) 03/4 - 10/4</t>
  </si>
  <si>
    <t>Excel 0.2 and tasks organization 0.3</t>
  </si>
  <si>
    <t>Turn system</t>
  </si>
  <si>
    <t>Enemies attack</t>
  </si>
  <si>
    <t>New enemy Boneyman</t>
  </si>
  <si>
    <t>New character George B.</t>
  </si>
  <si>
    <t>Path with walkeable</t>
  </si>
  <si>
    <t>New character Sapphire</t>
  </si>
  <si>
    <t>New enemy Pinkking</t>
  </si>
  <si>
    <t>UI character</t>
  </si>
  <si>
    <t>Battle menu attack</t>
  </si>
  <si>
    <t>XML and relative positions</t>
  </si>
  <si>
    <t>Release and bug reports 0.3</t>
  </si>
  <si>
    <t>SPRINT 6 (VS Part 4) 11/4 - 15/4</t>
  </si>
  <si>
    <t>Excel 0.3 and tasks organization 0.4</t>
  </si>
  <si>
    <t>Wiki</t>
  </si>
  <si>
    <t>Inputs Select</t>
  </si>
  <si>
    <t>Characters attack</t>
  </si>
  <si>
    <t>Characters defend</t>
  </si>
  <si>
    <t>Storm</t>
  </si>
  <si>
    <t>George B.</t>
  </si>
  <si>
    <t>Iris</t>
  </si>
  <si>
    <t>Ability 1</t>
  </si>
  <si>
    <t>Inputs Gamepad</t>
  </si>
  <si>
    <t>Path with type movements</t>
  </si>
  <si>
    <t>Search attack area</t>
  </si>
  <si>
    <t>George B. Spritesheet</t>
  </si>
  <si>
    <t>Test and Bugs Reports</t>
  </si>
  <si>
    <t>Version 0.4 Release</t>
  </si>
  <si>
    <t>SPRINT 7 (VS Part 5) 17/4 - 20/4</t>
  </si>
  <si>
    <t>Excel 0.4 and task organization 0.5</t>
  </si>
  <si>
    <t>Balance Stats</t>
  </si>
  <si>
    <t>Bear trap ability</t>
  </si>
  <si>
    <t>Storm ability</t>
  </si>
  <si>
    <t>Enemies AI</t>
  </si>
  <si>
    <t>Lifebar enemies</t>
  </si>
  <si>
    <t>Menu Options in battle UI</t>
  </si>
  <si>
    <t>Abilities names UI</t>
  </si>
  <si>
    <t>Character UI</t>
  </si>
  <si>
    <t>Stun and defend Icons UI</t>
  </si>
  <si>
    <t>Numbers UI</t>
  </si>
  <si>
    <t>Level 1 map Art</t>
  </si>
  <si>
    <t>Sapphire Spritesheet</t>
  </si>
  <si>
    <t>Boneyman Spritesheet</t>
  </si>
  <si>
    <t>Pinkking Spritesheet</t>
  </si>
  <si>
    <t>Bugfixs</t>
  </si>
  <si>
    <t>Polish</t>
  </si>
  <si>
    <t>Version 0.5 Release</t>
  </si>
  <si>
    <t>SPRINT 8 (Alpha Part 1) 26/4 - 30/4</t>
  </si>
  <si>
    <t>Excel 0.5 and task organization 0.6</t>
  </si>
  <si>
    <t>Scene Manager</t>
  </si>
  <si>
    <t>Transitions</t>
  </si>
  <si>
    <t>Hektor Character</t>
  </si>
  <si>
    <t>Language class</t>
  </si>
  <si>
    <t>Version 0.6 Release</t>
  </si>
  <si>
    <t>SPRINT 9 (Alpha Part 2) 01/5 - 11/5</t>
  </si>
  <si>
    <t>Excel 0.6 and task organization 0.7</t>
  </si>
  <si>
    <t>Battle 2</t>
  </si>
  <si>
    <t>Battle 3</t>
  </si>
  <si>
    <t>Critic Stat Character</t>
  </si>
  <si>
    <t>Comeback Action Character</t>
  </si>
  <si>
    <t>Level Characters</t>
  </si>
  <si>
    <t>Level 2 Map</t>
  </si>
  <si>
    <t>Level 3 Map</t>
  </si>
  <si>
    <t>Global Map Scene</t>
  </si>
  <si>
    <t>Inputs Personalized</t>
  </si>
  <si>
    <t>Version 0.7 Release</t>
  </si>
  <si>
    <t>SPRINT 10 (Alpha Part 3) 12/5 - 23/5</t>
  </si>
  <si>
    <t>Excel 0.7 and task organization 0.8</t>
  </si>
  <si>
    <t>All Characters Abilities</t>
  </si>
  <si>
    <t>Burgdog Enemy</t>
  </si>
  <si>
    <t>Hotdog Enemy</t>
  </si>
  <si>
    <t>Better AI</t>
  </si>
  <si>
    <t>Polarbear Enemy</t>
  </si>
  <si>
    <t>Polarpath Enemy</t>
  </si>
  <si>
    <t>Particle System</t>
  </si>
  <si>
    <t>SPRINT 11 (Gold Part 1) 24/5 - 3/6</t>
  </si>
  <si>
    <t>Excel 0.8 and task organization 0.9</t>
  </si>
  <si>
    <t>Object Atlas</t>
  </si>
  <si>
    <t>Defend and Critic Recolor</t>
  </si>
  <si>
    <t>FX Characters</t>
  </si>
  <si>
    <t>Debug Buttons</t>
  </si>
  <si>
    <t>Alpha color Entities</t>
  </si>
  <si>
    <t>Load and Save</t>
  </si>
  <si>
    <t>Tutorial</t>
  </si>
  <si>
    <t>Intro and Ending Scenes</t>
  </si>
  <si>
    <t>Particle Atlas</t>
  </si>
  <si>
    <t>Level 4 Map</t>
  </si>
  <si>
    <t>Storm Spritesheet</t>
  </si>
  <si>
    <t>Burgdog Spritesheet</t>
  </si>
  <si>
    <t>Hotdog Spritesheet</t>
  </si>
  <si>
    <t>Polarbear Spritesheet</t>
  </si>
  <si>
    <t>Polarpath Spritesheet</t>
  </si>
  <si>
    <t>SPRINT 12 (Gold Part 2) 4/6 - 11/6</t>
  </si>
  <si>
    <t>Excel 0.9 and 1.0 and task organization 1.0</t>
  </si>
  <si>
    <t>Add Particles</t>
  </si>
  <si>
    <t>Video with Logo</t>
  </si>
  <si>
    <t>Target Info</t>
  </si>
  <si>
    <t>Abilities Info</t>
  </si>
  <si>
    <t>UI Polish</t>
  </si>
  <si>
    <t>Portraits Enemies</t>
  </si>
  <si>
    <t>Recording Attacks Effect</t>
  </si>
  <si>
    <t>Website</t>
  </si>
  <si>
    <t>Readme</t>
  </si>
  <si>
    <t>Presentation</t>
  </si>
  <si>
    <t>Prepare Outside Testing</t>
  </si>
  <si>
    <t>Outside Testing</t>
  </si>
  <si>
    <t>Total Tasks</t>
  </si>
  <si>
    <t>Average Deviation ny Task</t>
  </si>
  <si>
    <t>TOTAL</t>
  </si>
  <si>
    <t>Developer</t>
  </si>
  <si>
    <t>Tasks</t>
  </si>
  <si>
    <t>Average Deviation by 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</si>
</sst>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0.0"/>
      <name val="Arial"/>
    </font>
    <font>
      <color rgb="FF000000"/>
      <name val="Arial"/>
    </font>
    <font>
      <name val="Arial"/>
    </font>
    <font>
      <sz val="11.0"/>
      <color rgb="FF000000"/>
      <name val="Inconsolata"/>
    </font>
  </fonts>
  <fills count="2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A61C00"/>
        <bgColor rgb="FFA61C00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0" fontId="1" numFmtId="0" xfId="0" applyBorder="1" applyFont="1"/>
    <xf borderId="2" fillId="0" fontId="1" numFmtId="0" xfId="0" applyBorder="1" applyFont="1"/>
    <xf borderId="0" fillId="3" fontId="0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4" fontId="2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left" readingOrder="0"/>
    </xf>
    <xf borderId="0" fillId="5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bottom"/>
    </xf>
    <xf borderId="4" fillId="5" fontId="1" numFmtId="0" xfId="0" applyAlignment="1" applyBorder="1" applyFont="1">
      <alignment readingOrder="0"/>
    </xf>
    <xf borderId="0" fillId="5" fontId="1" numFmtId="0" xfId="0" applyFont="1"/>
    <xf borderId="0" fillId="3" fontId="0" numFmtId="0" xfId="0" applyAlignment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7" fillId="3" fontId="0" numFmtId="0" xfId="0" applyAlignment="1" applyBorder="1" applyFont="1">
      <alignment horizontal="center"/>
    </xf>
    <xf borderId="7" fillId="7" fontId="2" numFmtId="0" xfId="0" applyAlignment="1" applyBorder="1" applyFill="1" applyFont="1">
      <alignment horizontal="center"/>
    </xf>
    <xf borderId="7" fillId="8" fontId="0" numFmtId="0" xfId="0" applyAlignment="1" applyBorder="1" applyFill="1" applyFont="1">
      <alignment horizontal="center"/>
    </xf>
    <xf borderId="7" fillId="9" fontId="0" numFmtId="0" xfId="0" applyAlignment="1" applyBorder="1" applyFill="1" applyFont="1">
      <alignment horizontal="center"/>
    </xf>
    <xf borderId="7" fillId="0" fontId="2" numFmtId="0" xfId="0" applyAlignment="1" applyBorder="1" applyFont="1">
      <alignment horizontal="center"/>
    </xf>
    <xf borderId="0" fillId="10" fontId="1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7" fillId="8" fontId="2" numFmtId="0" xfId="0" applyAlignment="1" applyBorder="1" applyFont="1">
      <alignment horizontal="center"/>
    </xf>
    <xf borderId="7" fillId="7" fontId="0" numFmtId="0" xfId="0" applyAlignment="1" applyBorder="1" applyFont="1">
      <alignment horizontal="center"/>
    </xf>
    <xf borderId="7" fillId="6" fontId="0" numFmtId="0" xfId="0" applyAlignment="1" applyBorder="1" applyFont="1">
      <alignment horizontal="center"/>
    </xf>
    <xf borderId="0" fillId="7" fontId="2" numFmtId="0" xfId="0" applyAlignment="1" applyFont="1">
      <alignment horizontal="center"/>
    </xf>
    <xf borderId="7" fillId="11" fontId="0" numFmtId="0" xfId="0" applyAlignment="1" applyBorder="1" applyFill="1" applyFont="1">
      <alignment horizontal="center"/>
    </xf>
    <xf borderId="4" fillId="5" fontId="4" numFmtId="0" xfId="0" applyAlignment="1" applyBorder="1" applyFont="1">
      <alignment readingOrder="0" vertical="bottom"/>
    </xf>
    <xf borderId="0" fillId="5" fontId="4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6" fontId="2" numFmtId="0" xfId="0" applyAlignment="1" applyFont="1">
      <alignment horizontal="center" readingOrder="0" vertical="bottom"/>
    </xf>
    <xf borderId="0" fillId="3" fontId="0" numFmtId="0" xfId="0" applyAlignment="1" applyFont="1">
      <alignment horizontal="center"/>
    </xf>
    <xf borderId="7" fillId="12" fontId="0" numFmtId="0" xfId="0" applyAlignment="1" applyBorder="1" applyFill="1" applyFont="1">
      <alignment horizontal="center"/>
    </xf>
    <xf borderId="7" fillId="13" fontId="0" numFmtId="0" xfId="0" applyAlignment="1" applyBorder="1" applyFill="1" applyFont="1">
      <alignment horizontal="center"/>
    </xf>
    <xf borderId="7" fillId="14" fontId="0" numFmtId="0" xfId="0" applyAlignment="1" applyBorder="1" applyFill="1" applyFont="1">
      <alignment horizontal="center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7" fillId="15" fontId="2" numFmtId="0" xfId="0" applyAlignment="1" applyBorder="1" applyFill="1" applyFont="1">
      <alignment horizontal="center"/>
    </xf>
    <xf borderId="7" fillId="15" fontId="0" numFmtId="0" xfId="0" applyAlignment="1" applyBorder="1" applyFont="1">
      <alignment horizontal="center"/>
    </xf>
    <xf borderId="7" fillId="12" fontId="2" numFmtId="0" xfId="0" applyAlignment="1" applyBorder="1" applyFont="1">
      <alignment horizontal="center"/>
    </xf>
    <xf borderId="7" fillId="16" fontId="0" numFmtId="0" xfId="0" applyAlignment="1" applyBorder="1" applyFill="1" applyFont="1">
      <alignment horizontal="center"/>
    </xf>
    <xf borderId="7" fillId="13" fontId="2" numFmtId="0" xfId="0" applyAlignment="1" applyBorder="1" applyFont="1">
      <alignment horizontal="center"/>
    </xf>
    <xf borderId="7" fillId="16" fontId="2" numFmtId="0" xfId="0" applyAlignment="1" applyBorder="1" applyFont="1">
      <alignment horizontal="center"/>
    </xf>
    <xf borderId="0" fillId="6" fontId="2" numFmtId="0" xfId="0" applyAlignment="1" applyFont="1">
      <alignment horizontal="center"/>
    </xf>
    <xf borderId="7" fillId="6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8" fontId="2" numFmtId="0" xfId="0" applyAlignment="1" applyBorder="1" applyFont="1">
      <alignment horizontal="center" readingOrder="0"/>
    </xf>
    <xf borderId="2" fillId="17" fontId="2" numFmtId="0" xfId="0" applyAlignment="1" applyBorder="1" applyFill="1" applyFont="1">
      <alignment horizontal="center" readingOrder="0"/>
    </xf>
    <xf borderId="2" fillId="18" fontId="2" numFmtId="0" xfId="0" applyAlignment="1" applyBorder="1" applyFill="1" applyFont="1">
      <alignment horizontal="center" readingOrder="0"/>
    </xf>
    <xf borderId="3" fillId="19" fontId="2" numFmtId="0" xfId="0" applyAlignment="1" applyBorder="1" applyFill="1" applyFont="1">
      <alignment horizontal="center" readingOrder="0"/>
    </xf>
    <xf borderId="3" fillId="20" fontId="2" numFmtId="0" xfId="0" applyAlignment="1" applyBorder="1" applyFill="1" applyFont="1">
      <alignment horizontal="left" readingOrder="0"/>
    </xf>
    <xf borderId="0" fillId="20" fontId="1" numFmtId="0" xfId="0" applyFont="1"/>
    <xf borderId="8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21" fontId="1" numFmtId="0" xfId="0" applyAlignment="1" applyBorder="1" applyFill="1" applyFont="1">
      <alignment horizontal="center" readingOrder="0"/>
    </xf>
    <xf borderId="6" fillId="22" fontId="1" numFmtId="0" xfId="0" applyAlignment="1" applyBorder="1" applyFill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6" fillId="23" fontId="1" numFmtId="0" xfId="0" applyAlignment="1" applyBorder="1" applyFill="1" applyFont="1">
      <alignment horizontal="center" readingOrder="0"/>
    </xf>
    <xf borderId="0" fillId="17" fontId="1" numFmtId="0" xfId="0" applyAlignment="1" applyFont="1">
      <alignment horizontal="center" readingOrder="0"/>
    </xf>
    <xf borderId="0" fillId="24" fontId="1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18" fontId="1" numFmtId="0" xfId="0" applyAlignment="1" applyFont="1">
      <alignment horizontal="center" readingOrder="0"/>
    </xf>
    <xf borderId="0" fillId="19" fontId="1" numFmtId="0" xfId="0" applyAlignment="1" applyFont="1">
      <alignment horizontal="center" readingOrder="0"/>
    </xf>
    <xf borderId="0" fillId="20" fontId="1" numFmtId="0" xfId="0" applyAlignment="1" applyFont="1">
      <alignment horizontal="left" readingOrder="0"/>
    </xf>
    <xf borderId="0" fillId="20" fontId="1" numFmtId="0" xfId="0" applyAlignment="1" applyFont="1">
      <alignment horizontal="center"/>
    </xf>
    <xf borderId="0" fillId="25" fontId="1" numFmtId="0" xfId="0" applyAlignment="1" applyFill="1" applyFont="1">
      <alignment horizontal="center" readingOrder="0"/>
    </xf>
    <xf borderId="0" fillId="26" fontId="5" numFmtId="0" xfId="0" applyAlignment="1" applyFill="1" applyFont="1">
      <alignment horizontal="center"/>
    </xf>
    <xf borderId="0" fillId="11" fontId="1" numFmtId="0" xfId="0" applyAlignment="1" applyFont="1">
      <alignment horizontal="center"/>
    </xf>
    <xf borderId="0" fillId="22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23" fontId="1" numFmtId="0" xfId="0" applyAlignment="1" applyFont="1">
      <alignment horizontal="center" readingOrder="0"/>
    </xf>
    <xf borderId="0" fillId="26" fontId="1" numFmtId="0" xfId="0" applyAlignment="1" applyFont="1">
      <alignment horizontal="center" readingOrder="0"/>
    </xf>
    <xf borderId="0" fillId="22" fontId="5" numFmtId="0" xfId="0" applyAlignment="1" applyFont="1">
      <alignment horizontal="center"/>
    </xf>
    <xf borderId="0" fillId="11" fontId="1" numFmtId="0" xfId="0" applyAlignment="1" applyFont="1">
      <alignment horizontal="center" readingOrder="0"/>
    </xf>
    <xf borderId="0" fillId="2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2">
      <c r="A2" s="1" t="s">
        <v>0</v>
      </c>
      <c r="C2" s="2"/>
    </row>
    <row r="3">
      <c r="A3" s="3"/>
      <c r="B3" s="4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7" t="s">
        <v>11</v>
      </c>
    </row>
    <row r="4">
      <c r="A4" s="8" t="s">
        <v>12</v>
      </c>
      <c r="B4" s="9"/>
      <c r="C4" s="10">
        <v>1.0</v>
      </c>
      <c r="D4" s="11">
        <v>2.0</v>
      </c>
      <c r="E4" s="11">
        <v>2.0</v>
      </c>
      <c r="F4" s="12"/>
      <c r="G4" s="12"/>
      <c r="H4" s="12"/>
      <c r="I4" s="12"/>
      <c r="J4" s="12"/>
      <c r="K4" s="12"/>
      <c r="L4" s="12">
        <f t="shared" ref="L4:L14" si="1">SUM(D4:K4)</f>
        <v>4</v>
      </c>
      <c r="M4" s="13">
        <f t="shared" ref="M4:M14" si="2">ABS(C4-L4)</f>
        <v>3</v>
      </c>
    </row>
    <row r="5">
      <c r="A5" s="14" t="s">
        <v>13</v>
      </c>
      <c r="B5" s="15"/>
      <c r="C5" s="10">
        <v>1.0</v>
      </c>
      <c r="D5" s="11">
        <v>3.0</v>
      </c>
      <c r="E5" s="12"/>
      <c r="F5" s="12"/>
      <c r="G5" s="12"/>
      <c r="H5" s="12"/>
      <c r="I5" s="12"/>
      <c r="J5" s="12"/>
      <c r="K5" s="12"/>
      <c r="L5" s="16">
        <f t="shared" si="1"/>
        <v>3</v>
      </c>
      <c r="M5" s="13">
        <f t="shared" si="2"/>
        <v>2</v>
      </c>
    </row>
    <row r="6">
      <c r="A6" s="8" t="s">
        <v>14</v>
      </c>
      <c r="B6" s="9"/>
      <c r="C6" s="10">
        <v>2.0</v>
      </c>
      <c r="D6" s="12"/>
      <c r="E6" s="11">
        <v>1.0</v>
      </c>
      <c r="F6" s="12"/>
      <c r="G6" s="12"/>
      <c r="H6" s="12"/>
      <c r="I6" s="12"/>
      <c r="J6" s="12"/>
      <c r="K6" s="12"/>
      <c r="L6" s="16">
        <f t="shared" si="1"/>
        <v>1</v>
      </c>
      <c r="M6" s="13">
        <f t="shared" si="2"/>
        <v>1</v>
      </c>
    </row>
    <row r="7">
      <c r="A7" s="8" t="s">
        <v>15</v>
      </c>
      <c r="B7" s="15"/>
      <c r="C7" s="10">
        <v>5.0</v>
      </c>
      <c r="D7" s="12"/>
      <c r="E7" s="11">
        <v>5.0</v>
      </c>
      <c r="F7" s="12"/>
      <c r="G7" s="12"/>
      <c r="H7" s="12"/>
      <c r="I7" s="12"/>
      <c r="J7" s="12"/>
      <c r="K7" s="12"/>
      <c r="L7" s="16">
        <f t="shared" si="1"/>
        <v>5</v>
      </c>
      <c r="M7" s="13">
        <f t="shared" si="2"/>
        <v>0</v>
      </c>
    </row>
    <row r="8">
      <c r="A8" s="14" t="s">
        <v>16</v>
      </c>
      <c r="B8" s="15"/>
      <c r="C8" s="5">
        <v>12.0</v>
      </c>
      <c r="D8" s="10"/>
      <c r="E8" s="12"/>
      <c r="F8" s="11">
        <v>9.5</v>
      </c>
      <c r="G8" s="12"/>
      <c r="H8" s="12"/>
      <c r="I8" s="12"/>
      <c r="J8" s="12"/>
      <c r="K8" s="12"/>
      <c r="L8" s="16">
        <f t="shared" si="1"/>
        <v>9.5</v>
      </c>
      <c r="M8" s="13">
        <f t="shared" si="2"/>
        <v>2.5</v>
      </c>
    </row>
    <row r="9">
      <c r="A9" s="14" t="s">
        <v>17</v>
      </c>
      <c r="B9" s="15"/>
      <c r="C9" s="10">
        <v>12.0</v>
      </c>
      <c r="D9" s="11">
        <v>2.0</v>
      </c>
      <c r="E9" s="12"/>
      <c r="F9" s="12"/>
      <c r="G9" s="11">
        <v>1.0</v>
      </c>
      <c r="H9" s="12"/>
      <c r="I9" s="12"/>
      <c r="J9" s="12"/>
      <c r="K9" s="11">
        <v>0.5</v>
      </c>
      <c r="L9" s="12">
        <f t="shared" si="1"/>
        <v>3.5</v>
      </c>
      <c r="M9" s="13">
        <f t="shared" si="2"/>
        <v>8.5</v>
      </c>
    </row>
    <row r="10">
      <c r="A10" s="14" t="s">
        <v>18</v>
      </c>
      <c r="B10" s="15"/>
      <c r="C10" s="10">
        <v>15.0</v>
      </c>
      <c r="D10" s="12"/>
      <c r="E10" s="12"/>
      <c r="F10" s="12"/>
      <c r="G10" s="12"/>
      <c r="H10" s="11">
        <v>2.5</v>
      </c>
      <c r="I10" s="12"/>
      <c r="J10" s="12"/>
      <c r="K10" s="11">
        <v>2.5</v>
      </c>
      <c r="L10" s="16">
        <f t="shared" si="1"/>
        <v>5</v>
      </c>
      <c r="M10" s="13">
        <f t="shared" si="2"/>
        <v>10</v>
      </c>
    </row>
    <row r="11">
      <c r="A11" s="14" t="s">
        <v>19</v>
      </c>
      <c r="B11" s="15"/>
      <c r="C11" s="10">
        <v>35.0</v>
      </c>
      <c r="D11" s="12"/>
      <c r="E11" s="12"/>
      <c r="F11" s="12"/>
      <c r="G11" s="12"/>
      <c r="H11" s="12"/>
      <c r="I11" s="12"/>
      <c r="J11" s="11">
        <v>0.8</v>
      </c>
      <c r="K11" s="11">
        <v>2.0</v>
      </c>
      <c r="L11" s="16">
        <f t="shared" si="1"/>
        <v>2.8</v>
      </c>
      <c r="M11" s="13">
        <f t="shared" si="2"/>
        <v>32.2</v>
      </c>
    </row>
    <row r="12">
      <c r="A12" s="14" t="s">
        <v>20</v>
      </c>
      <c r="B12" s="15"/>
      <c r="C12" s="10">
        <v>13.0</v>
      </c>
      <c r="D12" s="12"/>
      <c r="E12" s="12"/>
      <c r="F12" s="12"/>
      <c r="G12" s="12"/>
      <c r="H12" s="12"/>
      <c r="I12" s="11">
        <v>10.0</v>
      </c>
      <c r="J12" s="12"/>
      <c r="K12" s="12"/>
      <c r="L12" s="12">
        <f t="shared" si="1"/>
        <v>10</v>
      </c>
      <c r="M12" s="13">
        <f t="shared" si="2"/>
        <v>3</v>
      </c>
    </row>
    <row r="13">
      <c r="A13" s="8" t="s">
        <v>21</v>
      </c>
      <c r="B13" s="15"/>
      <c r="C13" s="10">
        <v>10.0</v>
      </c>
      <c r="D13" s="12"/>
      <c r="E13" s="11">
        <v>4.0</v>
      </c>
      <c r="F13" s="12"/>
      <c r="G13" s="12"/>
      <c r="H13" s="12"/>
      <c r="I13" s="12"/>
      <c r="J13" s="12"/>
      <c r="K13" s="12"/>
      <c r="L13" s="16">
        <f t="shared" si="1"/>
        <v>4</v>
      </c>
      <c r="M13" s="13">
        <f t="shared" si="2"/>
        <v>6</v>
      </c>
    </row>
    <row r="14">
      <c r="A14" s="14" t="s">
        <v>22</v>
      </c>
      <c r="B14" s="15"/>
      <c r="C14" s="10">
        <v>5.0</v>
      </c>
      <c r="D14" s="12"/>
      <c r="E14" s="12"/>
      <c r="F14" s="12"/>
      <c r="G14" s="12"/>
      <c r="H14" s="12"/>
      <c r="I14" s="12"/>
      <c r="J14" s="12"/>
      <c r="K14" s="12"/>
      <c r="L14" s="12">
        <f t="shared" si="1"/>
        <v>0</v>
      </c>
      <c r="M14" s="13">
        <f t="shared" si="2"/>
        <v>5</v>
      </c>
    </row>
    <row r="15">
      <c r="A15" s="17"/>
      <c r="B15" s="18" t="s">
        <v>23</v>
      </c>
      <c r="C15" s="19">
        <f t="shared" ref="C15:M15" si="3">SUM(C4:C14)</f>
        <v>111</v>
      </c>
      <c r="D15" s="20">
        <f t="shared" si="3"/>
        <v>7</v>
      </c>
      <c r="E15" s="21">
        <f t="shared" si="3"/>
        <v>12</v>
      </c>
      <c r="F15" s="21">
        <f t="shared" si="3"/>
        <v>9.5</v>
      </c>
      <c r="G15" s="22">
        <f t="shared" si="3"/>
        <v>1</v>
      </c>
      <c r="H15" s="22">
        <f t="shared" si="3"/>
        <v>2.5</v>
      </c>
      <c r="I15" s="21">
        <f t="shared" si="3"/>
        <v>10</v>
      </c>
      <c r="J15" s="22">
        <f t="shared" si="3"/>
        <v>0.8</v>
      </c>
      <c r="K15" s="20">
        <f t="shared" si="3"/>
        <v>5</v>
      </c>
      <c r="L15" s="23">
        <f t="shared" si="3"/>
        <v>47.8</v>
      </c>
      <c r="M15" s="23">
        <f t="shared" si="3"/>
        <v>73.2</v>
      </c>
    </row>
    <row r="16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>
      <c r="A17" s="24" t="s">
        <v>24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>
      <c r="A18" s="3"/>
      <c r="B18" s="4"/>
      <c r="C18" s="5" t="s">
        <v>1</v>
      </c>
      <c r="D18" s="6" t="s">
        <v>2</v>
      </c>
      <c r="E18" s="6" t="s">
        <v>3</v>
      </c>
      <c r="F18" s="6" t="s">
        <v>4</v>
      </c>
      <c r="G18" s="6" t="s">
        <v>5</v>
      </c>
      <c r="H18" s="6" t="s">
        <v>6</v>
      </c>
      <c r="I18" s="6" t="s">
        <v>7</v>
      </c>
      <c r="J18" s="6" t="s">
        <v>8</v>
      </c>
      <c r="K18" s="6" t="s">
        <v>9</v>
      </c>
      <c r="L18" s="6" t="s">
        <v>10</v>
      </c>
      <c r="M18" s="7" t="s">
        <v>11</v>
      </c>
    </row>
    <row r="19">
      <c r="A19" s="8" t="s">
        <v>12</v>
      </c>
      <c r="B19" s="9"/>
      <c r="C19" s="10">
        <v>2.0</v>
      </c>
      <c r="D19" s="11">
        <v>1.0</v>
      </c>
      <c r="E19" s="12"/>
      <c r="F19" s="12"/>
      <c r="G19" s="12"/>
      <c r="H19" s="12"/>
      <c r="I19" s="12"/>
      <c r="J19" s="12"/>
      <c r="K19" s="12"/>
      <c r="L19" s="12">
        <f t="shared" ref="L19:L27" si="4">SUM(D19:K19)</f>
        <v>1</v>
      </c>
      <c r="M19" s="13">
        <f t="shared" ref="M19:M29" si="5">ABS(C19-L19)</f>
        <v>1</v>
      </c>
    </row>
    <row r="20">
      <c r="A20" s="14" t="s">
        <v>13</v>
      </c>
      <c r="B20" s="15"/>
      <c r="C20" s="10">
        <v>1.0</v>
      </c>
      <c r="D20" s="12"/>
      <c r="E20" s="11">
        <v>2.0</v>
      </c>
      <c r="F20" s="12"/>
      <c r="G20" s="12"/>
      <c r="H20" s="12"/>
      <c r="I20" s="12"/>
      <c r="J20" s="12"/>
      <c r="K20" s="12"/>
      <c r="L20" s="16">
        <f t="shared" si="4"/>
        <v>2</v>
      </c>
      <c r="M20" s="13">
        <f t="shared" si="5"/>
        <v>1</v>
      </c>
    </row>
    <row r="21">
      <c r="A21" s="14" t="s">
        <v>16</v>
      </c>
      <c r="B21" s="15"/>
      <c r="C21" s="10">
        <v>17.0</v>
      </c>
      <c r="D21" s="12"/>
      <c r="E21" s="12"/>
      <c r="F21" s="11">
        <v>8.5</v>
      </c>
      <c r="G21" s="12"/>
      <c r="H21" s="12"/>
      <c r="I21" s="12"/>
      <c r="J21" s="12"/>
      <c r="K21" s="12"/>
      <c r="L21" s="16">
        <f t="shared" si="4"/>
        <v>8.5</v>
      </c>
      <c r="M21" s="13">
        <f t="shared" si="5"/>
        <v>8.5</v>
      </c>
    </row>
    <row r="22">
      <c r="A22" s="14" t="s">
        <v>17</v>
      </c>
      <c r="B22" s="15"/>
      <c r="C22" s="10">
        <v>12.0</v>
      </c>
      <c r="D22" s="12"/>
      <c r="E22" s="12"/>
      <c r="F22" s="12"/>
      <c r="G22" s="11">
        <v>1.0</v>
      </c>
      <c r="H22" s="12"/>
      <c r="I22" s="12"/>
      <c r="J22" s="12"/>
      <c r="K22" s="12"/>
      <c r="L22" s="12">
        <f t="shared" si="4"/>
        <v>1</v>
      </c>
      <c r="M22" s="13">
        <f t="shared" si="5"/>
        <v>11</v>
      </c>
    </row>
    <row r="23">
      <c r="A23" s="14" t="s">
        <v>18</v>
      </c>
      <c r="B23" s="15"/>
      <c r="C23" s="10">
        <v>6.0</v>
      </c>
      <c r="D23" s="12"/>
      <c r="E23" s="12"/>
      <c r="F23" s="12"/>
      <c r="G23" s="12"/>
      <c r="H23" s="11">
        <v>5.5</v>
      </c>
      <c r="I23" s="12"/>
      <c r="J23" s="12"/>
      <c r="K23" s="11">
        <v>6.0</v>
      </c>
      <c r="L23" s="16">
        <f t="shared" si="4"/>
        <v>11.5</v>
      </c>
      <c r="M23" s="13">
        <f t="shared" si="5"/>
        <v>5.5</v>
      </c>
    </row>
    <row r="24">
      <c r="A24" s="14" t="s">
        <v>19</v>
      </c>
      <c r="B24" s="15"/>
      <c r="C24" s="10">
        <v>26.0</v>
      </c>
      <c r="D24" s="12"/>
      <c r="E24" s="12"/>
      <c r="F24" s="12"/>
      <c r="G24" s="12"/>
      <c r="H24" s="12"/>
      <c r="I24" s="25"/>
      <c r="J24" s="11">
        <v>21.0</v>
      </c>
      <c r="K24" s="25"/>
      <c r="L24" s="16">
        <f t="shared" si="4"/>
        <v>21</v>
      </c>
      <c r="M24" s="13">
        <f t="shared" si="5"/>
        <v>5</v>
      </c>
    </row>
    <row r="25">
      <c r="A25" s="14" t="s">
        <v>25</v>
      </c>
      <c r="B25" s="15"/>
      <c r="C25" s="10">
        <v>8.0</v>
      </c>
      <c r="D25" s="12"/>
      <c r="E25" s="12"/>
      <c r="F25" s="25"/>
      <c r="G25" s="12"/>
      <c r="H25" s="12"/>
      <c r="I25" s="11">
        <v>2.0</v>
      </c>
      <c r="J25" s="12"/>
      <c r="K25" s="12"/>
      <c r="L25" s="16">
        <f t="shared" si="4"/>
        <v>2</v>
      </c>
      <c r="M25" s="13">
        <f t="shared" si="5"/>
        <v>6</v>
      </c>
    </row>
    <row r="26">
      <c r="A26" s="8" t="s">
        <v>26</v>
      </c>
      <c r="B26" s="15"/>
      <c r="C26" s="10">
        <v>2.0</v>
      </c>
      <c r="D26" s="11">
        <v>1.0</v>
      </c>
      <c r="E26" s="11">
        <v>1.0</v>
      </c>
      <c r="F26" s="12"/>
      <c r="G26" s="12"/>
      <c r="H26" s="12"/>
      <c r="I26" s="12"/>
      <c r="J26" s="12"/>
      <c r="K26" s="12"/>
      <c r="L26" s="16">
        <f t="shared" si="4"/>
        <v>2</v>
      </c>
      <c r="M26" s="13">
        <f t="shared" si="5"/>
        <v>0</v>
      </c>
    </row>
    <row r="27">
      <c r="A27" s="14" t="s">
        <v>27</v>
      </c>
      <c r="B27" s="15"/>
      <c r="C27" s="10">
        <v>2.0</v>
      </c>
      <c r="D27" s="11">
        <v>1.0</v>
      </c>
      <c r="E27" s="11">
        <v>1.0</v>
      </c>
      <c r="F27" s="12"/>
      <c r="G27" s="12"/>
      <c r="H27" s="12"/>
      <c r="I27" s="11">
        <v>3.5</v>
      </c>
      <c r="J27" s="12"/>
      <c r="K27" s="11">
        <v>7.0</v>
      </c>
      <c r="L27" s="10">
        <f t="shared" si="4"/>
        <v>12.5</v>
      </c>
      <c r="M27" s="13">
        <f t="shared" si="5"/>
        <v>10.5</v>
      </c>
    </row>
    <row r="28">
      <c r="A28" s="14" t="s">
        <v>28</v>
      </c>
      <c r="B28" s="15"/>
      <c r="C28" s="10">
        <v>8.0</v>
      </c>
      <c r="D28" s="11">
        <v>5.0</v>
      </c>
      <c r="E28" s="12"/>
      <c r="F28" s="12"/>
      <c r="G28" s="10"/>
      <c r="H28" s="10"/>
      <c r="I28" s="12"/>
      <c r="J28" s="12"/>
      <c r="K28" s="12"/>
      <c r="L28" s="10">
        <v>9.0</v>
      </c>
      <c r="M28" s="13">
        <f t="shared" si="5"/>
        <v>1</v>
      </c>
    </row>
    <row r="29">
      <c r="A29" s="14" t="s">
        <v>29</v>
      </c>
      <c r="B29" s="15"/>
      <c r="C29" s="10">
        <v>20.0</v>
      </c>
      <c r="D29" s="11">
        <v>7.0</v>
      </c>
      <c r="E29" s="12"/>
      <c r="F29" s="12"/>
      <c r="G29" s="12"/>
      <c r="H29" s="12"/>
      <c r="I29" s="12"/>
      <c r="J29" s="12"/>
      <c r="K29" s="12"/>
      <c r="L29" s="10">
        <v>7.0</v>
      </c>
      <c r="M29" s="13">
        <f t="shared" si="5"/>
        <v>13</v>
      </c>
    </row>
    <row r="30">
      <c r="A30" s="17"/>
      <c r="B30" s="18" t="s">
        <v>23</v>
      </c>
      <c r="C30" s="19">
        <f t="shared" ref="C30:M30" si="6">SUM(C19:C29)</f>
        <v>104</v>
      </c>
      <c r="D30" s="26">
        <f t="shared" si="6"/>
        <v>15</v>
      </c>
      <c r="E30" s="27">
        <f t="shared" si="6"/>
        <v>4</v>
      </c>
      <c r="F30" s="28">
        <f t="shared" si="6"/>
        <v>8.5</v>
      </c>
      <c r="G30" s="22">
        <f t="shared" si="6"/>
        <v>1</v>
      </c>
      <c r="H30" s="27">
        <f t="shared" si="6"/>
        <v>5.5</v>
      </c>
      <c r="I30" s="27">
        <f t="shared" si="6"/>
        <v>5.5</v>
      </c>
      <c r="J30" s="21">
        <f t="shared" si="6"/>
        <v>21</v>
      </c>
      <c r="K30" s="26">
        <f t="shared" si="6"/>
        <v>13</v>
      </c>
      <c r="L30" s="23">
        <f t="shared" si="6"/>
        <v>77.5</v>
      </c>
      <c r="M30" s="23">
        <f t="shared" si="6"/>
        <v>62.5</v>
      </c>
    </row>
    <row r="31">
      <c r="C31" s="16"/>
      <c r="D31" s="16"/>
      <c r="E31" s="16"/>
      <c r="F31" s="12"/>
      <c r="G31" s="16"/>
      <c r="H31" s="12"/>
      <c r="I31" s="16"/>
      <c r="J31" s="16"/>
      <c r="K31" s="16"/>
      <c r="L31" s="16"/>
      <c r="M31" s="12"/>
    </row>
    <row r="32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>
      <c r="A33" s="24" t="s">
        <v>30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>
      <c r="A34" s="3"/>
      <c r="B34" s="4"/>
      <c r="C34" s="5" t="s">
        <v>1</v>
      </c>
      <c r="D34" s="6" t="s">
        <v>2</v>
      </c>
      <c r="E34" s="6" t="s">
        <v>3</v>
      </c>
      <c r="F34" s="6" t="s">
        <v>4</v>
      </c>
      <c r="G34" s="6" t="s">
        <v>5</v>
      </c>
      <c r="H34" s="6" t="s">
        <v>6</v>
      </c>
      <c r="I34" s="6" t="s">
        <v>7</v>
      </c>
      <c r="J34" s="6" t="s">
        <v>8</v>
      </c>
      <c r="K34" s="6" t="s">
        <v>9</v>
      </c>
      <c r="L34" s="6" t="s">
        <v>10</v>
      </c>
      <c r="M34" s="7" t="s">
        <v>11</v>
      </c>
    </row>
    <row r="35">
      <c r="A35" s="8" t="s">
        <v>31</v>
      </c>
      <c r="B35" s="9"/>
      <c r="C35" s="10">
        <v>5.0</v>
      </c>
      <c r="D35" s="12"/>
      <c r="E35" s="12"/>
      <c r="F35" s="12"/>
      <c r="G35" s="12"/>
      <c r="H35" s="12"/>
      <c r="I35" s="12"/>
      <c r="J35" s="12"/>
      <c r="K35" s="12"/>
      <c r="L35" s="12">
        <f>SUM(D35:K35)</f>
        <v>0</v>
      </c>
      <c r="M35" s="13">
        <f t="shared" ref="M35:M43" si="7">ABS(C35-L35)</f>
        <v>5</v>
      </c>
    </row>
    <row r="36">
      <c r="A36" s="14" t="s">
        <v>32</v>
      </c>
      <c r="B36" s="15"/>
      <c r="C36" s="10">
        <v>6.0</v>
      </c>
      <c r="D36" s="11">
        <v>4.0</v>
      </c>
      <c r="E36" s="12"/>
      <c r="F36" s="12"/>
      <c r="G36" s="12"/>
      <c r="H36" s="12"/>
      <c r="I36" s="12"/>
      <c r="J36" s="12"/>
      <c r="K36" s="12"/>
      <c r="L36" s="5">
        <v>4.0</v>
      </c>
      <c r="M36" s="13">
        <f t="shared" si="7"/>
        <v>2</v>
      </c>
    </row>
    <row r="37">
      <c r="A37" s="14" t="s">
        <v>33</v>
      </c>
      <c r="B37" s="15"/>
      <c r="C37" s="10">
        <v>1.0</v>
      </c>
      <c r="D37" s="11">
        <v>0.5</v>
      </c>
      <c r="E37" s="11">
        <v>1.0</v>
      </c>
      <c r="F37" s="12"/>
      <c r="G37" s="12"/>
      <c r="H37" s="12"/>
      <c r="I37" s="12"/>
      <c r="J37" s="12"/>
      <c r="K37" s="12"/>
      <c r="L37" s="16">
        <f t="shared" ref="L37:L41" si="8">SUM(D37:K37)</f>
        <v>1.5</v>
      </c>
      <c r="M37" s="13">
        <f t="shared" si="7"/>
        <v>0.5</v>
      </c>
    </row>
    <row r="38">
      <c r="A38" s="14" t="s">
        <v>34</v>
      </c>
      <c r="B38" s="15"/>
      <c r="C38" s="10">
        <v>4.0</v>
      </c>
      <c r="D38" s="12"/>
      <c r="E38" s="12"/>
      <c r="F38" s="29"/>
      <c r="G38" s="12"/>
      <c r="H38" s="12"/>
      <c r="I38" s="12"/>
      <c r="J38" s="12"/>
      <c r="K38" s="12"/>
      <c r="L38" s="16">
        <f t="shared" si="8"/>
        <v>0</v>
      </c>
      <c r="M38" s="13">
        <f t="shared" si="7"/>
        <v>4</v>
      </c>
    </row>
    <row r="39">
      <c r="A39" s="14" t="s">
        <v>35</v>
      </c>
      <c r="B39" s="15"/>
      <c r="C39" s="10">
        <v>4.0</v>
      </c>
      <c r="D39" s="11">
        <v>6.0</v>
      </c>
      <c r="E39" s="12"/>
      <c r="F39" s="12"/>
      <c r="G39" s="12"/>
      <c r="H39" s="12"/>
      <c r="I39" s="12"/>
      <c r="J39" s="12"/>
      <c r="K39" s="12"/>
      <c r="L39" s="12">
        <f t="shared" si="8"/>
        <v>6</v>
      </c>
      <c r="M39" s="13">
        <f t="shared" si="7"/>
        <v>2</v>
      </c>
    </row>
    <row r="40">
      <c r="A40" s="14" t="s">
        <v>36</v>
      </c>
      <c r="B40" s="15"/>
      <c r="C40" s="10">
        <v>4.0</v>
      </c>
      <c r="D40" s="12"/>
      <c r="E40" s="12"/>
      <c r="F40" s="12"/>
      <c r="G40" s="29"/>
      <c r="H40" s="12"/>
      <c r="I40" s="12"/>
      <c r="J40" s="12"/>
      <c r="K40" s="12"/>
      <c r="L40" s="16">
        <f t="shared" si="8"/>
        <v>0</v>
      </c>
      <c r="M40" s="13">
        <f t="shared" si="7"/>
        <v>4</v>
      </c>
    </row>
    <row r="41">
      <c r="A41" s="14" t="s">
        <v>37</v>
      </c>
      <c r="B41" s="15"/>
      <c r="C41" s="10">
        <v>6.0</v>
      </c>
      <c r="D41" s="12"/>
      <c r="E41" s="12"/>
      <c r="F41" s="12"/>
      <c r="G41" s="12"/>
      <c r="H41" s="11">
        <v>4.0</v>
      </c>
      <c r="I41" s="12"/>
      <c r="J41" s="12"/>
      <c r="K41" s="11">
        <v>12.0</v>
      </c>
      <c r="L41" s="16">
        <f t="shared" si="8"/>
        <v>16</v>
      </c>
      <c r="M41" s="13">
        <f t="shared" si="7"/>
        <v>10</v>
      </c>
    </row>
    <row r="42">
      <c r="A42" s="14" t="s">
        <v>38</v>
      </c>
      <c r="B42" s="15"/>
      <c r="C42" s="10">
        <v>1.0</v>
      </c>
      <c r="D42" s="12"/>
      <c r="E42" s="12"/>
      <c r="F42" s="12"/>
      <c r="G42" s="12"/>
      <c r="H42" s="12"/>
      <c r="I42" s="11">
        <v>1.0</v>
      </c>
      <c r="J42" s="12"/>
      <c r="K42" s="12"/>
      <c r="L42" s="10">
        <v>1.0</v>
      </c>
      <c r="M42" s="13">
        <f t="shared" si="7"/>
        <v>0</v>
      </c>
    </row>
    <row r="43">
      <c r="A43" s="14" t="s">
        <v>39</v>
      </c>
      <c r="B43" s="15"/>
      <c r="C43" s="10">
        <v>6.0</v>
      </c>
      <c r="D43" s="12"/>
      <c r="E43" s="12"/>
      <c r="F43" s="12"/>
      <c r="G43" s="12"/>
      <c r="H43" s="12"/>
      <c r="I43" s="11">
        <v>3.8</v>
      </c>
      <c r="J43" s="12"/>
      <c r="K43" s="12"/>
      <c r="L43" s="10">
        <v>3.8</v>
      </c>
      <c r="M43" s="13">
        <f t="shared" si="7"/>
        <v>2.2</v>
      </c>
    </row>
    <row r="44">
      <c r="A44" s="17"/>
      <c r="B44" s="18" t="s">
        <v>23</v>
      </c>
      <c r="C44" s="19">
        <f t="shared" ref="C44:D44" si="9">SUM(C35:C41)</f>
        <v>30</v>
      </c>
      <c r="D44" s="26">
        <f t="shared" si="9"/>
        <v>10.5</v>
      </c>
      <c r="E44" s="22">
        <f t="shared" ref="E44:M44" si="10">SUM(E35:E43)</f>
        <v>1</v>
      </c>
      <c r="F44" s="22">
        <f t="shared" si="10"/>
        <v>0</v>
      </c>
      <c r="G44" s="22">
        <f t="shared" si="10"/>
        <v>0</v>
      </c>
      <c r="H44" s="30">
        <f t="shared" si="10"/>
        <v>4</v>
      </c>
      <c r="I44" s="30">
        <f t="shared" si="10"/>
        <v>4.8</v>
      </c>
      <c r="J44" s="22">
        <f t="shared" si="10"/>
        <v>0</v>
      </c>
      <c r="K44" s="26">
        <f t="shared" si="10"/>
        <v>12</v>
      </c>
      <c r="L44" s="23">
        <f t="shared" si="10"/>
        <v>32.3</v>
      </c>
      <c r="M44" s="23">
        <f t="shared" si="10"/>
        <v>29.7</v>
      </c>
    </row>
    <row r="45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>
      <c r="A47" s="24" t="s">
        <v>40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>
      <c r="A48" s="3"/>
      <c r="B48" s="4"/>
      <c r="C48" s="5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7" t="s">
        <v>11</v>
      </c>
    </row>
    <row r="49">
      <c r="A49" s="8" t="s">
        <v>41</v>
      </c>
      <c r="B49" s="9"/>
      <c r="C49" s="10">
        <v>2.0</v>
      </c>
      <c r="D49" s="11">
        <v>2.0</v>
      </c>
      <c r="E49" s="12"/>
      <c r="F49" s="12"/>
      <c r="G49" s="12"/>
      <c r="H49" s="12"/>
      <c r="I49" s="12"/>
      <c r="J49" s="12"/>
      <c r="K49" s="12"/>
      <c r="L49" s="12">
        <f t="shared" ref="L49:L60" si="11">SUM(D49:K49)</f>
        <v>2</v>
      </c>
      <c r="M49" s="13">
        <f t="shared" ref="M49:M61" si="12">ABS(C49-L49)</f>
        <v>0</v>
      </c>
    </row>
    <row r="50">
      <c r="A50" s="14" t="s">
        <v>42</v>
      </c>
      <c r="B50" s="15"/>
      <c r="C50" s="10">
        <v>4.0</v>
      </c>
      <c r="D50" s="11">
        <v>3.5</v>
      </c>
      <c r="E50" s="12"/>
      <c r="F50" s="11">
        <v>5.5</v>
      </c>
      <c r="G50" s="12"/>
      <c r="H50" s="12"/>
      <c r="I50" s="12"/>
      <c r="J50" s="12"/>
      <c r="K50" s="12"/>
      <c r="L50" s="16">
        <f t="shared" si="11"/>
        <v>9</v>
      </c>
      <c r="M50" s="13">
        <f t="shared" si="12"/>
        <v>5</v>
      </c>
    </row>
    <row r="51">
      <c r="A51" s="14" t="s">
        <v>43</v>
      </c>
      <c r="B51" s="15"/>
      <c r="C51" s="10">
        <v>4.0</v>
      </c>
      <c r="D51" s="12"/>
      <c r="E51" s="12"/>
      <c r="F51" s="12"/>
      <c r="G51" s="11">
        <v>3.0</v>
      </c>
      <c r="H51" s="12"/>
      <c r="I51" s="12"/>
      <c r="J51" s="12"/>
      <c r="K51" s="12"/>
      <c r="L51" s="16">
        <f t="shared" si="11"/>
        <v>3</v>
      </c>
      <c r="M51" s="13">
        <f t="shared" si="12"/>
        <v>1</v>
      </c>
    </row>
    <row r="52">
      <c r="A52" s="14" t="s">
        <v>44</v>
      </c>
      <c r="B52" s="15"/>
      <c r="C52" s="10">
        <v>6.0</v>
      </c>
      <c r="D52" s="11">
        <v>4.0</v>
      </c>
      <c r="E52" s="12"/>
      <c r="F52" s="12"/>
      <c r="G52" s="11">
        <v>4.0</v>
      </c>
      <c r="H52" s="12"/>
      <c r="I52" s="12"/>
      <c r="J52" s="12"/>
      <c r="K52" s="12"/>
      <c r="L52" s="12">
        <f t="shared" si="11"/>
        <v>8</v>
      </c>
      <c r="M52" s="13">
        <f t="shared" si="12"/>
        <v>2</v>
      </c>
    </row>
    <row r="53">
      <c r="A53" s="14" t="s">
        <v>45</v>
      </c>
      <c r="B53" s="15"/>
      <c r="C53" s="10">
        <v>6.0</v>
      </c>
      <c r="D53" s="11">
        <v>3.0</v>
      </c>
      <c r="E53" s="12"/>
      <c r="F53" s="12"/>
      <c r="G53" s="11">
        <v>4.0</v>
      </c>
      <c r="H53" s="12"/>
      <c r="I53" s="12"/>
      <c r="J53" s="12"/>
      <c r="K53" s="12"/>
      <c r="L53" s="16">
        <f t="shared" si="11"/>
        <v>7</v>
      </c>
      <c r="M53" s="13">
        <f t="shared" si="12"/>
        <v>1</v>
      </c>
    </row>
    <row r="54">
      <c r="A54" s="14" t="s">
        <v>46</v>
      </c>
      <c r="B54" s="15"/>
      <c r="C54" s="10">
        <v>6.0</v>
      </c>
      <c r="D54" s="11">
        <v>12.0</v>
      </c>
      <c r="E54" s="12"/>
      <c r="F54" s="12"/>
      <c r="G54" s="12"/>
      <c r="H54" s="12"/>
      <c r="I54" s="12"/>
      <c r="J54" s="12"/>
      <c r="K54" s="12"/>
      <c r="L54" s="16">
        <f t="shared" si="11"/>
        <v>12</v>
      </c>
      <c r="M54" s="13">
        <f t="shared" si="12"/>
        <v>6</v>
      </c>
    </row>
    <row r="55">
      <c r="A55" s="14" t="s">
        <v>47</v>
      </c>
      <c r="B55" s="15"/>
      <c r="C55" s="10">
        <v>10.0</v>
      </c>
      <c r="D55" s="12"/>
      <c r="E55" s="12"/>
      <c r="F55" s="12"/>
      <c r="G55" s="12"/>
      <c r="H55" s="11">
        <v>7.0</v>
      </c>
      <c r="I55" s="12"/>
      <c r="J55" s="12"/>
      <c r="K55" s="11">
        <v>1.0</v>
      </c>
      <c r="L55" s="16">
        <f t="shared" si="11"/>
        <v>8</v>
      </c>
      <c r="M55" s="13">
        <f t="shared" si="12"/>
        <v>2</v>
      </c>
    </row>
    <row r="56">
      <c r="A56" s="31" t="s">
        <v>48</v>
      </c>
      <c r="B56" s="32"/>
      <c r="C56" s="33">
        <v>3.0</v>
      </c>
      <c r="D56" s="34"/>
      <c r="E56" s="34"/>
      <c r="F56" s="35"/>
      <c r="G56" s="34"/>
      <c r="H56" s="34"/>
      <c r="I56" s="34"/>
      <c r="J56" s="34"/>
      <c r="K56" s="36">
        <v>3.0</v>
      </c>
      <c r="L56" s="34">
        <f t="shared" si="11"/>
        <v>3</v>
      </c>
      <c r="M56" s="13">
        <f t="shared" si="12"/>
        <v>0</v>
      </c>
    </row>
    <row r="57">
      <c r="A57" s="8" t="s">
        <v>49</v>
      </c>
      <c r="B57" s="15"/>
      <c r="C57" s="10">
        <v>12.0</v>
      </c>
      <c r="D57" s="12"/>
      <c r="E57" s="12"/>
      <c r="F57" s="12"/>
      <c r="G57" s="12"/>
      <c r="H57" s="12"/>
      <c r="I57" s="12"/>
      <c r="J57" s="12"/>
      <c r="K57" s="11">
        <v>7.5</v>
      </c>
      <c r="L57" s="16">
        <f t="shared" si="11"/>
        <v>7.5</v>
      </c>
      <c r="M57" s="13">
        <f t="shared" si="12"/>
        <v>4.5</v>
      </c>
    </row>
    <row r="58">
      <c r="A58" s="14" t="s">
        <v>50</v>
      </c>
      <c r="B58" s="15"/>
      <c r="C58" s="10">
        <v>6.0</v>
      </c>
      <c r="D58" s="12"/>
      <c r="E58" s="12"/>
      <c r="F58" s="11">
        <v>1.0</v>
      </c>
      <c r="G58" s="12"/>
      <c r="H58" s="12"/>
      <c r="I58" s="12"/>
      <c r="J58" s="11">
        <v>2.0</v>
      </c>
      <c r="K58" s="12"/>
      <c r="L58" s="37">
        <f t="shared" si="11"/>
        <v>3</v>
      </c>
      <c r="M58" s="13">
        <f t="shared" si="12"/>
        <v>3</v>
      </c>
    </row>
    <row r="59">
      <c r="A59" s="14" t="s">
        <v>51</v>
      </c>
      <c r="B59" s="15"/>
      <c r="C59" s="10">
        <v>5.0</v>
      </c>
      <c r="D59" s="12"/>
      <c r="E59" s="12"/>
      <c r="F59" s="12"/>
      <c r="G59" s="12"/>
      <c r="H59" s="12"/>
      <c r="I59" s="11">
        <v>1.0</v>
      </c>
      <c r="J59" s="12"/>
      <c r="K59" s="12"/>
      <c r="L59" s="12">
        <f t="shared" si="11"/>
        <v>1</v>
      </c>
      <c r="M59" s="13">
        <f t="shared" si="12"/>
        <v>4</v>
      </c>
    </row>
    <row r="60">
      <c r="A60" s="14" t="s">
        <v>52</v>
      </c>
      <c r="B60" s="15"/>
      <c r="C60" s="10">
        <v>8.0</v>
      </c>
      <c r="D60" s="12"/>
      <c r="E60" s="12"/>
      <c r="F60" s="12"/>
      <c r="G60" s="12"/>
      <c r="H60" s="12"/>
      <c r="I60" s="11">
        <v>1.0</v>
      </c>
      <c r="J60" s="12"/>
      <c r="K60" s="12"/>
      <c r="L60" s="37">
        <f t="shared" si="11"/>
        <v>1</v>
      </c>
      <c r="M60" s="13">
        <f t="shared" si="12"/>
        <v>7</v>
      </c>
    </row>
    <row r="61">
      <c r="A61" s="14"/>
      <c r="B61" s="15"/>
      <c r="C61" s="10">
        <v>20.0</v>
      </c>
      <c r="D61" s="12"/>
      <c r="E61" s="12"/>
      <c r="F61" s="12"/>
      <c r="G61" s="12"/>
      <c r="H61" s="12"/>
      <c r="I61" s="12"/>
      <c r="J61" s="12"/>
      <c r="K61" s="12"/>
      <c r="L61" s="10">
        <v>0.0</v>
      </c>
      <c r="M61" s="13">
        <f t="shared" si="12"/>
        <v>20</v>
      </c>
    </row>
    <row r="62">
      <c r="A62" s="17"/>
      <c r="B62" s="18" t="s">
        <v>23</v>
      </c>
      <c r="C62" s="19">
        <f t="shared" ref="C62:M62" si="13">SUM(C49:C61)</f>
        <v>92</v>
      </c>
      <c r="D62" s="26">
        <f t="shared" si="13"/>
        <v>24.5</v>
      </c>
      <c r="E62" s="38">
        <f t="shared" si="13"/>
        <v>0</v>
      </c>
      <c r="F62" s="39">
        <f t="shared" si="13"/>
        <v>6.5</v>
      </c>
      <c r="G62" s="21">
        <f t="shared" si="13"/>
        <v>11</v>
      </c>
      <c r="H62" s="21">
        <f t="shared" si="13"/>
        <v>7</v>
      </c>
      <c r="I62" s="39">
        <f t="shared" si="13"/>
        <v>2</v>
      </c>
      <c r="J62" s="40">
        <f t="shared" si="13"/>
        <v>2</v>
      </c>
      <c r="K62" s="26">
        <f t="shared" si="13"/>
        <v>11.5</v>
      </c>
      <c r="L62" s="23">
        <f t="shared" si="13"/>
        <v>64.5</v>
      </c>
      <c r="M62" s="23">
        <f t="shared" si="13"/>
        <v>55.5</v>
      </c>
    </row>
    <row r="63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>
      <c r="A65" s="24" t="s">
        <v>53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>
      <c r="A66" s="3"/>
      <c r="B66" s="4"/>
      <c r="C66" s="5" t="s">
        <v>1</v>
      </c>
      <c r="D66" s="6" t="s">
        <v>2</v>
      </c>
      <c r="E66" s="6" t="s">
        <v>3</v>
      </c>
      <c r="F66" s="6" t="s">
        <v>4</v>
      </c>
      <c r="G66" s="6" t="s">
        <v>5</v>
      </c>
      <c r="H66" s="6" t="s">
        <v>6</v>
      </c>
      <c r="I66" s="6" t="s">
        <v>7</v>
      </c>
      <c r="J66" s="6" t="s">
        <v>8</v>
      </c>
      <c r="K66" s="6" t="s">
        <v>9</v>
      </c>
      <c r="L66" s="6" t="s">
        <v>10</v>
      </c>
      <c r="M66" s="7" t="s">
        <v>11</v>
      </c>
    </row>
    <row r="67">
      <c r="A67" s="8" t="s">
        <v>54</v>
      </c>
      <c r="B67" s="9"/>
      <c r="C67" s="10">
        <v>1.0</v>
      </c>
      <c r="D67" s="11">
        <v>2.0</v>
      </c>
      <c r="E67" s="41"/>
      <c r="F67" s="41"/>
      <c r="G67" s="41"/>
      <c r="H67" s="41"/>
      <c r="I67" s="41"/>
      <c r="J67" s="41"/>
      <c r="K67" s="41"/>
      <c r="L67" s="12">
        <f t="shared" ref="L67:L78" si="14">SUM(D67:K67)</f>
        <v>2</v>
      </c>
      <c r="M67" s="13">
        <f t="shared" ref="M67:M79" si="15">ABS(C67-L67)</f>
        <v>1</v>
      </c>
    </row>
    <row r="68">
      <c r="A68" s="14" t="s">
        <v>55</v>
      </c>
      <c r="B68" s="15"/>
      <c r="C68" s="10">
        <v>5.0</v>
      </c>
      <c r="D68" s="11">
        <v>2.0</v>
      </c>
      <c r="E68" s="41"/>
      <c r="F68" s="25"/>
      <c r="G68" s="41"/>
      <c r="H68" s="41"/>
      <c r="I68" s="41"/>
      <c r="J68" s="41"/>
      <c r="K68" s="41"/>
      <c r="L68" s="16">
        <f t="shared" si="14"/>
        <v>2</v>
      </c>
      <c r="M68" s="13">
        <f t="shared" si="15"/>
        <v>3</v>
      </c>
    </row>
    <row r="69">
      <c r="A69" s="14" t="s">
        <v>56</v>
      </c>
      <c r="B69" s="15"/>
      <c r="C69" s="10">
        <v>10.0</v>
      </c>
      <c r="D69" s="11">
        <v>12.0</v>
      </c>
      <c r="E69" s="41"/>
      <c r="F69" s="41"/>
      <c r="G69" s="25"/>
      <c r="H69" s="41"/>
      <c r="I69" s="41"/>
      <c r="J69" s="41"/>
      <c r="K69" s="41"/>
      <c r="L69" s="16">
        <f t="shared" si="14"/>
        <v>12</v>
      </c>
      <c r="M69" s="13">
        <f t="shared" si="15"/>
        <v>2</v>
      </c>
    </row>
    <row r="70">
      <c r="A70" s="14" t="s">
        <v>57</v>
      </c>
      <c r="B70" s="15"/>
      <c r="C70" s="10">
        <v>4.0</v>
      </c>
      <c r="D70" s="11">
        <v>6.0</v>
      </c>
      <c r="E70" s="41"/>
      <c r="F70" s="41"/>
      <c r="G70" s="25"/>
      <c r="H70" s="41"/>
      <c r="I70" s="41"/>
      <c r="J70" s="41"/>
      <c r="K70" s="41"/>
      <c r="L70" s="12">
        <f t="shared" si="14"/>
        <v>6</v>
      </c>
      <c r="M70" s="13">
        <f t="shared" si="15"/>
        <v>2</v>
      </c>
    </row>
    <row r="71">
      <c r="A71" s="14" t="s">
        <v>58</v>
      </c>
      <c r="B71" s="15"/>
      <c r="C71" s="10">
        <v>8.0</v>
      </c>
      <c r="D71" s="25"/>
      <c r="E71" s="41"/>
      <c r="F71" s="41"/>
      <c r="G71" s="11">
        <v>5.0</v>
      </c>
      <c r="H71" s="41"/>
      <c r="I71" s="41"/>
      <c r="J71" s="41"/>
      <c r="K71" s="41"/>
      <c r="L71" s="16">
        <f t="shared" si="14"/>
        <v>5</v>
      </c>
      <c r="M71" s="13">
        <f t="shared" si="15"/>
        <v>3</v>
      </c>
    </row>
    <row r="72">
      <c r="A72" s="14" t="s">
        <v>59</v>
      </c>
      <c r="B72" s="15"/>
      <c r="C72" s="10">
        <v>4.0</v>
      </c>
      <c r="D72" s="25"/>
      <c r="E72" s="41"/>
      <c r="F72" s="41"/>
      <c r="G72" s="11">
        <v>4.0</v>
      </c>
      <c r="H72" s="41"/>
      <c r="I72" s="41"/>
      <c r="J72" s="41"/>
      <c r="K72" s="41"/>
      <c r="L72" s="16">
        <f t="shared" si="14"/>
        <v>4</v>
      </c>
      <c r="M72" s="13">
        <f t="shared" si="15"/>
        <v>0</v>
      </c>
    </row>
    <row r="73">
      <c r="A73" s="14" t="s">
        <v>60</v>
      </c>
      <c r="B73" s="15"/>
      <c r="C73" s="10">
        <v>10.0</v>
      </c>
      <c r="D73" s="11">
        <v>4.0</v>
      </c>
      <c r="E73" s="41"/>
      <c r="F73" s="41"/>
      <c r="G73" s="41"/>
      <c r="H73" s="25"/>
      <c r="I73" s="41"/>
      <c r="J73" s="41"/>
      <c r="K73" s="25"/>
      <c r="L73" s="16">
        <f t="shared" si="14"/>
        <v>4</v>
      </c>
      <c r="M73" s="13">
        <f t="shared" si="15"/>
        <v>6</v>
      </c>
    </row>
    <row r="74">
      <c r="A74" s="31" t="s">
        <v>61</v>
      </c>
      <c r="B74" s="32"/>
      <c r="C74" s="33">
        <v>10.0</v>
      </c>
      <c r="D74" s="36">
        <v>2.0</v>
      </c>
      <c r="E74" s="42"/>
      <c r="F74" s="43"/>
      <c r="G74" s="42"/>
      <c r="H74" s="42"/>
      <c r="I74" s="42"/>
      <c r="J74" s="42"/>
      <c r="K74" s="44"/>
      <c r="L74" s="34">
        <f t="shared" si="14"/>
        <v>2</v>
      </c>
      <c r="M74" s="13">
        <f t="shared" si="15"/>
        <v>8</v>
      </c>
    </row>
    <row r="75">
      <c r="A75" s="8" t="s">
        <v>62</v>
      </c>
      <c r="B75" s="15"/>
      <c r="C75" s="10">
        <v>8.0</v>
      </c>
      <c r="D75" s="41"/>
      <c r="E75" s="41"/>
      <c r="F75" s="41"/>
      <c r="G75" s="41"/>
      <c r="H75" s="11">
        <v>5.0</v>
      </c>
      <c r="I75" s="41"/>
      <c r="J75" s="41"/>
      <c r="K75" s="25"/>
      <c r="L75" s="16">
        <f t="shared" si="14"/>
        <v>5</v>
      </c>
      <c r="M75" s="13">
        <f t="shared" si="15"/>
        <v>3</v>
      </c>
    </row>
    <row r="76">
      <c r="A76" s="14" t="s">
        <v>63</v>
      </c>
      <c r="B76" s="15"/>
      <c r="C76" s="10">
        <v>8.0</v>
      </c>
      <c r="D76" s="41"/>
      <c r="E76" s="41"/>
      <c r="F76" s="25"/>
      <c r="G76" s="41"/>
      <c r="H76" s="11">
        <v>3.0</v>
      </c>
      <c r="I76" s="41"/>
      <c r="J76" s="25"/>
      <c r="K76" s="41"/>
      <c r="L76" s="37">
        <f t="shared" si="14"/>
        <v>3</v>
      </c>
      <c r="M76" s="13">
        <f t="shared" si="15"/>
        <v>5</v>
      </c>
    </row>
    <row r="77">
      <c r="A77" s="14" t="s">
        <v>64</v>
      </c>
      <c r="B77" s="15"/>
      <c r="C77" s="10">
        <v>4.0</v>
      </c>
      <c r="D77" s="11">
        <v>4.0</v>
      </c>
      <c r="E77" s="41"/>
      <c r="F77" s="41"/>
      <c r="G77" s="41"/>
      <c r="H77" s="11">
        <v>1.0</v>
      </c>
      <c r="I77" s="41"/>
      <c r="J77" s="41"/>
      <c r="K77" s="41"/>
      <c r="L77" s="12">
        <f t="shared" si="14"/>
        <v>5</v>
      </c>
      <c r="M77" s="13">
        <f t="shared" si="15"/>
        <v>1</v>
      </c>
    </row>
    <row r="78">
      <c r="A78" s="14" t="s">
        <v>50</v>
      </c>
      <c r="B78" s="15"/>
      <c r="C78" s="10">
        <v>6.0</v>
      </c>
      <c r="D78" s="41"/>
      <c r="E78" s="41"/>
      <c r="F78" s="11">
        <v>1.0</v>
      </c>
      <c r="G78" s="41"/>
      <c r="H78" s="41"/>
      <c r="I78" s="41"/>
      <c r="J78" s="11">
        <v>2.0</v>
      </c>
      <c r="K78" s="41"/>
      <c r="L78" s="37">
        <f t="shared" si="14"/>
        <v>3</v>
      </c>
      <c r="M78" s="13">
        <f t="shared" si="15"/>
        <v>3</v>
      </c>
    </row>
    <row r="79">
      <c r="A79" s="14" t="s">
        <v>65</v>
      </c>
      <c r="B79" s="15"/>
      <c r="C79" s="10">
        <v>4.0</v>
      </c>
      <c r="D79" s="41"/>
      <c r="E79" s="41"/>
      <c r="F79" s="41"/>
      <c r="G79" s="41"/>
      <c r="H79" s="41"/>
      <c r="I79" s="11">
        <v>2.0</v>
      </c>
      <c r="J79" s="41"/>
      <c r="K79" s="41"/>
      <c r="L79" s="10">
        <v>2.0</v>
      </c>
      <c r="M79" s="13">
        <f t="shared" si="15"/>
        <v>2</v>
      </c>
    </row>
    <row r="80">
      <c r="A80" s="17"/>
      <c r="B80" s="18" t="s">
        <v>23</v>
      </c>
      <c r="C80" s="19">
        <f t="shared" ref="C80:M80" si="16">SUM(C67:C79)</f>
        <v>82</v>
      </c>
      <c r="D80" s="45">
        <f t="shared" si="16"/>
        <v>32</v>
      </c>
      <c r="E80" s="38">
        <f t="shared" si="16"/>
        <v>0</v>
      </c>
      <c r="F80" s="30">
        <f t="shared" si="16"/>
        <v>1</v>
      </c>
      <c r="G80" s="46">
        <f t="shared" si="16"/>
        <v>9</v>
      </c>
      <c r="H80" s="21">
        <f t="shared" si="16"/>
        <v>9</v>
      </c>
      <c r="I80" s="39">
        <f t="shared" si="16"/>
        <v>2</v>
      </c>
      <c r="J80" s="40">
        <f t="shared" si="16"/>
        <v>2</v>
      </c>
      <c r="K80" s="47">
        <f t="shared" si="16"/>
        <v>0</v>
      </c>
      <c r="L80" s="23">
        <f t="shared" si="16"/>
        <v>55</v>
      </c>
      <c r="M80" s="23">
        <f t="shared" si="16"/>
        <v>39</v>
      </c>
    </row>
    <row r="81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>
      <c r="A83" s="24" t="s">
        <v>66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>
      <c r="A84" s="3"/>
      <c r="B84" s="4"/>
      <c r="C84" s="5" t="s">
        <v>1</v>
      </c>
      <c r="D84" s="6" t="s">
        <v>2</v>
      </c>
      <c r="E84" s="6" t="s">
        <v>3</v>
      </c>
      <c r="F84" s="6" t="s">
        <v>4</v>
      </c>
      <c r="G84" s="6" t="s">
        <v>5</v>
      </c>
      <c r="H84" s="6" t="s">
        <v>6</v>
      </c>
      <c r="I84" s="6" t="s">
        <v>7</v>
      </c>
      <c r="J84" s="6" t="s">
        <v>8</v>
      </c>
      <c r="K84" s="6" t="s">
        <v>9</v>
      </c>
      <c r="L84" s="6" t="s">
        <v>10</v>
      </c>
      <c r="M84" s="7" t="s">
        <v>11</v>
      </c>
    </row>
    <row r="85">
      <c r="A85" s="8" t="s">
        <v>67</v>
      </c>
      <c r="B85" s="9"/>
      <c r="C85" s="10">
        <v>2.0</v>
      </c>
      <c r="D85" s="11">
        <v>2.0</v>
      </c>
      <c r="E85" s="41"/>
      <c r="F85" s="41"/>
      <c r="G85" s="41"/>
      <c r="H85" s="41"/>
      <c r="I85" s="41"/>
      <c r="J85" s="41"/>
      <c r="K85" s="41"/>
      <c r="L85" s="12">
        <f t="shared" ref="L85:L99" si="17">SUM(D85:K85)</f>
        <v>2</v>
      </c>
      <c r="M85" s="13">
        <f t="shared" ref="M85:M99" si="18">ABS(C85-L85)</f>
        <v>0</v>
      </c>
    </row>
    <row r="86">
      <c r="A86" s="14" t="s">
        <v>68</v>
      </c>
      <c r="B86" s="15"/>
      <c r="C86" s="10">
        <v>4.0</v>
      </c>
      <c r="D86" s="25"/>
      <c r="E86" s="41"/>
      <c r="F86" s="11">
        <v>2.0</v>
      </c>
      <c r="G86" s="41"/>
      <c r="H86" s="41"/>
      <c r="I86" s="41"/>
      <c r="J86" s="41"/>
      <c r="K86" s="41"/>
      <c r="L86" s="16">
        <f t="shared" si="17"/>
        <v>2</v>
      </c>
      <c r="M86" s="13">
        <f t="shared" si="18"/>
        <v>2</v>
      </c>
    </row>
    <row r="87">
      <c r="A87" s="14" t="s">
        <v>69</v>
      </c>
      <c r="B87" s="15"/>
      <c r="C87" s="10">
        <v>4.0</v>
      </c>
      <c r="D87" s="11">
        <v>8.0</v>
      </c>
      <c r="E87" s="41"/>
      <c r="F87" s="41"/>
      <c r="G87" s="25"/>
      <c r="H87" s="41"/>
      <c r="I87" s="41"/>
      <c r="J87" s="41"/>
      <c r="K87" s="41"/>
      <c r="L87" s="16">
        <f t="shared" si="17"/>
        <v>8</v>
      </c>
      <c r="M87" s="13">
        <f t="shared" si="18"/>
        <v>4</v>
      </c>
    </row>
    <row r="88">
      <c r="A88" s="14" t="s">
        <v>70</v>
      </c>
      <c r="B88" s="15"/>
      <c r="C88" s="10">
        <v>12.0</v>
      </c>
      <c r="D88" s="11">
        <v>6.0</v>
      </c>
      <c r="E88" s="41"/>
      <c r="F88" s="41"/>
      <c r="G88" s="11">
        <v>5.0</v>
      </c>
      <c r="H88" s="41"/>
      <c r="I88" s="41"/>
      <c r="J88" s="41"/>
      <c r="K88" s="41"/>
      <c r="L88" s="12">
        <f t="shared" si="17"/>
        <v>11</v>
      </c>
      <c r="M88" s="13">
        <f t="shared" si="18"/>
        <v>1</v>
      </c>
    </row>
    <row r="89">
      <c r="A89" s="14" t="s">
        <v>71</v>
      </c>
      <c r="B89" s="15"/>
      <c r="C89" s="10">
        <v>4.0</v>
      </c>
      <c r="D89" s="11">
        <v>2.0</v>
      </c>
      <c r="E89" s="41"/>
      <c r="F89" s="41"/>
      <c r="G89" s="25"/>
      <c r="H89" s="41"/>
      <c r="I89" s="41"/>
      <c r="J89" s="41"/>
      <c r="K89" s="41"/>
      <c r="L89" s="16">
        <f t="shared" si="17"/>
        <v>2</v>
      </c>
      <c r="M89" s="13">
        <f t="shared" si="18"/>
        <v>2</v>
      </c>
    </row>
    <row r="90">
      <c r="A90" s="14" t="s">
        <v>72</v>
      </c>
      <c r="B90" s="15"/>
      <c r="C90" s="10">
        <v>4.0</v>
      </c>
      <c r="D90" s="11">
        <v>5.0</v>
      </c>
      <c r="E90" s="41"/>
      <c r="F90" s="41"/>
      <c r="G90" s="41"/>
      <c r="H90" s="41"/>
      <c r="I90" s="41"/>
      <c r="J90" s="41"/>
      <c r="K90" s="41"/>
      <c r="L90" s="16">
        <f t="shared" si="17"/>
        <v>5</v>
      </c>
      <c r="M90" s="13">
        <f t="shared" si="18"/>
        <v>1</v>
      </c>
    </row>
    <row r="91">
      <c r="A91" s="14" t="s">
        <v>73</v>
      </c>
      <c r="B91" s="15"/>
      <c r="C91" s="10">
        <v>6.0</v>
      </c>
      <c r="D91" s="11">
        <v>7.0</v>
      </c>
      <c r="E91" s="41"/>
      <c r="F91" s="41"/>
      <c r="G91" s="41"/>
      <c r="H91" s="25"/>
      <c r="I91" s="41"/>
      <c r="J91" s="41"/>
      <c r="K91" s="25"/>
      <c r="L91" s="16">
        <f t="shared" si="17"/>
        <v>7</v>
      </c>
      <c r="M91" s="13">
        <f t="shared" si="18"/>
        <v>1</v>
      </c>
    </row>
    <row r="92">
      <c r="A92" s="31" t="s">
        <v>74</v>
      </c>
      <c r="B92" s="32"/>
      <c r="C92" s="33">
        <v>4.0</v>
      </c>
      <c r="D92" s="36">
        <v>4.0</v>
      </c>
      <c r="E92" s="42"/>
      <c r="F92" s="43"/>
      <c r="G92" s="42"/>
      <c r="H92" s="42"/>
      <c r="I92" s="42"/>
      <c r="J92" s="42"/>
      <c r="K92" s="44"/>
      <c r="L92" s="34">
        <f t="shared" si="17"/>
        <v>4</v>
      </c>
      <c r="M92" s="13">
        <f t="shared" si="18"/>
        <v>0</v>
      </c>
    </row>
    <row r="93">
      <c r="A93" s="8" t="s">
        <v>75</v>
      </c>
      <c r="B93" s="15"/>
      <c r="C93" s="10">
        <v>15.0</v>
      </c>
      <c r="D93" s="11">
        <v>13.0</v>
      </c>
      <c r="E93" s="41"/>
      <c r="F93" s="41"/>
      <c r="G93" s="41"/>
      <c r="H93" s="25"/>
      <c r="I93" s="41"/>
      <c r="J93" s="41"/>
      <c r="K93" s="25"/>
      <c r="L93" s="16">
        <f t="shared" si="17"/>
        <v>13</v>
      </c>
      <c r="M93" s="13">
        <f t="shared" si="18"/>
        <v>2</v>
      </c>
    </row>
    <row r="94">
      <c r="A94" s="14" t="s">
        <v>76</v>
      </c>
      <c r="B94" s="15"/>
      <c r="C94" s="10">
        <v>2.0</v>
      </c>
      <c r="D94" s="11">
        <v>1.0</v>
      </c>
      <c r="E94" s="41"/>
      <c r="F94" s="25"/>
      <c r="G94" s="41"/>
      <c r="H94" s="25"/>
      <c r="I94" s="41"/>
      <c r="J94" s="25"/>
      <c r="K94" s="41"/>
      <c r="L94" s="37">
        <f t="shared" si="17"/>
        <v>1</v>
      </c>
      <c r="M94" s="13">
        <f t="shared" si="18"/>
        <v>1</v>
      </c>
    </row>
    <row r="95">
      <c r="A95" s="14" t="s">
        <v>77</v>
      </c>
      <c r="B95" s="15"/>
      <c r="C95" s="10">
        <v>8.0</v>
      </c>
      <c r="D95" s="25"/>
      <c r="E95" s="41"/>
      <c r="F95" s="41"/>
      <c r="G95" s="11">
        <v>6.0</v>
      </c>
      <c r="H95" s="25"/>
      <c r="I95" s="41"/>
      <c r="J95" s="41"/>
      <c r="K95" s="41"/>
      <c r="L95" s="16">
        <f t="shared" si="17"/>
        <v>6</v>
      </c>
      <c r="M95" s="13">
        <f t="shared" si="18"/>
        <v>2</v>
      </c>
    </row>
    <row r="96">
      <c r="A96" s="14" t="s">
        <v>78</v>
      </c>
      <c r="B96" s="15"/>
      <c r="C96" s="10">
        <v>8.0</v>
      </c>
      <c r="D96" s="25"/>
      <c r="E96" s="41"/>
      <c r="F96" s="41"/>
      <c r="G96" s="11">
        <v>6.0</v>
      </c>
      <c r="H96" s="25"/>
      <c r="I96" s="41"/>
      <c r="J96" s="41"/>
      <c r="K96" s="41"/>
      <c r="L96" s="16">
        <f t="shared" si="17"/>
        <v>6</v>
      </c>
      <c r="M96" s="13">
        <f t="shared" si="18"/>
        <v>2</v>
      </c>
    </row>
    <row r="97">
      <c r="A97" s="14" t="s">
        <v>79</v>
      </c>
      <c r="B97" s="15"/>
      <c r="C97" s="10">
        <v>10.0</v>
      </c>
      <c r="D97" s="25"/>
      <c r="E97" s="41"/>
      <c r="F97" s="41"/>
      <c r="G97" s="41"/>
      <c r="H97" s="25"/>
      <c r="I97" s="41"/>
      <c r="J97" s="41"/>
      <c r="K97" s="11">
        <v>10.0</v>
      </c>
      <c r="L97" s="16">
        <f t="shared" si="17"/>
        <v>10</v>
      </c>
      <c r="M97" s="13">
        <f t="shared" si="18"/>
        <v>0</v>
      </c>
    </row>
    <row r="98">
      <c r="A98" s="14" t="s">
        <v>80</v>
      </c>
      <c r="B98" s="15"/>
      <c r="C98" s="10">
        <v>8.0</v>
      </c>
      <c r="D98" s="41"/>
      <c r="E98" s="41"/>
      <c r="F98" s="25"/>
      <c r="G98" s="41"/>
      <c r="H98" s="41"/>
      <c r="I98" s="11">
        <v>2.0</v>
      </c>
      <c r="J98" s="25"/>
      <c r="K98" s="41"/>
      <c r="L98" s="37">
        <f t="shared" si="17"/>
        <v>2</v>
      </c>
      <c r="M98" s="13">
        <f t="shared" si="18"/>
        <v>6</v>
      </c>
    </row>
    <row r="99">
      <c r="A99" s="14" t="s">
        <v>81</v>
      </c>
      <c r="B99" s="15"/>
      <c r="C99" s="10">
        <v>1.0</v>
      </c>
      <c r="D99" s="41"/>
      <c r="E99" s="41"/>
      <c r="F99" s="41"/>
      <c r="G99" s="41"/>
      <c r="H99" s="41"/>
      <c r="I99" s="11">
        <v>1.0</v>
      </c>
      <c r="J99" s="41"/>
      <c r="K99" s="41"/>
      <c r="L99" s="16">
        <f t="shared" si="17"/>
        <v>1</v>
      </c>
      <c r="M99" s="13">
        <f t="shared" si="18"/>
        <v>0</v>
      </c>
    </row>
    <row r="100">
      <c r="A100" s="17"/>
      <c r="B100" s="18" t="s">
        <v>23</v>
      </c>
      <c r="C100" s="19">
        <f t="shared" ref="C100:M100" si="19">SUM(C85:C99)</f>
        <v>92</v>
      </c>
      <c r="D100" s="45">
        <f t="shared" si="19"/>
        <v>48</v>
      </c>
      <c r="E100" s="48">
        <f t="shared" si="19"/>
        <v>0</v>
      </c>
      <c r="F100" s="21">
        <f t="shared" si="19"/>
        <v>2</v>
      </c>
      <c r="G100" s="46">
        <f t="shared" si="19"/>
        <v>17</v>
      </c>
      <c r="H100" s="48">
        <f t="shared" si="19"/>
        <v>0</v>
      </c>
      <c r="I100" s="21">
        <f t="shared" si="19"/>
        <v>3</v>
      </c>
      <c r="J100" s="38">
        <f t="shared" si="19"/>
        <v>0</v>
      </c>
      <c r="K100" s="49">
        <f t="shared" si="19"/>
        <v>10</v>
      </c>
      <c r="L100" s="23">
        <f t="shared" si="19"/>
        <v>80</v>
      </c>
      <c r="M100" s="23">
        <f t="shared" si="19"/>
        <v>24</v>
      </c>
    </row>
    <row r="101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>
      <c r="A103" s="24" t="s">
        <v>82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>
      <c r="A104" s="3"/>
      <c r="B104" s="4"/>
      <c r="C104" s="5" t="s">
        <v>1</v>
      </c>
      <c r="D104" s="6" t="s">
        <v>2</v>
      </c>
      <c r="E104" s="6" t="s">
        <v>3</v>
      </c>
      <c r="F104" s="6" t="s">
        <v>4</v>
      </c>
      <c r="G104" s="6" t="s">
        <v>5</v>
      </c>
      <c r="H104" s="6" t="s">
        <v>6</v>
      </c>
      <c r="I104" s="6" t="s">
        <v>7</v>
      </c>
      <c r="J104" s="6" t="s">
        <v>8</v>
      </c>
      <c r="K104" s="6" t="s">
        <v>9</v>
      </c>
      <c r="L104" s="6" t="s">
        <v>10</v>
      </c>
      <c r="M104" s="7" t="s">
        <v>11</v>
      </c>
    </row>
    <row r="105">
      <c r="A105" s="8" t="s">
        <v>83</v>
      </c>
      <c r="B105" s="9"/>
      <c r="C105" s="10">
        <v>2.0</v>
      </c>
      <c r="D105" s="11">
        <v>2.0</v>
      </c>
      <c r="E105" s="41"/>
      <c r="F105" s="41"/>
      <c r="G105" s="41"/>
      <c r="H105" s="41"/>
      <c r="I105" s="41"/>
      <c r="J105" s="41"/>
      <c r="K105" s="41"/>
      <c r="L105" s="12">
        <f t="shared" ref="L105:L123" si="20">SUM(D105:K105)</f>
        <v>2</v>
      </c>
      <c r="M105" s="13">
        <f t="shared" ref="M105:M123" si="21">ABS(C105-L105)</f>
        <v>0</v>
      </c>
    </row>
    <row r="106">
      <c r="A106" s="14" t="s">
        <v>84</v>
      </c>
      <c r="B106" s="15"/>
      <c r="C106" s="10">
        <v>20.0</v>
      </c>
      <c r="D106" s="25"/>
      <c r="E106" s="41"/>
      <c r="F106" s="11">
        <v>12.0</v>
      </c>
      <c r="G106" s="11">
        <v>7.0</v>
      </c>
      <c r="H106" s="41"/>
      <c r="I106" s="41"/>
      <c r="J106" s="41"/>
      <c r="K106" s="41"/>
      <c r="L106" s="16">
        <f t="shared" si="20"/>
        <v>19</v>
      </c>
      <c r="M106" s="13">
        <f t="shared" si="21"/>
        <v>1</v>
      </c>
    </row>
    <row r="107">
      <c r="A107" s="14" t="s">
        <v>85</v>
      </c>
      <c r="B107" s="15"/>
      <c r="C107" s="10">
        <v>6.0</v>
      </c>
      <c r="D107" s="11">
        <v>6.0</v>
      </c>
      <c r="E107" s="41"/>
      <c r="F107" s="41"/>
      <c r="G107" s="25"/>
      <c r="H107" s="41"/>
      <c r="I107" s="41"/>
      <c r="J107" s="41"/>
      <c r="K107" s="41"/>
      <c r="L107" s="16">
        <f t="shared" si="20"/>
        <v>6</v>
      </c>
      <c r="M107" s="13">
        <f t="shared" si="21"/>
        <v>0</v>
      </c>
    </row>
    <row r="108">
      <c r="A108" s="14" t="s">
        <v>86</v>
      </c>
      <c r="B108" s="15"/>
      <c r="C108" s="10">
        <v>2.0</v>
      </c>
      <c r="D108" s="11">
        <v>2.0</v>
      </c>
      <c r="E108" s="41"/>
      <c r="F108" s="41"/>
      <c r="G108" s="25"/>
      <c r="H108" s="41"/>
      <c r="I108" s="41"/>
      <c r="J108" s="41"/>
      <c r="K108" s="41"/>
      <c r="L108" s="12">
        <f t="shared" si="20"/>
        <v>2</v>
      </c>
      <c r="M108" s="13">
        <f t="shared" si="21"/>
        <v>0</v>
      </c>
    </row>
    <row r="109">
      <c r="A109" s="14" t="s">
        <v>87</v>
      </c>
      <c r="B109" s="15"/>
      <c r="C109" s="10">
        <v>6.0</v>
      </c>
      <c r="D109" s="25"/>
      <c r="E109" s="41"/>
      <c r="F109" s="41"/>
      <c r="G109" s="11">
        <v>3.0</v>
      </c>
      <c r="H109" s="41"/>
      <c r="I109" s="41"/>
      <c r="J109" s="41"/>
      <c r="K109" s="41"/>
      <c r="L109" s="16">
        <f t="shared" si="20"/>
        <v>3</v>
      </c>
      <c r="M109" s="13">
        <f t="shared" si="21"/>
        <v>3</v>
      </c>
    </row>
    <row r="110">
      <c r="A110" s="14" t="s">
        <v>88</v>
      </c>
      <c r="B110" s="15"/>
      <c r="C110" s="10">
        <v>1.0</v>
      </c>
      <c r="D110" s="25"/>
      <c r="E110" s="41"/>
      <c r="F110" s="41"/>
      <c r="G110" s="41"/>
      <c r="H110" s="11">
        <v>2.0</v>
      </c>
      <c r="I110" s="41"/>
      <c r="J110" s="41"/>
      <c r="K110" s="41"/>
      <c r="L110" s="16">
        <f t="shared" si="20"/>
        <v>2</v>
      </c>
      <c r="M110" s="13">
        <f t="shared" si="21"/>
        <v>1</v>
      </c>
    </row>
    <row r="111">
      <c r="A111" s="14" t="s">
        <v>89</v>
      </c>
      <c r="B111" s="15"/>
      <c r="C111" s="10">
        <v>8.0</v>
      </c>
      <c r="D111" s="25"/>
      <c r="E111" s="41"/>
      <c r="F111" s="41"/>
      <c r="G111" s="41"/>
      <c r="H111" s="11">
        <v>6.0</v>
      </c>
      <c r="I111" s="41"/>
      <c r="J111" s="41"/>
      <c r="K111" s="25"/>
      <c r="L111" s="16">
        <f t="shared" si="20"/>
        <v>6</v>
      </c>
      <c r="M111" s="13">
        <f t="shared" si="21"/>
        <v>2</v>
      </c>
    </row>
    <row r="112">
      <c r="A112" s="31" t="s">
        <v>90</v>
      </c>
      <c r="B112" s="32"/>
      <c r="C112" s="33">
        <v>1.0</v>
      </c>
      <c r="D112" s="44"/>
      <c r="E112" s="42"/>
      <c r="F112" s="43"/>
      <c r="G112" s="42"/>
      <c r="H112" s="36">
        <v>1.0</v>
      </c>
      <c r="I112" s="42"/>
      <c r="J112" s="42"/>
      <c r="K112" s="44"/>
      <c r="L112" s="34">
        <f t="shared" si="20"/>
        <v>1</v>
      </c>
      <c r="M112" s="13">
        <f t="shared" si="21"/>
        <v>0</v>
      </c>
    </row>
    <row r="113">
      <c r="A113" s="8" t="s">
        <v>91</v>
      </c>
      <c r="B113" s="15"/>
      <c r="C113" s="10">
        <v>2.0</v>
      </c>
      <c r="D113" s="25"/>
      <c r="E113" s="41"/>
      <c r="F113" s="41"/>
      <c r="G113" s="41"/>
      <c r="H113" s="11">
        <v>2.0</v>
      </c>
      <c r="I113" s="41"/>
      <c r="J113" s="41"/>
      <c r="K113" s="25"/>
      <c r="L113" s="16">
        <f t="shared" si="20"/>
        <v>2</v>
      </c>
      <c r="M113" s="13">
        <f t="shared" si="21"/>
        <v>0</v>
      </c>
    </row>
    <row r="114">
      <c r="A114" s="14" t="s">
        <v>92</v>
      </c>
      <c r="B114" s="15"/>
      <c r="C114" s="10">
        <v>1.0</v>
      </c>
      <c r="D114" s="25"/>
      <c r="E114" s="41"/>
      <c r="F114" s="25"/>
      <c r="G114" s="41"/>
      <c r="H114" s="11">
        <v>1.0</v>
      </c>
      <c r="I114" s="41"/>
      <c r="J114" s="25"/>
      <c r="K114" s="41"/>
      <c r="L114" s="37">
        <f t="shared" si="20"/>
        <v>1</v>
      </c>
      <c r="M114" s="13">
        <f t="shared" si="21"/>
        <v>0</v>
      </c>
    </row>
    <row r="115">
      <c r="A115" s="14" t="s">
        <v>93</v>
      </c>
      <c r="B115" s="15"/>
      <c r="C115" s="10">
        <v>1.0</v>
      </c>
      <c r="D115" s="25"/>
      <c r="E115" s="41"/>
      <c r="F115" s="41"/>
      <c r="G115" s="25"/>
      <c r="H115" s="11">
        <v>1.5</v>
      </c>
      <c r="I115" s="41"/>
      <c r="J115" s="41"/>
      <c r="K115" s="41"/>
      <c r="L115" s="16">
        <f t="shared" si="20"/>
        <v>1.5</v>
      </c>
      <c r="M115" s="13">
        <f t="shared" si="21"/>
        <v>0.5</v>
      </c>
    </row>
    <row r="116">
      <c r="A116" s="14" t="s">
        <v>94</v>
      </c>
      <c r="B116" s="15"/>
      <c r="C116" s="10">
        <v>6.0</v>
      </c>
      <c r="D116" s="25"/>
      <c r="E116" s="41"/>
      <c r="F116" s="41"/>
      <c r="G116" s="25"/>
      <c r="H116" s="25"/>
      <c r="I116" s="41"/>
      <c r="J116" s="41"/>
      <c r="K116" s="11">
        <v>25.0</v>
      </c>
      <c r="L116" s="16">
        <f t="shared" si="20"/>
        <v>25</v>
      </c>
      <c r="M116" s="13">
        <f t="shared" si="21"/>
        <v>19</v>
      </c>
    </row>
    <row r="117">
      <c r="A117" s="14" t="s">
        <v>95</v>
      </c>
      <c r="B117" s="15"/>
      <c r="C117" s="10">
        <v>14.0</v>
      </c>
      <c r="D117" s="25"/>
      <c r="E117" s="41"/>
      <c r="F117" s="41"/>
      <c r="G117" s="25"/>
      <c r="H117" s="25"/>
      <c r="I117" s="41"/>
      <c r="J117" s="11">
        <v>10.0</v>
      </c>
      <c r="K117" s="41"/>
      <c r="L117" s="16">
        <f t="shared" si="20"/>
        <v>10</v>
      </c>
      <c r="M117" s="13">
        <f t="shared" si="21"/>
        <v>4</v>
      </c>
    </row>
    <row r="118">
      <c r="A118" s="14" t="s">
        <v>96</v>
      </c>
      <c r="B118" s="15"/>
      <c r="C118" s="10">
        <v>10.0</v>
      </c>
      <c r="D118" s="25"/>
      <c r="E118" s="41"/>
      <c r="F118" s="41"/>
      <c r="G118" s="25"/>
      <c r="H118" s="25"/>
      <c r="I118" s="41"/>
      <c r="J118" s="11">
        <v>6.0</v>
      </c>
      <c r="K118" s="41"/>
      <c r="L118" s="16">
        <f t="shared" si="20"/>
        <v>6</v>
      </c>
      <c r="M118" s="13">
        <f t="shared" si="21"/>
        <v>4</v>
      </c>
    </row>
    <row r="119">
      <c r="A119" s="14" t="s">
        <v>97</v>
      </c>
      <c r="B119" s="15"/>
      <c r="C119" s="10">
        <v>14.0</v>
      </c>
      <c r="D119" s="25"/>
      <c r="E119" s="41"/>
      <c r="F119" s="41"/>
      <c r="G119" s="25"/>
      <c r="H119" s="25"/>
      <c r="I119" s="41"/>
      <c r="J119" s="41"/>
      <c r="K119" s="11">
        <v>8.0</v>
      </c>
      <c r="L119" s="16">
        <f t="shared" si="20"/>
        <v>8</v>
      </c>
      <c r="M119" s="13">
        <f t="shared" si="21"/>
        <v>6</v>
      </c>
    </row>
    <row r="120">
      <c r="A120" s="14" t="s">
        <v>98</v>
      </c>
      <c r="B120" s="15"/>
      <c r="C120" s="10">
        <v>20.0</v>
      </c>
      <c r="D120" s="11">
        <v>32.0</v>
      </c>
      <c r="E120" s="41"/>
      <c r="F120" s="41"/>
      <c r="G120" s="11">
        <v>14.0</v>
      </c>
      <c r="H120" s="25"/>
      <c r="I120" s="41"/>
      <c r="J120" s="41"/>
      <c r="K120" s="41"/>
      <c r="L120" s="16">
        <f t="shared" si="20"/>
        <v>46</v>
      </c>
      <c r="M120" s="13">
        <f t="shared" si="21"/>
        <v>26</v>
      </c>
    </row>
    <row r="121">
      <c r="A121" s="14" t="s">
        <v>99</v>
      </c>
      <c r="B121" s="15"/>
      <c r="C121" s="10">
        <v>20.0</v>
      </c>
      <c r="D121" s="11">
        <v>2.0</v>
      </c>
      <c r="E121" s="41"/>
      <c r="F121" s="41"/>
      <c r="G121" s="11">
        <v>4.0</v>
      </c>
      <c r="H121" s="25"/>
      <c r="I121" s="41"/>
      <c r="J121" s="41"/>
      <c r="K121" s="25"/>
      <c r="L121" s="16">
        <f t="shared" si="20"/>
        <v>6</v>
      </c>
      <c r="M121" s="13">
        <f t="shared" si="21"/>
        <v>14</v>
      </c>
    </row>
    <row r="122">
      <c r="A122" s="14" t="s">
        <v>80</v>
      </c>
      <c r="B122" s="15"/>
      <c r="C122" s="10">
        <v>40.0</v>
      </c>
      <c r="D122" s="11">
        <v>4.0</v>
      </c>
      <c r="E122" s="41"/>
      <c r="F122" s="11">
        <v>4.0</v>
      </c>
      <c r="G122" s="11">
        <v>4.0</v>
      </c>
      <c r="H122" s="41"/>
      <c r="I122" s="11">
        <v>4.0</v>
      </c>
      <c r="J122" s="25"/>
      <c r="K122" s="41"/>
      <c r="L122" s="37">
        <f t="shared" si="20"/>
        <v>16</v>
      </c>
      <c r="M122" s="13">
        <f t="shared" si="21"/>
        <v>24</v>
      </c>
    </row>
    <row r="123">
      <c r="A123" s="14" t="s">
        <v>100</v>
      </c>
      <c r="B123" s="15"/>
      <c r="C123" s="10">
        <v>1.0</v>
      </c>
      <c r="D123" s="41"/>
      <c r="E123" s="41"/>
      <c r="F123" s="41"/>
      <c r="G123" s="41"/>
      <c r="H123" s="41"/>
      <c r="I123" s="11">
        <v>1.0</v>
      </c>
      <c r="J123" s="41"/>
      <c r="K123" s="41"/>
      <c r="L123" s="16">
        <f t="shared" si="20"/>
        <v>1</v>
      </c>
      <c r="M123" s="13">
        <f t="shared" si="21"/>
        <v>0</v>
      </c>
    </row>
    <row r="124">
      <c r="A124" s="17"/>
      <c r="B124" s="18" t="s">
        <v>23</v>
      </c>
      <c r="C124" s="19">
        <f t="shared" ref="C124:M124" si="22">SUM(C105:C123)</f>
        <v>175</v>
      </c>
      <c r="D124" s="45">
        <f t="shared" si="22"/>
        <v>48</v>
      </c>
      <c r="E124" s="48">
        <f t="shared" si="22"/>
        <v>0</v>
      </c>
      <c r="F124" s="21">
        <f t="shared" si="22"/>
        <v>16</v>
      </c>
      <c r="G124" s="46">
        <f t="shared" si="22"/>
        <v>32</v>
      </c>
      <c r="H124" s="21">
        <f t="shared" si="22"/>
        <v>13.5</v>
      </c>
      <c r="I124" s="39">
        <f t="shared" si="22"/>
        <v>5</v>
      </c>
      <c r="J124" s="21">
        <f t="shared" si="22"/>
        <v>16</v>
      </c>
      <c r="K124" s="45">
        <f t="shared" si="22"/>
        <v>33</v>
      </c>
      <c r="L124" s="23">
        <f t="shared" si="22"/>
        <v>163.5</v>
      </c>
      <c r="M124" s="23">
        <f t="shared" si="22"/>
        <v>104.5</v>
      </c>
    </row>
    <row r="1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>
      <c r="A127" s="24" t="s">
        <v>101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>
      <c r="A128" s="3"/>
      <c r="B128" s="4"/>
      <c r="C128" s="5" t="s">
        <v>1</v>
      </c>
      <c r="D128" s="6" t="s">
        <v>2</v>
      </c>
      <c r="E128" s="6" t="s">
        <v>3</v>
      </c>
      <c r="F128" s="6" t="s">
        <v>4</v>
      </c>
      <c r="G128" s="6" t="s">
        <v>5</v>
      </c>
      <c r="H128" s="6" t="s">
        <v>6</v>
      </c>
      <c r="I128" s="6" t="s">
        <v>7</v>
      </c>
      <c r="J128" s="6" t="s">
        <v>8</v>
      </c>
      <c r="K128" s="6" t="s">
        <v>9</v>
      </c>
      <c r="L128" s="6" t="s">
        <v>10</v>
      </c>
      <c r="M128" s="7" t="s">
        <v>11</v>
      </c>
    </row>
    <row r="129">
      <c r="A129" s="8" t="s">
        <v>102</v>
      </c>
      <c r="B129" s="9"/>
      <c r="C129" s="10">
        <v>2.0</v>
      </c>
      <c r="D129" s="11">
        <v>2.0</v>
      </c>
      <c r="E129" s="41"/>
      <c r="F129" s="41"/>
      <c r="G129" s="41"/>
      <c r="H129" s="41"/>
      <c r="I129" s="41"/>
      <c r="J129" s="41"/>
      <c r="K129" s="41"/>
      <c r="L129" s="12">
        <f t="shared" ref="L129:L137" si="23">SUM(D129:K129)</f>
        <v>2</v>
      </c>
      <c r="M129" s="13">
        <f t="shared" ref="M129:M137" si="24">ABS(C129-L129)</f>
        <v>0</v>
      </c>
    </row>
    <row r="130">
      <c r="A130" s="14" t="s">
        <v>103</v>
      </c>
      <c r="B130" s="15"/>
      <c r="C130" s="10">
        <v>20.0</v>
      </c>
      <c r="D130" s="11">
        <v>14.0</v>
      </c>
      <c r="E130" s="41"/>
      <c r="F130" s="25"/>
      <c r="G130" s="25"/>
      <c r="H130" s="41"/>
      <c r="I130" s="41"/>
      <c r="J130" s="41"/>
      <c r="K130" s="41"/>
      <c r="L130" s="16">
        <f t="shared" si="23"/>
        <v>14</v>
      </c>
      <c r="M130" s="13">
        <f t="shared" si="24"/>
        <v>6</v>
      </c>
    </row>
    <row r="131">
      <c r="A131" s="14" t="s">
        <v>104</v>
      </c>
      <c r="B131" s="15"/>
      <c r="C131" s="10">
        <v>6.0</v>
      </c>
      <c r="D131" s="11">
        <v>8.0</v>
      </c>
      <c r="E131" s="41"/>
      <c r="F131" s="41"/>
      <c r="G131" s="25"/>
      <c r="H131" s="41"/>
      <c r="I131" s="41"/>
      <c r="J131" s="41"/>
      <c r="K131" s="41"/>
      <c r="L131" s="16">
        <f t="shared" si="23"/>
        <v>8</v>
      </c>
      <c r="M131" s="13">
        <f t="shared" si="24"/>
        <v>2</v>
      </c>
    </row>
    <row r="132">
      <c r="A132" s="14" t="s">
        <v>105</v>
      </c>
      <c r="B132" s="15"/>
      <c r="C132" s="10">
        <v>8.0</v>
      </c>
      <c r="D132" s="11">
        <v>1.0</v>
      </c>
      <c r="E132" s="41"/>
      <c r="F132" s="41"/>
      <c r="G132" s="25"/>
      <c r="H132" s="41"/>
      <c r="I132" s="41"/>
      <c r="J132" s="41"/>
      <c r="K132" s="41"/>
      <c r="L132" s="12">
        <f t="shared" si="23"/>
        <v>1</v>
      </c>
      <c r="M132" s="13">
        <f t="shared" si="24"/>
        <v>7</v>
      </c>
    </row>
    <row r="133">
      <c r="A133" s="14" t="s">
        <v>106</v>
      </c>
      <c r="B133" s="15"/>
      <c r="C133" s="10">
        <v>2.0</v>
      </c>
      <c r="D133" s="11">
        <v>2.0</v>
      </c>
      <c r="E133" s="41"/>
      <c r="F133" s="11">
        <v>0.5</v>
      </c>
      <c r="G133" s="25"/>
      <c r="H133" s="41"/>
      <c r="I133" s="41"/>
      <c r="J133" s="41"/>
      <c r="K133" s="41"/>
      <c r="L133" s="16">
        <f t="shared" si="23"/>
        <v>2.5</v>
      </c>
      <c r="M133" s="13">
        <f t="shared" si="24"/>
        <v>0.5</v>
      </c>
    </row>
    <row r="134">
      <c r="A134" s="14" t="s">
        <v>98</v>
      </c>
      <c r="B134" s="15"/>
      <c r="C134" s="10">
        <v>6.0</v>
      </c>
      <c r="D134" s="11">
        <v>2.0</v>
      </c>
      <c r="E134" s="41"/>
      <c r="F134" s="41"/>
      <c r="G134" s="25"/>
      <c r="H134" s="25"/>
      <c r="I134" s="41"/>
      <c r="J134" s="41"/>
      <c r="K134" s="41"/>
      <c r="L134" s="16">
        <f t="shared" si="23"/>
        <v>2</v>
      </c>
      <c r="M134" s="13">
        <f t="shared" si="24"/>
        <v>4</v>
      </c>
    </row>
    <row r="135">
      <c r="A135" s="14" t="s">
        <v>99</v>
      </c>
      <c r="B135" s="15"/>
      <c r="C135" s="10">
        <v>10.0</v>
      </c>
      <c r="D135" s="11">
        <v>8.0</v>
      </c>
      <c r="E135" s="41"/>
      <c r="F135" s="41"/>
      <c r="G135" s="25"/>
      <c r="H135" s="25"/>
      <c r="I135" s="41"/>
      <c r="J135" s="41"/>
      <c r="K135" s="25"/>
      <c r="L135" s="16">
        <f t="shared" si="23"/>
        <v>8</v>
      </c>
      <c r="M135" s="13">
        <f t="shared" si="24"/>
        <v>2</v>
      </c>
    </row>
    <row r="136">
      <c r="A136" s="14" t="s">
        <v>80</v>
      </c>
      <c r="B136" s="15"/>
      <c r="C136" s="10">
        <v>8.0</v>
      </c>
      <c r="D136" s="11">
        <v>1.0</v>
      </c>
      <c r="E136" s="41"/>
      <c r="F136" s="25"/>
      <c r="G136" s="25"/>
      <c r="H136" s="41"/>
      <c r="I136" s="11">
        <v>2.0</v>
      </c>
      <c r="J136" s="25"/>
      <c r="K136" s="41"/>
      <c r="L136" s="37">
        <f t="shared" si="23"/>
        <v>3</v>
      </c>
      <c r="M136" s="13">
        <f t="shared" si="24"/>
        <v>5</v>
      </c>
    </row>
    <row r="137">
      <c r="A137" s="14" t="s">
        <v>107</v>
      </c>
      <c r="B137" s="15"/>
      <c r="C137" s="10">
        <v>1.0</v>
      </c>
      <c r="D137" s="41"/>
      <c r="E137" s="41"/>
      <c r="F137" s="41"/>
      <c r="G137" s="41"/>
      <c r="H137" s="41"/>
      <c r="I137" s="11">
        <v>0.5</v>
      </c>
      <c r="J137" s="41"/>
      <c r="K137" s="41"/>
      <c r="L137" s="16">
        <f t="shared" si="23"/>
        <v>0.5</v>
      </c>
      <c r="M137" s="13">
        <f t="shared" si="24"/>
        <v>0.5</v>
      </c>
    </row>
    <row r="138">
      <c r="A138" s="17"/>
      <c r="B138" s="18" t="s">
        <v>23</v>
      </c>
      <c r="C138" s="19">
        <f t="shared" ref="C138:M138" si="25">SUM(C129:C137)</f>
        <v>63</v>
      </c>
      <c r="D138" s="45">
        <f t="shared" si="25"/>
        <v>38</v>
      </c>
      <c r="E138" s="48">
        <f t="shared" si="25"/>
        <v>0</v>
      </c>
      <c r="F138" s="30">
        <f t="shared" si="25"/>
        <v>0.5</v>
      </c>
      <c r="G138" s="48">
        <f t="shared" si="25"/>
        <v>0</v>
      </c>
      <c r="H138" s="48">
        <f t="shared" si="25"/>
        <v>0</v>
      </c>
      <c r="I138" s="39">
        <f t="shared" si="25"/>
        <v>2.5</v>
      </c>
      <c r="J138" s="48">
        <f t="shared" si="25"/>
        <v>0</v>
      </c>
      <c r="K138" s="50">
        <f t="shared" si="25"/>
        <v>0</v>
      </c>
      <c r="L138" s="23">
        <f t="shared" si="25"/>
        <v>41</v>
      </c>
      <c r="M138" s="23">
        <f t="shared" si="25"/>
        <v>27</v>
      </c>
    </row>
    <row r="139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>
      <c r="A141" s="24" t="s">
        <v>108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>
      <c r="A142" s="3"/>
      <c r="B142" s="4"/>
      <c r="C142" s="6" t="s">
        <v>1</v>
      </c>
      <c r="D142" s="6" t="s">
        <v>2</v>
      </c>
      <c r="E142" s="6" t="s">
        <v>3</v>
      </c>
      <c r="F142" s="6" t="s">
        <v>4</v>
      </c>
      <c r="G142" s="6" t="s">
        <v>5</v>
      </c>
      <c r="H142" s="6" t="s">
        <v>6</v>
      </c>
      <c r="I142" s="6" t="s">
        <v>7</v>
      </c>
      <c r="J142" s="6" t="s">
        <v>8</v>
      </c>
      <c r="K142" s="6" t="s">
        <v>9</v>
      </c>
      <c r="L142" s="6" t="s">
        <v>10</v>
      </c>
      <c r="M142" s="7" t="s">
        <v>11</v>
      </c>
    </row>
    <row r="143">
      <c r="A143" s="8" t="s">
        <v>109</v>
      </c>
      <c r="B143" s="9"/>
      <c r="C143" s="10">
        <v>2.0</v>
      </c>
      <c r="D143" s="11">
        <v>2.0</v>
      </c>
      <c r="E143" s="41"/>
      <c r="F143" s="41"/>
      <c r="G143" s="41"/>
      <c r="H143" s="41"/>
      <c r="I143" s="41"/>
      <c r="J143" s="41"/>
      <c r="K143" s="41"/>
      <c r="L143" s="12">
        <f t="shared" ref="L143:L154" si="26">SUM(D143:K143)</f>
        <v>2</v>
      </c>
      <c r="M143" s="13">
        <f t="shared" ref="M143:M154" si="27">ABS(C143-L143)</f>
        <v>0</v>
      </c>
    </row>
    <row r="144">
      <c r="A144" s="14" t="s">
        <v>110</v>
      </c>
      <c r="B144" s="15"/>
      <c r="C144" s="10">
        <v>4.0</v>
      </c>
      <c r="D144" s="11">
        <v>6.0</v>
      </c>
      <c r="E144" s="41"/>
      <c r="F144" s="25"/>
      <c r="G144" s="25"/>
      <c r="H144" s="41"/>
      <c r="I144" s="41"/>
      <c r="J144" s="41"/>
      <c r="K144" s="41"/>
      <c r="L144" s="16">
        <f t="shared" si="26"/>
        <v>6</v>
      </c>
      <c r="M144" s="13">
        <f t="shared" si="27"/>
        <v>2</v>
      </c>
    </row>
    <row r="145">
      <c r="A145" s="14" t="s">
        <v>111</v>
      </c>
      <c r="B145" s="15"/>
      <c r="C145" s="10">
        <v>6.0</v>
      </c>
      <c r="D145" s="11">
        <v>6.0</v>
      </c>
      <c r="E145" s="41"/>
      <c r="F145" s="41"/>
      <c r="G145" s="25"/>
      <c r="H145" s="41"/>
      <c r="I145" s="41"/>
      <c r="J145" s="41"/>
      <c r="K145" s="41"/>
      <c r="L145" s="16">
        <f t="shared" si="26"/>
        <v>6</v>
      </c>
      <c r="M145" s="13">
        <f t="shared" si="27"/>
        <v>0</v>
      </c>
    </row>
    <row r="146">
      <c r="A146" s="14" t="s">
        <v>112</v>
      </c>
      <c r="B146" s="15"/>
      <c r="C146" s="10">
        <v>2.0</v>
      </c>
      <c r="D146" s="11">
        <v>3.0</v>
      </c>
      <c r="E146" s="41"/>
      <c r="F146" s="41"/>
      <c r="G146" s="25"/>
      <c r="H146" s="41"/>
      <c r="I146" s="41"/>
      <c r="J146" s="41"/>
      <c r="K146" s="41"/>
      <c r="L146" s="12">
        <f t="shared" si="26"/>
        <v>3</v>
      </c>
      <c r="M146" s="13">
        <f t="shared" si="27"/>
        <v>1</v>
      </c>
    </row>
    <row r="147">
      <c r="A147" s="14" t="s">
        <v>113</v>
      </c>
      <c r="B147" s="15"/>
      <c r="C147" s="10">
        <v>2.0</v>
      </c>
      <c r="D147" s="11">
        <v>2.0</v>
      </c>
      <c r="E147" s="41"/>
      <c r="F147" s="25"/>
      <c r="G147" s="25"/>
      <c r="H147" s="41"/>
      <c r="I147" s="41"/>
      <c r="J147" s="41"/>
      <c r="K147" s="41"/>
      <c r="L147" s="16">
        <f t="shared" si="26"/>
        <v>2</v>
      </c>
      <c r="M147" s="13">
        <f t="shared" si="27"/>
        <v>0</v>
      </c>
    </row>
    <row r="148">
      <c r="A148" s="14" t="s">
        <v>114</v>
      </c>
      <c r="B148" s="15"/>
      <c r="C148" s="10">
        <v>20.0</v>
      </c>
      <c r="D148" s="11">
        <v>10.0</v>
      </c>
      <c r="E148" s="41"/>
      <c r="F148" s="25"/>
      <c r="G148" s="25"/>
      <c r="H148" s="41"/>
      <c r="I148" s="41"/>
      <c r="J148" s="41"/>
      <c r="K148" s="41"/>
      <c r="L148" s="16">
        <f t="shared" si="26"/>
        <v>10</v>
      </c>
      <c r="M148" s="13">
        <f t="shared" si="27"/>
        <v>10</v>
      </c>
    </row>
    <row r="149">
      <c r="A149" s="14" t="s">
        <v>115</v>
      </c>
      <c r="B149" s="15"/>
      <c r="C149" s="10">
        <v>20.0</v>
      </c>
      <c r="D149" s="25"/>
      <c r="E149" s="41"/>
      <c r="F149" s="25"/>
      <c r="G149" s="25"/>
      <c r="H149" s="41"/>
      <c r="I149" s="41"/>
      <c r="J149" s="41"/>
      <c r="K149" s="51"/>
      <c r="L149" s="16">
        <f t="shared" si="26"/>
        <v>0</v>
      </c>
      <c r="M149" s="13">
        <f t="shared" si="27"/>
        <v>20</v>
      </c>
    </row>
    <row r="150">
      <c r="A150" s="14" t="s">
        <v>116</v>
      </c>
      <c r="B150" s="15"/>
      <c r="C150" s="10">
        <v>20.0</v>
      </c>
      <c r="D150" s="25"/>
      <c r="E150" s="41"/>
      <c r="F150" s="25"/>
      <c r="G150" s="25"/>
      <c r="H150" s="41"/>
      <c r="I150" s="41"/>
      <c r="J150" s="41"/>
      <c r="K150" s="51"/>
      <c r="L150" s="16">
        <f t="shared" si="26"/>
        <v>0</v>
      </c>
      <c r="M150" s="13">
        <f t="shared" si="27"/>
        <v>20</v>
      </c>
    </row>
    <row r="151">
      <c r="A151" s="14" t="s">
        <v>117</v>
      </c>
      <c r="B151" s="15"/>
      <c r="C151" s="10">
        <v>10.0</v>
      </c>
      <c r="D151" s="25"/>
      <c r="E151" s="41"/>
      <c r="F151" s="25"/>
      <c r="G151" s="25"/>
      <c r="H151" s="11">
        <v>6.0</v>
      </c>
      <c r="I151" s="41"/>
      <c r="J151" s="41"/>
      <c r="K151" s="41"/>
      <c r="L151" s="16">
        <f t="shared" si="26"/>
        <v>6</v>
      </c>
      <c r="M151" s="13">
        <f t="shared" si="27"/>
        <v>4</v>
      </c>
    </row>
    <row r="152">
      <c r="A152" s="14" t="s">
        <v>118</v>
      </c>
      <c r="B152" s="15"/>
      <c r="C152" s="10">
        <v>4.0</v>
      </c>
      <c r="D152" s="25"/>
      <c r="E152" s="41"/>
      <c r="F152" s="11">
        <v>8.0</v>
      </c>
      <c r="G152" s="25"/>
      <c r="H152" s="25"/>
      <c r="I152" s="41"/>
      <c r="J152" s="41"/>
      <c r="K152" s="41"/>
      <c r="L152" s="16">
        <f t="shared" si="26"/>
        <v>8</v>
      </c>
      <c r="M152" s="13">
        <f t="shared" si="27"/>
        <v>4</v>
      </c>
    </row>
    <row r="153">
      <c r="A153" s="14" t="s">
        <v>80</v>
      </c>
      <c r="B153" s="15"/>
      <c r="C153" s="10">
        <v>4.0</v>
      </c>
      <c r="D153" s="25"/>
      <c r="E153" s="41"/>
      <c r="F153" s="25"/>
      <c r="G153" s="25"/>
      <c r="H153" s="41"/>
      <c r="I153" s="11">
        <v>2.5</v>
      </c>
      <c r="J153" s="25"/>
      <c r="K153" s="41"/>
      <c r="L153" s="37">
        <f t="shared" si="26"/>
        <v>2.5</v>
      </c>
      <c r="M153" s="13">
        <f t="shared" si="27"/>
        <v>1.5</v>
      </c>
    </row>
    <row r="154">
      <c r="A154" s="14" t="s">
        <v>119</v>
      </c>
      <c r="B154" s="15"/>
      <c r="C154" s="10">
        <v>1.0</v>
      </c>
      <c r="D154" s="41"/>
      <c r="E154" s="41"/>
      <c r="F154" s="41"/>
      <c r="G154" s="41"/>
      <c r="H154" s="41"/>
      <c r="I154" s="11">
        <v>1.0</v>
      </c>
      <c r="J154" s="41"/>
      <c r="K154" s="41"/>
      <c r="L154" s="16">
        <f t="shared" si="26"/>
        <v>1</v>
      </c>
      <c r="M154" s="13">
        <f t="shared" si="27"/>
        <v>0</v>
      </c>
    </row>
    <row r="155">
      <c r="A155" s="17"/>
      <c r="B155" s="18" t="s">
        <v>23</v>
      </c>
      <c r="C155" s="19">
        <f t="shared" ref="C155:M155" si="28">SUM(C143:C154)</f>
        <v>95</v>
      </c>
      <c r="D155" s="45">
        <f t="shared" si="28"/>
        <v>29</v>
      </c>
      <c r="E155" s="48">
        <f t="shared" si="28"/>
        <v>0</v>
      </c>
      <c r="F155" s="30">
        <f t="shared" si="28"/>
        <v>8</v>
      </c>
      <c r="G155" s="48">
        <f t="shared" si="28"/>
        <v>0</v>
      </c>
      <c r="H155" s="30">
        <f t="shared" si="28"/>
        <v>6</v>
      </c>
      <c r="I155" s="39">
        <f t="shared" si="28"/>
        <v>3.5</v>
      </c>
      <c r="J155" s="48">
        <f t="shared" si="28"/>
        <v>0</v>
      </c>
      <c r="K155" s="52">
        <f t="shared" si="28"/>
        <v>0</v>
      </c>
      <c r="L155" s="23">
        <f t="shared" si="28"/>
        <v>46.5</v>
      </c>
      <c r="M155" s="23">
        <f t="shared" si="28"/>
        <v>62.5</v>
      </c>
    </row>
    <row r="156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>
      <c r="A158" s="24" t="s">
        <v>120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>
      <c r="A159" s="3"/>
      <c r="B159" s="4"/>
      <c r="C159" s="6" t="s">
        <v>1</v>
      </c>
      <c r="D159" s="6" t="s">
        <v>2</v>
      </c>
      <c r="E159" s="6" t="s">
        <v>3</v>
      </c>
      <c r="F159" s="6" t="s">
        <v>4</v>
      </c>
      <c r="G159" s="6" t="s">
        <v>5</v>
      </c>
      <c r="H159" s="6" t="s">
        <v>6</v>
      </c>
      <c r="I159" s="6" t="s">
        <v>7</v>
      </c>
      <c r="J159" s="6" t="s">
        <v>8</v>
      </c>
      <c r="K159" s="6" t="s">
        <v>9</v>
      </c>
      <c r="L159" s="6" t="s">
        <v>10</v>
      </c>
      <c r="M159" s="7" t="s">
        <v>11</v>
      </c>
    </row>
    <row r="160">
      <c r="A160" s="8" t="s">
        <v>121</v>
      </c>
      <c r="B160" s="9"/>
      <c r="C160" s="10">
        <v>2.0</v>
      </c>
      <c r="D160" s="11">
        <v>2.0</v>
      </c>
      <c r="E160" s="41"/>
      <c r="F160" s="41"/>
      <c r="G160" s="41"/>
      <c r="H160" s="41"/>
      <c r="I160" s="41"/>
      <c r="J160" s="41"/>
      <c r="K160" s="41"/>
      <c r="L160" s="12">
        <f t="shared" ref="L160:L169" si="29">SUM(D160:K160)</f>
        <v>2</v>
      </c>
      <c r="M160" s="13">
        <f t="shared" ref="M160:M169" si="30">ABS(C160-L160)</f>
        <v>0</v>
      </c>
    </row>
    <row r="161">
      <c r="A161" s="14" t="s">
        <v>122</v>
      </c>
      <c r="B161" s="15"/>
      <c r="C161" s="10">
        <v>20.0</v>
      </c>
      <c r="D161" s="11">
        <v>20.0</v>
      </c>
      <c r="E161" s="41"/>
      <c r="F161" s="25"/>
      <c r="G161" s="25"/>
      <c r="H161" s="41"/>
      <c r="I161" s="41"/>
      <c r="J161" s="41"/>
      <c r="K161" s="41"/>
      <c r="L161" s="16">
        <f t="shared" si="29"/>
        <v>20</v>
      </c>
      <c r="M161" s="13">
        <f t="shared" si="30"/>
        <v>0</v>
      </c>
    </row>
    <row r="162">
      <c r="A162" s="14" t="s">
        <v>123</v>
      </c>
      <c r="B162" s="15"/>
      <c r="C162" s="10">
        <v>2.0</v>
      </c>
      <c r="D162" s="25"/>
      <c r="E162" s="41"/>
      <c r="F162" s="41"/>
      <c r="G162" s="11">
        <v>1.0</v>
      </c>
      <c r="H162" s="41"/>
      <c r="I162" s="41"/>
      <c r="J162" s="41"/>
      <c r="K162" s="41"/>
      <c r="L162" s="16">
        <f t="shared" si="29"/>
        <v>1</v>
      </c>
      <c r="M162" s="13">
        <f t="shared" si="30"/>
        <v>1</v>
      </c>
    </row>
    <row r="163">
      <c r="A163" s="14" t="s">
        <v>124</v>
      </c>
      <c r="B163" s="15"/>
      <c r="C163" s="10">
        <v>8.0</v>
      </c>
      <c r="D163" s="25"/>
      <c r="E163" s="41"/>
      <c r="F163" s="41"/>
      <c r="G163" s="11">
        <v>5.0</v>
      </c>
      <c r="H163" s="41"/>
      <c r="I163" s="41"/>
      <c r="J163" s="41"/>
      <c r="K163" s="41"/>
      <c r="L163" s="12">
        <f t="shared" si="29"/>
        <v>5</v>
      </c>
      <c r="M163" s="13">
        <f t="shared" si="30"/>
        <v>3</v>
      </c>
    </row>
    <row r="164">
      <c r="A164" s="14" t="s">
        <v>125</v>
      </c>
      <c r="B164" s="15"/>
      <c r="C164" s="10">
        <v>20.0</v>
      </c>
      <c r="D164" s="25"/>
      <c r="E164" s="41"/>
      <c r="F164" s="25"/>
      <c r="G164" s="11">
        <v>15.0</v>
      </c>
      <c r="H164" s="41"/>
      <c r="I164" s="41"/>
      <c r="J164" s="41"/>
      <c r="K164" s="41"/>
      <c r="L164" s="12">
        <f t="shared" si="29"/>
        <v>15</v>
      </c>
      <c r="M164" s="13">
        <f t="shared" si="30"/>
        <v>5</v>
      </c>
    </row>
    <row r="165">
      <c r="A165" s="14" t="s">
        <v>126</v>
      </c>
      <c r="B165" s="15"/>
      <c r="C165" s="10">
        <v>2.0</v>
      </c>
      <c r="D165" s="25"/>
      <c r="E165" s="41"/>
      <c r="F165" s="25"/>
      <c r="G165" s="11">
        <v>1.0</v>
      </c>
      <c r="H165" s="41"/>
      <c r="I165" s="41"/>
      <c r="J165" s="41"/>
      <c r="K165" s="41"/>
      <c r="L165" s="16">
        <f t="shared" si="29"/>
        <v>1</v>
      </c>
      <c r="M165" s="13">
        <f t="shared" si="30"/>
        <v>1</v>
      </c>
    </row>
    <row r="166">
      <c r="A166" s="14" t="s">
        <v>127</v>
      </c>
      <c r="B166" s="15"/>
      <c r="C166" s="10">
        <v>8.0</v>
      </c>
      <c r="D166" s="25"/>
      <c r="E166" s="41"/>
      <c r="F166" s="25"/>
      <c r="G166" s="11">
        <v>3.0</v>
      </c>
      <c r="H166" s="41"/>
      <c r="I166" s="41"/>
      <c r="J166" s="41"/>
      <c r="K166" s="41"/>
      <c r="L166" s="12">
        <f t="shared" si="29"/>
        <v>3</v>
      </c>
      <c r="M166" s="13">
        <f t="shared" si="30"/>
        <v>5</v>
      </c>
    </row>
    <row r="167">
      <c r="A167" s="14" t="s">
        <v>128</v>
      </c>
      <c r="B167" s="15"/>
      <c r="C167" s="10">
        <v>10.0</v>
      </c>
      <c r="D167" s="11">
        <v>2.0</v>
      </c>
      <c r="E167" s="41"/>
      <c r="F167" s="25"/>
      <c r="G167" s="25"/>
      <c r="H167" s="25"/>
      <c r="I167" s="41"/>
      <c r="J167" s="41"/>
      <c r="K167" s="41"/>
      <c r="L167" s="16">
        <f t="shared" si="29"/>
        <v>2</v>
      </c>
      <c r="M167" s="13">
        <f t="shared" si="30"/>
        <v>8</v>
      </c>
    </row>
    <row r="168">
      <c r="A168" s="14" t="s">
        <v>80</v>
      </c>
      <c r="B168" s="15"/>
      <c r="C168" s="10">
        <v>1.0</v>
      </c>
      <c r="D168" s="25"/>
      <c r="E168" s="41"/>
      <c r="F168" s="25"/>
      <c r="G168" s="25"/>
      <c r="H168" s="41"/>
      <c r="I168" s="11">
        <v>1.0</v>
      </c>
      <c r="J168" s="25"/>
      <c r="K168" s="41"/>
      <c r="L168" s="37">
        <f t="shared" si="29"/>
        <v>1</v>
      </c>
      <c r="M168" s="13">
        <f t="shared" si="30"/>
        <v>0</v>
      </c>
    </row>
    <row r="169">
      <c r="A169" s="14" t="s">
        <v>119</v>
      </c>
      <c r="B169" s="15"/>
      <c r="C169" s="10">
        <v>1.0</v>
      </c>
      <c r="D169" s="41"/>
      <c r="E169" s="41"/>
      <c r="F169" s="41"/>
      <c r="G169" s="41"/>
      <c r="H169" s="41"/>
      <c r="I169" s="11">
        <v>1.0</v>
      </c>
      <c r="J169" s="41"/>
      <c r="K169" s="41"/>
      <c r="L169" s="16">
        <f t="shared" si="29"/>
        <v>1</v>
      </c>
      <c r="M169" s="13">
        <f t="shared" si="30"/>
        <v>0</v>
      </c>
    </row>
    <row r="170">
      <c r="A170" s="17"/>
      <c r="B170" s="18" t="s">
        <v>23</v>
      </c>
      <c r="C170" s="19">
        <f t="shared" ref="C170:M170" si="31">SUM(C160:C169)</f>
        <v>74</v>
      </c>
      <c r="D170" s="45">
        <f t="shared" si="31"/>
        <v>24</v>
      </c>
      <c r="E170" s="48">
        <f t="shared" si="31"/>
        <v>0</v>
      </c>
      <c r="F170" s="48">
        <f t="shared" si="31"/>
        <v>0</v>
      </c>
      <c r="G170" s="46">
        <f t="shared" si="31"/>
        <v>25</v>
      </c>
      <c r="H170" s="48">
        <f t="shared" si="31"/>
        <v>0</v>
      </c>
      <c r="I170" s="39">
        <f t="shared" si="31"/>
        <v>2</v>
      </c>
      <c r="J170" s="48">
        <f t="shared" si="31"/>
        <v>0</v>
      </c>
      <c r="K170" s="50">
        <f t="shared" si="31"/>
        <v>0</v>
      </c>
      <c r="L170" s="23">
        <f t="shared" si="31"/>
        <v>51</v>
      </c>
      <c r="M170" s="23">
        <f t="shared" si="31"/>
        <v>23</v>
      </c>
    </row>
    <row r="173">
      <c r="A173" s="24" t="s">
        <v>129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>
      <c r="A174" s="3"/>
      <c r="B174" s="4"/>
      <c r="C174" s="6" t="s">
        <v>1</v>
      </c>
      <c r="D174" s="6" t="s">
        <v>2</v>
      </c>
      <c r="E174" s="6" t="s">
        <v>3</v>
      </c>
      <c r="F174" s="6" t="s">
        <v>4</v>
      </c>
      <c r="G174" s="6" t="s">
        <v>5</v>
      </c>
      <c r="H174" s="6" t="s">
        <v>6</v>
      </c>
      <c r="I174" s="6" t="s">
        <v>7</v>
      </c>
      <c r="J174" s="6" t="s">
        <v>8</v>
      </c>
      <c r="K174" s="6" t="s">
        <v>9</v>
      </c>
      <c r="L174" s="6" t="s">
        <v>10</v>
      </c>
      <c r="M174" s="7" t="s">
        <v>11</v>
      </c>
    </row>
    <row r="175">
      <c r="A175" s="8" t="s">
        <v>130</v>
      </c>
      <c r="B175" s="9"/>
      <c r="C175" s="10">
        <v>2.0</v>
      </c>
      <c r="D175" s="11">
        <v>2.0</v>
      </c>
      <c r="E175" s="41"/>
      <c r="F175" s="41"/>
      <c r="G175" s="41"/>
      <c r="H175" s="41"/>
      <c r="I175" s="41"/>
      <c r="J175" s="41"/>
      <c r="K175" s="41"/>
      <c r="L175" s="12">
        <f t="shared" ref="L175:L193" si="32">SUM(D175:K175)</f>
        <v>2</v>
      </c>
      <c r="M175" s="13">
        <f t="shared" ref="M175:M193" si="33">ABS(C175-L175)</f>
        <v>0</v>
      </c>
    </row>
    <row r="176">
      <c r="A176" s="14" t="s">
        <v>131</v>
      </c>
      <c r="B176" s="15"/>
      <c r="C176" s="10">
        <v>2.0</v>
      </c>
      <c r="D176" s="11">
        <v>2.0</v>
      </c>
      <c r="E176" s="41"/>
      <c r="F176" s="25"/>
      <c r="G176" s="25"/>
      <c r="H176" s="41"/>
      <c r="I176" s="41"/>
      <c r="J176" s="41"/>
      <c r="K176" s="41"/>
      <c r="L176" s="16">
        <f t="shared" si="32"/>
        <v>2</v>
      </c>
      <c r="M176" s="13">
        <f t="shared" si="33"/>
        <v>0</v>
      </c>
    </row>
    <row r="177">
      <c r="A177" s="14" t="s">
        <v>132</v>
      </c>
      <c r="B177" s="15"/>
      <c r="C177" s="10">
        <v>2.0</v>
      </c>
      <c r="D177" s="11">
        <v>4.0</v>
      </c>
      <c r="E177" s="41"/>
      <c r="F177" s="25"/>
      <c r="G177" s="25"/>
      <c r="H177" s="41"/>
      <c r="I177" s="41"/>
      <c r="J177" s="41"/>
      <c r="K177" s="41"/>
      <c r="L177" s="16">
        <f t="shared" si="32"/>
        <v>4</v>
      </c>
      <c r="M177" s="13">
        <f t="shared" si="33"/>
        <v>2</v>
      </c>
    </row>
    <row r="178">
      <c r="A178" s="14" t="s">
        <v>133</v>
      </c>
      <c r="B178" s="15"/>
      <c r="C178" s="10">
        <v>4.0</v>
      </c>
      <c r="D178" s="11">
        <v>4.0</v>
      </c>
      <c r="E178" s="41"/>
      <c r="F178" s="25"/>
      <c r="G178" s="25"/>
      <c r="H178" s="41"/>
      <c r="I178" s="41"/>
      <c r="J178" s="41"/>
      <c r="K178" s="41"/>
      <c r="L178" s="12">
        <f t="shared" si="32"/>
        <v>4</v>
      </c>
      <c r="M178" s="13">
        <f t="shared" si="33"/>
        <v>0</v>
      </c>
    </row>
    <row r="179">
      <c r="A179" s="14" t="s">
        <v>134</v>
      </c>
      <c r="B179" s="15"/>
      <c r="C179" s="10">
        <v>4.0</v>
      </c>
      <c r="D179" s="11">
        <v>2.0</v>
      </c>
      <c r="E179" s="41"/>
      <c r="F179" s="25"/>
      <c r="G179" s="25"/>
      <c r="H179" s="41"/>
      <c r="I179" s="41"/>
      <c r="J179" s="41"/>
      <c r="K179" s="41"/>
      <c r="L179" s="12">
        <f t="shared" si="32"/>
        <v>2</v>
      </c>
      <c r="M179" s="13">
        <f t="shared" si="33"/>
        <v>2</v>
      </c>
    </row>
    <row r="180">
      <c r="A180" s="14" t="s">
        <v>135</v>
      </c>
      <c r="B180" s="15"/>
      <c r="C180" s="10">
        <v>6.0</v>
      </c>
      <c r="D180" s="11">
        <v>8.0</v>
      </c>
      <c r="E180" s="41"/>
      <c r="F180" s="25"/>
      <c r="G180" s="25"/>
      <c r="H180" s="41"/>
      <c r="I180" s="41"/>
      <c r="J180" s="41"/>
      <c r="K180" s="41"/>
      <c r="L180" s="16">
        <f t="shared" si="32"/>
        <v>8</v>
      </c>
      <c r="M180" s="13">
        <f t="shared" si="33"/>
        <v>2</v>
      </c>
    </row>
    <row r="181">
      <c r="A181" s="14" t="s">
        <v>136</v>
      </c>
      <c r="B181" s="15"/>
      <c r="C181" s="10">
        <v>4.0</v>
      </c>
      <c r="D181" s="11">
        <v>3.0</v>
      </c>
      <c r="E181" s="41"/>
      <c r="F181" s="25"/>
      <c r="G181" s="25"/>
      <c r="H181" s="41"/>
      <c r="I181" s="41"/>
      <c r="J181" s="41"/>
      <c r="K181" s="41"/>
      <c r="L181" s="12">
        <f t="shared" si="32"/>
        <v>3</v>
      </c>
      <c r="M181" s="13">
        <f t="shared" si="33"/>
        <v>1</v>
      </c>
    </row>
    <row r="182">
      <c r="A182" s="14" t="s">
        <v>137</v>
      </c>
      <c r="B182" s="15"/>
      <c r="C182" s="10">
        <v>10.0</v>
      </c>
      <c r="D182" s="25"/>
      <c r="E182" s="41"/>
      <c r="F182" s="25"/>
      <c r="G182" s="11">
        <v>7.0</v>
      </c>
      <c r="H182" s="41"/>
      <c r="I182" s="41"/>
      <c r="J182" s="41"/>
      <c r="K182" s="41"/>
      <c r="L182" s="16">
        <f t="shared" si="32"/>
        <v>7</v>
      </c>
      <c r="M182" s="13">
        <f t="shared" si="33"/>
        <v>3</v>
      </c>
    </row>
    <row r="183">
      <c r="A183" s="14" t="s">
        <v>138</v>
      </c>
      <c r="B183" s="15"/>
      <c r="C183" s="25">
        <v>4.0</v>
      </c>
      <c r="D183" s="25"/>
      <c r="E183" s="41"/>
      <c r="F183" s="25"/>
      <c r="G183" s="25"/>
      <c r="H183" s="11">
        <v>7.0</v>
      </c>
      <c r="I183" s="41"/>
      <c r="J183" s="41"/>
      <c r="K183" s="41"/>
      <c r="L183" s="16">
        <f t="shared" si="32"/>
        <v>7</v>
      </c>
      <c r="M183" s="13">
        <f t="shared" si="33"/>
        <v>3</v>
      </c>
    </row>
    <row r="184">
      <c r="A184" s="14" t="s">
        <v>139</v>
      </c>
      <c r="B184" s="15"/>
      <c r="C184" s="25">
        <v>2.0</v>
      </c>
      <c r="D184" s="25"/>
      <c r="E184" s="41"/>
      <c r="F184" s="41"/>
      <c r="G184" s="25"/>
      <c r="H184" s="41"/>
      <c r="I184" s="41"/>
      <c r="J184" s="41"/>
      <c r="K184" s="51"/>
      <c r="L184" s="16">
        <f t="shared" si="32"/>
        <v>0</v>
      </c>
      <c r="M184" s="13">
        <f t="shared" si="33"/>
        <v>2</v>
      </c>
    </row>
    <row r="185">
      <c r="A185" s="14" t="s">
        <v>140</v>
      </c>
      <c r="B185" s="15"/>
      <c r="C185" s="25">
        <v>20.0</v>
      </c>
      <c r="D185" s="25"/>
      <c r="E185" s="41"/>
      <c r="F185" s="41"/>
      <c r="G185" s="25"/>
      <c r="H185" s="41"/>
      <c r="I185" s="41"/>
      <c r="J185" s="41"/>
      <c r="K185" s="51"/>
      <c r="L185" s="12">
        <f t="shared" si="32"/>
        <v>0</v>
      </c>
      <c r="M185" s="13">
        <f t="shared" si="33"/>
        <v>20</v>
      </c>
    </row>
    <row r="186">
      <c r="A186" s="14" t="s">
        <v>141</v>
      </c>
      <c r="B186" s="15"/>
      <c r="C186" s="25">
        <v>14.0</v>
      </c>
      <c r="D186" s="25"/>
      <c r="E186" s="41"/>
      <c r="F186" s="25"/>
      <c r="G186" s="25"/>
      <c r="H186" s="41"/>
      <c r="I186" s="41"/>
      <c r="J186" s="41"/>
      <c r="K186" s="51"/>
      <c r="L186" s="12">
        <f t="shared" si="32"/>
        <v>0</v>
      </c>
      <c r="M186" s="13">
        <f t="shared" si="33"/>
        <v>14</v>
      </c>
    </row>
    <row r="187">
      <c r="A187" s="14" t="s">
        <v>142</v>
      </c>
      <c r="B187" s="15"/>
      <c r="C187" s="25">
        <v>14.0</v>
      </c>
      <c r="D187" s="25"/>
      <c r="E187" s="41"/>
      <c r="F187" s="25"/>
      <c r="G187" s="25"/>
      <c r="H187" s="41"/>
      <c r="I187" s="41"/>
      <c r="J187" s="51"/>
      <c r="K187" s="41"/>
      <c r="L187" s="16">
        <f t="shared" si="32"/>
        <v>0</v>
      </c>
      <c r="M187" s="13">
        <f t="shared" si="33"/>
        <v>14</v>
      </c>
    </row>
    <row r="188">
      <c r="A188" s="14" t="s">
        <v>143</v>
      </c>
      <c r="B188" s="15"/>
      <c r="C188" s="25">
        <v>14.0</v>
      </c>
      <c r="D188" s="25"/>
      <c r="E188" s="41"/>
      <c r="F188" s="25"/>
      <c r="G188" s="25"/>
      <c r="H188" s="41"/>
      <c r="I188" s="41"/>
      <c r="J188" s="51"/>
      <c r="K188" s="41"/>
      <c r="L188" s="12">
        <f t="shared" si="32"/>
        <v>0</v>
      </c>
      <c r="M188" s="13">
        <f t="shared" si="33"/>
        <v>14</v>
      </c>
    </row>
    <row r="189">
      <c r="A189" s="14" t="s">
        <v>144</v>
      </c>
      <c r="B189" s="15"/>
      <c r="C189" s="25">
        <v>14.0</v>
      </c>
      <c r="D189" s="25"/>
      <c r="E189" s="41"/>
      <c r="F189" s="25"/>
      <c r="G189" s="25"/>
      <c r="H189" s="41"/>
      <c r="I189" s="41"/>
      <c r="J189" s="51"/>
      <c r="K189" s="41"/>
      <c r="L189" s="16">
        <f t="shared" si="32"/>
        <v>0</v>
      </c>
      <c r="M189" s="13">
        <f t="shared" si="33"/>
        <v>14</v>
      </c>
    </row>
    <row r="190">
      <c r="A190" s="14" t="s">
        <v>145</v>
      </c>
      <c r="B190" s="15"/>
      <c r="C190" s="25">
        <v>14.0</v>
      </c>
      <c r="D190" s="25"/>
      <c r="E190" s="41"/>
      <c r="F190" s="25"/>
      <c r="G190" s="25"/>
      <c r="H190" s="41"/>
      <c r="I190" s="41"/>
      <c r="J190" s="51"/>
      <c r="K190" s="41"/>
      <c r="L190" s="37">
        <f t="shared" si="32"/>
        <v>0</v>
      </c>
      <c r="M190" s="13">
        <f t="shared" si="33"/>
        <v>14</v>
      </c>
    </row>
    <row r="191">
      <c r="A191" s="14" t="s">
        <v>99</v>
      </c>
      <c r="B191" s="15"/>
      <c r="C191" s="10">
        <v>15.0</v>
      </c>
      <c r="D191" s="11">
        <v>20.0</v>
      </c>
      <c r="E191" s="41"/>
      <c r="F191" s="25"/>
      <c r="G191" s="25"/>
      <c r="H191" s="25"/>
      <c r="I191" s="41"/>
      <c r="J191" s="41"/>
      <c r="K191" s="41"/>
      <c r="L191" s="16">
        <f t="shared" si="32"/>
        <v>20</v>
      </c>
      <c r="M191" s="13">
        <f t="shared" si="33"/>
        <v>5</v>
      </c>
    </row>
    <row r="192">
      <c r="A192" s="14" t="s">
        <v>80</v>
      </c>
      <c r="B192" s="15"/>
      <c r="C192" s="10">
        <v>2.0</v>
      </c>
      <c r="D192" s="25"/>
      <c r="E192" s="41"/>
      <c r="F192" s="25"/>
      <c r="G192" s="25"/>
      <c r="H192" s="41"/>
      <c r="I192" s="11">
        <v>3.0</v>
      </c>
      <c r="J192" s="25"/>
      <c r="K192" s="41"/>
      <c r="L192" s="37">
        <f t="shared" si="32"/>
        <v>3</v>
      </c>
      <c r="M192" s="13">
        <f t="shared" si="33"/>
        <v>1</v>
      </c>
    </row>
    <row r="193">
      <c r="A193" s="14" t="s">
        <v>119</v>
      </c>
      <c r="B193" s="15"/>
      <c r="C193" s="10">
        <v>1.0</v>
      </c>
      <c r="D193" s="41"/>
      <c r="E193" s="41"/>
      <c r="F193" s="41"/>
      <c r="G193" s="41"/>
      <c r="H193" s="41"/>
      <c r="I193" s="11">
        <v>1.0</v>
      </c>
      <c r="J193" s="41"/>
      <c r="K193" s="41"/>
      <c r="L193" s="16">
        <f t="shared" si="32"/>
        <v>1</v>
      </c>
      <c r="M193" s="13">
        <f t="shared" si="33"/>
        <v>0</v>
      </c>
    </row>
    <row r="194">
      <c r="A194" s="17"/>
      <c r="B194" s="18" t="s">
        <v>23</v>
      </c>
      <c r="C194" s="19">
        <f t="shared" ref="C194:M194" si="34">SUM(C175:C193)</f>
        <v>148</v>
      </c>
      <c r="D194" s="45">
        <f t="shared" si="34"/>
        <v>45</v>
      </c>
      <c r="E194" s="48">
        <f t="shared" si="34"/>
        <v>0</v>
      </c>
      <c r="F194" s="48">
        <f t="shared" si="34"/>
        <v>0</v>
      </c>
      <c r="G194" s="39">
        <f t="shared" si="34"/>
        <v>7</v>
      </c>
      <c r="H194" s="39">
        <f t="shared" si="34"/>
        <v>7</v>
      </c>
      <c r="I194" s="39">
        <f t="shared" si="34"/>
        <v>4</v>
      </c>
      <c r="J194" s="28">
        <f t="shared" si="34"/>
        <v>0</v>
      </c>
      <c r="K194" s="52">
        <f t="shared" si="34"/>
        <v>0</v>
      </c>
      <c r="L194" s="23">
        <f t="shared" si="34"/>
        <v>63</v>
      </c>
      <c r="M194" s="23">
        <f t="shared" si="34"/>
        <v>111</v>
      </c>
    </row>
    <row r="197">
      <c r="A197" s="24" t="s">
        <v>146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>
      <c r="A198" s="3"/>
      <c r="B198" s="4"/>
      <c r="C198" s="6" t="s">
        <v>1</v>
      </c>
      <c r="D198" s="6" t="s">
        <v>2</v>
      </c>
      <c r="E198" s="6" t="s">
        <v>3</v>
      </c>
      <c r="F198" s="6" t="s">
        <v>4</v>
      </c>
      <c r="G198" s="6" t="s">
        <v>5</v>
      </c>
      <c r="H198" s="6" t="s">
        <v>6</v>
      </c>
      <c r="I198" s="6" t="s">
        <v>7</v>
      </c>
      <c r="J198" s="6" t="s">
        <v>8</v>
      </c>
      <c r="K198" s="6" t="s">
        <v>9</v>
      </c>
      <c r="L198" s="6" t="s">
        <v>10</v>
      </c>
      <c r="M198" s="7" t="s">
        <v>11</v>
      </c>
    </row>
    <row r="199">
      <c r="A199" s="8" t="s">
        <v>147</v>
      </c>
      <c r="B199" s="9"/>
      <c r="C199" s="10">
        <v>4.0</v>
      </c>
      <c r="D199" s="11">
        <v>3.0</v>
      </c>
      <c r="E199" s="41"/>
      <c r="F199" s="41"/>
      <c r="G199" s="41"/>
      <c r="H199" s="41"/>
      <c r="I199" s="41"/>
      <c r="J199" s="41"/>
      <c r="K199" s="41"/>
      <c r="L199" s="12">
        <f t="shared" ref="L199:L214" si="35">SUM(D199:K199)</f>
        <v>3</v>
      </c>
      <c r="M199" s="13">
        <f t="shared" ref="M199:M214" si="36">ABS(C199-L199)</f>
        <v>1</v>
      </c>
    </row>
    <row r="200">
      <c r="A200" s="14" t="s">
        <v>148</v>
      </c>
      <c r="B200" s="15"/>
      <c r="C200" s="10">
        <v>15.0</v>
      </c>
      <c r="D200" s="11">
        <v>20.0</v>
      </c>
      <c r="E200" s="41"/>
      <c r="F200" s="25"/>
      <c r="G200" s="25"/>
      <c r="H200" s="41"/>
      <c r="I200" s="41"/>
      <c r="J200" s="41"/>
      <c r="K200" s="41"/>
      <c r="L200" s="16">
        <f t="shared" si="35"/>
        <v>20</v>
      </c>
      <c r="M200" s="13">
        <f t="shared" si="36"/>
        <v>5</v>
      </c>
    </row>
    <row r="201">
      <c r="A201" s="14" t="s">
        <v>149</v>
      </c>
      <c r="B201" s="15"/>
      <c r="C201" s="10">
        <v>10.0</v>
      </c>
      <c r="D201" s="25"/>
      <c r="E201" s="41"/>
      <c r="F201" s="11"/>
      <c r="G201" s="11">
        <v>5.0</v>
      </c>
      <c r="H201" s="41"/>
      <c r="I201" s="41"/>
      <c r="J201" s="41"/>
      <c r="K201" s="41"/>
      <c r="L201" s="16">
        <f t="shared" si="35"/>
        <v>5</v>
      </c>
      <c r="M201" s="13">
        <f t="shared" si="36"/>
        <v>5</v>
      </c>
    </row>
    <row r="202">
      <c r="A202" s="14" t="s">
        <v>150</v>
      </c>
      <c r="B202" s="15"/>
      <c r="C202" s="10">
        <v>10.0</v>
      </c>
      <c r="D202" s="11">
        <v>8.0</v>
      </c>
      <c r="E202" s="41"/>
      <c r="F202" s="25"/>
      <c r="G202" s="25"/>
      <c r="H202" s="41"/>
      <c r="I202" s="41"/>
      <c r="J202" s="41"/>
      <c r="K202" s="41"/>
      <c r="L202" s="12">
        <f t="shared" si="35"/>
        <v>8</v>
      </c>
      <c r="M202" s="13">
        <f t="shared" si="36"/>
        <v>2</v>
      </c>
    </row>
    <row r="203">
      <c r="A203" s="14" t="s">
        <v>151</v>
      </c>
      <c r="B203" s="15"/>
      <c r="C203" s="10">
        <v>10.0</v>
      </c>
      <c r="D203" s="25"/>
      <c r="E203" s="41"/>
      <c r="F203" s="25"/>
      <c r="G203" s="25"/>
      <c r="H203" s="11">
        <v>8.0</v>
      </c>
      <c r="I203" s="41"/>
      <c r="J203" s="41"/>
      <c r="K203" s="41"/>
      <c r="L203" s="12">
        <f t="shared" si="35"/>
        <v>8</v>
      </c>
      <c r="M203" s="13">
        <f t="shared" si="36"/>
        <v>2</v>
      </c>
    </row>
    <row r="204">
      <c r="A204" s="14" t="s">
        <v>152</v>
      </c>
      <c r="B204" s="15"/>
      <c r="C204" s="10">
        <v>10.0</v>
      </c>
      <c r="D204" s="25"/>
      <c r="E204" s="41"/>
      <c r="F204" s="25"/>
      <c r="G204" s="25"/>
      <c r="H204" s="11">
        <v>8.0</v>
      </c>
      <c r="I204" s="41"/>
      <c r="J204" s="41"/>
      <c r="K204" s="41"/>
      <c r="L204" s="16">
        <f t="shared" si="35"/>
        <v>8</v>
      </c>
      <c r="M204" s="13">
        <f t="shared" si="36"/>
        <v>2</v>
      </c>
    </row>
    <row r="205">
      <c r="A205" s="14" t="s">
        <v>153</v>
      </c>
      <c r="B205" s="15"/>
      <c r="C205" s="10">
        <v>4.0</v>
      </c>
      <c r="D205" s="11">
        <v>2.0</v>
      </c>
      <c r="E205" s="41"/>
      <c r="F205" s="25"/>
      <c r="G205" s="25"/>
      <c r="H205" s="41"/>
      <c r="I205" s="41"/>
      <c r="J205" s="41"/>
      <c r="K205" s="41"/>
      <c r="L205" s="12">
        <f t="shared" si="35"/>
        <v>2</v>
      </c>
      <c r="M205" s="13">
        <f t="shared" si="36"/>
        <v>2</v>
      </c>
    </row>
    <row r="206">
      <c r="A206" s="14" t="s">
        <v>154</v>
      </c>
      <c r="B206" s="15"/>
      <c r="C206" s="25">
        <v>6.0</v>
      </c>
      <c r="D206" s="11">
        <v>1.0</v>
      </c>
      <c r="E206" s="41"/>
      <c r="F206" s="11">
        <v>1.0</v>
      </c>
      <c r="G206" s="11">
        <v>1.0</v>
      </c>
      <c r="H206" s="25"/>
      <c r="I206" s="11">
        <v>1.0</v>
      </c>
      <c r="J206" s="25"/>
      <c r="K206" s="11">
        <v>1.0</v>
      </c>
      <c r="L206" s="12">
        <f t="shared" si="35"/>
        <v>5</v>
      </c>
      <c r="M206" s="13">
        <f t="shared" si="36"/>
        <v>1</v>
      </c>
    </row>
    <row r="207">
      <c r="A207" s="14" t="s">
        <v>155</v>
      </c>
      <c r="B207" s="15"/>
      <c r="C207" s="25">
        <v>4.0</v>
      </c>
      <c r="D207" s="25"/>
      <c r="E207" s="41"/>
      <c r="F207" s="11">
        <v>3.0</v>
      </c>
      <c r="G207" s="25"/>
      <c r="H207" s="41"/>
      <c r="I207" s="41"/>
      <c r="J207" s="41"/>
      <c r="K207" s="41"/>
      <c r="L207" s="16">
        <f t="shared" si="35"/>
        <v>3</v>
      </c>
      <c r="M207" s="13">
        <f t="shared" si="36"/>
        <v>1</v>
      </c>
    </row>
    <row r="208">
      <c r="A208" s="14" t="s">
        <v>156</v>
      </c>
      <c r="B208" s="15"/>
      <c r="C208" s="25">
        <v>4.0</v>
      </c>
      <c r="D208" s="25"/>
      <c r="E208" s="41"/>
      <c r="F208" s="11">
        <v>3.0</v>
      </c>
      <c r="G208" s="25"/>
      <c r="H208" s="41"/>
      <c r="I208" s="41"/>
      <c r="J208" s="41"/>
      <c r="K208" s="41"/>
      <c r="L208" s="37">
        <f t="shared" si="35"/>
        <v>3</v>
      </c>
      <c r="M208" s="13">
        <f t="shared" si="36"/>
        <v>1</v>
      </c>
    </row>
    <row r="209">
      <c r="A209" s="14" t="s">
        <v>99</v>
      </c>
      <c r="B209" s="15"/>
      <c r="C209" s="10">
        <v>30.0</v>
      </c>
      <c r="D209" s="11">
        <v>25.0</v>
      </c>
      <c r="E209" s="41"/>
      <c r="F209" s="25"/>
      <c r="G209" s="11">
        <v>20.0</v>
      </c>
      <c r="H209" s="25"/>
      <c r="I209" s="41"/>
      <c r="J209" s="41"/>
      <c r="K209" s="41"/>
      <c r="L209" s="16">
        <f t="shared" si="35"/>
        <v>45</v>
      </c>
      <c r="M209" s="13">
        <f t="shared" si="36"/>
        <v>15</v>
      </c>
    </row>
    <row r="210">
      <c r="A210" s="14" t="s">
        <v>157</v>
      </c>
      <c r="B210" s="15"/>
      <c r="C210" s="10">
        <v>6.0</v>
      </c>
      <c r="D210" s="25"/>
      <c r="E210" s="41"/>
      <c r="F210" s="25"/>
      <c r="G210" s="25"/>
      <c r="H210" s="41"/>
      <c r="I210" s="11">
        <v>4.0</v>
      </c>
      <c r="J210" s="25"/>
      <c r="K210" s="11">
        <v>4.0</v>
      </c>
      <c r="L210" s="12">
        <f t="shared" si="35"/>
        <v>8</v>
      </c>
      <c r="M210" s="13">
        <f t="shared" si="36"/>
        <v>2</v>
      </c>
    </row>
    <row r="211">
      <c r="A211" s="14" t="s">
        <v>158</v>
      </c>
      <c r="B211" s="15"/>
      <c r="C211" s="10">
        <v>4.0</v>
      </c>
      <c r="D211" s="25"/>
      <c r="E211" s="41"/>
      <c r="F211" s="25"/>
      <c r="G211" s="25"/>
      <c r="H211" s="41"/>
      <c r="I211" s="11">
        <v>3.0</v>
      </c>
      <c r="J211" s="25"/>
      <c r="K211" s="41"/>
      <c r="L211" s="16">
        <f t="shared" si="35"/>
        <v>3</v>
      </c>
      <c r="M211" s="13">
        <f t="shared" si="36"/>
        <v>1</v>
      </c>
    </row>
    <row r="212">
      <c r="A212" s="14" t="s">
        <v>159</v>
      </c>
      <c r="B212" s="15"/>
      <c r="C212" s="10">
        <v>5.0</v>
      </c>
      <c r="D212" s="25"/>
      <c r="E212" s="41"/>
      <c r="F212" s="25"/>
      <c r="G212" s="25"/>
      <c r="H212" s="41"/>
      <c r="I212" s="11">
        <v>5.0</v>
      </c>
      <c r="J212" s="25"/>
      <c r="K212" s="41"/>
      <c r="L212" s="37">
        <f t="shared" si="35"/>
        <v>5</v>
      </c>
      <c r="M212" s="13">
        <f t="shared" si="36"/>
        <v>0</v>
      </c>
    </row>
    <row r="213">
      <c r="A213" s="14" t="s">
        <v>80</v>
      </c>
      <c r="B213" s="15"/>
      <c r="C213" s="10">
        <v>4.0</v>
      </c>
      <c r="D213" s="25"/>
      <c r="E213" s="41"/>
      <c r="F213" s="25"/>
      <c r="G213" s="25"/>
      <c r="H213" s="41"/>
      <c r="I213" s="11">
        <v>8.0</v>
      </c>
      <c r="J213" s="25"/>
      <c r="K213" s="41"/>
      <c r="L213" s="16">
        <f t="shared" si="35"/>
        <v>8</v>
      </c>
      <c r="M213" s="13">
        <f t="shared" si="36"/>
        <v>4</v>
      </c>
    </row>
    <row r="214">
      <c r="A214" s="14" t="s">
        <v>119</v>
      </c>
      <c r="B214" s="15"/>
      <c r="C214" s="10">
        <v>1.0</v>
      </c>
      <c r="D214" s="41"/>
      <c r="E214" s="41"/>
      <c r="F214" s="41"/>
      <c r="G214" s="41"/>
      <c r="H214" s="41"/>
      <c r="I214" s="11">
        <v>1.0</v>
      </c>
      <c r="J214" s="41"/>
      <c r="K214" s="41"/>
      <c r="L214" s="16">
        <f t="shared" si="35"/>
        <v>1</v>
      </c>
      <c r="M214" s="13">
        <f t="shared" si="36"/>
        <v>0</v>
      </c>
    </row>
    <row r="215">
      <c r="A215" s="17"/>
      <c r="B215" s="18" t="s">
        <v>23</v>
      </c>
      <c r="C215" s="19">
        <f t="shared" ref="C215:M215" si="37">SUM(C199:C214)</f>
        <v>127</v>
      </c>
      <c r="D215" s="45">
        <f t="shared" si="37"/>
        <v>59</v>
      </c>
      <c r="E215" s="48">
        <f t="shared" si="37"/>
        <v>0</v>
      </c>
      <c r="F215" s="30">
        <f t="shared" si="37"/>
        <v>7</v>
      </c>
      <c r="G215" s="46">
        <f t="shared" si="37"/>
        <v>26</v>
      </c>
      <c r="H215" s="46">
        <f t="shared" si="37"/>
        <v>16</v>
      </c>
      <c r="I215" s="39">
        <f t="shared" si="37"/>
        <v>22</v>
      </c>
      <c r="J215" s="48">
        <f t="shared" si="37"/>
        <v>0</v>
      </c>
      <c r="K215" s="50">
        <f t="shared" si="37"/>
        <v>5</v>
      </c>
      <c r="L215" s="23">
        <f t="shared" si="37"/>
        <v>135</v>
      </c>
      <c r="M215" s="23">
        <f t="shared" si="37"/>
        <v>44</v>
      </c>
    </row>
    <row r="218">
      <c r="A218" s="53"/>
      <c r="B218" s="54" t="s">
        <v>160</v>
      </c>
      <c r="C218" s="55" t="s">
        <v>1</v>
      </c>
      <c r="D218" s="56" t="s">
        <v>2</v>
      </c>
      <c r="E218" s="56" t="s">
        <v>3</v>
      </c>
      <c r="F218" s="56" t="s">
        <v>4</v>
      </c>
      <c r="G218" s="56" t="s">
        <v>5</v>
      </c>
      <c r="H218" s="56" t="s">
        <v>6</v>
      </c>
      <c r="I218" s="56" t="s">
        <v>7</v>
      </c>
      <c r="J218" s="56" t="s">
        <v>8</v>
      </c>
      <c r="K218" s="56" t="s">
        <v>9</v>
      </c>
      <c r="L218" s="57" t="s">
        <v>10</v>
      </c>
      <c r="M218" s="58" t="s">
        <v>11</v>
      </c>
      <c r="N218" s="59" t="s">
        <v>161</v>
      </c>
      <c r="O218" s="60"/>
    </row>
    <row r="219">
      <c r="A219" s="61" t="s">
        <v>162</v>
      </c>
      <c r="B219" s="62">
        <f>COUNTA(A4:A14,A19:A29,A35:A43,A49:A61,A67:A79,A85:A99,A105:A123,A129:A137,A143:A154,A160:A169,A175:A193,A199:A214)</f>
        <v>156</v>
      </c>
      <c r="C219" s="62">
        <f t="shared" ref="C219:M219" si="38">SUM(C15,C30,C44,C62,C80,C100,C124,C138,C155,C170,C194,C215)</f>
        <v>1193</v>
      </c>
      <c r="D219" s="63">
        <f t="shared" si="38"/>
        <v>380</v>
      </c>
      <c r="E219" s="63">
        <f t="shared" si="38"/>
        <v>17</v>
      </c>
      <c r="F219" s="63">
        <f t="shared" si="38"/>
        <v>59</v>
      </c>
      <c r="G219" s="63">
        <f t="shared" si="38"/>
        <v>129</v>
      </c>
      <c r="H219" s="63">
        <f t="shared" si="38"/>
        <v>70.5</v>
      </c>
      <c r="I219" s="63">
        <f t="shared" si="38"/>
        <v>66.3</v>
      </c>
      <c r="J219" s="63">
        <f t="shared" si="38"/>
        <v>41.8</v>
      </c>
      <c r="K219" s="63">
        <f t="shared" si="38"/>
        <v>89.5</v>
      </c>
      <c r="L219" s="64">
        <f t="shared" si="38"/>
        <v>857.1</v>
      </c>
      <c r="M219" s="65">
        <f t="shared" si="38"/>
        <v>655.9</v>
      </c>
      <c r="N219" s="66">
        <f>M219/B219</f>
        <v>4.204487179</v>
      </c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</row>
    <row r="222">
      <c r="A222" s="67" t="s">
        <v>163</v>
      </c>
      <c r="B222" s="68" t="s">
        <v>164</v>
      </c>
      <c r="C222" s="69" t="s">
        <v>1</v>
      </c>
      <c r="D222" s="70" t="s">
        <v>10</v>
      </c>
      <c r="E222" s="71" t="s">
        <v>11</v>
      </c>
      <c r="F222" s="72" t="s">
        <v>165</v>
      </c>
      <c r="G222" s="73"/>
      <c r="I222" s="53"/>
      <c r="J222" s="53"/>
      <c r="K222" s="53"/>
      <c r="L222" s="53"/>
      <c r="M222" s="53"/>
      <c r="N222" s="53"/>
    </row>
    <row r="223">
      <c r="A223" s="74" t="s">
        <v>2</v>
      </c>
      <c r="B223" s="75">
        <f>COUNT(C4:C5,C9,C19,C26:C29,C36:C37,C39,C49:C50,C52:C54,C67:C70,C73:C74,C77,C85,C87:C94,C105,C107:C108,C120:C122,C129:C136,C143:C148,C160:C161,C167,C175:C181,C191,C199:C200,C202,C205:C206,C209)</f>
        <v>69</v>
      </c>
      <c r="C223" s="76">
        <f>SUM(C4:C5,C9,C19,C26:C29,C36:C37,C39,C49:C50,C52:C54,C67:C70,C73:C74,C77,C85,C87:C94,C105,C107:C108,C120:C122,C129:C136,C143:C148,C160:C161,C167,C175:C181,C191,C199:C200,C202,C205:C206,C209)</f>
        <v>508</v>
      </c>
      <c r="D223" s="77">
        <f>SUM(D19,D34,D48,D66,D84,D104,D128,D142,D159,D174,D198,D219)</f>
        <v>381</v>
      </c>
      <c r="E223" s="78">
        <f t="shared" ref="E223:E230" si="39">ABS(C223-D223)</f>
        <v>127</v>
      </c>
      <c r="F223" s="79">
        <f t="shared" ref="F223:F230" si="40">C223/B223</f>
        <v>7.362318841</v>
      </c>
      <c r="G223" s="53"/>
      <c r="H223" s="53"/>
      <c r="I223" s="53"/>
      <c r="J223" s="53"/>
      <c r="K223" s="53"/>
      <c r="L223" s="53"/>
      <c r="M223" s="53"/>
      <c r="N223" s="53"/>
    </row>
    <row r="224">
      <c r="A224" s="74" t="s">
        <v>3</v>
      </c>
      <c r="B224" s="80">
        <f>COUNT(C4,C6,C7,C13,C20,C26,C27,C37)</f>
        <v>8</v>
      </c>
      <c r="C224" s="76">
        <f>SUM(C4,C6,C7,C13,C20,C26,C27,C37)</f>
        <v>24</v>
      </c>
      <c r="D224" s="81">
        <f>SUM(E15,E30,E44,E62,E80,E100,E124,E138,E155,E170,E194,E215)</f>
        <v>17</v>
      </c>
      <c r="E224" s="78">
        <f t="shared" si="39"/>
        <v>7</v>
      </c>
      <c r="F224" s="79">
        <f t="shared" si="40"/>
        <v>3</v>
      </c>
      <c r="G224" s="53"/>
      <c r="H224" s="53"/>
      <c r="I224" s="53"/>
      <c r="J224" s="53"/>
      <c r="K224" s="53"/>
      <c r="L224" s="53"/>
      <c r="M224" s="53"/>
      <c r="N224" s="53"/>
    </row>
    <row r="225">
      <c r="A225" s="74" t="s">
        <v>4</v>
      </c>
      <c r="B225" s="80">
        <f>COUNT(C8,C21,C38,C50,C58,C78,C86,C106,C122,C133,C152,C201,C206,C207,C208)</f>
        <v>15</v>
      </c>
      <c r="C225" s="76">
        <f>SUM(C8,C21,C38,C50,C58,C78,C86,C106,C122,C133,C152,C201,C206,C207,C208)</f>
        <v>143</v>
      </c>
      <c r="D225" s="81">
        <f>SUM(F15,F30,F44,F62,F80,F100,F124,F138,F155,F170,F194,F215)</f>
        <v>59</v>
      </c>
      <c r="E225" s="78">
        <f t="shared" si="39"/>
        <v>84</v>
      </c>
      <c r="F225" s="79">
        <f t="shared" si="40"/>
        <v>9.533333333</v>
      </c>
      <c r="G225" s="53"/>
      <c r="H225" s="53"/>
      <c r="I225" s="53"/>
      <c r="J225" s="53"/>
      <c r="K225" s="53"/>
      <c r="L225" s="53"/>
      <c r="M225" s="53"/>
      <c r="N225" s="53"/>
    </row>
    <row r="226">
      <c r="A226" s="74" t="s">
        <v>5</v>
      </c>
      <c r="B226" s="80">
        <f>COUNT(C9,C22,C40,C51:C53,C71:C72,C88,C95:C96,C106,C109,C120:C122,C162:C166,C182,C201,C206,C209)</f>
        <v>25</v>
      </c>
      <c r="C226" s="76">
        <f>SUM(C9,C22,C40,C51:C53,C71:C72,C88,C95:C96,C106,C109,C120:C122,C162:C166,C182,C201,C206,C209)</f>
        <v>286</v>
      </c>
      <c r="D226" s="77">
        <f>SUM(G15,G30,G44,G62,G80,G100,G124,G138,G155,G170,G194,G215)</f>
        <v>129</v>
      </c>
      <c r="E226" s="78">
        <f t="shared" si="39"/>
        <v>157</v>
      </c>
      <c r="F226" s="79">
        <f t="shared" si="40"/>
        <v>11.44</v>
      </c>
      <c r="G226" s="53"/>
      <c r="H226" s="53"/>
      <c r="I226" s="53"/>
      <c r="J226" s="53"/>
      <c r="K226" s="53"/>
      <c r="L226" s="53"/>
      <c r="M226" s="53"/>
      <c r="N226" s="53"/>
    </row>
    <row r="227">
      <c r="A227" s="74" t="s">
        <v>6</v>
      </c>
      <c r="B227" s="80">
        <f>COUNT(C10,C23,C41,C55,C75:C77,C110:C115,C151,C183,C203:C204,C206)</f>
        <v>18</v>
      </c>
      <c r="C227" s="76">
        <f>SUM(C10,C23,C41,C55,C75:C77,C110:C115,C151,C183,C203:C204,C206)</f>
        <v>111</v>
      </c>
      <c r="D227" s="81">
        <f>SUM(H15,H30,H44,H62,H80,H100,H124,H138,H155,H170,H194,H215)</f>
        <v>70.5</v>
      </c>
      <c r="E227" s="78">
        <f t="shared" si="39"/>
        <v>40.5</v>
      </c>
      <c r="F227" s="79">
        <f t="shared" si="40"/>
        <v>6.166666667</v>
      </c>
      <c r="G227" s="53"/>
      <c r="H227" s="53"/>
      <c r="I227" s="53"/>
      <c r="J227" s="53"/>
      <c r="K227" s="53"/>
      <c r="L227" s="53"/>
      <c r="M227" s="53"/>
      <c r="N227" s="53"/>
    </row>
    <row r="228">
      <c r="A228" s="74" t="s">
        <v>7</v>
      </c>
      <c r="B228" s="80">
        <f>COUNT(C12,C27,C25,C42:C43,C59:C60,C79,C98:C99,C122:C123,C136:C137,C153:C154,C168:C169,C192:C193,C206,C210:C214)</f>
        <v>26</v>
      </c>
      <c r="C228" s="82">
        <f>SUM(C12,C27,C25,C42:C43,C59:C60,C79,C98:C99,C122:C123,C136:C137,C153:C154,C168:C169,C192:C193,C206,C210:C214)</f>
        <v>142</v>
      </c>
      <c r="D228" s="81">
        <f>SUM(I15,I30,I44,I62,I80,I100,I124,I138,I155,I170,I194,I215)</f>
        <v>66.3</v>
      </c>
      <c r="E228" s="78">
        <f t="shared" si="39"/>
        <v>75.7</v>
      </c>
      <c r="F228" s="79">
        <f t="shared" si="40"/>
        <v>5.461538462</v>
      </c>
      <c r="G228" s="53"/>
      <c r="H228" s="53"/>
      <c r="I228" s="53"/>
      <c r="J228" s="53"/>
      <c r="K228" s="53"/>
      <c r="L228" s="53"/>
      <c r="M228" s="53"/>
      <c r="N228" s="53"/>
    </row>
    <row r="229">
      <c r="A229" s="74" t="s">
        <v>8</v>
      </c>
      <c r="B229" s="80">
        <f>COUNT(C11,C24,C58,C78,C117:C118,C187:C190)</f>
        <v>10</v>
      </c>
      <c r="C229" s="76">
        <f>SUM(C11,C24,C58,C78,C117:C118,C187:C190)</f>
        <v>153</v>
      </c>
      <c r="D229" s="81">
        <f>SUM(J15,J30,J44,J62,J80,J100,J124,J138,J155,J170,J194,J215)</f>
        <v>41.8</v>
      </c>
      <c r="E229" s="78">
        <f t="shared" si="39"/>
        <v>111.2</v>
      </c>
      <c r="F229" s="79">
        <f t="shared" si="40"/>
        <v>15.3</v>
      </c>
      <c r="G229" s="53"/>
      <c r="H229" s="53"/>
      <c r="I229" s="53"/>
      <c r="J229" s="53"/>
      <c r="K229" s="53"/>
      <c r="L229" s="53"/>
      <c r="M229" s="53"/>
      <c r="N229" s="53"/>
    </row>
    <row r="230">
      <c r="A230" s="74" t="s">
        <v>9</v>
      </c>
      <c r="B230" s="80">
        <f>COUNT(C9:C11,C23,C27,C41,C55:C57,C97,C116,C119,C149:C150,C184:C186,C206,C210)</f>
        <v>19</v>
      </c>
      <c r="C230" s="76">
        <f>SUM(C9:C11,C23,C27,C41,C55:C57,C97,C116,C119,C149:C150,C184:C186,C206,C210)</f>
        <v>219</v>
      </c>
      <c r="D230" s="83">
        <f>SUM(K15,K30,K44,K62,K80,K100,K124,K138,K155,K170,K194,K215)</f>
        <v>89.5</v>
      </c>
      <c r="E230" s="78">
        <f t="shared" si="39"/>
        <v>129.5</v>
      </c>
      <c r="F230" s="79">
        <f t="shared" si="40"/>
        <v>11.52631579</v>
      </c>
      <c r="G230" s="53"/>
      <c r="H230" s="53"/>
      <c r="I230" s="53"/>
      <c r="J230" s="53"/>
      <c r="K230" s="53"/>
      <c r="L230" s="53"/>
      <c r="M230" s="53"/>
      <c r="N230" s="53"/>
    </row>
  </sheetData>
  <mergeCells count="12">
    <mergeCell ref="A127:B127"/>
    <mergeCell ref="A141:B141"/>
    <mergeCell ref="A158:B158"/>
    <mergeCell ref="A173:B173"/>
    <mergeCell ref="A197:B197"/>
    <mergeCell ref="A2:B2"/>
    <mergeCell ref="A17:B17"/>
    <mergeCell ref="A33:B33"/>
    <mergeCell ref="A47:B47"/>
    <mergeCell ref="A65:B65"/>
    <mergeCell ref="A83:B83"/>
    <mergeCell ref="A103:B10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