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0730" windowHeight="11295"/>
  </bookViews>
  <sheets>
    <sheet name="总结" sheetId="15" r:id="rId1"/>
    <sheet name="业务简介" sheetId="13" r:id="rId2"/>
    <sheet name="过往财务" sheetId="10" r:id="rId3"/>
    <sheet name="下游需求" sheetId="9" r:id="rId4"/>
    <sheet name="竞争要素" sheetId="8" r:id="rId5"/>
    <sheet name="产能" sheetId="2" r:id="rId6"/>
    <sheet name="订单" sheetId="3" r:id="rId7"/>
    <sheet name="量价" sheetId="6" r:id="rId8"/>
    <sheet name="场外因素" sheetId="7" r:id="rId9"/>
    <sheet name="需调研问题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0" l="1"/>
  <c r="M28" i="10"/>
  <c r="K28" i="10"/>
  <c r="E28" i="10"/>
  <c r="F28" i="10"/>
  <c r="D28" i="10"/>
  <c r="J23" i="6"/>
  <c r="N28" i="6"/>
  <c r="J24" i="6"/>
  <c r="J25" i="6"/>
  <c r="J26" i="6"/>
  <c r="J27" i="6"/>
  <c r="H6" i="13"/>
  <c r="J28" i="6" l="1"/>
  <c r="Q28" i="6" s="1"/>
  <c r="Q31" i="6" s="1"/>
  <c r="L6" i="10"/>
  <c r="M6" i="10"/>
  <c r="N6" i="10"/>
  <c r="K6" i="10"/>
  <c r="E6" i="10"/>
  <c r="F6" i="10"/>
  <c r="G6" i="10"/>
  <c r="D6" i="10"/>
</calcChain>
</file>

<file path=xl/sharedStrings.xml><?xml version="1.0" encoding="utf-8"?>
<sst xmlns="http://schemas.openxmlformats.org/spreadsheetml/2006/main" count="131" uniqueCount="127">
  <si>
    <t>一、</t>
    <phoneticPr fontId="1" type="noConversion"/>
  </si>
  <si>
    <t>历史下游需求</t>
    <phoneticPr fontId="1" type="noConversion"/>
  </si>
  <si>
    <t>市场份额</t>
    <phoneticPr fontId="1" type="noConversion"/>
  </si>
  <si>
    <t>核心逻辑</t>
    <phoneticPr fontId="1" type="noConversion"/>
  </si>
  <si>
    <t>风险点</t>
    <phoneticPr fontId="1" type="noConversion"/>
  </si>
  <si>
    <t>公司营收及利润</t>
    <phoneticPr fontId="1" type="noConversion"/>
  </si>
  <si>
    <t>竞争要素</t>
    <phoneticPr fontId="1" type="noConversion"/>
  </si>
  <si>
    <t>同行业A股上市公司</t>
    <phoneticPr fontId="1" type="noConversion"/>
  </si>
  <si>
    <t>1、</t>
    <phoneticPr fontId="1" type="noConversion"/>
  </si>
  <si>
    <t>量价预测</t>
    <phoneticPr fontId="1" type="noConversion"/>
  </si>
  <si>
    <t>同比增长</t>
    <phoneticPr fontId="1" type="noConversion"/>
  </si>
  <si>
    <t>净利润</t>
    <phoneticPr fontId="1" type="noConversion"/>
  </si>
  <si>
    <t>空调</t>
    <phoneticPr fontId="1" type="noConversion"/>
  </si>
  <si>
    <t>洗碗机</t>
    <phoneticPr fontId="1" type="noConversion"/>
  </si>
  <si>
    <t>公司空调主要下游客户</t>
    <phoneticPr fontId="1" type="noConversion"/>
  </si>
  <si>
    <t>洗碗机</t>
    <phoneticPr fontId="1" type="noConversion"/>
  </si>
  <si>
    <t>1984年建立，2005年上市</t>
    <phoneticPr fontId="1" type="noConversion"/>
  </si>
  <si>
    <t>2001年生产截止阀，2007年全球第一</t>
    <phoneticPr fontId="1" type="noConversion"/>
  </si>
  <si>
    <t>2007年收购兰柯公司的四通换向阀业务</t>
    <phoneticPr fontId="1" type="noConversion"/>
  </si>
  <si>
    <r>
      <t>2015</t>
    </r>
    <r>
      <rPr>
        <sz val="11"/>
        <color rgb="FF000000"/>
        <rFont val="等线"/>
        <family val="3"/>
        <charset val="134"/>
        <scheme val="minor"/>
      </rPr>
      <t>年， 公司从三花钱江并入微通道换热器业务， 2015年全球市场占有率为31%，目前公司的微通道换热器以美国市场为主， 全球市场占有率仍超过30%，</t>
    </r>
    <phoneticPr fontId="1" type="noConversion"/>
  </si>
  <si>
    <t>本次收购属于关联交易</t>
    <phoneticPr fontId="1" type="noConversion"/>
  </si>
  <si>
    <t>汽车</t>
    <phoneticPr fontId="1" type="noConversion"/>
  </si>
  <si>
    <t>从订单的角度看，格力一直为公司第一大客户，从产业在线数据看，一季度格力内销</t>
  </si>
  <si>
    <t>出货量增速达到71%，超越行业增速62%，表现优异。公司大客户出货表现强劲将拉</t>
  </si>
  <si>
    <t>动截止阀、四通阀等主要阀类产品的销售增长</t>
  </si>
  <si>
    <t>公司历史</t>
    <phoneticPr fontId="1" type="noConversion"/>
  </si>
  <si>
    <t>2017年公司从三花绿能收购三花汽零</t>
    <phoneticPr fontId="1" type="noConversion"/>
  </si>
  <si>
    <t>冰箱</t>
    <phoneticPr fontId="1" type="noConversion"/>
  </si>
  <si>
    <t>微通道</t>
    <phoneticPr fontId="1" type="noConversion"/>
  </si>
  <si>
    <t>三花汽零目前已通过特斯拉、比亚迪、吉利、蔚来汽车等新能源汽车厂商的一级供应商认证</t>
    <phoneticPr fontId="1" type="noConversion"/>
  </si>
  <si>
    <t>传统汽车2016年销量增速约为6%，新能源汽车销量增速为39%</t>
    <phoneticPr fontId="1" type="noConversion"/>
  </si>
  <si>
    <t>技术优势</t>
    <phoneticPr fontId="1" type="noConversion"/>
  </si>
  <si>
    <r>
      <t>在</t>
    </r>
    <r>
      <rPr>
        <sz val="11"/>
        <color rgb="FF000000"/>
        <rFont val="等线"/>
        <family val="3"/>
        <charset val="134"/>
        <scheme val="minor"/>
      </rPr>
      <t>2015年，三花已为3万辆特斯拉提供油冷器和水冷板等汽车空调零部件，2015年特斯拉总产量约为5万辆</t>
    </r>
    <phoneticPr fontId="1" type="noConversion"/>
  </si>
  <si>
    <t>预测</t>
    <phoneticPr fontId="1" type="noConversion"/>
  </si>
  <si>
    <t>净利润2017E</t>
    <phoneticPr fontId="1" type="noConversion"/>
  </si>
  <si>
    <t>总市值</t>
    <phoneticPr fontId="1" type="noConversion"/>
  </si>
  <si>
    <t>公司主要业务分为制冷业务、换热器业务、洗碗机/咖啡机，2017年收购三花汽零切入汽车零配件业务（汽车空调和热管理系统），主营产品四通阀、截止阀、电子膨胀阀均为全球第一，热力膨胀阀为全球第二</t>
    <phoneticPr fontId="1" type="noConversion"/>
  </si>
  <si>
    <t>微通道换热器</t>
    <phoneticPr fontId="1" type="noConversion"/>
  </si>
  <si>
    <t>omega泵、加热管</t>
    <phoneticPr fontId="1" type="noConversion"/>
  </si>
  <si>
    <t>洗碗机、咖啡机</t>
    <phoneticPr fontId="1" type="noConversion"/>
  </si>
  <si>
    <t>冰箱、空调（86%）、热泵</t>
    <phoneticPr fontId="1" type="noConversion"/>
  </si>
  <si>
    <t>PE</t>
    <phoneticPr fontId="1" type="noConversion"/>
  </si>
  <si>
    <t>价格</t>
    <phoneticPr fontId="1" type="noConversion"/>
  </si>
  <si>
    <t>热力膨胀阀全球第二，市场占有率超过 16%，国内市场占有率超过 37%。全球第一为日本不二工机</t>
    <phoneticPr fontId="1" type="noConversion"/>
  </si>
  <si>
    <t>公司微通道产品市占率全球第一，是微通道换热器领域的绝对龙头。在空调微通道市场中，2016年三花在国内市占率约为50%，全球约43%。</t>
    <phoneticPr fontId="1" type="noConversion"/>
  </si>
  <si>
    <t>2014年营收数据，四通阀占40%、截止阀15%、电子膨胀阀15%</t>
    <phoneticPr fontId="1" type="noConversion"/>
  </si>
  <si>
    <t>2017年三花智控生产的汽车电子膨胀阀获得国际PACE AWARD 创新大奖（国际汽车界的奥斯卡）</t>
    <phoneticPr fontId="1" type="noConversion"/>
  </si>
  <si>
    <t>换热器</t>
    <phoneticPr fontId="1" type="noConversion"/>
  </si>
  <si>
    <t>2016年我国换热器行业市场规模约为854亿元，其中微通道换热器的替代率只有6.3%</t>
    <phoneticPr fontId="1" type="noConversion"/>
  </si>
  <si>
    <t>2012年公司现金收购收购亚威科，3年内扭亏为盈</t>
    <phoneticPr fontId="1" type="noConversion"/>
  </si>
  <si>
    <t>主要竞争对手</t>
    <phoneticPr fontId="1" type="noConversion"/>
  </si>
  <si>
    <t>不二工机</t>
    <phoneticPr fontId="1" type="noConversion"/>
  </si>
  <si>
    <t>TGK</t>
    <phoneticPr fontId="1" type="noConversion"/>
  </si>
  <si>
    <t>主营产品：汽车空调热力膨胀阀和压缩机控制阀，主要市场为日本、韩国、中国和欧洲</t>
    <phoneticPr fontId="1" type="noConversion"/>
  </si>
  <si>
    <t>全球最大的汽车空调热力膨胀阀制造商，产品供应日系、韩系、欧系、美系以及中国各大市场</t>
    <phoneticPr fontId="1" type="noConversion"/>
  </si>
  <si>
    <t>埃格霍夫</t>
  </si>
  <si>
    <t>主要生产汽车空调热力膨胀阀，产品主要供应欧洲市场和中国市场车企</t>
    <phoneticPr fontId="1" type="noConversion"/>
  </si>
  <si>
    <t>2012年三花智控收购亚威科切入洗碗机器业务，主要以出口为主（97%），亚威科独创omega系统，已经成为洗碗机中的核心部件，主要客户为博士西门子、伊莱克斯等国际白电品牌。2015-2016洗碗机业务营收增长21%，欧美洗碗机渗透率在60%，日本渗透率也有23.6%，而我国洗碗机渗透率只有1%，年复合增长率为25%，2016年洗碗机市场规模约为15亿，国内还有巨大的增长空间。</t>
    <phoneticPr fontId="1" type="noConversion"/>
  </si>
  <si>
    <t>微通道业务单元</t>
    <phoneticPr fontId="1" type="noConversion"/>
  </si>
  <si>
    <t>亚威科业务单元</t>
    <phoneticPr fontId="1" type="noConversion"/>
  </si>
  <si>
    <t>三花汽零</t>
    <phoneticPr fontId="1" type="noConversion"/>
  </si>
  <si>
    <t>其他</t>
    <phoneticPr fontId="1" type="noConversion"/>
  </si>
  <si>
    <t>汽车空调和热管理系统</t>
    <phoneticPr fontId="1" type="noConversion"/>
  </si>
  <si>
    <t>三花汽零财务报表</t>
    <phoneticPr fontId="1" type="noConversion"/>
  </si>
  <si>
    <t>加权平均增长率</t>
    <phoneticPr fontId="1" type="noConversion"/>
  </si>
  <si>
    <t>序号</t>
    <phoneticPr fontId="1" type="noConversion"/>
  </si>
  <si>
    <t>业务</t>
    <phoneticPr fontId="1" type="noConversion"/>
  </si>
  <si>
    <t>产品</t>
    <phoneticPr fontId="1" type="noConversion"/>
  </si>
  <si>
    <t>下游</t>
    <phoneticPr fontId="1" type="noConversion"/>
  </si>
  <si>
    <t>营收占比</t>
    <phoneticPr fontId="1" type="noConversion"/>
  </si>
  <si>
    <t>毛利占比</t>
    <phoneticPr fontId="1" type="noConversion"/>
  </si>
  <si>
    <t>毛利率</t>
    <phoneticPr fontId="1" type="noConversion"/>
  </si>
  <si>
    <t>预计增长</t>
    <phoneticPr fontId="1" type="noConversion"/>
  </si>
  <si>
    <t>制冷业务单元</t>
    <phoneticPr fontId="1" type="noConversion"/>
  </si>
  <si>
    <t>四通换向阀、电子膨胀阀、电磁阀等</t>
    <phoneticPr fontId="1" type="noConversion"/>
  </si>
  <si>
    <t>冰箱、空调</t>
    <phoneticPr fontId="1" type="noConversion"/>
  </si>
  <si>
    <t>汽车空调热力膨胀阀，贮液器、电子膨胀阀</t>
    <phoneticPr fontId="1" type="noConversion"/>
  </si>
  <si>
    <t>T=2年</t>
    <phoneticPr fontId="1" type="noConversion"/>
  </si>
  <si>
    <t>T=1.5年</t>
    <phoneticPr fontId="1" type="noConversion"/>
  </si>
  <si>
    <t>13.22亿元募资金额和发行数量具体还未确定</t>
    <phoneticPr fontId="1" type="noConversion"/>
  </si>
  <si>
    <t>膨胀阀</t>
    <phoneticPr fontId="1" type="noConversion"/>
  </si>
  <si>
    <t>贮液器</t>
    <phoneticPr fontId="1" type="noConversion"/>
  </si>
  <si>
    <t>控制器</t>
    <phoneticPr fontId="1" type="noConversion"/>
  </si>
  <si>
    <t>电子膨胀阀‘</t>
    <phoneticPr fontId="1" type="noConversion"/>
  </si>
  <si>
    <t>调温阀</t>
    <phoneticPr fontId="1" type="noConversion"/>
  </si>
  <si>
    <t>满产后收入（2018年）</t>
    <phoneticPr fontId="1" type="noConversion"/>
  </si>
  <si>
    <t>油冷器</t>
    <phoneticPr fontId="1" type="noConversion"/>
  </si>
  <si>
    <t>冷却板</t>
    <phoneticPr fontId="1" type="noConversion"/>
  </si>
  <si>
    <t>电池冷却器</t>
    <phoneticPr fontId="1" type="noConversion"/>
  </si>
  <si>
    <t>压块</t>
    <phoneticPr fontId="1" type="noConversion"/>
  </si>
  <si>
    <t>2017年上半年投产</t>
    <phoneticPr fontId="1" type="noConversion"/>
  </si>
  <si>
    <t>其他</t>
    <phoneticPr fontId="1" type="noConversion"/>
  </si>
  <si>
    <t>2018年预测收入</t>
    <phoneticPr fontId="1" type="noConversion"/>
  </si>
  <si>
    <t>新增数量（万）</t>
    <phoneticPr fontId="1" type="noConversion"/>
  </si>
  <si>
    <t>原有产能</t>
    <phoneticPr fontId="1" type="noConversion"/>
  </si>
  <si>
    <t>三花汽零预测</t>
    <phoneticPr fontId="1" type="noConversion"/>
  </si>
  <si>
    <r>
      <t>17 年3 月空调均价3845 元，同比增长6.0%，环比增长0.5%，原材料成本涨价向下游传导明显。公司产品定价采用浮动的“成本加成”制</t>
    </r>
    <r>
      <rPr>
        <sz val="11"/>
        <color rgb="FFFF0000"/>
        <rFont val="等线"/>
        <family val="3"/>
        <charset val="134"/>
        <scheme val="minor"/>
      </rPr>
      <t>（以上预测以2016年单价为准）</t>
    </r>
    <phoneticPr fontId="1" type="noConversion"/>
  </si>
  <si>
    <t>以三花汽零占特斯拉订单份额的60%计算，2018营收达到3.6亿元，净利润约为2.2亿元</t>
    <phoneticPr fontId="1" type="noConversion"/>
  </si>
  <si>
    <t>主营产品膨胀阀产能利用率大于100%，贮液器产能利用率接近100%，电子膨胀阀由于目前新能源汽车产量较小，产能利用率较低</t>
    <phoneticPr fontId="1" type="noConversion"/>
  </si>
  <si>
    <t>三花汽零（膨胀阀和贮液器占比76%）</t>
    <phoneticPr fontId="1" type="noConversion"/>
  </si>
  <si>
    <t>制冷业务下游行业为空调和冰箱，2016年下半年空调行业去库存，2017年上半年产销量稳定小幅增长，随着夏季空调销售旺季的到来，涨幅会增加；冰箱产销量同比基本维持不变</t>
    <phoneticPr fontId="1" type="noConversion"/>
  </si>
  <si>
    <t>微通道换热器业务下游为精密空调和精密冷冻设备，2016 年全球微通道换热器总销售额约27.3 亿元，同比增长17.9%。公司业务以美国市场为主，全球市场占有率仍超过30%，行业龙头，2016年微通道业务增速为19.71%，高于行业增速，现已布局中国、美国及墨西哥市场，墨西哥正在建设微通道换热器新生产线，预计2017年年底投产。目前微通道换热器替代率仅6.3%，未来潜在空间巨大</t>
    <phoneticPr fontId="1" type="noConversion"/>
  </si>
  <si>
    <t>2017年4月定向发行股份收购三花汽零，三花汽零主营产品的汽车热管理系统中的膨胀阀和储液器，其中膨胀阀可以分为传统热力阀（为主）和电子阀，公司的热力膨胀阀全球第二，电子膨胀阀全球第一，相对于热力阀，电子阀能满足新能源汽车电池热管理系统更高精度的要求。公司自主设计的电子膨胀阀获得了国际汽车奥斯卡的大奖，是历史上第一家也是唯一一家获得此奖项的中国企业。2015-2016营收增长1143%，目前已通过特斯拉、比亚迪、吉利等新能源汽车厂商的一级认证，随着2018年特斯拉放量增长，弹性巨大</t>
    <phoneticPr fontId="1" type="noConversion"/>
  </si>
  <si>
    <t>8.57*25.7%+1.7=12.5</t>
    <phoneticPr fontId="1" type="noConversion"/>
  </si>
  <si>
    <t>整体营业收入</t>
    <phoneticPr fontId="1" type="noConversion"/>
  </si>
  <si>
    <t>制冷业务</t>
    <phoneticPr fontId="1" type="noConversion"/>
  </si>
  <si>
    <t>2015年营收下降的主要原因是空调的销量和销售额均下降幅度较大，导致阀门销量下滑，库存积压‘</t>
    <phoneticPr fontId="1" type="noConversion"/>
  </si>
  <si>
    <t>亚威科业务</t>
    <phoneticPr fontId="1" type="noConversion"/>
  </si>
  <si>
    <t>同比增长</t>
    <phoneticPr fontId="1" type="noConversion"/>
  </si>
  <si>
    <t>2015、2016年制冷业务营收下降主要原因还是空调行业的产能过剩</t>
    <phoneticPr fontId="1" type="noConversion"/>
  </si>
  <si>
    <t>来源：公司公告</t>
    <phoneticPr fontId="1" type="noConversion"/>
  </si>
  <si>
    <t>传统业务预测</t>
    <phoneticPr fontId="1" type="noConversion"/>
  </si>
  <si>
    <t>部分合计</t>
    <phoneticPr fontId="1" type="noConversion"/>
  </si>
  <si>
    <t>其中募投产能部分需要2019年上半年才能释放，因此出入在合理范围</t>
    <phoneticPr fontId="1" type="noConversion"/>
  </si>
  <si>
    <r>
      <t>三花汽零若2017年完成本次交易，则2017年、2018年和2019年各年度扣除非经常性损益后归属于母公司股东的承诺净利润数
分别为</t>
    </r>
    <r>
      <rPr>
        <b/>
        <sz val="11"/>
        <color rgb="FFFF0000"/>
        <rFont val="等线"/>
        <family val="3"/>
        <charset val="134"/>
        <scheme val="minor"/>
      </rPr>
      <t>16,891.63万元、20,819.96万元、24,490.79万元</t>
    </r>
    <phoneticPr fontId="1" type="noConversion"/>
  </si>
  <si>
    <t>电子膨胀阀</t>
    <phoneticPr fontId="1" type="noConversion"/>
  </si>
  <si>
    <t>洗碗机-Omega系统</t>
    <phoneticPr fontId="1" type="noConversion"/>
  </si>
  <si>
    <t>净利率14.6%</t>
    <phoneticPr fontId="1" type="noConversion"/>
  </si>
  <si>
    <t>净利率</t>
    <phoneticPr fontId="1" type="noConversion"/>
  </si>
  <si>
    <t>ALL（亿）</t>
    <phoneticPr fontId="1" type="noConversion"/>
  </si>
  <si>
    <t>募资草案中预测2018年营收11.87亿</t>
    <phoneticPr fontId="1" type="noConversion"/>
  </si>
  <si>
    <t>三花汽零</t>
    <phoneticPr fontId="1" type="noConversion"/>
  </si>
  <si>
    <t xml:space="preserve">公司空调和洗碗机的下游客户主要是国内外大厂，三花汽零主要客户是大众、通用、奔驰、宝马等（传统汽车），目前已经通过比亚迪、吉利、蔚来汽车等新能源汽车厂商的一级供应商认证；
</t>
    <phoneticPr fontId="1" type="noConversion"/>
  </si>
  <si>
    <t>三花汽零是特斯拉的主要供应商，份额在60%左右，预估2017年利润为1.32亿，2018年利润为2.2亿，2018年随着特斯拉放量利润会有较大增长</t>
  </si>
  <si>
    <t>公司微通道换热器和三花汽零主营产品接近满产，正在积极募投项目，其中微通道换热器产能释放时间为2017年下半年，三花汽零募投项目产能释放将延迟到到2018、2019年</t>
    <phoneticPr fontId="1" type="noConversion"/>
  </si>
  <si>
    <t>三花智控的竞争优势为市场份额高（四通换向阀、截止阀、电子膨胀阀、微通道换热器市占率均为全球第一），技术优势领先（车用电子膨胀阀获得国际大奖、亚威科Omega系统具有核心竞争力）</t>
    <phoneticPr fontId="1" type="noConversion"/>
  </si>
  <si>
    <t>275+21.5+13.22/0.95=310.4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</si>
</sst>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000000"/>
      <name val="黑体"/>
      <family val="3"/>
      <charset val="134"/>
    </font>
    <font>
      <sz val="11"/>
      <color rgb="FF000000"/>
      <name val="楷体_GB2312"/>
      <family val="1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1" xfId="0" applyFill="1" applyBorder="1"/>
    <xf numFmtId="176" fontId="0" fillId="0" borderId="1" xfId="0" applyNumberFormat="1" applyFill="1" applyBorder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176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/>
    <xf numFmtId="176" fontId="0" fillId="8" borderId="1" xfId="0" applyNumberFormat="1" applyFill="1" applyBorder="1"/>
    <xf numFmtId="0" fontId="0" fillId="8" borderId="0" xfId="0" applyFill="1"/>
    <xf numFmtId="0" fontId="0" fillId="10" borderId="0" xfId="0" applyFill="1"/>
    <xf numFmtId="9" fontId="0" fillId="0" borderId="0" xfId="0" applyNumberFormat="1"/>
    <xf numFmtId="177" fontId="0" fillId="8" borderId="0" xfId="0" applyNumberForma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2012-2016</a:t>
            </a:r>
            <a:r>
              <a:rPr lang="zh-CN" altLang="en-US"/>
              <a:t>营收情况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过往财务!$B$5</c:f>
              <c:strCache>
                <c:ptCount val="1"/>
                <c:pt idx="0">
                  <c:v>整体营业收入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过往财务!$C$4:$G$4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过往财务!$C$5:$G$5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52.7</c:v>
                </c:pt>
                <c:pt idx="2">
                  <c:v>65.599999999999994</c:v>
                </c:pt>
                <c:pt idx="3">
                  <c:v>61.6</c:v>
                </c:pt>
                <c:pt idx="4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7-42B1-9BEE-CD36FAD18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342144"/>
        <c:axId val="48343680"/>
      </c:barChart>
      <c:lineChart>
        <c:grouping val="standard"/>
        <c:varyColors val="0"/>
        <c:ser>
          <c:idx val="1"/>
          <c:order val="1"/>
          <c:tx>
            <c:strRef>
              <c:f>过往财务!$B$6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过往财务!$C$4:$G$4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过往财务!$C$6:$G$6</c:f>
              <c:numCache>
                <c:formatCode>0.0%</c:formatCode>
                <c:ptCount val="5"/>
                <c:pt idx="1">
                  <c:v>0.37597911227154063</c:v>
                </c:pt>
                <c:pt idx="2">
                  <c:v>0.24478178368121425</c:v>
                </c:pt>
                <c:pt idx="3">
                  <c:v>-6.0975609756097456E-2</c:v>
                </c:pt>
                <c:pt idx="4">
                  <c:v>9.9025974025974045E-2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7-42B1-9BEE-CD36FAD18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33056"/>
        <c:axId val="58331520"/>
      </c:lineChart>
      <c:catAx>
        <c:axId val="483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3680"/>
        <c:crosses val="autoZero"/>
        <c:auto val="1"/>
        <c:lblAlgn val="ctr"/>
        <c:lblOffset val="100"/>
        <c:noMultiLvlLbl val="0"/>
      </c:catAx>
      <c:valAx>
        <c:axId val="48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2144"/>
        <c:crosses val="autoZero"/>
        <c:crossBetween val="between"/>
      </c:valAx>
      <c:valAx>
        <c:axId val="583315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3056"/>
        <c:crosses val="max"/>
        <c:crossBetween val="between"/>
      </c:valAx>
      <c:catAx>
        <c:axId val="5833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833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2012-2016</a:t>
            </a:r>
            <a:r>
              <a:rPr lang="zh-CN" altLang="en-US"/>
              <a:t>净利润情况‘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过往财务!$I$5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过往财务!$J$4:$N$4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过往财务!$J$5:$N$5</c:f>
              <c:numCache>
                <c:formatCode>General</c:formatCode>
                <c:ptCount val="5"/>
                <c:pt idx="0">
                  <c:v>2.71</c:v>
                </c:pt>
                <c:pt idx="1">
                  <c:v>3.23</c:v>
                </c:pt>
                <c:pt idx="2">
                  <c:v>5.61</c:v>
                </c:pt>
                <c:pt idx="3">
                  <c:v>6.05</c:v>
                </c:pt>
                <c:pt idx="4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D-422A-88F0-F87416708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393728"/>
        <c:axId val="58395264"/>
      </c:barChart>
      <c:lineChart>
        <c:grouping val="standard"/>
        <c:varyColors val="0"/>
        <c:ser>
          <c:idx val="1"/>
          <c:order val="1"/>
          <c:tx>
            <c:strRef>
              <c:f>过往财务!$I$6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过往财务!$J$4:$N$4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过往财务!$J$6:$N$6</c:f>
              <c:numCache>
                <c:formatCode>0.0%</c:formatCode>
                <c:ptCount val="5"/>
                <c:pt idx="1">
                  <c:v>0.1918819188191882</c:v>
                </c:pt>
                <c:pt idx="2">
                  <c:v>0.73684210526315796</c:v>
                </c:pt>
                <c:pt idx="3">
                  <c:v>7.843137254901951E-2</c:v>
                </c:pt>
                <c:pt idx="4">
                  <c:v>0.41652892561983479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22A-88F0-F87416708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10880"/>
        <c:axId val="58409344"/>
      </c:lineChart>
      <c:catAx>
        <c:axId val="583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5264"/>
        <c:crosses val="autoZero"/>
        <c:auto val="1"/>
        <c:lblAlgn val="ctr"/>
        <c:lblOffset val="100"/>
        <c:noMultiLvlLbl val="0"/>
      </c:catAx>
      <c:valAx>
        <c:axId val="58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3728"/>
        <c:crosses val="autoZero"/>
        <c:crossBetween val="between"/>
      </c:valAx>
      <c:valAx>
        <c:axId val="58409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0880"/>
        <c:crosses val="max"/>
        <c:crossBetween val="between"/>
      </c:valAx>
      <c:catAx>
        <c:axId val="5841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840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2013-2016</a:t>
            </a:r>
            <a:r>
              <a:rPr lang="zh-CN" altLang="en-US"/>
              <a:t>年制冷业务营收情况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过往财务!$B$27</c:f>
              <c:strCache>
                <c:ptCount val="1"/>
                <c:pt idx="0">
                  <c:v>制冷业务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过往财务!$C$26:$F$26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过往财务!$C$27:$F$27</c:f>
              <c:numCache>
                <c:formatCode>General</c:formatCode>
                <c:ptCount val="4"/>
                <c:pt idx="0">
                  <c:v>42.6</c:v>
                </c:pt>
                <c:pt idx="1">
                  <c:v>48.8</c:v>
                </c:pt>
                <c:pt idx="2">
                  <c:v>44</c:v>
                </c:pt>
                <c:pt idx="3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9-4230-8078-C837EB3ABA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111336"/>
        <c:axId val="411102152"/>
      </c:barChart>
      <c:lineChart>
        <c:grouping val="standard"/>
        <c:varyColors val="0"/>
        <c:ser>
          <c:idx val="1"/>
          <c:order val="1"/>
          <c:tx>
            <c:strRef>
              <c:f>过往财务!$B$28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过往财务!$C$26:$F$26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过往财务!$C$28:$F$28</c:f>
              <c:numCache>
                <c:formatCode>0.00%</c:formatCode>
                <c:ptCount val="4"/>
                <c:pt idx="1">
                  <c:v>0.14553990610328629</c:v>
                </c:pt>
                <c:pt idx="2">
                  <c:v>-9.8360655737704861E-2</c:v>
                </c:pt>
                <c:pt idx="3">
                  <c:v>-7.7272727272727243E-2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230-8078-C837EB3AB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109368"/>
        <c:axId val="411103464"/>
      </c:lineChart>
      <c:catAx>
        <c:axId val="41111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02152"/>
        <c:crosses val="autoZero"/>
        <c:auto val="1"/>
        <c:lblAlgn val="ctr"/>
        <c:lblOffset val="100"/>
        <c:noMultiLvlLbl val="0"/>
      </c:catAx>
      <c:valAx>
        <c:axId val="4111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11336"/>
        <c:crosses val="autoZero"/>
        <c:crossBetween val="between"/>
      </c:valAx>
      <c:valAx>
        <c:axId val="4111034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09368"/>
        <c:crosses val="max"/>
        <c:crossBetween val="between"/>
      </c:valAx>
      <c:catAx>
        <c:axId val="411109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103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2013-2016</a:t>
            </a:r>
            <a:r>
              <a:rPr lang="zh-CN" altLang="en-US"/>
              <a:t>年洗碗机营收情况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过往财务!$I$27</c:f>
              <c:strCache>
                <c:ptCount val="1"/>
                <c:pt idx="0">
                  <c:v>亚威科业务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过往财务!$J$26:$M$26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过往财务!$J$27:$M$27</c:f>
              <c:numCache>
                <c:formatCode>General</c:formatCode>
                <c:ptCount val="4"/>
                <c:pt idx="0">
                  <c:v>6.66</c:v>
                </c:pt>
                <c:pt idx="1">
                  <c:v>8.0500000000000007</c:v>
                </c:pt>
                <c:pt idx="2">
                  <c:v>8.6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936-A0B7-4DA76B6867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302160"/>
        <c:axId val="584309376"/>
      </c:barChart>
      <c:lineChart>
        <c:grouping val="standard"/>
        <c:varyColors val="0"/>
        <c:ser>
          <c:idx val="1"/>
          <c:order val="1"/>
          <c:tx>
            <c:strRef>
              <c:f>过往财务!$I$28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过往财务!$J$26:$M$26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过往财务!$J$28:$M$28</c:f>
              <c:numCache>
                <c:formatCode>0.00%</c:formatCode>
                <c:ptCount val="4"/>
                <c:pt idx="1">
                  <c:v>0.20870870870870878</c:v>
                </c:pt>
                <c:pt idx="2">
                  <c:v>6.8322981366459493E-2</c:v>
                </c:pt>
                <c:pt idx="3">
                  <c:v>0.20930232558139544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8-4936-A0B7-4DA76B686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305440"/>
        <c:axId val="584298880"/>
      </c:lineChart>
      <c:catAx>
        <c:axId val="584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9376"/>
        <c:crosses val="autoZero"/>
        <c:auto val="1"/>
        <c:lblAlgn val="ctr"/>
        <c:lblOffset val="100"/>
        <c:noMultiLvlLbl val="0"/>
      </c:catAx>
      <c:valAx>
        <c:axId val="584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2160"/>
        <c:crosses val="autoZero"/>
        <c:crossBetween val="between"/>
      </c:valAx>
      <c:valAx>
        <c:axId val="584298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5440"/>
        <c:crosses val="max"/>
        <c:crossBetween val="between"/>
      </c:valAx>
      <c:catAx>
        <c:axId val="58430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9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0" Type="http://schemas.openxmlformats.org/officeDocument/2006/relationships/image" Target="../media/image35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5" Type="http://schemas.openxmlformats.org/officeDocument/2006/relationships/image" Target="../media/image40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7</xdr:row>
      <xdr:rowOff>57150</xdr:rowOff>
    </xdr:from>
    <xdr:to>
      <xdr:col>7</xdr:col>
      <xdr:colOff>190334</xdr:colOff>
      <xdr:row>18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399" y="1504950"/>
          <a:ext cx="8610435" cy="20193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95251</xdr:rowOff>
    </xdr:from>
    <xdr:to>
      <xdr:col>6</xdr:col>
      <xdr:colOff>17965</xdr:colOff>
      <xdr:row>63</xdr:row>
      <xdr:rowOff>27726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5" y="7515226"/>
          <a:ext cx="7266490" cy="37329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20</xdr:row>
      <xdr:rowOff>19050</xdr:rowOff>
    </xdr:from>
    <xdr:to>
      <xdr:col>19</xdr:col>
      <xdr:colOff>122768</xdr:colOff>
      <xdr:row>41</xdr:row>
      <xdr:rowOff>94765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982325" y="4181475"/>
          <a:ext cx="8457143" cy="38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44</xdr:row>
      <xdr:rowOff>20709</xdr:rowOff>
    </xdr:from>
    <xdr:to>
      <xdr:col>13</xdr:col>
      <xdr:colOff>561975</xdr:colOff>
      <xdr:row>60</xdr:row>
      <xdr:rowOff>104327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601075" y="8526534"/>
          <a:ext cx="7162800" cy="29792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8</xdr:col>
      <xdr:colOff>1055986</xdr:colOff>
      <xdr:row>39</xdr:row>
      <xdr:rowOff>161512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457700"/>
          <a:ext cx="10314286" cy="3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</xdr:row>
      <xdr:rowOff>176212</xdr:rowOff>
    </xdr:from>
    <xdr:to>
      <xdr:col>7</xdr:col>
      <xdr:colOff>4762</xdr:colOff>
      <xdr:row>22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6</xdr:row>
      <xdr:rowOff>176212</xdr:rowOff>
    </xdr:from>
    <xdr:to>
      <xdr:col>14</xdr:col>
      <xdr:colOff>128587</xdr:colOff>
      <xdr:row>22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57151</xdr:colOff>
      <xdr:row>50</xdr:row>
      <xdr:rowOff>9526</xdr:rowOff>
    </xdr:from>
    <xdr:to>
      <xdr:col>21</xdr:col>
      <xdr:colOff>461581</xdr:colOff>
      <xdr:row>67</xdr:row>
      <xdr:rowOff>171451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81876" y="5438776"/>
          <a:ext cx="7948230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49</xdr:row>
      <xdr:rowOff>154541</xdr:rowOff>
    </xdr:from>
    <xdr:to>
      <xdr:col>9</xdr:col>
      <xdr:colOff>38101</xdr:colOff>
      <xdr:row>68</xdr:row>
      <xdr:rowOff>132813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FDFE5B-F4B0-4074-93A3-C93D76BD4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5402816"/>
          <a:ext cx="6400800" cy="3416797"/>
        </a:xfrm>
        <a:prstGeom prst="rect">
          <a:avLst/>
        </a:prstGeom>
      </xdr:spPr>
    </xdr:pic>
    <xdr:clientData/>
  </xdr:twoCellAnchor>
  <xdr:twoCellAnchor>
    <xdr:from>
      <xdr:col>0</xdr:col>
      <xdr:colOff>666750</xdr:colOff>
      <xdr:row>29</xdr:row>
      <xdr:rowOff>104774</xdr:rowOff>
    </xdr:from>
    <xdr:to>
      <xdr:col>6</xdr:col>
      <xdr:colOff>657225</xdr:colOff>
      <xdr:row>45</xdr:row>
      <xdr:rowOff>42861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E67A46-39E1-47CA-B472-7D1F26BCD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352425</xdr:colOff>
      <xdr:row>29</xdr:row>
      <xdr:rowOff>100012</xdr:rowOff>
    </xdr:from>
    <xdr:to>
      <xdr:col>13</xdr:col>
      <xdr:colOff>438150</xdr:colOff>
      <xdr:row>44</xdr:row>
      <xdr:rowOff>128587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74DBF9-EB13-40BA-B173-BE789872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44</xdr:row>
      <xdr:rowOff>17220</xdr:rowOff>
    </xdr:from>
    <xdr:to>
      <xdr:col>7</xdr:col>
      <xdr:colOff>542925</xdr:colOff>
      <xdr:row>56</xdr:row>
      <xdr:rowOff>104405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4913070"/>
          <a:ext cx="5353050" cy="22588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82</xdr:row>
      <xdr:rowOff>148836</xdr:rowOff>
    </xdr:from>
    <xdr:to>
      <xdr:col>8</xdr:col>
      <xdr:colOff>514350</xdr:colOff>
      <xdr:row>97</xdr:row>
      <xdr:rowOff>123410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5" y="14998311"/>
          <a:ext cx="5610225" cy="26891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161925</xdr:rowOff>
    </xdr:from>
    <xdr:to>
      <xdr:col>6</xdr:col>
      <xdr:colOff>257175</xdr:colOff>
      <xdr:row>40</xdr:row>
      <xdr:rowOff>133350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5800" y="4514850"/>
          <a:ext cx="3990975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4</xdr:row>
      <xdr:rowOff>38100</xdr:rowOff>
    </xdr:from>
    <xdr:to>
      <xdr:col>11</xdr:col>
      <xdr:colOff>46613</xdr:colOff>
      <xdr:row>22</xdr:row>
      <xdr:rowOff>104238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7700" y="762000"/>
          <a:ext cx="9304913" cy="3333213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57</xdr:row>
      <xdr:rowOff>98966</xdr:rowOff>
    </xdr:from>
    <xdr:to>
      <xdr:col>10</xdr:col>
      <xdr:colOff>1704975</xdr:colOff>
      <xdr:row>73</xdr:row>
      <xdr:rowOff>171021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600" y="10424066"/>
          <a:ext cx="8639175" cy="2967655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81</xdr:row>
      <xdr:rowOff>133351</xdr:rowOff>
    </xdr:from>
    <xdr:to>
      <xdr:col>16</xdr:col>
      <xdr:colOff>189424</xdr:colOff>
      <xdr:row>97</xdr:row>
      <xdr:rowOff>124867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572249" y="14801851"/>
          <a:ext cx="6952175" cy="2887116"/>
        </a:xfrm>
        <a:prstGeom prst="rect">
          <a:avLst/>
        </a:prstGeom>
      </xdr:spPr>
    </xdr:pic>
    <xdr:clientData/>
  </xdr:twoCellAnchor>
  <xdr:twoCellAnchor editAs="oneCell">
    <xdr:from>
      <xdr:col>10</xdr:col>
      <xdr:colOff>1895475</xdr:colOff>
      <xdr:row>44</xdr:row>
      <xdr:rowOff>114300</xdr:rowOff>
    </xdr:from>
    <xdr:to>
      <xdr:col>14</xdr:col>
      <xdr:colOff>85725</xdr:colOff>
      <xdr:row>61</xdr:row>
      <xdr:rowOff>104775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058275" y="7667625"/>
          <a:ext cx="2990850" cy="2905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9</xdr:col>
      <xdr:colOff>580229</xdr:colOff>
      <xdr:row>120</xdr:row>
      <xdr:rowOff>47189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F401C0-50F1-49FB-9AE1-986B969E2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8288000"/>
          <a:ext cx="6371429" cy="3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57150</xdr:rowOff>
    </xdr:from>
    <xdr:to>
      <xdr:col>9</xdr:col>
      <xdr:colOff>542133</xdr:colOff>
      <xdr:row>124</xdr:row>
      <xdr:rowOff>114202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58D61B7-5C30-4533-9ED5-FE06EA6F4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1783675"/>
          <a:ext cx="6333333" cy="7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647701</xdr:colOff>
      <xdr:row>4</xdr:row>
      <xdr:rowOff>2134</xdr:rowOff>
    </xdr:from>
    <xdr:to>
      <xdr:col>9</xdr:col>
      <xdr:colOff>66676</xdr:colOff>
      <xdr:row>20</xdr:row>
      <xdr:rowOff>123393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1" y="364084"/>
          <a:ext cx="6324600" cy="3016859"/>
        </a:xfrm>
        <a:prstGeom prst="rect">
          <a:avLst/>
        </a:prstGeom>
      </xdr:spPr>
    </xdr:pic>
    <xdr:clientData/>
  </xdr:twoCellAnchor>
  <xdr:twoCellAnchor editAs="oneCell">
    <xdr:from>
      <xdr:col>9</xdr:col>
      <xdr:colOff>657225</xdr:colOff>
      <xdr:row>6</xdr:row>
      <xdr:rowOff>53305</xdr:rowOff>
    </xdr:from>
    <xdr:to>
      <xdr:col>14</xdr:col>
      <xdr:colOff>342900</xdr:colOff>
      <xdr:row>26</xdr:row>
      <xdr:rowOff>66167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62850" y="777205"/>
          <a:ext cx="5172075" cy="3632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8</xdr:col>
      <xdr:colOff>189784</xdr:colOff>
      <xdr:row>67</xdr:row>
      <xdr:rowOff>66169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5800" y="12325350"/>
          <a:ext cx="57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30</xdr:row>
      <xdr:rowOff>99107</xdr:rowOff>
    </xdr:from>
    <xdr:to>
      <xdr:col>9</xdr:col>
      <xdr:colOff>114300</xdr:colOff>
      <xdr:row>34</xdr:row>
      <xdr:rowOff>47534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90500" y="5185457"/>
          <a:ext cx="6829425" cy="672327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30</xdr:row>
      <xdr:rowOff>133350</xdr:rowOff>
    </xdr:from>
    <xdr:to>
      <xdr:col>17</xdr:col>
      <xdr:colOff>389607</xdr:colOff>
      <xdr:row>35</xdr:row>
      <xdr:rowOff>76094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AF8350A-0B06-4298-B08E-B41AE604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6175" y="5200650"/>
          <a:ext cx="7342857" cy="8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</xdr:row>
      <xdr:rowOff>171450</xdr:rowOff>
    </xdr:from>
    <xdr:to>
      <xdr:col>15</xdr:col>
      <xdr:colOff>160408</xdr:colOff>
      <xdr:row>21</xdr:row>
      <xdr:rowOff>26301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275" y="352425"/>
          <a:ext cx="9771133" cy="347435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161925</xdr:rowOff>
    </xdr:from>
    <xdr:to>
      <xdr:col>14</xdr:col>
      <xdr:colOff>46506</xdr:colOff>
      <xdr:row>34</xdr:row>
      <xdr:rowOff>152175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5" y="4505325"/>
          <a:ext cx="8952381" cy="18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19051</xdr:colOff>
      <xdr:row>38</xdr:row>
      <xdr:rowOff>39299</xdr:rowOff>
    </xdr:from>
    <xdr:to>
      <xdr:col>25</xdr:col>
      <xdr:colOff>123045</xdr:colOff>
      <xdr:row>67</xdr:row>
      <xdr:rowOff>133350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20251" y="6916349"/>
          <a:ext cx="7647794" cy="5342326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38</xdr:row>
      <xdr:rowOff>50692</xdr:rowOff>
    </xdr:from>
    <xdr:to>
      <xdr:col>11</xdr:col>
      <xdr:colOff>0</xdr:colOff>
      <xdr:row>56</xdr:row>
      <xdr:rowOff>104297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42F140-722E-4E3C-A553-D71DEE76F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6927742"/>
          <a:ext cx="7010400" cy="33111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13132</xdr:rowOff>
    </xdr:from>
    <xdr:to>
      <xdr:col>2</xdr:col>
      <xdr:colOff>600075</xdr:colOff>
      <xdr:row>26</xdr:row>
      <xdr:rowOff>151895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0" y="918007"/>
          <a:ext cx="4086225" cy="3758263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</xdr:row>
      <xdr:rowOff>14787</xdr:rowOff>
    </xdr:from>
    <xdr:to>
      <xdr:col>19</xdr:col>
      <xdr:colOff>236832</xdr:colOff>
      <xdr:row>20</xdr:row>
      <xdr:rowOff>34083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15325" y="938712"/>
          <a:ext cx="7752057" cy="2733921"/>
        </a:xfrm>
        <a:prstGeom prst="rect">
          <a:avLst/>
        </a:prstGeom>
      </xdr:spPr>
    </xdr:pic>
    <xdr:clientData/>
  </xdr:twoCellAnchor>
  <xdr:twoCellAnchor editAs="oneCell">
    <xdr:from>
      <xdr:col>8</xdr:col>
      <xdr:colOff>5088</xdr:colOff>
      <xdr:row>21</xdr:row>
      <xdr:rowOff>9524</xdr:rowOff>
    </xdr:from>
    <xdr:to>
      <xdr:col>13</xdr:col>
      <xdr:colOff>151718</xdr:colOff>
      <xdr:row>34</xdr:row>
      <xdr:rowOff>28122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48888" y="3629024"/>
          <a:ext cx="3575630" cy="237127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38</xdr:row>
      <xdr:rowOff>129478</xdr:rowOff>
    </xdr:from>
    <xdr:to>
      <xdr:col>8</xdr:col>
      <xdr:colOff>190501</xdr:colOff>
      <xdr:row>48</xdr:row>
      <xdr:rowOff>9262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4801" y="7368478"/>
          <a:ext cx="8172450" cy="1689534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38</xdr:row>
      <xdr:rowOff>28575</xdr:rowOff>
    </xdr:from>
    <xdr:to>
      <xdr:col>17</xdr:col>
      <xdr:colOff>151433</xdr:colOff>
      <xdr:row>47</xdr:row>
      <xdr:rowOff>94675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10624" y="7448550"/>
          <a:ext cx="5799759" cy="1694875"/>
        </a:xfrm>
        <a:prstGeom prst="rect">
          <a:avLst/>
        </a:prstGeom>
      </xdr:spPr>
    </xdr:pic>
    <xdr:clientData/>
  </xdr:twoCellAnchor>
  <xdr:twoCellAnchor editAs="oneCell">
    <xdr:from>
      <xdr:col>8</xdr:col>
      <xdr:colOff>543703</xdr:colOff>
      <xdr:row>48</xdr:row>
      <xdr:rowOff>19050</xdr:rowOff>
    </xdr:from>
    <xdr:to>
      <xdr:col>17</xdr:col>
      <xdr:colOff>389575</xdr:colOff>
      <xdr:row>56</xdr:row>
      <xdr:rowOff>28575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830453" y="9248775"/>
          <a:ext cx="6018072" cy="1457325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56</xdr:row>
      <xdr:rowOff>38100</xdr:rowOff>
    </xdr:from>
    <xdr:to>
      <xdr:col>20</xdr:col>
      <xdr:colOff>245110</xdr:colOff>
      <xdr:row>71</xdr:row>
      <xdr:rowOff>104775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810625" y="10715625"/>
          <a:ext cx="7950835" cy="27813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71</xdr:row>
      <xdr:rowOff>86581</xdr:rowOff>
    </xdr:from>
    <xdr:to>
      <xdr:col>21</xdr:col>
      <xdr:colOff>95250</xdr:colOff>
      <xdr:row>92</xdr:row>
      <xdr:rowOff>85725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858250" y="13478731"/>
          <a:ext cx="8439150" cy="37996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638175</xdr:colOff>
      <xdr:row>49</xdr:row>
      <xdr:rowOff>9525</xdr:rowOff>
    </xdr:from>
    <xdr:to>
      <xdr:col>7</xdr:col>
      <xdr:colOff>256273</xdr:colOff>
      <xdr:row>81</xdr:row>
      <xdr:rowOff>65944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5CE5B12-0335-4FF6-B349-BA961E020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8175" y="9239250"/>
          <a:ext cx="7219048" cy="5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28575</xdr:rowOff>
    </xdr:from>
    <xdr:to>
      <xdr:col>5</xdr:col>
      <xdr:colOff>685021</xdr:colOff>
      <xdr:row>116</xdr:row>
      <xdr:rowOff>103974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097746C-E012-461B-890A-9B4D672A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15049500"/>
          <a:ext cx="6228571" cy="6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143</xdr:row>
      <xdr:rowOff>0</xdr:rowOff>
    </xdr:from>
    <xdr:to>
      <xdr:col>6</xdr:col>
      <xdr:colOff>94475</xdr:colOff>
      <xdr:row>161</xdr:row>
      <xdr:rowOff>113879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E26C53-5FD4-4172-A783-FD48B6847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5" y="26241375"/>
          <a:ext cx="6200000" cy="3371429"/>
        </a:xfrm>
        <a:prstGeom prst="rect">
          <a:avLst/>
        </a:prstGeom>
      </xdr:spPr>
    </xdr:pic>
    <xdr:clientData/>
  </xdr:twoCellAnchor>
  <xdr:twoCellAnchor>
    <xdr:from>
      <xdr:col>20</xdr:col>
      <xdr:colOff>514351</xdr:colOff>
      <xdr:row>80</xdr:row>
      <xdr:rowOff>38099</xdr:rowOff>
    </xdr:from>
    <xdr:to>
      <xdr:col>21</xdr:col>
      <xdr:colOff>381000</xdr:colOff>
      <xdr:row>81</xdr:row>
      <xdr:rowOff>133349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AEA7848-2664-4654-B233-0039444F3079}"/>
            </a:ext>
          </a:extLst>
        </xdr:cNvPr>
        <xdr:cNvSpPr/>
      </xdr:nvSpPr>
      <xdr:spPr>
        <a:xfrm>
          <a:off x="16287751" y="14878049"/>
          <a:ext cx="552449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85725</xdr:rowOff>
    </xdr:from>
    <xdr:to>
      <xdr:col>12</xdr:col>
      <xdr:colOff>551392</xdr:colOff>
      <xdr:row>18</xdr:row>
      <xdr:rowOff>161576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5" y="628650"/>
          <a:ext cx="8466667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438151</xdr:colOff>
      <xdr:row>100</xdr:row>
      <xdr:rowOff>141922</xdr:rowOff>
    </xdr:from>
    <xdr:to>
      <xdr:col>18</xdr:col>
      <xdr:colOff>428626</xdr:colOff>
      <xdr:row>119</xdr:row>
      <xdr:rowOff>132814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81351" y="17877472"/>
          <a:ext cx="9753600" cy="342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32</xdr:row>
      <xdr:rowOff>24720</xdr:rowOff>
    </xdr:from>
    <xdr:to>
      <xdr:col>21</xdr:col>
      <xdr:colOff>418094</xdr:colOff>
      <xdr:row>45</xdr:row>
      <xdr:rowOff>37720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946A89-3D24-4373-9CBC-345D8EF6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5375" y="5453970"/>
          <a:ext cx="6266444" cy="2365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11</xdr:col>
      <xdr:colOff>504044</xdr:colOff>
      <xdr:row>61</xdr:row>
      <xdr:rowOff>94051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1F63ED4-00A5-416A-9FFC-B12BC02E6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85800" y="5429250"/>
          <a:ext cx="7647794" cy="5342326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45</xdr:row>
      <xdr:rowOff>94567</xdr:rowOff>
    </xdr:from>
    <xdr:to>
      <xdr:col>22</xdr:col>
      <xdr:colOff>460542</xdr:colOff>
      <xdr:row>68</xdr:row>
      <xdr:rowOff>161302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6CE87FE-7B7C-48DC-ABB8-06F27B0D8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5375" y="7876492"/>
          <a:ext cx="6994692" cy="4229160"/>
        </a:xfrm>
        <a:prstGeom prst="rect">
          <a:avLst/>
        </a:prstGeom>
      </xdr:spPr>
    </xdr:pic>
    <xdr:clientData/>
  </xdr:twoCellAnchor>
  <xdr:twoCellAnchor>
    <xdr:from>
      <xdr:col>16</xdr:col>
      <xdr:colOff>257175</xdr:colOff>
      <xdr:row>66</xdr:row>
      <xdr:rowOff>133350</xdr:rowOff>
    </xdr:from>
    <xdr:to>
      <xdr:col>17</xdr:col>
      <xdr:colOff>0</xdr:colOff>
      <xdr:row>68</xdr:row>
      <xdr:rowOff>114300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F30DA544-CF51-47FB-A8F2-D712237086A3}"/>
            </a:ext>
          </a:extLst>
        </xdr:cNvPr>
        <xdr:cNvSpPr/>
      </xdr:nvSpPr>
      <xdr:spPr>
        <a:xfrm>
          <a:off x="10991850" y="11715750"/>
          <a:ext cx="1047750" cy="3429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69155</xdr:rowOff>
    </xdr:from>
    <xdr:to>
      <xdr:col>9</xdr:col>
      <xdr:colOff>1817</xdr:colOff>
      <xdr:row>6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" y="250130"/>
          <a:ext cx="5440592" cy="1388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11</xdr:row>
      <xdr:rowOff>166010</xdr:rowOff>
    </xdr:from>
    <xdr:to>
      <xdr:col>9</xdr:col>
      <xdr:colOff>314326</xdr:colOff>
      <xdr:row>24</xdr:row>
      <xdr:rowOff>66329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6" y="2156735"/>
          <a:ext cx="5791200" cy="225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amens.com/Product-jzf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11" sqref="C11"/>
    </sheetView>
  </sheetViews>
  <sheetFormatPr defaultRowHeight="14.25"/>
  <cols>
    <col min="2" max="2" width="74.5" customWidth="1"/>
    <col min="5" max="5" width="13.625" customWidth="1"/>
    <col min="6" max="6" width="58.5" customWidth="1"/>
    <col min="8" max="8" width="7.75" bestFit="1" customWidth="1"/>
  </cols>
  <sheetData>
    <row r="1" spans="1:6">
      <c r="A1" s="1"/>
      <c r="B1" s="2" t="s">
        <v>3</v>
      </c>
      <c r="E1" t="s">
        <v>33</v>
      </c>
    </row>
    <row r="2" spans="1:6" ht="42.75">
      <c r="A2" s="1">
        <v>1</v>
      </c>
      <c r="B2" s="8" t="s">
        <v>36</v>
      </c>
    </row>
    <row r="3" spans="1:6" ht="28.5">
      <c r="A3" s="1">
        <v>2</v>
      </c>
      <c r="B3" s="8" t="s">
        <v>100</v>
      </c>
    </row>
    <row r="4" spans="1:6" ht="71.25">
      <c r="A4" s="1">
        <v>3</v>
      </c>
      <c r="B4" s="8" t="s">
        <v>57</v>
      </c>
    </row>
    <row r="5" spans="1:6" ht="71.25">
      <c r="A5" s="1">
        <v>4</v>
      </c>
      <c r="B5" s="8" t="s">
        <v>101</v>
      </c>
    </row>
    <row r="6" spans="1:6" ht="85.5">
      <c r="A6" s="1">
        <v>5</v>
      </c>
      <c r="B6" s="8" t="s">
        <v>102</v>
      </c>
    </row>
    <row r="7" spans="1:6">
      <c r="F7" s="12"/>
    </row>
    <row r="8" spans="1:6">
      <c r="A8" s="1"/>
      <c r="B8" s="2" t="s">
        <v>4</v>
      </c>
    </row>
    <row r="9" spans="1:6">
      <c r="A9" s="1">
        <v>1</v>
      </c>
      <c r="B9" s="8"/>
      <c r="E9" t="s">
        <v>34</v>
      </c>
      <c r="F9" t="s">
        <v>103</v>
      </c>
    </row>
    <row r="10" spans="1:6">
      <c r="A10" s="1">
        <v>2</v>
      </c>
      <c r="B10" s="1"/>
      <c r="E10" t="s">
        <v>35</v>
      </c>
      <c r="F10" s="13" t="s">
        <v>126</v>
      </c>
    </row>
    <row r="11" spans="1:6">
      <c r="A11" s="1">
        <v>3</v>
      </c>
      <c r="B11" s="1"/>
      <c r="E11" t="s">
        <v>41</v>
      </c>
      <c r="F11" s="13">
        <v>32.799999999999997</v>
      </c>
    </row>
    <row r="20" ht="45.7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28" workbookViewId="0">
      <selection activeCell="J29" sqref="J29"/>
    </sheetView>
  </sheetViews>
  <sheetFormatPr defaultRowHeight="14.25"/>
  <cols>
    <col min="2" max="2" width="36" customWidth="1"/>
    <col min="3" max="3" width="18.875" customWidth="1"/>
    <col min="4" max="4" width="22.375" customWidth="1"/>
    <col min="7" max="7" width="8.25" customWidth="1"/>
    <col min="9" max="9" width="15" customWidth="1"/>
    <col min="12" max="12" width="36" bestFit="1" customWidth="1"/>
  </cols>
  <sheetData>
    <row r="1" spans="1:14">
      <c r="A1" s="2" t="s">
        <v>65</v>
      </c>
      <c r="B1" s="15" t="s">
        <v>66</v>
      </c>
      <c r="C1" s="16" t="s">
        <v>67</v>
      </c>
      <c r="D1" s="17" t="s">
        <v>68</v>
      </c>
      <c r="E1" s="21" t="s">
        <v>69</v>
      </c>
      <c r="F1" s="22" t="s">
        <v>70</v>
      </c>
      <c r="G1" s="23" t="s">
        <v>71</v>
      </c>
      <c r="H1" s="26" t="s">
        <v>72</v>
      </c>
      <c r="I1" s="24"/>
    </row>
    <row r="2" spans="1:14" ht="28.5" customHeight="1">
      <c r="A2" s="2">
        <v>1</v>
      </c>
      <c r="B2" s="4" t="s">
        <v>73</v>
      </c>
      <c r="C2" s="14" t="s">
        <v>74</v>
      </c>
      <c r="D2" s="4" t="s">
        <v>75</v>
      </c>
      <c r="E2" s="5">
        <v>0.53800000000000003</v>
      </c>
      <c r="F2" s="5">
        <v>0.64</v>
      </c>
      <c r="G2" s="5">
        <v>0.34200000000000003</v>
      </c>
      <c r="H2" s="5">
        <v>0.29199999999999998</v>
      </c>
      <c r="I2" s="20"/>
    </row>
    <row r="3" spans="1:14">
      <c r="A3" s="2">
        <v>2</v>
      </c>
      <c r="B3" s="4" t="s">
        <v>58</v>
      </c>
      <c r="C3" s="4" t="s">
        <v>37</v>
      </c>
      <c r="D3" s="4" t="s">
        <v>40</v>
      </c>
      <c r="E3" s="5">
        <v>0.14099999999999999</v>
      </c>
      <c r="F3" s="5">
        <v>0.14499999999999999</v>
      </c>
      <c r="G3" s="5">
        <v>0.29299999999999998</v>
      </c>
      <c r="H3" s="5">
        <v>0.25</v>
      </c>
      <c r="I3" s="20"/>
    </row>
    <row r="4" spans="1:14">
      <c r="A4" s="2">
        <v>3</v>
      </c>
      <c r="B4" s="4" t="s">
        <v>59</v>
      </c>
      <c r="C4" s="4" t="s">
        <v>38</v>
      </c>
      <c r="D4" s="4" t="s">
        <v>39</v>
      </c>
      <c r="E4" s="5">
        <v>0.13800000000000001</v>
      </c>
      <c r="F4" s="5">
        <v>8.8999999999999996E-2</v>
      </c>
      <c r="G4" s="5">
        <v>0.185</v>
      </c>
      <c r="H4" s="5">
        <v>0.2</v>
      </c>
      <c r="I4" s="20"/>
    </row>
    <row r="5" spans="1:14" ht="42.75">
      <c r="A5" s="2"/>
      <c r="B5" s="4" t="s">
        <v>60</v>
      </c>
      <c r="C5" s="14" t="s">
        <v>76</v>
      </c>
      <c r="D5" s="4" t="s">
        <v>62</v>
      </c>
      <c r="E5" s="5">
        <v>0.1057</v>
      </c>
      <c r="F5" s="5">
        <v>7.0999999999999994E-2</v>
      </c>
      <c r="G5" s="5">
        <v>0.3463</v>
      </c>
      <c r="H5" s="5">
        <v>0.23</v>
      </c>
      <c r="I5" s="20"/>
    </row>
    <row r="6" spans="1:14">
      <c r="A6" s="2">
        <v>4</v>
      </c>
      <c r="B6" s="4" t="s">
        <v>61</v>
      </c>
      <c r="C6" s="4"/>
      <c r="D6" s="4"/>
      <c r="E6" s="5">
        <v>7.6499999999999999E-2</v>
      </c>
      <c r="F6" s="5">
        <v>5.5E-2</v>
      </c>
      <c r="G6" s="5">
        <v>0.20300000000000001</v>
      </c>
      <c r="H6" s="5">
        <f>F2*H2+F3*H3+F5*H5+F4*H4</f>
        <v>0.25725999999999999</v>
      </c>
      <c r="I6" s="25" t="s">
        <v>64</v>
      </c>
      <c r="N6" s="10"/>
    </row>
    <row r="7" spans="1:14">
      <c r="A7" s="18"/>
      <c r="B7" s="19"/>
      <c r="C7" s="19"/>
      <c r="D7" s="19"/>
      <c r="E7" s="20"/>
      <c r="F7" s="20"/>
      <c r="G7" s="20"/>
      <c r="M7" s="10"/>
    </row>
    <row r="8" spans="1:14">
      <c r="K8" s="11" t="s">
        <v>25</v>
      </c>
    </row>
    <row r="10" spans="1:14">
      <c r="K10" t="s">
        <v>16</v>
      </c>
    </row>
    <row r="11" spans="1:14">
      <c r="K11" t="s">
        <v>17</v>
      </c>
    </row>
    <row r="12" spans="1:14">
      <c r="K12" t="s">
        <v>18</v>
      </c>
    </row>
    <row r="13" spans="1:14">
      <c r="K13" t="s">
        <v>49</v>
      </c>
    </row>
    <row r="14" spans="1:14">
      <c r="K14" s="11" t="s">
        <v>19</v>
      </c>
    </row>
    <row r="15" spans="1:14">
      <c r="K15" s="11" t="s">
        <v>26</v>
      </c>
    </row>
    <row r="20" spans="2:2">
      <c r="B20" t="s">
        <v>45</v>
      </c>
    </row>
  </sheetData>
  <phoneticPr fontId="1" type="noConversion"/>
  <hyperlinks>
    <hyperlink ref="B20" r:id="rId1" display="http://www.famens.com/Product-jzf.html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7" workbookViewId="0">
      <selection activeCell="K24" sqref="K24"/>
    </sheetView>
  </sheetViews>
  <sheetFormatPr defaultRowHeight="14.25"/>
  <cols>
    <col min="2" max="2" width="15.125" bestFit="1" customWidth="1"/>
    <col min="8" max="8" width="11.625" customWidth="1"/>
    <col min="9" max="9" width="11.25" customWidth="1"/>
  </cols>
  <sheetData>
    <row r="1" spans="1:14">
      <c r="A1">
        <v>1</v>
      </c>
      <c r="B1" t="s">
        <v>5</v>
      </c>
    </row>
    <row r="4" spans="1:14">
      <c r="C4">
        <v>2012</v>
      </c>
      <c r="D4">
        <v>2013</v>
      </c>
      <c r="E4">
        <v>2014</v>
      </c>
      <c r="F4">
        <v>2015</v>
      </c>
      <c r="G4">
        <v>2016</v>
      </c>
      <c r="J4">
        <v>2012</v>
      </c>
      <c r="K4">
        <v>2013</v>
      </c>
      <c r="L4">
        <v>2014</v>
      </c>
      <c r="M4">
        <v>2015</v>
      </c>
      <c r="N4">
        <v>2016</v>
      </c>
    </row>
    <row r="5" spans="1:14">
      <c r="B5" t="s">
        <v>104</v>
      </c>
      <c r="C5">
        <v>38.299999999999997</v>
      </c>
      <c r="D5">
        <v>52.7</v>
      </c>
      <c r="E5">
        <v>65.599999999999994</v>
      </c>
      <c r="F5">
        <v>61.6</v>
      </c>
      <c r="G5">
        <v>67.7</v>
      </c>
      <c r="I5" t="s">
        <v>11</v>
      </c>
      <c r="J5">
        <v>2.71</v>
      </c>
      <c r="K5">
        <v>3.23</v>
      </c>
      <c r="L5">
        <v>5.61</v>
      </c>
      <c r="M5">
        <v>6.05</v>
      </c>
      <c r="N5">
        <v>8.57</v>
      </c>
    </row>
    <row r="6" spans="1:14">
      <c r="B6" t="s">
        <v>10</v>
      </c>
      <c r="D6" s="9">
        <f>(D5-C5)/C5</f>
        <v>0.37597911227154063</v>
      </c>
      <c r="E6" s="9">
        <f t="shared" ref="E6:G6" si="0">(E5-D5)/D5</f>
        <v>0.24478178368121425</v>
      </c>
      <c r="F6" s="9">
        <f t="shared" si="0"/>
        <v>-6.0975609756097456E-2</v>
      </c>
      <c r="G6" s="9">
        <f t="shared" si="0"/>
        <v>9.9025974025974045E-2</v>
      </c>
      <c r="I6" t="s">
        <v>10</v>
      </c>
      <c r="K6" s="9">
        <f>(K5-J5)/J5</f>
        <v>0.1918819188191882</v>
      </c>
      <c r="L6" s="9">
        <f t="shared" ref="L6:N6" si="1">(L5-K5)/K5</f>
        <v>0.73684210526315796</v>
      </c>
      <c r="M6" s="9">
        <f t="shared" si="1"/>
        <v>7.843137254901951E-2</v>
      </c>
      <c r="N6" s="9">
        <f t="shared" si="1"/>
        <v>0.41652892561983479</v>
      </c>
    </row>
    <row r="24" spans="2:13">
      <c r="B24" t="s">
        <v>106</v>
      </c>
    </row>
    <row r="26" spans="2:13">
      <c r="C26">
        <v>2013</v>
      </c>
      <c r="D26">
        <v>2014</v>
      </c>
      <c r="E26">
        <v>2015</v>
      </c>
      <c r="F26">
        <v>2016</v>
      </c>
      <c r="J26">
        <v>2013</v>
      </c>
      <c r="K26">
        <v>2014</v>
      </c>
      <c r="L26">
        <v>2015</v>
      </c>
      <c r="M26">
        <v>2016</v>
      </c>
    </row>
    <row r="27" spans="2:13">
      <c r="B27" t="s">
        <v>105</v>
      </c>
      <c r="C27">
        <v>42.6</v>
      </c>
      <c r="D27">
        <v>48.8</v>
      </c>
      <c r="E27">
        <v>44</v>
      </c>
      <c r="F27">
        <v>40.6</v>
      </c>
      <c r="I27" t="s">
        <v>107</v>
      </c>
      <c r="J27">
        <v>6.66</v>
      </c>
      <c r="K27">
        <v>8.0500000000000007</v>
      </c>
      <c r="L27">
        <v>8.6</v>
      </c>
      <c r="M27">
        <v>10.4</v>
      </c>
    </row>
    <row r="28" spans="2:13">
      <c r="B28" t="s">
        <v>108</v>
      </c>
      <c r="D28" s="3">
        <f>(D27-C27)/C27</f>
        <v>0.14553990610328629</v>
      </c>
      <c r="E28" s="3">
        <f t="shared" ref="E28:F28" si="2">(E27-D27)/D27</f>
        <v>-9.8360655737704861E-2</v>
      </c>
      <c r="F28" s="3">
        <f t="shared" si="2"/>
        <v>-7.7272727272727243E-2</v>
      </c>
      <c r="I28" t="s">
        <v>108</v>
      </c>
      <c r="K28" s="3">
        <f>(K27-J27)/J27</f>
        <v>0.20870870870870878</v>
      </c>
      <c r="L28" s="3">
        <f t="shared" ref="L28:M28" si="3">(L27-K27)/K27</f>
        <v>6.8322981366459493E-2</v>
      </c>
      <c r="M28" s="3">
        <f t="shared" si="3"/>
        <v>0.20930232558139544</v>
      </c>
    </row>
    <row r="47" spans="2:2">
      <c r="B47" t="s">
        <v>109</v>
      </c>
    </row>
    <row r="49" spans="2:2">
      <c r="B49" t="s">
        <v>63</v>
      </c>
    </row>
    <row r="70" spans="2:2">
      <c r="B70" t="s">
        <v>117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"/>
  <sheetViews>
    <sheetView topLeftCell="A64" workbookViewId="0">
      <selection activeCell="E128" sqref="E128"/>
    </sheetView>
  </sheetViews>
  <sheetFormatPr defaultRowHeight="14.25"/>
  <cols>
    <col min="2" max="2" width="13" bestFit="1" customWidth="1"/>
    <col min="11" max="11" width="36" bestFit="1" customWidth="1"/>
  </cols>
  <sheetData>
    <row r="2" spans="1:11">
      <c r="A2" t="s">
        <v>0</v>
      </c>
      <c r="B2" t="s">
        <v>1</v>
      </c>
    </row>
    <row r="4" spans="1:11">
      <c r="B4" t="s">
        <v>12</v>
      </c>
    </row>
    <row r="5" spans="1:11" ht="15">
      <c r="K5" s="7"/>
    </row>
    <row r="24" spans="2:2">
      <c r="B24" t="s">
        <v>27</v>
      </c>
    </row>
    <row r="42" spans="2:12">
      <c r="B42" t="s">
        <v>13</v>
      </c>
    </row>
    <row r="43" spans="2:12">
      <c r="K43" t="s">
        <v>47</v>
      </c>
    </row>
    <row r="44" spans="2:12">
      <c r="K44" t="s">
        <v>48</v>
      </c>
    </row>
    <row r="47" spans="2:12">
      <c r="L47" s="6"/>
    </row>
    <row r="81" spans="2:2">
      <c r="B81" t="s">
        <v>21</v>
      </c>
    </row>
    <row r="100" spans="2:2">
      <c r="B100" t="s">
        <v>30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M1" sqref="M1"/>
    </sheetView>
  </sheetViews>
  <sheetFormatPr defaultRowHeight="14.25"/>
  <cols>
    <col min="2" max="2" width="18.625" bestFit="1" customWidth="1"/>
    <col min="11" max="11" width="36" bestFit="1" customWidth="1"/>
  </cols>
  <sheetData>
    <row r="1" spans="2:11">
      <c r="B1" t="s">
        <v>125</v>
      </c>
    </row>
    <row r="3" spans="2:11">
      <c r="B3" s="28" t="s">
        <v>2</v>
      </c>
    </row>
    <row r="5" spans="2:11">
      <c r="K5" t="s">
        <v>44</v>
      </c>
    </row>
    <row r="23" spans="2:11">
      <c r="B23" t="s">
        <v>43</v>
      </c>
    </row>
    <row r="28" spans="2:11">
      <c r="B28" s="28" t="s">
        <v>6</v>
      </c>
    </row>
    <row r="30" spans="2:11">
      <c r="B30" s="28" t="s">
        <v>31</v>
      </c>
      <c r="C30" t="s">
        <v>115</v>
      </c>
      <c r="K30" s="28" t="s">
        <v>116</v>
      </c>
    </row>
    <row r="36" spans="2:4">
      <c r="B36" t="s">
        <v>46</v>
      </c>
    </row>
    <row r="38" spans="2:4">
      <c r="B38" s="28" t="s">
        <v>50</v>
      </c>
      <c r="C38" t="s">
        <v>51</v>
      </c>
      <c r="D38" t="s">
        <v>54</v>
      </c>
    </row>
    <row r="39" spans="2:4">
      <c r="C39" t="s">
        <v>52</v>
      </c>
      <c r="D39" t="s">
        <v>53</v>
      </c>
    </row>
    <row r="40" spans="2:4">
      <c r="C40" t="s">
        <v>55</v>
      </c>
      <c r="D40" t="s">
        <v>56</v>
      </c>
    </row>
    <row r="41" spans="2:4">
      <c r="C41" t="s">
        <v>110</v>
      </c>
    </row>
    <row r="44" spans="2:4">
      <c r="B44" s="28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workbookViewId="0">
      <selection activeCell="S19" sqref="S19"/>
    </sheetView>
  </sheetViews>
  <sheetFormatPr defaultRowHeight="14.25"/>
  <sheetData>
    <row r="1" spans="2:2">
      <c r="B1" t="s">
        <v>124</v>
      </c>
    </row>
    <row r="24" spans="2:2">
      <c r="B24" t="s">
        <v>28</v>
      </c>
    </row>
    <row r="37" spans="2:14">
      <c r="B37" t="s">
        <v>99</v>
      </c>
    </row>
    <row r="39" spans="2:14">
      <c r="M39" t="s">
        <v>90</v>
      </c>
    </row>
    <row r="40" spans="2:14">
      <c r="N40" t="s">
        <v>77</v>
      </c>
    </row>
    <row r="51" spans="2:14">
      <c r="N51" t="s">
        <v>78</v>
      </c>
    </row>
    <row r="58" spans="2:14">
      <c r="B58" t="s">
        <v>98</v>
      </c>
    </row>
    <row r="59" spans="2:14">
      <c r="N59" t="s">
        <v>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4"/>
  <sheetViews>
    <sheetView workbookViewId="0">
      <selection activeCell="J2" sqref="J2"/>
    </sheetView>
  </sheetViews>
  <sheetFormatPr defaultRowHeight="14.25"/>
  <cols>
    <col min="2" max="2" width="45.75" customWidth="1"/>
  </cols>
  <sheetData>
    <row r="1" spans="2:9" ht="15.75" customHeight="1">
      <c r="B1" t="s">
        <v>122</v>
      </c>
    </row>
    <row r="2" spans="2:9">
      <c r="B2" t="s">
        <v>123</v>
      </c>
    </row>
    <row r="4" spans="2:9">
      <c r="B4" s="28" t="s">
        <v>14</v>
      </c>
      <c r="I4" s="28" t="s">
        <v>15</v>
      </c>
    </row>
    <row r="30" spans="2:2">
      <c r="B30" t="s">
        <v>22</v>
      </c>
    </row>
    <row r="31" spans="2:2">
      <c r="B31" t="s">
        <v>23</v>
      </c>
    </row>
    <row r="32" spans="2:2">
      <c r="B32" t="s">
        <v>24</v>
      </c>
    </row>
    <row r="36" spans="2:2">
      <c r="B36" s="28" t="s">
        <v>121</v>
      </c>
    </row>
    <row r="37" spans="2:2">
      <c r="B37" t="s">
        <v>29</v>
      </c>
    </row>
    <row r="38" spans="2:2">
      <c r="B38" s="11" t="s">
        <v>32</v>
      </c>
    </row>
    <row r="39" spans="2:2">
      <c r="B39" s="10"/>
    </row>
    <row r="94" spans="10:10">
      <c r="J94" s="31" t="s">
        <v>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M48" sqref="M48"/>
    </sheetView>
  </sheetViews>
  <sheetFormatPr defaultRowHeight="14.25"/>
  <cols>
    <col min="2" max="2" width="12.75" customWidth="1"/>
    <col min="13" max="13" width="11.125" customWidth="1"/>
    <col min="23" max="23" width="12.75" customWidth="1"/>
  </cols>
  <sheetData>
    <row r="1" spans="1:2">
      <c r="A1" t="s">
        <v>8</v>
      </c>
      <c r="B1" t="s">
        <v>9</v>
      </c>
    </row>
    <row r="3" spans="1:2">
      <c r="B3" s="27" t="s">
        <v>111</v>
      </c>
    </row>
    <row r="21" spans="2:23">
      <c r="B21" s="27" t="s">
        <v>95</v>
      </c>
    </row>
    <row r="22" spans="2:23">
      <c r="F22" t="s">
        <v>42</v>
      </c>
      <c r="G22" t="s">
        <v>94</v>
      </c>
      <c r="H22" t="s">
        <v>93</v>
      </c>
      <c r="J22" t="s">
        <v>85</v>
      </c>
      <c r="N22" t="s">
        <v>92</v>
      </c>
    </row>
    <row r="23" spans="2:23">
      <c r="D23" t="s">
        <v>80</v>
      </c>
      <c r="F23">
        <v>26.04</v>
      </c>
      <c r="G23">
        <v>1500</v>
      </c>
      <c r="H23">
        <v>900</v>
      </c>
      <c r="J23">
        <f>F23*(H23+G23)</f>
        <v>62496</v>
      </c>
      <c r="M23" t="s">
        <v>86</v>
      </c>
      <c r="N23">
        <v>1850.4</v>
      </c>
    </row>
    <row r="24" spans="2:23">
      <c r="D24" t="s">
        <v>81</v>
      </c>
      <c r="F24">
        <v>21.58</v>
      </c>
      <c r="G24">
        <v>1000</v>
      </c>
      <c r="H24">
        <v>350</v>
      </c>
      <c r="J24">
        <f t="shared" ref="J24:J27" si="0">F24*H24</f>
        <v>7552.9999999999991</v>
      </c>
      <c r="M24" t="s">
        <v>87</v>
      </c>
      <c r="N24">
        <v>3302.95</v>
      </c>
    </row>
    <row r="25" spans="2:23">
      <c r="D25" t="s">
        <v>82</v>
      </c>
      <c r="F25">
        <v>112.55</v>
      </c>
      <c r="G25">
        <v>45</v>
      </c>
      <c r="H25">
        <v>70</v>
      </c>
      <c r="J25">
        <f t="shared" si="0"/>
        <v>7878.5</v>
      </c>
      <c r="M25" t="s">
        <v>88</v>
      </c>
      <c r="N25">
        <v>2826.45</v>
      </c>
    </row>
    <row r="26" spans="2:23">
      <c r="D26" t="s">
        <v>84</v>
      </c>
      <c r="F26">
        <v>55.43</v>
      </c>
      <c r="G26">
        <v>200</v>
      </c>
      <c r="H26">
        <v>300</v>
      </c>
      <c r="J26">
        <f t="shared" si="0"/>
        <v>16629</v>
      </c>
      <c r="M26" t="s">
        <v>89</v>
      </c>
      <c r="N26">
        <v>1249.3599999999999</v>
      </c>
    </row>
    <row r="27" spans="2:23">
      <c r="D27" t="s">
        <v>83</v>
      </c>
      <c r="F27">
        <v>218.53</v>
      </c>
      <c r="G27">
        <v>30</v>
      </c>
      <c r="H27">
        <v>100</v>
      </c>
      <c r="J27">
        <f t="shared" si="0"/>
        <v>21853</v>
      </c>
      <c r="M27" t="s">
        <v>91</v>
      </c>
      <c r="N27">
        <v>839.29</v>
      </c>
    </row>
    <row r="28" spans="2:23">
      <c r="D28" t="s">
        <v>112</v>
      </c>
      <c r="J28">
        <f>SUM(J23:J27)</f>
        <v>116409.5</v>
      </c>
      <c r="M28" t="s">
        <v>112</v>
      </c>
      <c r="N28">
        <f>SUM(N23:N27)</f>
        <v>10068.450000000001</v>
      </c>
      <c r="P28" s="27" t="s">
        <v>119</v>
      </c>
      <c r="Q28" s="30">
        <f>(J28+N28)/10000</f>
        <v>12.647795</v>
      </c>
      <c r="R28" s="28" t="s">
        <v>120</v>
      </c>
      <c r="S28" s="28"/>
      <c r="T28" s="28"/>
      <c r="U28" s="28"/>
      <c r="V28" s="28"/>
      <c r="W28" s="28"/>
    </row>
    <row r="29" spans="2:23">
      <c r="O29" t="s">
        <v>118</v>
      </c>
      <c r="P29">
        <v>2015</v>
      </c>
      <c r="Q29" s="3">
        <v>0.14599999999999999</v>
      </c>
      <c r="R29" s="28" t="s">
        <v>113</v>
      </c>
      <c r="S29" s="28"/>
      <c r="T29" s="28"/>
      <c r="U29" s="28"/>
      <c r="V29" s="28"/>
      <c r="W29" s="28"/>
    </row>
    <row r="30" spans="2:23">
      <c r="P30">
        <v>2016</v>
      </c>
      <c r="Q30" s="29">
        <v>0.16</v>
      </c>
    </row>
    <row r="31" spans="2:23">
      <c r="B31" t="s">
        <v>96</v>
      </c>
      <c r="Q31" s="30">
        <f>Q28*Q30</f>
        <v>2.0236472000000001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workbookViewId="0">
      <selection activeCell="B8" sqref="B8"/>
    </sheetView>
  </sheetViews>
  <sheetFormatPr defaultRowHeight="14.25"/>
  <cols>
    <col min="11" max="11" width="61.125" customWidth="1"/>
  </cols>
  <sheetData>
    <row r="3" spans="2:11" ht="44.25" customHeight="1">
      <c r="K3" s="12" t="s">
        <v>114</v>
      </c>
    </row>
    <row r="8" spans="2:11">
      <c r="B8" t="s">
        <v>79</v>
      </c>
    </row>
    <row r="11" spans="2:11">
      <c r="B11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总结</vt:lpstr>
      <vt:lpstr>业务简介</vt:lpstr>
      <vt:lpstr>过往财务</vt:lpstr>
      <vt:lpstr>下游需求</vt:lpstr>
      <vt:lpstr>竞争要素</vt:lpstr>
      <vt:lpstr>产能</vt:lpstr>
      <vt:lpstr>订单</vt:lpstr>
      <vt:lpstr>量价</vt:lpstr>
      <vt:lpstr>场外因素</vt:lpstr>
      <vt:lpstr>需调研问题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2017-07-06T09:52:25Z</dcterms:modified>
</cp:coreProperties>
</file>