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G-K Visc. (Const Box)" sheetId="2" r:id="rId1"/>
    <sheet name="G-K Visc. (Const P)" sheetId="3" r:id="rId2"/>
    <sheet name="LE-BC Viscosity" sheetId="1" r:id="rId3"/>
  </sheets>
  <definedNames>
    <definedName name="solver_adj" localSheetId="0" hidden="1">'G-K Visc. (Const Box)'!$F$43</definedName>
    <definedName name="solver_adj" localSheetId="1" hidden="1">'G-K Visc. (Const P)'!$G$36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'G-K Visc. (Const Box)'!$F$43</definedName>
    <definedName name="solver_lhs2" localSheetId="0" hidden="1">'G-K Visc. (Const Box)'!$F$43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'G-K Visc. (Const Box)'!$F$42</definedName>
    <definedName name="solver_opt" localSheetId="1" hidden="1">'G-K Visc. (Const P)'!$G$35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27" i="3"/>
  <c r="H28" i="3"/>
  <c r="H29" i="3"/>
  <c r="H30" i="3"/>
  <c r="H31" i="3"/>
  <c r="H32" i="3"/>
  <c r="H25" i="3"/>
  <c r="G26" i="3"/>
  <c r="G27" i="3"/>
  <c r="G28" i="3"/>
  <c r="G29" i="3"/>
  <c r="G30" i="3"/>
  <c r="G31" i="3"/>
  <c r="G32" i="3"/>
  <c r="G25" i="3"/>
  <c r="F29" i="2"/>
  <c r="F30" i="2"/>
  <c r="F31" i="2"/>
  <c r="F32" i="2"/>
  <c r="F33" i="2"/>
  <c r="F34" i="2"/>
  <c r="F35" i="2"/>
  <c r="F36" i="2"/>
  <c r="F37" i="2"/>
  <c r="F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G35" i="3" l="1"/>
  <c r="F42" i="2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S15" i="2"/>
  <c r="T15" i="2"/>
  <c r="S16" i="2"/>
  <c r="T16" i="2"/>
  <c r="K15" i="2"/>
  <c r="M15" i="2"/>
  <c r="K16" i="2"/>
  <c r="M16" i="2"/>
  <c r="D16" i="2"/>
  <c r="D15" i="2"/>
  <c r="S11" i="2" l="1"/>
  <c r="T11" i="2"/>
  <c r="S12" i="2"/>
  <c r="T12" i="2"/>
  <c r="S13" i="2"/>
  <c r="T13" i="2"/>
  <c r="K11" i="2"/>
  <c r="M11" i="2"/>
  <c r="K12" i="2"/>
  <c r="M12" i="2"/>
  <c r="K13" i="2"/>
  <c r="M13" i="2"/>
  <c r="D13" i="2"/>
  <c r="D12" i="2"/>
  <c r="D11" i="2"/>
  <c r="T20" i="3"/>
  <c r="S20" i="3"/>
  <c r="M20" i="3"/>
  <c r="L20" i="3"/>
  <c r="T19" i="3"/>
  <c r="S19" i="3"/>
  <c r="M19" i="3"/>
  <c r="L19" i="3"/>
  <c r="T18" i="3"/>
  <c r="S18" i="3"/>
  <c r="M18" i="3"/>
  <c r="L18" i="3"/>
  <c r="T17" i="3"/>
  <c r="S17" i="3"/>
  <c r="M17" i="3"/>
  <c r="L17" i="3"/>
  <c r="T16" i="3"/>
  <c r="S16" i="3"/>
  <c r="M16" i="3"/>
  <c r="L16" i="3"/>
  <c r="T15" i="3"/>
  <c r="S15" i="3"/>
  <c r="M15" i="3"/>
  <c r="L15" i="3"/>
  <c r="T14" i="3"/>
  <c r="S14" i="3"/>
  <c r="M14" i="3"/>
  <c r="L14" i="3"/>
  <c r="T13" i="3"/>
  <c r="S13" i="3"/>
  <c r="M13" i="3"/>
  <c r="L13" i="3"/>
  <c r="T12" i="3"/>
  <c r="S12" i="3"/>
  <c r="M12" i="3"/>
  <c r="L12" i="3"/>
  <c r="T11" i="3"/>
  <c r="S11" i="3"/>
  <c r="M11" i="3"/>
  <c r="L11" i="3"/>
  <c r="T10" i="3"/>
  <c r="S10" i="3"/>
  <c r="M10" i="3"/>
  <c r="L10" i="3"/>
  <c r="T9" i="3"/>
  <c r="S9" i="3"/>
  <c r="M9" i="3"/>
  <c r="L9" i="3"/>
  <c r="T8" i="3"/>
  <c r="S8" i="3"/>
  <c r="M8" i="3"/>
  <c r="L8" i="3"/>
  <c r="T7" i="3"/>
  <c r="S7" i="3"/>
  <c r="M7" i="3"/>
  <c r="L7" i="3"/>
  <c r="T6" i="3"/>
  <c r="S6" i="3"/>
  <c r="M6" i="3"/>
  <c r="L6" i="3"/>
  <c r="T5" i="3"/>
  <c r="S5" i="3"/>
  <c r="M5" i="3"/>
  <c r="L5" i="3"/>
  <c r="T4" i="3"/>
  <c r="S4" i="3"/>
  <c r="M4" i="3"/>
  <c r="L4" i="3"/>
  <c r="T3" i="3"/>
  <c r="S3" i="3"/>
  <c r="M3" i="3"/>
  <c r="L3" i="3"/>
  <c r="T2" i="3"/>
  <c r="S2" i="3"/>
  <c r="M2" i="3"/>
  <c r="L2" i="3"/>
  <c r="T3" i="2"/>
  <c r="T4" i="2"/>
  <c r="T5" i="2"/>
  <c r="T6" i="2"/>
  <c r="T7" i="2"/>
  <c r="T8" i="2"/>
  <c r="T9" i="2"/>
  <c r="T10" i="2"/>
  <c r="T14" i="2"/>
  <c r="T17" i="2"/>
  <c r="T18" i="2"/>
  <c r="T19" i="2"/>
  <c r="T20" i="2"/>
  <c r="T2" i="2"/>
  <c r="S3" i="2"/>
  <c r="S4" i="2"/>
  <c r="S5" i="2"/>
  <c r="S6" i="2"/>
  <c r="S7" i="2"/>
  <c r="S8" i="2"/>
  <c r="S9" i="2"/>
  <c r="S10" i="2"/>
  <c r="S14" i="2"/>
  <c r="S17" i="2"/>
  <c r="S18" i="2"/>
  <c r="S19" i="2"/>
  <c r="S20" i="2"/>
  <c r="S2" i="2"/>
  <c r="B17" i="2"/>
  <c r="D2" i="2" l="1"/>
  <c r="M3" i="2"/>
  <c r="M4" i="2"/>
  <c r="M5" i="2"/>
  <c r="M6" i="2"/>
  <c r="M7" i="2"/>
  <c r="M8" i="2"/>
  <c r="M9" i="2"/>
  <c r="M10" i="2"/>
  <c r="M14" i="2"/>
  <c r="M17" i="2"/>
  <c r="M18" i="2"/>
  <c r="M19" i="2"/>
  <c r="M20" i="2"/>
  <c r="K3" i="2"/>
  <c r="K4" i="2"/>
  <c r="K5" i="2"/>
  <c r="K6" i="2"/>
  <c r="K7" i="2"/>
  <c r="K8" i="2"/>
  <c r="K9" i="2"/>
  <c r="K10" i="2"/>
  <c r="K14" i="2"/>
  <c r="K17" i="2"/>
  <c r="K18" i="2"/>
  <c r="K19" i="2"/>
  <c r="K20" i="2"/>
  <c r="D10" i="2"/>
  <c r="M2" i="2"/>
  <c r="K2" i="2"/>
  <c r="E3" i="1" l="1"/>
  <c r="D20" i="2"/>
  <c r="D19" i="2"/>
  <c r="D18" i="2"/>
  <c r="D17" i="2"/>
  <c r="D14" i="2"/>
  <c r="D9" i="2"/>
  <c r="D8" i="2"/>
  <c r="D7" i="2"/>
  <c r="D6" i="2"/>
  <c r="D5" i="2"/>
  <c r="D4" i="2"/>
  <c r="D3" i="2"/>
  <c r="E22" i="1" l="1"/>
  <c r="E21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<sst xmlns="http://schemas.openxmlformats.org/spreadsheetml/2006/main" count="105" uniqueCount="45">
  <si>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</si>
  <si>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</si>
  <si>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</si>
  <si>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</si>
  <si>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</si>
  <si>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</si>
  <si>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</si>
  <si>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</si>
  <si>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</si>
  <si>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</si>
  <si>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</si>
  <si>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</si>
  <si>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</si>
  <si>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</si>
  <si>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</si>
  <si>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</si>
  <si>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Viscosity</t>
  </si>
  <si>
    <t>Error</t>
  </si>
  <si>
    <t>Temp</t>
  </si>
  <si>
    <t>Varied</t>
  </si>
  <si>
    <t>phi</t>
  </si>
  <si>
    <t xml:space="preserve">
10 rounds
100 time each</t>
  </si>
  <si>
    <t>STABILISATION</t>
  </si>
  <si>
    <t>25 rounds
40 time each</t>
  </si>
  <si>
    <t>V1</t>
  </si>
  <si>
    <t>V2</t>
  </si>
  <si>
    <t>V3</t>
  </si>
  <si>
    <t>V4</t>
  </si>
  <si>
    <t>V5</t>
  </si>
  <si>
    <t>Stdev</t>
  </si>
  <si>
    <t>rho</t>
  </si>
  <si>
    <t>P1</t>
  </si>
  <si>
    <t>P2</t>
  </si>
  <si>
    <t>P3</t>
  </si>
  <si>
    <t>P4</t>
  </si>
  <si>
    <t>P5</t>
  </si>
  <si>
    <t>P_avg</t>
  </si>
  <si>
    <t>Visc_avg</t>
  </si>
  <si>
    <t>CELL SIZE MIGHT BE TOO SMALL</t>
  </si>
  <si>
    <t>N_WATER</t>
  </si>
  <si>
    <t>V_norm</t>
  </si>
  <si>
    <t>max</t>
  </si>
  <si>
    <t>Formula Fit</t>
  </si>
  <si>
    <t>err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</si>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</sst>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Box)'!$K$1</c:f>
              <c:strCache>
                <c:ptCount val="1"/>
                <c:pt idx="0">
                  <c:v>Visc_avg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'G-K Visc. (Const Box)'!$M$2:$M$23</c:f>
                <c:numCache>
                  <c:formatCode>General</c:formatCode>
                  <c:ptCount val="22"/>
                  <c:pt idx="0">
                    <c:v>6.3347944718041158E-2</c:v>
                  </c:pt>
                  <c:pt idx="1">
                    <c:v>0.67846255617633866</c:v>
                  </c:pt>
                  <c:pt idx="2">
                    <c:v>0.38708099440986921</c:v>
                  </c:pt>
                  <c:pt idx="3">
                    <c:v>0.57030990329819808</c:v>
                  </c:pt>
                  <c:pt idx="4">
                    <c:v>0.60025941101535474</c:v>
                  </c:pt>
                  <c:pt idx="5">
                    <c:v>0.40538431765424998</c:v>
                  </c:pt>
                  <c:pt idx="6">
                    <c:v>3.7746844903978398</c:v>
                  </c:pt>
                  <c:pt idx="7">
                    <c:v>0</c:v>
                  </c:pt>
                  <c:pt idx="8">
                    <c:v>7.5281557773600909</c:v>
                  </c:pt>
                  <c:pt idx="9">
                    <c:v>0</c:v>
                  </c:pt>
                  <c:pt idx="10">
                    <c:v>8.1336018166154371</c:v>
                  </c:pt>
                  <c:pt idx="11">
                    <c:v>0</c:v>
                  </c:pt>
                  <c:pt idx="12">
                    <c:v>2.5561768718537374</c:v>
                  </c:pt>
                  <c:pt idx="13">
                    <c:v>114.18898410860859</c:v>
                  </c:pt>
                  <c:pt idx="14">
                    <c:v>38.255785009737423</c:v>
                  </c:pt>
                  <c:pt idx="15">
                    <c:v>702.13730543904649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'G-K Visc. (Const Box)'!$M$2:$M$23</c:f>
                <c:numCache>
                  <c:formatCode>General</c:formatCode>
                  <c:ptCount val="22"/>
                  <c:pt idx="0">
                    <c:v>6.3347944718041158E-2</c:v>
                  </c:pt>
                  <c:pt idx="1">
                    <c:v>0.67846255617633866</c:v>
                  </c:pt>
                  <c:pt idx="2">
                    <c:v>0.38708099440986921</c:v>
                  </c:pt>
                  <c:pt idx="3">
                    <c:v>0.57030990329819808</c:v>
                  </c:pt>
                  <c:pt idx="4">
                    <c:v>0.60025941101535474</c:v>
                  </c:pt>
                  <c:pt idx="5">
                    <c:v>0.40538431765424998</c:v>
                  </c:pt>
                  <c:pt idx="6">
                    <c:v>3.7746844903978398</c:v>
                  </c:pt>
                  <c:pt idx="7">
                    <c:v>0</c:v>
                  </c:pt>
                  <c:pt idx="8">
                    <c:v>7.5281557773600909</c:v>
                  </c:pt>
                  <c:pt idx="9">
                    <c:v>0</c:v>
                  </c:pt>
                  <c:pt idx="10">
                    <c:v>8.1336018166154371</c:v>
                  </c:pt>
                  <c:pt idx="11">
                    <c:v>0</c:v>
                  </c:pt>
                  <c:pt idx="12">
                    <c:v>2.5561768718537374</c:v>
                  </c:pt>
                  <c:pt idx="13">
                    <c:v>114.18898410860859</c:v>
                  </c:pt>
                  <c:pt idx="14">
                    <c:v>38.255785009737423</c:v>
                  </c:pt>
                  <c:pt idx="15">
                    <c:v>702.13730543904649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'G-K Visc. (Const Box)'!$D$2:$D$13</c:f>
              <c:numCache>
                <c:formatCode>General</c:formatCode>
                <c:ptCount val="12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</c:numCache>
            </c:numRef>
          </c:xVal>
          <c:yVal>
            <c:numRef>
              <c:f>'G-K Visc. (Const Box)'!$K$2:$K$13</c:f>
              <c:numCache>
                <c:formatCode>General</c:formatCode>
                <c:ptCount val="12"/>
                <c:pt idx="0">
                  <c:v>1.07924</c:v>
                </c:pt>
                <c:pt idx="1">
                  <c:v>3.6005533333333335</c:v>
                </c:pt>
                <c:pt idx="2">
                  <c:v>7.1158433333333333</c:v>
                </c:pt>
                <c:pt idx="3">
                  <c:v>10.328900000000001</c:v>
                </c:pt>
                <c:pt idx="4">
                  <c:v>14.1889425</c:v>
                </c:pt>
                <c:pt idx="5">
                  <c:v>21.35295</c:v>
                </c:pt>
                <c:pt idx="6">
                  <c:v>28.365654999999997</c:v>
                </c:pt>
                <c:pt idx="7">
                  <c:v>0</c:v>
                </c:pt>
                <c:pt idx="8">
                  <c:v>47.092879999999994</c:v>
                </c:pt>
                <c:pt idx="9">
                  <c:v>0</c:v>
                </c:pt>
                <c:pt idx="10">
                  <c:v>66.535905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8-436D-85B1-7E803C63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Box)'!$S$1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'G-K Visc. (Const Box)'!$T$2:$T$10</c:f>
                <c:numCache>
                  <c:formatCode>General</c:formatCode>
                  <c:ptCount val="9"/>
                  <c:pt idx="0">
                    <c:v>3.5118845842842555E-2</c:v>
                  </c:pt>
                  <c:pt idx="1">
                    <c:v>2.0816659994664012E-2</c:v>
                  </c:pt>
                  <c:pt idx="2">
                    <c:v>2.0816659994664012E-2</c:v>
                  </c:pt>
                  <c:pt idx="3">
                    <c:v>1.4142135623728137E-2</c:v>
                  </c:pt>
                  <c:pt idx="4">
                    <c:v>2.1213203435597228E-2</c:v>
                  </c:pt>
                  <c:pt idx="5">
                    <c:v>4.9497474683053502E-2</c:v>
                  </c:pt>
                  <c:pt idx="6">
                    <c:v>2.8284271247461298E-2</c:v>
                  </c:pt>
                  <c:pt idx="7">
                    <c:v>0</c:v>
                  </c:pt>
                  <c:pt idx="8">
                    <c:v>4.9497474683053502E-2</c:v>
                  </c:pt>
                </c:numCache>
              </c:numRef>
            </c:plus>
            <c:minus>
              <c:numRef>
                <c:f>'G-K Visc. (Const Box)'!$T$2:$T$10</c:f>
                <c:numCache>
                  <c:formatCode>General</c:formatCode>
                  <c:ptCount val="9"/>
                  <c:pt idx="0">
                    <c:v>3.5118845842842555E-2</c:v>
                  </c:pt>
                  <c:pt idx="1">
                    <c:v>2.0816659994664012E-2</c:v>
                  </c:pt>
                  <c:pt idx="2">
                    <c:v>2.0816659994664012E-2</c:v>
                  </c:pt>
                  <c:pt idx="3">
                    <c:v>1.4142135623728137E-2</c:v>
                  </c:pt>
                  <c:pt idx="4">
                    <c:v>2.1213203435597228E-2</c:v>
                  </c:pt>
                  <c:pt idx="5">
                    <c:v>4.9497474683053502E-2</c:v>
                  </c:pt>
                  <c:pt idx="6">
                    <c:v>2.8284271247461298E-2</c:v>
                  </c:pt>
                  <c:pt idx="7">
                    <c:v>0</c:v>
                  </c:pt>
                  <c:pt idx="8">
                    <c:v>4.9497474683053502E-2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'G-K Visc. (Const Box)'!$D$2:$D$13</c:f>
              <c:numCache>
                <c:formatCode>General</c:formatCode>
                <c:ptCount val="12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</c:numCache>
            </c:numRef>
          </c:xVal>
          <c:yVal>
            <c:numRef>
              <c:f>'G-K Visc. (Const Box)'!$S$2:$S$13</c:f>
              <c:numCache>
                <c:formatCode>General</c:formatCode>
                <c:ptCount val="12"/>
                <c:pt idx="0">
                  <c:v>42.366666666666667</c:v>
                </c:pt>
                <c:pt idx="1">
                  <c:v>44.676666666666669</c:v>
                </c:pt>
                <c:pt idx="2">
                  <c:v>47.176666666666669</c:v>
                </c:pt>
                <c:pt idx="3">
                  <c:v>49.89</c:v>
                </c:pt>
                <c:pt idx="4">
                  <c:v>52.774999999999999</c:v>
                </c:pt>
                <c:pt idx="5">
                  <c:v>55.875</c:v>
                </c:pt>
                <c:pt idx="6">
                  <c:v>59.239999999999995</c:v>
                </c:pt>
                <c:pt idx="7">
                  <c:v>0</c:v>
                </c:pt>
                <c:pt idx="8">
                  <c:v>66.924999999999997</c:v>
                </c:pt>
                <c:pt idx="9">
                  <c:v>0</c:v>
                </c:pt>
                <c:pt idx="10">
                  <c:v>75.784999999999997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4-4313-96CB-0DE8692A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Box)'!$L$1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'G-K Visc. (Const Box)'!$D$28:$D$37</c:f>
              <c:numCache>
                <c:formatCode>General</c:formatCode>
                <c:ptCount val="1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0.52359877559829882</c:v>
                </c:pt>
                <c:pt idx="8">
                  <c:v>0.65449846949787349</c:v>
                </c:pt>
                <c:pt idx="9">
                  <c:v>0.78539816339744839</c:v>
                </c:pt>
              </c:numCache>
            </c:numRef>
          </c:xVal>
          <c:yVal>
            <c:numRef>
              <c:f>'G-K Visc. (Const Box)'!$E$28:$E$37</c:f>
              <c:numCache>
                <c:formatCode>General</c:formatCode>
                <c:ptCount val="10"/>
                <c:pt idx="0">
                  <c:v>1</c:v>
                </c:pt>
                <c:pt idx="1">
                  <c:v>3.3361933706435396</c:v>
                </c:pt>
                <c:pt idx="2">
                  <c:v>6.5933836156307528</c:v>
                </c:pt>
                <c:pt idx="3">
                  <c:v>9.5705311144879737</c:v>
                </c:pt>
                <c:pt idx="4">
                  <c:v>13.147161428412586</c:v>
                </c:pt>
                <c:pt idx="5">
                  <c:v>19.785172899447758</c:v>
                </c:pt>
                <c:pt idx="6">
                  <c:v>26.282990808346611</c:v>
                </c:pt>
                <c:pt idx="7">
                  <c:v>43.635224787813641</c:v>
                </c:pt>
                <c:pt idx="8">
                  <c:v>61.650703272673361</c:v>
                </c:pt>
                <c:pt idx="9">
                  <c:v>93.632806419332113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9E0-88D2-02FCE83F5CD9}"/>
            </c:ext>
          </c:extLst>
        </c:ser>
        <c:ser>
          <c:idx val="1"/>
          <c:order val="1"/>
          <c:tx>
            <c:strRef>
              <c:f>'G-K Visc. (Const Box)'!$F$27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'G-K Visc. (Const Box)'!$D$28:$D$37</c:f>
              <c:numCache>
                <c:formatCode>General</c:formatCode>
                <c:ptCount val="1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0.52359877559829882</c:v>
                </c:pt>
                <c:pt idx="8">
                  <c:v>0.65449846949787349</c:v>
                </c:pt>
                <c:pt idx="9">
                  <c:v>0.78539816339744839</c:v>
                </c:pt>
              </c:numCache>
            </c:numRef>
          </c:xVal>
          <c:yVal>
            <c:numRef>
              <c:f>'G-K Visc. (Const Box)'!$F$28:$F$37</c:f>
              <c:numCache>
                <c:formatCode>General</c:formatCode>
                <c:ptCount val="10"/>
                <c:pt idx="0">
                  <c:v>1</c:v>
                </c:pt>
                <c:pt idx="1">
                  <c:v>1.1363418249062553</c:v>
                </c:pt>
                <c:pt idx="2">
                  <c:v>1.312769789950718</c:v>
                </c:pt>
                <c:pt idx="3">
                  <c:v>1.5460611559050583</c:v>
                </c:pt>
                <c:pt idx="4">
                  <c:v>1.8626412609798069</c:v>
                </c:pt>
                <c:pt idx="5">
                  <c:v>2.3060386120573275</c:v>
                </c:pt>
                <c:pt idx="6">
                  <c:v>2.9520043196620556</c:v>
                </c:pt>
                <c:pt idx="7">
                  <c:v>5.5635030754516626</c:v>
                </c:pt>
                <c:pt idx="8">
                  <c:v>14.513012632860613</c:v>
                </c:pt>
                <c:pt idx="9">
                  <c:v>96.423812938043127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1-49E0-88D2-02FCE83F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P)'!$L$1</c:f>
              <c:strCache>
                <c:ptCount val="1"/>
                <c:pt idx="0">
                  <c:v>Visc_avg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'G-K Visc. (Const P)'!$M$2:$M$23</c:f>
                <c:numCache>
                  <c:formatCode>General</c:formatCode>
                  <c:ptCount val="22"/>
                  <c:pt idx="0">
                    <c:v>6.3347944718041158E-2</c:v>
                  </c:pt>
                  <c:pt idx="1">
                    <c:v>0.26888389173272048</c:v>
                  </c:pt>
                  <c:pt idx="2">
                    <c:v>0</c:v>
                  </c:pt>
                  <c:pt idx="3">
                    <c:v>0.79915794196141243</c:v>
                  </c:pt>
                  <c:pt idx="4">
                    <c:v>0</c:v>
                  </c:pt>
                  <c:pt idx="5">
                    <c:v>3.4276011268524402</c:v>
                  </c:pt>
                  <c:pt idx="6">
                    <c:v>0</c:v>
                  </c:pt>
                  <c:pt idx="7">
                    <c:v>6.0381615812472127</c:v>
                  </c:pt>
                  <c:pt idx="8">
                    <c:v>0</c:v>
                  </c:pt>
                  <c:pt idx="9">
                    <c:v>0.91573156590782667</c:v>
                  </c:pt>
                  <c:pt idx="10">
                    <c:v>0</c:v>
                  </c:pt>
                  <c:pt idx="11">
                    <c:v>31.475571430177393</c:v>
                  </c:pt>
                  <c:pt idx="12">
                    <c:v>0</c:v>
                  </c:pt>
                  <c:pt idx="13">
                    <c:v>41.195761110876461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'G-K Visc. (Const P)'!$M$2:$M$23</c:f>
                <c:numCache>
                  <c:formatCode>General</c:formatCode>
                  <c:ptCount val="22"/>
                  <c:pt idx="0">
                    <c:v>6.3347944718041158E-2</c:v>
                  </c:pt>
                  <c:pt idx="1">
                    <c:v>0.26888389173272048</c:v>
                  </c:pt>
                  <c:pt idx="2">
                    <c:v>0</c:v>
                  </c:pt>
                  <c:pt idx="3">
                    <c:v>0.79915794196141243</c:v>
                  </c:pt>
                  <c:pt idx="4">
                    <c:v>0</c:v>
                  </c:pt>
                  <c:pt idx="5">
                    <c:v>3.4276011268524402</c:v>
                  </c:pt>
                  <c:pt idx="6">
                    <c:v>0</c:v>
                  </c:pt>
                  <c:pt idx="7">
                    <c:v>6.0381615812472127</c:v>
                  </c:pt>
                  <c:pt idx="8">
                    <c:v>0</c:v>
                  </c:pt>
                  <c:pt idx="9">
                    <c:v>0.91573156590782667</c:v>
                  </c:pt>
                  <c:pt idx="10">
                    <c:v>0</c:v>
                  </c:pt>
                  <c:pt idx="11">
                    <c:v>31.475571430177393</c:v>
                  </c:pt>
                  <c:pt idx="12">
                    <c:v>0</c:v>
                  </c:pt>
                  <c:pt idx="13">
                    <c:v>41.195761110876461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'G-K Visc. (Const P)'!$E$2:$E$17</c:f>
              <c:numCache>
                <c:formatCode>General</c:formatCode>
                <c:ptCount val="16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</c:numCache>
            </c:numRef>
          </c:xVal>
          <c:yVal>
            <c:numRef>
              <c:f>'G-K Visc. (Const P)'!$L$2:$L$17</c:f>
              <c:numCache>
                <c:formatCode>General</c:formatCode>
                <c:ptCount val="16"/>
                <c:pt idx="0">
                  <c:v>1.07924</c:v>
                </c:pt>
                <c:pt idx="1">
                  <c:v>3.4168266666666667</c:v>
                </c:pt>
                <c:pt idx="2">
                  <c:v>0</c:v>
                </c:pt>
                <c:pt idx="3">
                  <c:v>7.5239600000000006</c:v>
                </c:pt>
                <c:pt idx="4">
                  <c:v>0</c:v>
                </c:pt>
                <c:pt idx="5">
                  <c:v>15.8432</c:v>
                </c:pt>
                <c:pt idx="6">
                  <c:v>0</c:v>
                </c:pt>
                <c:pt idx="7">
                  <c:v>19.134295000000002</c:v>
                </c:pt>
                <c:pt idx="8">
                  <c:v>0</c:v>
                </c:pt>
                <c:pt idx="9">
                  <c:v>26.35182</c:v>
                </c:pt>
                <c:pt idx="10">
                  <c:v>0</c:v>
                </c:pt>
                <c:pt idx="11">
                  <c:v>54.187280000000001</c:v>
                </c:pt>
                <c:pt idx="12">
                  <c:v>0</c:v>
                </c:pt>
                <c:pt idx="13">
                  <c:v>84.17737000000001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4-4AAA-8761-5FE267E3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P)'!$S$1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'G-K Visc. (Const P)'!$T$2:$T$17</c:f>
                <c:numCache>
                  <c:formatCode>General</c:formatCode>
                  <c:ptCount val="16"/>
                  <c:pt idx="0">
                    <c:v>3.5118845842842555E-2</c:v>
                  </c:pt>
                  <c:pt idx="1">
                    <c:v>1.1547005383790217E-2</c:v>
                  </c:pt>
                  <c:pt idx="2">
                    <c:v>0</c:v>
                  </c:pt>
                  <c:pt idx="3">
                    <c:v>3.5355339059325371E-2</c:v>
                  </c:pt>
                  <c:pt idx="4">
                    <c:v>0</c:v>
                  </c:pt>
                  <c:pt idx="5">
                    <c:v>1.4142135623733162E-2</c:v>
                  </c:pt>
                  <c:pt idx="6">
                    <c:v>0</c:v>
                  </c:pt>
                  <c:pt idx="7">
                    <c:v>2.1213203435597228E-2</c:v>
                  </c:pt>
                  <c:pt idx="8">
                    <c:v>0</c:v>
                  </c:pt>
                  <c:pt idx="9">
                    <c:v>4.2426406871194457E-2</c:v>
                  </c:pt>
                  <c:pt idx="10">
                    <c:v>0</c:v>
                  </c:pt>
                  <c:pt idx="11">
                    <c:v>0.24748737341529264</c:v>
                  </c:pt>
                  <c:pt idx="12">
                    <c:v>0</c:v>
                  </c:pt>
                  <c:pt idx="13">
                    <c:v>8.8881944173152996E-2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'G-K Visc. (Const P)'!$T$2:$T$17</c:f>
                <c:numCache>
                  <c:formatCode>General</c:formatCode>
                  <c:ptCount val="16"/>
                  <c:pt idx="0">
                    <c:v>3.5118845842842555E-2</c:v>
                  </c:pt>
                  <c:pt idx="1">
                    <c:v>1.1547005383790217E-2</c:v>
                  </c:pt>
                  <c:pt idx="2">
                    <c:v>0</c:v>
                  </c:pt>
                  <c:pt idx="3">
                    <c:v>3.5355339059325371E-2</c:v>
                  </c:pt>
                  <c:pt idx="4">
                    <c:v>0</c:v>
                  </c:pt>
                  <c:pt idx="5">
                    <c:v>1.4142135623733162E-2</c:v>
                  </c:pt>
                  <c:pt idx="6">
                    <c:v>0</c:v>
                  </c:pt>
                  <c:pt idx="7">
                    <c:v>2.1213203435597228E-2</c:v>
                  </c:pt>
                  <c:pt idx="8">
                    <c:v>0</c:v>
                  </c:pt>
                  <c:pt idx="9">
                    <c:v>4.2426406871194457E-2</c:v>
                  </c:pt>
                  <c:pt idx="10">
                    <c:v>0</c:v>
                  </c:pt>
                  <c:pt idx="11">
                    <c:v>0.24748737341529264</c:v>
                  </c:pt>
                  <c:pt idx="12">
                    <c:v>0</c:v>
                  </c:pt>
                  <c:pt idx="13">
                    <c:v>8.8881944173152996E-2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'G-K Visc. (Const P)'!$E$2:$E$17</c:f>
              <c:numCache>
                <c:formatCode>General</c:formatCode>
                <c:ptCount val="16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</c:numCache>
            </c:numRef>
          </c:xVal>
          <c:yVal>
            <c:numRef>
              <c:f>'G-K Visc. (Const P)'!$S$2:$S$17</c:f>
              <c:numCache>
                <c:formatCode>General</c:formatCode>
                <c:ptCount val="16"/>
                <c:pt idx="0">
                  <c:v>42.366666666666667</c:v>
                </c:pt>
                <c:pt idx="1">
                  <c:v>42.473333333333329</c:v>
                </c:pt>
                <c:pt idx="2">
                  <c:v>0</c:v>
                </c:pt>
                <c:pt idx="3">
                  <c:v>42.664999999999999</c:v>
                </c:pt>
                <c:pt idx="4">
                  <c:v>0</c:v>
                </c:pt>
                <c:pt idx="5">
                  <c:v>42.95</c:v>
                </c:pt>
                <c:pt idx="6">
                  <c:v>0</c:v>
                </c:pt>
                <c:pt idx="7">
                  <c:v>42.335000000000001</c:v>
                </c:pt>
                <c:pt idx="8">
                  <c:v>0</c:v>
                </c:pt>
                <c:pt idx="9">
                  <c:v>42.24</c:v>
                </c:pt>
                <c:pt idx="10">
                  <c:v>0</c:v>
                </c:pt>
                <c:pt idx="11">
                  <c:v>42.715000000000003</c:v>
                </c:pt>
                <c:pt idx="12">
                  <c:v>0</c:v>
                </c:pt>
                <c:pt idx="13">
                  <c:v>42.66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4521-B6B8-AAAE46FB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  <c:max val="43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P)'!$G$24</c:f>
              <c:strCache>
                <c:ptCount val="1"/>
                <c:pt idx="0">
                  <c:v>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'G-K Visc. (Const P)'!$E$25:$E$32</c:f>
              <c:numCache>
                <c:formatCode>General</c:formatCode>
                <c:ptCount val="8"/>
                <c:pt idx="0">
                  <c:v>0</c:v>
                </c:pt>
                <c:pt idx="1">
                  <c:v>6.5449846949787352E-2</c:v>
                </c:pt>
                <c:pt idx="2">
                  <c:v>0.1963495408493621</c:v>
                </c:pt>
                <c:pt idx="3">
                  <c:v>0.32724923474893675</c:v>
                </c:pt>
                <c:pt idx="4">
                  <c:v>0.45814892864851153</c:v>
                </c:pt>
                <c:pt idx="5">
                  <c:v>0.58904862254808621</c:v>
                </c:pt>
                <c:pt idx="6">
                  <c:v>0.71994831644766089</c:v>
                </c:pt>
                <c:pt idx="7">
                  <c:v>0.85084801034723567</c:v>
                </c:pt>
              </c:numCache>
            </c:numRef>
          </c:xVal>
          <c:yVal>
            <c:numRef>
              <c:f>'G-K Visc. (Const P)'!$G$25:$G$32</c:f>
              <c:numCache>
                <c:formatCode>General</c:formatCode>
                <c:ptCount val="8"/>
                <c:pt idx="0">
                  <c:v>1</c:v>
                </c:pt>
                <c:pt idx="1">
                  <c:v>3.1659562902289267</c:v>
                </c:pt>
                <c:pt idx="2">
                  <c:v>6.9715355249990738</c:v>
                </c:pt>
                <c:pt idx="3">
                  <c:v>14.67995997183203</c:v>
                </c:pt>
                <c:pt idx="4">
                  <c:v>17.729416070568181</c:v>
                </c:pt>
                <c:pt idx="5">
                  <c:v>24.417015677699123</c:v>
                </c:pt>
                <c:pt idx="6">
                  <c:v>50.208739483340132</c:v>
                </c:pt>
                <c:pt idx="7">
                  <c:v>77.996895963826404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F-4DDE-A7A0-9DB63310E649}"/>
            </c:ext>
          </c:extLst>
        </c:ser>
        <c:ser>
          <c:idx val="1"/>
          <c:order val="1"/>
          <c:tx>
            <c:strRef>
              <c:f>'G-K Visc. (Const P)'!$H$24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'G-K Visc. (Const P)'!$E$25:$E$32</c:f>
              <c:numCache>
                <c:formatCode>General</c:formatCode>
                <c:ptCount val="8"/>
                <c:pt idx="0">
                  <c:v>0</c:v>
                </c:pt>
                <c:pt idx="1">
                  <c:v>6.5449846949787352E-2</c:v>
                </c:pt>
                <c:pt idx="2">
                  <c:v>0.1963495408493621</c:v>
                </c:pt>
                <c:pt idx="3">
                  <c:v>0.32724923474893675</c:v>
                </c:pt>
                <c:pt idx="4">
                  <c:v>0.45814892864851153</c:v>
                </c:pt>
                <c:pt idx="5">
                  <c:v>0.58904862254808621</c:v>
                </c:pt>
                <c:pt idx="6">
                  <c:v>0.71994831644766089</c:v>
                </c:pt>
                <c:pt idx="7">
                  <c:v>0.85084801034723567</c:v>
                </c:pt>
              </c:numCache>
            </c:numRef>
          </c:xVal>
          <c:yVal>
            <c:numRef>
              <c:f>'G-K Visc. (Const P)'!$H$25:$H$32</c:f>
              <c:numCache>
                <c:formatCode>General</c:formatCode>
                <c:ptCount val="8"/>
                <c:pt idx="0">
                  <c:v>1</c:v>
                </c:pt>
                <c:pt idx="1">
                  <c:v>1.123222149183837</c:v>
                </c:pt>
                <c:pt idx="2">
                  <c:v>1.4791471813150772</c:v>
                </c:pt>
                <c:pt idx="3">
                  <c:v>2.0958747855634812</c:v>
                </c:pt>
                <c:pt idx="4">
                  <c:v>3.2930219278512332</c:v>
                </c:pt>
                <c:pt idx="5">
                  <c:v>6.0713647510099822</c:v>
                </c:pt>
                <c:pt idx="6">
                  <c:v>15.003344699935223</c:v>
                </c:pt>
                <c:pt idx="7">
                  <c:v>80.769302178400466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F-4DDE-A7A0-9DB63310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70664"/>
        <c:axId val="506863776"/>
      </c:scatterChart>
      <c:valAx>
        <c:axId val="50687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63776"/>
        <c:crosses val="autoZero"/>
        <c:crossBetween val="midCat"/>
      </c:valAx>
      <c:valAx>
        <c:axId val="5068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'LE-BC Viscosity'!$G$1</c:f>
              <c:strCache>
                <c:ptCount val="1"/>
                <c:pt idx="0">
                  <c:v>Viscosity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'LE-BC Viscosity'!$H$2:$H$21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plus>
            <c:minus>
              <c:numRef>
                <c:f>'LE-BC Viscosity'!$H$2:$H$21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'LE-BC Viscosity'!$F$2:$F$21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'LE-BC Viscosity'!$G$2:$G$21</c:f>
              <c:numCache>
                <c:formatCode>General</c:formatCode>
                <c:ptCount val="20"/>
                <c:pt idx="0">
                  <c:v>1.8160000000000001</c:v>
                </c:pt>
                <c:pt idx="1">
                  <c:v>-7.2649999999999998E-3</c:v>
                </c:pt>
                <c:pt idx="2">
                  <c:v>2.504</c:v>
                </c:pt>
                <c:pt idx="3">
                  <c:v>2.62</c:v>
                </c:pt>
                <c:pt idx="4">
                  <c:v>0.92679999999999996</c:v>
                </c:pt>
                <c:pt idx="5">
                  <c:v>0.95499999999999996</c:v>
                </c:pt>
                <c:pt idx="6">
                  <c:v>0.42859999999999998</c:v>
                </c:pt>
                <c:pt idx="7">
                  <c:v>0.1835</c:v>
                </c:pt>
                <c:pt idx="8">
                  <c:v>0.93189999999999995</c:v>
                </c:pt>
                <c:pt idx="9">
                  <c:v>8.2249999999999997E-3</c:v>
                </c:pt>
                <c:pt idx="10">
                  <c:v>1.75</c:v>
                </c:pt>
                <c:pt idx="11">
                  <c:v>0.52290000000000003</c:v>
                </c:pt>
                <c:pt idx="12">
                  <c:v>-0.40339999999999998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F-41A1-8E92-2601F117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'LE-BC Viscosity'!$I$1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'LE-BC Viscosity'!$J$2:$J$21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plus>
            <c:minus>
              <c:numRef>
                <c:f>'LE-BC Viscosity'!$J$2:$J$21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'LE-BC Viscosity'!$F$2:$F$21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'LE-BC Viscosity'!$I$2:$I$21</c:f>
              <c:numCache>
                <c:formatCode>General</c:formatCode>
                <c:ptCount val="20"/>
                <c:pt idx="0">
                  <c:v>0.99797000000000002</c:v>
                </c:pt>
                <c:pt idx="1">
                  <c:v>1.0143</c:v>
                </c:pt>
                <c:pt idx="2">
                  <c:v>1.0101</c:v>
                </c:pt>
                <c:pt idx="3">
                  <c:v>1.0137</c:v>
                </c:pt>
                <c:pt idx="4">
                  <c:v>0.99724999999999997</c:v>
                </c:pt>
                <c:pt idx="5">
                  <c:v>1.0163</c:v>
                </c:pt>
                <c:pt idx="6">
                  <c:v>1.0119</c:v>
                </c:pt>
                <c:pt idx="7">
                  <c:v>1.0137</c:v>
                </c:pt>
                <c:pt idx="8">
                  <c:v>1.0085999999999999</c:v>
                </c:pt>
                <c:pt idx="9">
                  <c:v>1.0051000000000001</c:v>
                </c:pt>
                <c:pt idx="10">
                  <c:v>1.0085</c:v>
                </c:pt>
                <c:pt idx="11">
                  <c:v>0.99909000000000003</c:v>
                </c:pt>
                <c:pt idx="12">
                  <c:v>1.0086999999999999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73B-9F06-9729E298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29</xdr:row>
      <xdr:rowOff>187778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27</xdr:row>
      <xdr:rowOff>43543</xdr:rowOff>
    </xdr:from>
    <xdr:to>
      <xdr:col>16</xdr:col>
      <xdr:colOff>81643</xdr:colOff>
      <xdr:row>41</xdr:row>
      <xdr:rowOff>119743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29</xdr:row>
      <xdr:rowOff>187778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22</xdr:row>
      <xdr:rowOff>166006</xdr:rowOff>
    </xdr:from>
    <xdr:to>
      <xdr:col>16</xdr:col>
      <xdr:colOff>163285</xdr:colOff>
      <xdr:row>37</xdr:row>
      <xdr:rowOff>51706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14</xdr:row>
      <xdr:rowOff>142875</xdr:rowOff>
    </xdr:from>
    <xdr:to>
      <xdr:col>21</xdr:col>
      <xdr:colOff>581025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zoomScale="70" zoomScaleNormal="70" workbookViewId="0">
      <selection activeCell="I6" sqref="I6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0</v>
      </c>
      <c r="B1">
        <v>4000</v>
      </c>
      <c r="D1" t="s">
        <v>20</v>
      </c>
      <c r="E1" t="s">
        <v>15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37</v>
      </c>
      <c r="L1" t="s">
        <v>40</v>
      </c>
      <c r="M1" t="s">
        <v>29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29</v>
      </c>
    </row>
    <row r="2" spans="1:20" ht="15" customHeight="1" x14ac:dyDescent="0.25">
      <c r="A2" t="s">
        <v>1</v>
      </c>
      <c r="B2" s="1" t="s">
        <v>19</v>
      </c>
      <c r="D2">
        <f>4/3*PI()*2.5^3*E2/$B$5^3</f>
        <v>0</v>
      </c>
      <c r="E2">
        <v>0</v>
      </c>
      <c r="F2">
        <v>1.1268</v>
      </c>
      <c r="G2">
        <v>1.1035900000000001</v>
      </c>
      <c r="H2">
        <v>1.0073300000000001</v>
      </c>
      <c r="K2">
        <f>AVERAGE(F2:J2)</f>
        <v>1.07924</v>
      </c>
      <c r="L2">
        <f>K2/$K$2</f>
        <v>1</v>
      </c>
      <c r="M2">
        <f t="shared" ref="M2:M10" si="0">_xlfn.STDEV.S(F2:J2)</f>
        <v>6.3347944718041158E-2</v>
      </c>
      <c r="N2">
        <v>42.33</v>
      </c>
      <c r="O2">
        <v>42.4</v>
      </c>
      <c r="P2">
        <v>42.37</v>
      </c>
      <c r="S2">
        <f>AVERAGE(N2:R2)</f>
        <v>42.366666666666667</v>
      </c>
      <c r="T2">
        <f>_xlfn.STDEV.S(N2:R2)</f>
        <v>3.5118845842842555E-2</v>
      </c>
    </row>
    <row r="3" spans="1:20" x14ac:dyDescent="0.25">
      <c r="A3" t="s">
        <v>2</v>
      </c>
      <c r="B3">
        <v>1500</v>
      </c>
      <c r="D3" s="2">
        <f t="shared" ref="D3:D13" si="1">4/3*PI()*2.5^3*E3/$B$5^3</f>
        <v>6.5449846949787352E-2</v>
      </c>
      <c r="E3" s="2">
        <v>1</v>
      </c>
      <c r="F3" s="2">
        <v>3.99796</v>
      </c>
      <c r="G3" s="2">
        <v>2.8171599999999999</v>
      </c>
      <c r="H3" s="2">
        <v>3.9865400000000002</v>
      </c>
      <c r="I3" s="2"/>
      <c r="J3" s="2"/>
      <c r="K3">
        <f t="shared" ref="K3:K10" si="2">AVERAGE(F3:J3)</f>
        <v>3.6005533333333335</v>
      </c>
      <c r="L3">
        <f t="shared" ref="L3:L20" si="3">K3/$K$2</f>
        <v>3.3361933706435396</v>
      </c>
      <c r="M3">
        <f t="shared" si="0"/>
        <v>0.67846255617633866</v>
      </c>
      <c r="N3">
        <v>44.67</v>
      </c>
      <c r="O3">
        <v>44.7</v>
      </c>
      <c r="P3">
        <v>44.66</v>
      </c>
      <c r="S3">
        <f t="shared" ref="S3:S10" si="4">AVERAGE(N3:R3)</f>
        <v>44.676666666666669</v>
      </c>
      <c r="T3">
        <f t="shared" ref="T3:T10" si="5">_xlfn.STDEV.S(N3:R3)</f>
        <v>2.0816659994664012E-2</v>
      </c>
    </row>
    <row r="4" spans="1:20" x14ac:dyDescent="0.25">
      <c r="A4" t="s">
        <v>3</v>
      </c>
      <c r="B4">
        <v>0.01</v>
      </c>
      <c r="D4" s="2">
        <f t="shared" si="1"/>
        <v>0.1308996938995747</v>
      </c>
      <c r="E4" s="2">
        <v>2</v>
      </c>
      <c r="F4" s="2">
        <v>6.9108400000000003</v>
      </c>
      <c r="G4" s="2">
        <v>7.5623100000000001</v>
      </c>
      <c r="H4" s="2">
        <v>6.8743800000000004</v>
      </c>
      <c r="I4" s="2"/>
      <c r="J4" s="2"/>
      <c r="K4">
        <f t="shared" si="2"/>
        <v>7.1158433333333333</v>
      </c>
      <c r="L4">
        <f t="shared" si="3"/>
        <v>6.5933836156307528</v>
      </c>
      <c r="M4">
        <f t="shared" si="0"/>
        <v>0.38708099440986921</v>
      </c>
      <c r="N4">
        <v>47.16</v>
      </c>
      <c r="O4">
        <v>47.17</v>
      </c>
      <c r="P4">
        <v>47.2</v>
      </c>
      <c r="S4">
        <f t="shared" si="4"/>
        <v>47.176666666666669</v>
      </c>
      <c r="T4">
        <f t="shared" si="5"/>
        <v>2.0816659994664012E-2</v>
      </c>
    </row>
    <row r="5" spans="1:20" x14ac:dyDescent="0.25">
      <c r="A5" t="s">
        <v>4</v>
      </c>
      <c r="B5">
        <v>10</v>
      </c>
      <c r="D5" s="2">
        <f t="shared" si="1"/>
        <v>0.1963495408493621</v>
      </c>
      <c r="E5" s="2">
        <v>3</v>
      </c>
      <c r="F5" s="2">
        <v>10.73217</v>
      </c>
      <c r="G5" s="2">
        <v>9.92563</v>
      </c>
      <c r="H5" s="2"/>
      <c r="I5" s="2"/>
      <c r="J5" s="2"/>
      <c r="K5">
        <f t="shared" si="2"/>
        <v>10.328900000000001</v>
      </c>
      <c r="L5">
        <f t="shared" si="3"/>
        <v>9.5705311144879737</v>
      </c>
      <c r="M5">
        <f t="shared" si="0"/>
        <v>0.57030990329819808</v>
      </c>
      <c r="N5">
        <v>49.88</v>
      </c>
      <c r="O5">
        <v>49.9</v>
      </c>
      <c r="S5">
        <f t="shared" si="4"/>
        <v>49.89</v>
      </c>
      <c r="T5">
        <f t="shared" si="5"/>
        <v>1.4142135623728137E-2</v>
      </c>
    </row>
    <row r="6" spans="1:20" x14ac:dyDescent="0.25">
      <c r="A6" t="s">
        <v>5</v>
      </c>
      <c r="B6">
        <v>0</v>
      </c>
      <c r="D6">
        <f t="shared" si="1"/>
        <v>0.26179938779914941</v>
      </c>
      <c r="E6">
        <v>4</v>
      </c>
      <c r="F6">
        <v>14.613390000000001</v>
      </c>
      <c r="G6" s="2">
        <v>13.764495</v>
      </c>
      <c r="K6">
        <f t="shared" si="2"/>
        <v>14.1889425</v>
      </c>
      <c r="L6">
        <f t="shared" si="3"/>
        <v>13.147161428412586</v>
      </c>
      <c r="M6">
        <f t="shared" si="0"/>
        <v>0.60025941101535474</v>
      </c>
      <c r="N6">
        <v>52.79</v>
      </c>
      <c r="O6">
        <v>52.76</v>
      </c>
      <c r="S6">
        <f t="shared" si="4"/>
        <v>52.774999999999999</v>
      </c>
      <c r="T6">
        <f t="shared" si="5"/>
        <v>2.1213203435597228E-2</v>
      </c>
    </row>
    <row r="7" spans="1:20" x14ac:dyDescent="0.25">
      <c r="A7" t="s">
        <v>6</v>
      </c>
      <c r="B7">
        <v>4.5</v>
      </c>
      <c r="D7">
        <f t="shared" si="1"/>
        <v>0.32724923474893675</v>
      </c>
      <c r="E7">
        <v>5</v>
      </c>
      <c r="F7">
        <v>21.639600000000002</v>
      </c>
      <c r="G7" s="2">
        <v>21.066299999999998</v>
      </c>
      <c r="K7">
        <f t="shared" si="2"/>
        <v>21.35295</v>
      </c>
      <c r="L7">
        <f t="shared" si="3"/>
        <v>19.785172899447758</v>
      </c>
      <c r="M7">
        <f t="shared" si="0"/>
        <v>0.40538431765424998</v>
      </c>
      <c r="N7">
        <v>55.84</v>
      </c>
      <c r="O7">
        <v>55.91</v>
      </c>
      <c r="S7">
        <f t="shared" si="4"/>
        <v>55.875</v>
      </c>
      <c r="T7">
        <f t="shared" si="5"/>
        <v>4.9497474683053502E-2</v>
      </c>
    </row>
    <row r="8" spans="1:20" x14ac:dyDescent="0.25">
      <c r="A8" t="s">
        <v>7</v>
      </c>
      <c r="B8">
        <v>25</v>
      </c>
      <c r="D8">
        <f t="shared" si="1"/>
        <v>0.3926990816987242</v>
      </c>
      <c r="E8">
        <v>6</v>
      </c>
      <c r="F8">
        <v>31.034759999999999</v>
      </c>
      <c r="G8" s="2">
        <v>25.696549999999998</v>
      </c>
      <c r="H8" s="2"/>
      <c r="I8" s="2"/>
      <c r="J8" s="2"/>
      <c r="K8">
        <f t="shared" si="2"/>
        <v>28.365654999999997</v>
      </c>
      <c r="L8">
        <f t="shared" si="3"/>
        <v>26.282990808346611</v>
      </c>
      <c r="M8">
        <f t="shared" si="0"/>
        <v>3.7746844903978398</v>
      </c>
      <c r="N8">
        <v>59.26</v>
      </c>
      <c r="O8">
        <v>59.22</v>
      </c>
      <c r="S8">
        <f t="shared" si="4"/>
        <v>59.239999999999995</v>
      </c>
      <c r="T8">
        <f t="shared" si="5"/>
        <v>2.8284271247461298E-2</v>
      </c>
    </row>
    <row r="9" spans="1:20" x14ac:dyDescent="0.25">
      <c r="A9" t="s">
        <v>8</v>
      </c>
      <c r="B9">
        <v>196.3</v>
      </c>
      <c r="D9">
        <f t="shared" si="1"/>
        <v>0.45814892864851153</v>
      </c>
      <c r="E9">
        <v>7</v>
      </c>
      <c r="K9" t="e">
        <f t="shared" si="2"/>
        <v>#DIV/0!</v>
      </c>
      <c r="L9" t="e">
        <f t="shared" si="3"/>
        <v>#DIV/0!</v>
      </c>
      <c r="M9" t="e">
        <f t="shared" si="0"/>
        <v>#DIV/0!</v>
      </c>
      <c r="S9" t="e">
        <f t="shared" si="4"/>
        <v>#DIV/0!</v>
      </c>
      <c r="T9" t="e">
        <f t="shared" si="5"/>
        <v>#DIV/0!</v>
      </c>
    </row>
    <row r="10" spans="1:20" ht="15" customHeight="1" x14ac:dyDescent="0.25">
      <c r="A10" t="s">
        <v>9</v>
      </c>
      <c r="B10">
        <v>3</v>
      </c>
      <c r="D10">
        <f t="shared" si="1"/>
        <v>0.52359877559829882</v>
      </c>
      <c r="E10">
        <v>8</v>
      </c>
      <c r="F10">
        <v>41.769669999999998</v>
      </c>
      <c r="G10">
        <v>52.416089999999997</v>
      </c>
      <c r="K10">
        <f t="shared" si="2"/>
        <v>47.092879999999994</v>
      </c>
      <c r="L10">
        <f t="shared" si="3"/>
        <v>43.635224787813641</v>
      </c>
      <c r="M10">
        <f t="shared" si="0"/>
        <v>7.5281557773600909</v>
      </c>
      <c r="N10">
        <v>66.959999999999994</v>
      </c>
      <c r="O10">
        <v>66.89</v>
      </c>
      <c r="S10">
        <f t="shared" si="4"/>
        <v>66.924999999999997</v>
      </c>
      <c r="T10">
        <f t="shared" si="5"/>
        <v>4.9497474683053502E-2</v>
      </c>
    </row>
    <row r="11" spans="1:20" x14ac:dyDescent="0.25">
      <c r="A11" t="s">
        <v>10</v>
      </c>
      <c r="B11">
        <v>5</v>
      </c>
      <c r="D11">
        <f t="shared" si="1"/>
        <v>0.58904862254808621</v>
      </c>
      <c r="E11">
        <v>9</v>
      </c>
      <c r="K11" t="e">
        <f t="shared" ref="K11:K13" si="6">AVERAGE(F11:J11)</f>
        <v>#DIV/0!</v>
      </c>
      <c r="L11" t="e">
        <f t="shared" si="3"/>
        <v>#DIV/0!</v>
      </c>
      <c r="M11" t="e">
        <f t="shared" ref="M11:M13" si="7">_xlfn.STDEV.S(F11:J11)</f>
        <v>#DIV/0!</v>
      </c>
      <c r="S11" t="e">
        <f t="shared" ref="S11:S13" si="8">AVERAGE(N11:R11)</f>
        <v>#DIV/0!</v>
      </c>
      <c r="T11" t="e">
        <f t="shared" ref="T11:T13" si="9">_xlfn.STDEV.S(N11:R11)</f>
        <v>#DIV/0!</v>
      </c>
    </row>
    <row r="12" spans="1:20" x14ac:dyDescent="0.25">
      <c r="A12" t="s">
        <v>11</v>
      </c>
      <c r="B12">
        <v>3</v>
      </c>
      <c r="D12">
        <f t="shared" si="1"/>
        <v>0.65449846949787349</v>
      </c>
      <c r="E12">
        <v>10</v>
      </c>
      <c r="F12">
        <v>60.784579999999998</v>
      </c>
      <c r="G12">
        <v>72.287229999999994</v>
      </c>
      <c r="K12">
        <f t="shared" si="6"/>
        <v>66.535905</v>
      </c>
      <c r="L12">
        <f t="shared" si="3"/>
        <v>61.650703272673361</v>
      </c>
      <c r="M12">
        <f t="shared" si="7"/>
        <v>8.1336018166154371</v>
      </c>
      <c r="N12">
        <v>75.790000000000006</v>
      </c>
      <c r="O12">
        <v>75.78</v>
      </c>
      <c r="S12">
        <f t="shared" si="8"/>
        <v>75.784999999999997</v>
      </c>
      <c r="T12">
        <f t="shared" si="9"/>
        <v>7.0710678118690922E-3</v>
      </c>
    </row>
    <row r="13" spans="1:20" x14ac:dyDescent="0.25">
      <c r="A13" t="s">
        <v>12</v>
      </c>
      <c r="B13">
        <v>2.4500000000000002</v>
      </c>
      <c r="D13">
        <f t="shared" si="1"/>
        <v>0.71994831644766089</v>
      </c>
      <c r="E13">
        <v>11</v>
      </c>
      <c r="K13" t="e">
        <f t="shared" si="6"/>
        <v>#DIV/0!</v>
      </c>
      <c r="L13" t="e">
        <f t="shared" si="3"/>
        <v>#DIV/0!</v>
      </c>
      <c r="M13" t="e">
        <f t="shared" si="7"/>
        <v>#DIV/0!</v>
      </c>
      <c r="S13" t="e">
        <f t="shared" si="8"/>
        <v>#DIV/0!</v>
      </c>
      <c r="T13" t="e">
        <f t="shared" si="9"/>
        <v>#DIV/0!</v>
      </c>
    </row>
    <row r="14" spans="1:20" x14ac:dyDescent="0.25">
      <c r="A14" t="s">
        <v>13</v>
      </c>
      <c r="B14">
        <v>110</v>
      </c>
      <c r="D14">
        <f t="shared" ref="D14:D20" si="10">4/3*PI()*2.5^3*E14/$B$5^3</f>
        <v>0.78539816339744839</v>
      </c>
      <c r="E14">
        <v>12</v>
      </c>
      <c r="F14">
        <v>102.85975999999999</v>
      </c>
      <c r="G14">
        <v>99.244780000000006</v>
      </c>
      <c r="K14">
        <f>AVERAGE(F14:J14)</f>
        <v>101.05226999999999</v>
      </c>
      <c r="L14">
        <f t="shared" si="3"/>
        <v>93.632806419332113</v>
      </c>
      <c r="M14">
        <f>_xlfn.STDEV.S(F14:J14)</f>
        <v>2.5561768718537374</v>
      </c>
      <c r="N14">
        <v>86.45</v>
      </c>
      <c r="O14">
        <v>86.32</v>
      </c>
      <c r="S14">
        <f>AVERAGE(N14:R14)</f>
        <v>86.384999999999991</v>
      </c>
      <c r="T14">
        <f>_xlfn.STDEV.S(N14:R14)</f>
        <v>9.1923881554258013E-2</v>
      </c>
    </row>
    <row r="15" spans="1:20" x14ac:dyDescent="0.25">
      <c r="A15" t="s">
        <v>14</v>
      </c>
      <c r="B15">
        <v>4.45</v>
      </c>
      <c r="D15">
        <f t="shared" si="10"/>
        <v>0.85084801034723567</v>
      </c>
      <c r="E15">
        <v>13</v>
      </c>
      <c r="F15">
        <v>148.45309</v>
      </c>
      <c r="G15">
        <v>309.94069999999999</v>
      </c>
      <c r="K15">
        <f t="shared" ref="K15" si="11">AVERAGE(F15:J15)</f>
        <v>229.19689499999998</v>
      </c>
      <c r="L15">
        <f t="shared" si="3"/>
        <v>212.36879192765278</v>
      </c>
      <c r="M15">
        <f t="shared" ref="M15" si="12">_xlfn.STDEV.S(F15:J15)</f>
        <v>114.18898410860859</v>
      </c>
      <c r="N15">
        <v>92.96</v>
      </c>
      <c r="O15">
        <v>93.54</v>
      </c>
      <c r="S15">
        <f t="shared" ref="S15:S16" si="13">AVERAGE(N15:R15)</f>
        <v>93.25</v>
      </c>
      <c r="T15">
        <f t="shared" ref="T15:T16" si="14">_xlfn.STDEV.S(N15:R15)</f>
        <v>0.41012193308820644</v>
      </c>
    </row>
    <row r="16" spans="1:20" x14ac:dyDescent="0.25">
      <c r="D16">
        <f t="shared" si="10"/>
        <v>0.91629785729702307</v>
      </c>
      <c r="E16">
        <v>14</v>
      </c>
      <c r="F16">
        <v>422.57373000000001</v>
      </c>
      <c r="G16">
        <v>368.47188</v>
      </c>
      <c r="K16">
        <f>AVERAGE(F16:J16)</f>
        <v>395.52280500000001</v>
      </c>
      <c r="L16">
        <f t="shared" si="3"/>
        <v>366.48271468811384</v>
      </c>
      <c r="M16">
        <f>_xlfn.STDEV.S(F16:J16)</f>
        <v>38.255785009737423</v>
      </c>
      <c r="N16">
        <v>100.6</v>
      </c>
      <c r="O16">
        <v>101.4</v>
      </c>
      <c r="S16">
        <f t="shared" si="13"/>
        <v>101</v>
      </c>
      <c r="T16">
        <f t="shared" si="14"/>
        <v>0.56568542494924612</v>
      </c>
    </row>
    <row r="17" spans="1:20" x14ac:dyDescent="0.25">
      <c r="A17" t="s">
        <v>30</v>
      </c>
      <c r="B17">
        <f>B1/B5^3</f>
        <v>4</v>
      </c>
      <c r="D17">
        <f t="shared" si="10"/>
        <v>0.98174770424681035</v>
      </c>
      <c r="E17">
        <v>15</v>
      </c>
      <c r="F17">
        <v>1200.4784199999999</v>
      </c>
      <c r="G17">
        <v>207.50631999999999</v>
      </c>
      <c r="K17">
        <f>AVERAGE(F17:J17)</f>
        <v>703.99236999999994</v>
      </c>
      <c r="L17">
        <f t="shared" si="3"/>
        <v>652.30381564804861</v>
      </c>
      <c r="M17">
        <f>_xlfn.STDEV.S(F17:J17)</f>
        <v>702.13730543904649</v>
      </c>
      <c r="N17">
        <v>110.2</v>
      </c>
      <c r="O17">
        <v>107.1</v>
      </c>
      <c r="S17">
        <f>AVERAGE(N17:R17)</f>
        <v>108.65</v>
      </c>
      <c r="T17">
        <f>_xlfn.STDEV.S(N17:R17)</f>
        <v>2.1920310216783032</v>
      </c>
    </row>
    <row r="18" spans="1:20" x14ac:dyDescent="0.25">
      <c r="D18">
        <f t="shared" si="10"/>
        <v>1.1780972450961724</v>
      </c>
      <c r="E18">
        <v>18</v>
      </c>
      <c r="K18" t="e">
        <f>AVERAGE(F18:J18)</f>
        <v>#DIV/0!</v>
      </c>
      <c r="L18" t="e">
        <f t="shared" si="3"/>
        <v>#DIV/0!</v>
      </c>
      <c r="M18" t="e">
        <f>_xlfn.STDEV.S(F18:J18)</f>
        <v>#DIV/0!</v>
      </c>
      <c r="S18" t="e">
        <f>AVERAGE(N18:R18)</f>
        <v>#DIV/0!</v>
      </c>
      <c r="T18" t="e">
        <f>_xlfn.STDEV.S(N18:R18)</f>
        <v>#DIV/0!</v>
      </c>
    </row>
    <row r="19" spans="1:20" x14ac:dyDescent="0.25">
      <c r="D19">
        <f t="shared" si="10"/>
        <v>1.3744467859455345</v>
      </c>
      <c r="E19">
        <v>21</v>
      </c>
      <c r="K19" t="e">
        <f>AVERAGE(F19:J19)</f>
        <v>#DIV/0!</v>
      </c>
      <c r="L19" t="e">
        <f t="shared" si="3"/>
        <v>#DIV/0!</v>
      </c>
      <c r="M19" t="e">
        <f>_xlfn.STDEV.S(F19:J19)</f>
        <v>#DIV/0!</v>
      </c>
      <c r="S19" t="e">
        <f>AVERAGE(N19:R19)</f>
        <v>#DIV/0!</v>
      </c>
      <c r="T19" t="e">
        <f>_xlfn.STDEV.S(N19:R19)</f>
        <v>#DIV/0!</v>
      </c>
    </row>
    <row r="20" spans="1:20" x14ac:dyDescent="0.25">
      <c r="D20">
        <f t="shared" si="10"/>
        <v>1.5707963267948968</v>
      </c>
      <c r="E20">
        <v>24</v>
      </c>
      <c r="F20">
        <v>80267</v>
      </c>
      <c r="K20">
        <f>AVERAGE(F20:J20)</f>
        <v>80267</v>
      </c>
      <c r="L20">
        <f t="shared" si="3"/>
        <v>74373.633297505658</v>
      </c>
      <c r="M20" t="e">
        <f>_xlfn.STDEV.S(F20:J20)</f>
        <v>#DIV/0!</v>
      </c>
      <c r="N20">
        <v>285.2</v>
      </c>
      <c r="S20">
        <f>AVERAGE(N20:R20)</f>
        <v>285.2</v>
      </c>
      <c r="T20" t="e">
        <f>_xlfn.STDEV.S(N20:R20)</f>
        <v>#DIV/0!</v>
      </c>
    </row>
    <row r="22" spans="1:20" x14ac:dyDescent="0.25">
      <c r="C22" s="3" t="s">
        <v>38</v>
      </c>
      <c r="D22" s="3"/>
      <c r="E22" s="3"/>
      <c r="F22" s="3"/>
    </row>
    <row r="27" spans="1:20" x14ac:dyDescent="0.25">
      <c r="D27" t="s">
        <v>20</v>
      </c>
      <c r="E27" t="s">
        <v>40</v>
      </c>
      <c r="F27" t="s">
        <v>42</v>
      </c>
    </row>
    <row r="28" spans="1:20" x14ac:dyDescent="0.25">
      <c r="D28">
        <v>0</v>
      </c>
      <c r="E28">
        <v>1</v>
      </c>
      <c r="F28">
        <f>(1-D28/$F$43)^(-2)*(1-0.4*D28/$F$43+0.341*(D28/$F$43)^2)</f>
        <v>1</v>
      </c>
    </row>
    <row r="29" spans="1:20" x14ac:dyDescent="0.25">
      <c r="D29">
        <v>6.5449846949787352E-2</v>
      </c>
      <c r="E29">
        <v>3.3361933706435396</v>
      </c>
      <c r="F29">
        <f t="shared" ref="F29:F34" si="15">(1-D29/$F$43)^(-2)*(1-0.4*D29/$F$43+0.341*(D29/$F$43)^2)</f>
        <v>1.1363418249062553</v>
      </c>
    </row>
    <row r="30" spans="1:20" x14ac:dyDescent="0.25">
      <c r="D30">
        <v>0.1308996938995747</v>
      </c>
      <c r="E30">
        <v>6.5933836156307528</v>
      </c>
      <c r="F30">
        <f t="shared" si="15"/>
        <v>1.312769789950718</v>
      </c>
    </row>
    <row r="31" spans="1:20" x14ac:dyDescent="0.25">
      <c r="D31">
        <v>0.1963495408493621</v>
      </c>
      <c r="E31">
        <v>9.5705311144879737</v>
      </c>
      <c r="F31">
        <f t="shared" si="15"/>
        <v>1.5460611559050583</v>
      </c>
    </row>
    <row r="32" spans="1:20" x14ac:dyDescent="0.25">
      <c r="D32">
        <v>0.26179938779914941</v>
      </c>
      <c r="E32">
        <v>13.147161428412586</v>
      </c>
      <c r="F32">
        <f t="shared" si="15"/>
        <v>1.8626412609798069</v>
      </c>
    </row>
    <row r="33" spans="4:6" x14ac:dyDescent="0.25">
      <c r="D33">
        <v>0.32724923474893675</v>
      </c>
      <c r="E33">
        <v>19.785172899447758</v>
      </c>
      <c r="F33">
        <f t="shared" si="15"/>
        <v>2.3060386120573275</v>
      </c>
    </row>
    <row r="34" spans="4:6" x14ac:dyDescent="0.25">
      <c r="D34">
        <v>0.3926990816987242</v>
      </c>
      <c r="E34">
        <v>26.282990808346611</v>
      </c>
      <c r="F34">
        <f t="shared" si="15"/>
        <v>2.9520043196620556</v>
      </c>
    </row>
    <row r="35" spans="4:6" x14ac:dyDescent="0.25">
      <c r="D35">
        <v>0.52359877559829882</v>
      </c>
      <c r="E35">
        <v>43.635224787813641</v>
      </c>
      <c r="F35">
        <f>(1-D35/$F$43)^(-2)*(1-0.4*D35/$F$43+0.341*(D35/$F$43)^2)</f>
        <v>5.5635030754516626</v>
      </c>
    </row>
    <row r="36" spans="4:6" x14ac:dyDescent="0.25">
      <c r="D36">
        <v>0.65449846949787349</v>
      </c>
      <c r="E36">
        <v>61.650703272673361</v>
      </c>
      <c r="F36">
        <f>(1-D36/$F$43)^(-2)*(1-0.4*D36/$F$43+0.341*(D36/$F$43)^2)</f>
        <v>14.513012632860613</v>
      </c>
    </row>
    <row r="37" spans="4:6" x14ac:dyDescent="0.25">
      <c r="D37">
        <v>0.78539816339744839</v>
      </c>
      <c r="E37">
        <v>93.632806419332113</v>
      </c>
      <c r="F37">
        <f>(1-D37/$F$43)^(-2)*(1-0.4*D37/$F$43+0.341*(D37/$F$43)^2)</f>
        <v>96.423812938043127</v>
      </c>
    </row>
    <row r="42" spans="4:6" x14ac:dyDescent="0.25">
      <c r="E42" t="s">
        <v>43</v>
      </c>
      <c r="F42">
        <f>SUMXMY2(E28:E37,F28:F37)</f>
        <v>4753.5193990821635</v>
      </c>
    </row>
    <row r="43" spans="4:6" x14ac:dyDescent="0.25">
      <c r="E43" t="s">
        <v>41</v>
      </c>
      <c r="F43">
        <v>0.87025324298864781</v>
      </c>
    </row>
  </sheetData>
  <mergeCells count="1">
    <mergeCell ref="C22:F2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C7" zoomScale="70" zoomScaleNormal="70" workbookViewId="0">
      <selection activeCell="J41" sqref="J41"/>
    </sheetView>
  </sheetViews>
  <sheetFormatPr defaultRowHeight="15" x14ac:dyDescent="0.25"/>
  <cols>
    <col min="1" max="1" width="20" bestFit="1" customWidth="1"/>
    <col min="4" max="4" width="11.42578125" bestFit="1" customWidth="1"/>
    <col min="6" max="6" width="15.28515625" bestFit="1" customWidth="1"/>
    <col min="12" max="12" width="12.42578125" bestFit="1" customWidth="1"/>
  </cols>
  <sheetData>
    <row r="1" spans="1:20" x14ac:dyDescent="0.25">
      <c r="A1" t="s">
        <v>0</v>
      </c>
      <c r="B1" s="1" t="s">
        <v>19</v>
      </c>
      <c r="D1" t="s">
        <v>39</v>
      </c>
      <c r="E1" t="s">
        <v>20</v>
      </c>
      <c r="F1" t="s">
        <v>15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37</v>
      </c>
      <c r="M1" t="s">
        <v>29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29</v>
      </c>
    </row>
    <row r="2" spans="1:20" ht="15" customHeight="1" x14ac:dyDescent="0.25">
      <c r="A2" t="s">
        <v>1</v>
      </c>
      <c r="B2" s="1" t="s">
        <v>19</v>
      </c>
      <c r="D2">
        <v>4000</v>
      </c>
      <c r="E2">
        <f>4/3*PI()*2.5^3*F2/$B$5^3</f>
        <v>0</v>
      </c>
      <c r="F2">
        <v>0</v>
      </c>
      <c r="G2">
        <v>1.1268</v>
      </c>
      <c r="H2">
        <v>1.1035900000000001</v>
      </c>
      <c r="I2">
        <v>1.0073300000000001</v>
      </c>
      <c r="L2">
        <f>AVERAGE(G2:K2)</f>
        <v>1.07924</v>
      </c>
      <c r="M2">
        <f>_xlfn.STDEV.S(G2:K2)</f>
        <v>6.3347944718041158E-2</v>
      </c>
      <c r="N2">
        <v>42.33</v>
      </c>
      <c r="O2">
        <v>42.4</v>
      </c>
      <c r="P2">
        <v>42.37</v>
      </c>
      <c r="S2">
        <f>AVERAGE(N2:R2)</f>
        <v>42.366666666666667</v>
      </c>
      <c r="T2">
        <f>_xlfn.STDEV.S(N2:R2)</f>
        <v>3.5118845842842555E-2</v>
      </c>
    </row>
    <row r="3" spans="1:20" x14ac:dyDescent="0.25">
      <c r="A3" t="s">
        <v>2</v>
      </c>
      <c r="B3">
        <v>1500</v>
      </c>
      <c r="D3">
        <v>3900</v>
      </c>
      <c r="E3" s="2">
        <f t="shared" ref="E3:E13" si="0">4/3*PI()*2.5^3*F3/$B$5^3</f>
        <v>6.5449846949787352E-2</v>
      </c>
      <c r="F3" s="2">
        <v>1</v>
      </c>
      <c r="G3" s="2">
        <v>3.6775799999999998</v>
      </c>
      <c r="H3" s="2">
        <v>3.43241</v>
      </c>
      <c r="I3" s="2">
        <v>3.1404899999999998</v>
      </c>
      <c r="J3" s="2"/>
      <c r="K3" s="2"/>
      <c r="L3">
        <f t="shared" ref="L3:L20" si="1">AVERAGE(G3:K3)</f>
        <v>3.4168266666666667</v>
      </c>
      <c r="M3">
        <f t="shared" ref="M3:M20" si="2">_xlfn.STDEV.S(G3:K3)</f>
        <v>0.26888389173272048</v>
      </c>
      <c r="N3">
        <v>42.48</v>
      </c>
      <c r="O3">
        <v>42.46</v>
      </c>
      <c r="P3">
        <v>42.48</v>
      </c>
      <c r="S3">
        <f t="shared" ref="S3:S20" si="3">AVERAGE(N3:R3)</f>
        <v>42.473333333333329</v>
      </c>
      <c r="T3">
        <f t="shared" ref="T3:T20" si="4">_xlfn.STDEV.S(N3:R3)</f>
        <v>1.1547005383790217E-2</v>
      </c>
    </row>
    <row r="4" spans="1:20" x14ac:dyDescent="0.25">
      <c r="A4" t="s">
        <v>3</v>
      </c>
      <c r="B4">
        <v>0.01</v>
      </c>
      <c r="E4" s="2">
        <f t="shared" si="0"/>
        <v>0.1308996938995747</v>
      </c>
      <c r="F4" s="2">
        <v>2</v>
      </c>
      <c r="H4" s="2"/>
      <c r="I4" s="2"/>
      <c r="J4" s="2"/>
      <c r="K4" s="2"/>
      <c r="L4" t="e">
        <f t="shared" si="1"/>
        <v>#DIV/0!</v>
      </c>
      <c r="M4" t="e">
        <f t="shared" si="2"/>
        <v>#DIV/0!</v>
      </c>
      <c r="S4" t="e">
        <f t="shared" si="3"/>
        <v>#DIV/0!</v>
      </c>
      <c r="T4" t="e">
        <f t="shared" si="4"/>
        <v>#DIV/0!</v>
      </c>
    </row>
    <row r="5" spans="1:20" x14ac:dyDescent="0.25">
      <c r="A5" t="s">
        <v>4</v>
      </c>
      <c r="B5">
        <v>10</v>
      </c>
      <c r="D5">
        <v>3700</v>
      </c>
      <c r="E5" s="2">
        <f t="shared" si="0"/>
        <v>0.1963495408493621</v>
      </c>
      <c r="F5" s="2">
        <v>3</v>
      </c>
      <c r="G5" s="2">
        <v>8.0890500000000003</v>
      </c>
      <c r="H5" s="2">
        <v>6.9588700000000001</v>
      </c>
      <c r="I5" s="2"/>
      <c r="J5" s="2"/>
      <c r="K5" s="2"/>
      <c r="L5">
        <f>AVERAGE(G5:K5)</f>
        <v>7.5239600000000006</v>
      </c>
      <c r="M5">
        <f>_xlfn.STDEV.S(G5:K5)</f>
        <v>0.79915794196141243</v>
      </c>
      <c r="N5">
        <v>42.69</v>
      </c>
      <c r="O5">
        <v>42.64</v>
      </c>
      <c r="S5">
        <f>AVERAGE(N5:R5)</f>
        <v>42.664999999999999</v>
      </c>
      <c r="T5">
        <f>_xlfn.STDEV.S(N5:R5)</f>
        <v>3.5355339059325371E-2</v>
      </c>
    </row>
    <row r="6" spans="1:20" x14ac:dyDescent="0.25">
      <c r="A6" t="s">
        <v>5</v>
      </c>
      <c r="B6">
        <v>0</v>
      </c>
      <c r="E6">
        <f t="shared" si="0"/>
        <v>0.26179938779914941</v>
      </c>
      <c r="F6">
        <v>4</v>
      </c>
      <c r="L6" t="e">
        <f t="shared" si="1"/>
        <v>#DIV/0!</v>
      </c>
      <c r="M6" t="e">
        <f t="shared" si="2"/>
        <v>#DIV/0!</v>
      </c>
      <c r="S6" t="e">
        <f t="shared" si="3"/>
        <v>#DIV/0!</v>
      </c>
      <c r="T6" t="e">
        <f t="shared" si="4"/>
        <v>#DIV/0!</v>
      </c>
    </row>
    <row r="7" spans="1:20" x14ac:dyDescent="0.25">
      <c r="A7" t="s">
        <v>6</v>
      </c>
      <c r="B7">
        <v>4.5</v>
      </c>
      <c r="D7">
        <v>3500</v>
      </c>
      <c r="E7">
        <f t="shared" si="0"/>
        <v>0.32724923474893675</v>
      </c>
      <c r="F7">
        <v>5</v>
      </c>
      <c r="G7">
        <v>13.41952</v>
      </c>
      <c r="H7">
        <v>18.26688</v>
      </c>
      <c r="L7">
        <f t="shared" si="1"/>
        <v>15.8432</v>
      </c>
      <c r="M7">
        <f t="shared" si="2"/>
        <v>3.4276011268524402</v>
      </c>
      <c r="N7">
        <v>42.94</v>
      </c>
      <c r="O7">
        <v>42.96</v>
      </c>
      <c r="S7">
        <f t="shared" si="3"/>
        <v>42.95</v>
      </c>
      <c r="T7">
        <f t="shared" si="4"/>
        <v>1.4142135623733162E-2</v>
      </c>
    </row>
    <row r="8" spans="1:20" x14ac:dyDescent="0.25">
      <c r="A8" t="s">
        <v>7</v>
      </c>
      <c r="B8">
        <v>25</v>
      </c>
      <c r="E8">
        <f t="shared" si="0"/>
        <v>0.3926990816987242</v>
      </c>
      <c r="F8">
        <v>6</v>
      </c>
      <c r="L8" t="e">
        <f t="shared" si="1"/>
        <v>#DIV/0!</v>
      </c>
      <c r="M8" t="e">
        <f t="shared" si="2"/>
        <v>#DIV/0!</v>
      </c>
      <c r="S8" t="e">
        <f t="shared" si="3"/>
        <v>#DIV/0!</v>
      </c>
      <c r="T8" t="e">
        <f t="shared" si="4"/>
        <v>#DIV/0!</v>
      </c>
    </row>
    <row r="9" spans="1:20" x14ac:dyDescent="0.25">
      <c r="A9" t="s">
        <v>8</v>
      </c>
      <c r="B9">
        <v>196.3</v>
      </c>
      <c r="D9">
        <v>3265</v>
      </c>
      <c r="E9">
        <f t="shared" si="0"/>
        <v>0.45814892864851153</v>
      </c>
      <c r="F9">
        <v>7</v>
      </c>
      <c r="G9">
        <v>14.86467</v>
      </c>
      <c r="H9">
        <v>23.403919999999999</v>
      </c>
      <c r="L9">
        <f t="shared" si="1"/>
        <v>19.134295000000002</v>
      </c>
      <c r="M9">
        <f t="shared" si="2"/>
        <v>6.0381615812472127</v>
      </c>
      <c r="N9">
        <v>42.35</v>
      </c>
      <c r="O9">
        <v>42.32</v>
      </c>
      <c r="S9">
        <f t="shared" si="3"/>
        <v>42.335000000000001</v>
      </c>
      <c r="T9">
        <f t="shared" si="4"/>
        <v>2.1213203435597228E-2</v>
      </c>
    </row>
    <row r="10" spans="1:20" ht="15" customHeight="1" x14ac:dyDescent="0.25">
      <c r="A10" t="s">
        <v>9</v>
      </c>
      <c r="B10">
        <v>3</v>
      </c>
      <c r="E10">
        <f t="shared" si="0"/>
        <v>0.52359877559829882</v>
      </c>
      <c r="F10">
        <v>8</v>
      </c>
      <c r="L10" t="e">
        <f t="shared" si="1"/>
        <v>#DIV/0!</v>
      </c>
      <c r="M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5">
      <c r="A11" t="s">
        <v>10</v>
      </c>
      <c r="B11">
        <v>5</v>
      </c>
      <c r="D11">
        <v>3050</v>
      </c>
      <c r="E11">
        <f t="shared" si="0"/>
        <v>0.58904862254808621</v>
      </c>
      <c r="F11">
        <v>9</v>
      </c>
      <c r="G11">
        <v>26.99934</v>
      </c>
      <c r="H11">
        <v>25.7043</v>
      </c>
      <c r="L11">
        <f t="shared" si="1"/>
        <v>26.35182</v>
      </c>
      <c r="M11">
        <f t="shared" si="2"/>
        <v>0.91573156590782667</v>
      </c>
      <c r="N11">
        <v>42.21</v>
      </c>
      <c r="O11">
        <v>42.27</v>
      </c>
      <c r="S11">
        <f t="shared" si="3"/>
        <v>42.24</v>
      </c>
      <c r="T11">
        <f t="shared" si="4"/>
        <v>4.2426406871194457E-2</v>
      </c>
    </row>
    <row r="12" spans="1:20" x14ac:dyDescent="0.25">
      <c r="A12" t="s">
        <v>11</v>
      </c>
      <c r="B12">
        <v>3</v>
      </c>
      <c r="E12">
        <f t="shared" si="0"/>
        <v>0.65449846949787349</v>
      </c>
      <c r="F12">
        <v>10</v>
      </c>
      <c r="L12" t="e">
        <f t="shared" si="1"/>
        <v>#DIV/0!</v>
      </c>
      <c r="M12" t="e">
        <f t="shared" si="2"/>
        <v>#DIV/0!</v>
      </c>
      <c r="S12" t="e">
        <f t="shared" si="3"/>
        <v>#DIV/0!</v>
      </c>
      <c r="T12" t="e">
        <f t="shared" si="4"/>
        <v>#DIV/0!</v>
      </c>
    </row>
    <row r="13" spans="1:20" x14ac:dyDescent="0.25">
      <c r="A13" t="s">
        <v>12</v>
      </c>
      <c r="B13">
        <v>2.4500000000000002</v>
      </c>
      <c r="D13">
        <v>2850</v>
      </c>
      <c r="E13">
        <f t="shared" si="0"/>
        <v>0.71994831644766089</v>
      </c>
      <c r="F13">
        <v>11</v>
      </c>
      <c r="G13">
        <v>31.930689999999998</v>
      </c>
      <c r="H13">
        <v>76.443870000000004</v>
      </c>
      <c r="L13">
        <f t="shared" si="1"/>
        <v>54.187280000000001</v>
      </c>
      <c r="M13">
        <f t="shared" si="2"/>
        <v>31.475571430177393</v>
      </c>
      <c r="N13">
        <v>42.54</v>
      </c>
      <c r="O13">
        <v>42.89</v>
      </c>
      <c r="S13">
        <f t="shared" si="3"/>
        <v>42.715000000000003</v>
      </c>
      <c r="T13">
        <f t="shared" si="4"/>
        <v>0.24748737341529264</v>
      </c>
    </row>
    <row r="14" spans="1:20" x14ac:dyDescent="0.25">
      <c r="A14" t="s">
        <v>13</v>
      </c>
      <c r="B14">
        <v>110</v>
      </c>
      <c r="E14">
        <f t="shared" ref="E14:E20" si="5">4/3*PI()*2.5^3*F14/$B$5^3</f>
        <v>0.78539816339744839</v>
      </c>
      <c r="F14">
        <v>12</v>
      </c>
      <c r="L14" t="e">
        <f t="shared" si="1"/>
        <v>#DIV/0!</v>
      </c>
      <c r="M14" t="e">
        <f t="shared" si="2"/>
        <v>#DIV/0!</v>
      </c>
      <c r="S14" t="e">
        <f t="shared" si="3"/>
        <v>#DIV/0!</v>
      </c>
      <c r="T14" t="e">
        <f t="shared" si="4"/>
        <v>#DIV/0!</v>
      </c>
    </row>
    <row r="15" spans="1:20" x14ac:dyDescent="0.25">
      <c r="A15" t="s">
        <v>14</v>
      </c>
      <c r="B15">
        <v>4.45</v>
      </c>
      <c r="D15">
        <v>2625</v>
      </c>
      <c r="E15">
        <f t="shared" si="5"/>
        <v>0.85084801034723567</v>
      </c>
      <c r="F15">
        <v>13</v>
      </c>
      <c r="G15">
        <v>128.98867000000001</v>
      </c>
      <c r="H15">
        <v>47.949590000000001</v>
      </c>
      <c r="I15">
        <v>75.593850000000003</v>
      </c>
      <c r="L15">
        <f t="shared" si="1"/>
        <v>84.17737000000001</v>
      </c>
      <c r="M15">
        <f t="shared" si="2"/>
        <v>41.195761110876461</v>
      </c>
      <c r="N15">
        <v>42.69</v>
      </c>
      <c r="O15">
        <v>42.73</v>
      </c>
      <c r="P15">
        <v>42.56</v>
      </c>
      <c r="S15">
        <f t="shared" si="3"/>
        <v>42.66</v>
      </c>
      <c r="T15">
        <f t="shared" si="4"/>
        <v>8.8881944173152996E-2</v>
      </c>
    </row>
    <row r="16" spans="1:20" x14ac:dyDescent="0.25">
      <c r="E16">
        <f t="shared" si="5"/>
        <v>0.91629785729702307</v>
      </c>
      <c r="F16">
        <v>14</v>
      </c>
      <c r="L16" t="e">
        <f t="shared" si="1"/>
        <v>#DIV/0!</v>
      </c>
      <c r="M16" t="e">
        <f t="shared" si="2"/>
        <v>#DIV/0!</v>
      </c>
      <c r="S16" t="e">
        <f t="shared" si="3"/>
        <v>#DIV/0!</v>
      </c>
      <c r="T16" t="e">
        <f t="shared" si="4"/>
        <v>#DIV/0!</v>
      </c>
    </row>
    <row r="17" spans="5:20" x14ac:dyDescent="0.25">
      <c r="E17">
        <f t="shared" si="5"/>
        <v>0.98174770424681035</v>
      </c>
      <c r="F17">
        <v>15</v>
      </c>
      <c r="L17" t="e">
        <f t="shared" si="1"/>
        <v>#DIV/0!</v>
      </c>
      <c r="M17" t="e">
        <f t="shared" si="2"/>
        <v>#DIV/0!</v>
      </c>
      <c r="S17" t="e">
        <f t="shared" si="3"/>
        <v>#DIV/0!</v>
      </c>
      <c r="T17" t="e">
        <f t="shared" si="4"/>
        <v>#DIV/0!</v>
      </c>
    </row>
    <row r="18" spans="5:20" x14ac:dyDescent="0.25">
      <c r="E18">
        <f t="shared" si="5"/>
        <v>1.1780972450961724</v>
      </c>
      <c r="F18">
        <v>18</v>
      </c>
      <c r="L18" t="e">
        <f t="shared" si="1"/>
        <v>#DIV/0!</v>
      </c>
      <c r="M18" t="e">
        <f t="shared" si="2"/>
        <v>#DIV/0!</v>
      </c>
      <c r="S18" t="e">
        <f t="shared" si="3"/>
        <v>#DIV/0!</v>
      </c>
      <c r="T18" t="e">
        <f t="shared" si="4"/>
        <v>#DIV/0!</v>
      </c>
    </row>
    <row r="19" spans="5:20" x14ac:dyDescent="0.25">
      <c r="E19">
        <f t="shared" si="5"/>
        <v>1.3744467859455345</v>
      </c>
      <c r="F19">
        <v>21</v>
      </c>
      <c r="L19" t="e">
        <f t="shared" si="1"/>
        <v>#DIV/0!</v>
      </c>
      <c r="M19" t="e">
        <f t="shared" si="2"/>
        <v>#DIV/0!</v>
      </c>
      <c r="S19" t="e">
        <f t="shared" si="3"/>
        <v>#DIV/0!</v>
      </c>
      <c r="T19" t="e">
        <f t="shared" si="4"/>
        <v>#DIV/0!</v>
      </c>
    </row>
    <row r="20" spans="5:20" x14ac:dyDescent="0.25">
      <c r="E20">
        <f t="shared" si="5"/>
        <v>1.5707963267948968</v>
      </c>
      <c r="F20">
        <v>24</v>
      </c>
      <c r="L20" t="e">
        <f t="shared" si="1"/>
        <v>#DIV/0!</v>
      </c>
      <c r="M20" t="e">
        <f t="shared" si="2"/>
        <v>#DIV/0!</v>
      </c>
      <c r="S20" t="e">
        <f t="shared" si="3"/>
        <v>#DIV/0!</v>
      </c>
      <c r="T20" t="e">
        <f t="shared" si="4"/>
        <v>#DIV/0!</v>
      </c>
    </row>
    <row r="24" spans="5:20" x14ac:dyDescent="0.25">
      <c r="E24" t="s">
        <v>20</v>
      </c>
      <c r="F24" t="s">
        <v>37</v>
      </c>
      <c r="G24" t="s">
        <v>44</v>
      </c>
      <c r="H24" t="s">
        <v>42</v>
      </c>
    </row>
    <row r="25" spans="5:20" x14ac:dyDescent="0.25">
      <c r="E25">
        <v>0</v>
      </c>
      <c r="F25">
        <v>1.07924</v>
      </c>
      <c r="G25">
        <f>F25/$F$25</f>
        <v>1</v>
      </c>
      <c r="H25">
        <f>(1-E25/$G$36)^(-2)*(1-0.4*E25/$G$36+0.341*(E25/$G$36)^2)</f>
        <v>1</v>
      </c>
    </row>
    <row r="26" spans="5:20" x14ac:dyDescent="0.25">
      <c r="E26">
        <v>6.5449846949787352E-2</v>
      </c>
      <c r="F26">
        <v>3.4168266666666667</v>
      </c>
      <c r="G26">
        <f t="shared" ref="G26:G32" si="6">F26/$F$25</f>
        <v>3.1659562902289267</v>
      </c>
      <c r="H26">
        <f t="shared" ref="H26:H32" si="7">(1-E26/$G$36)^(-2)*(1-0.4*E26/$G$36+0.341*(E26/$G$36)^2)</f>
        <v>1.123222149183837</v>
      </c>
    </row>
    <row r="27" spans="5:20" x14ac:dyDescent="0.25">
      <c r="E27">
        <v>0.1963495408493621</v>
      </c>
      <c r="F27">
        <v>7.5239600000000006</v>
      </c>
      <c r="G27">
        <f t="shared" si="6"/>
        <v>6.9715355249990738</v>
      </c>
      <c r="H27">
        <f t="shared" si="7"/>
        <v>1.4791471813150772</v>
      </c>
    </row>
    <row r="28" spans="5:20" x14ac:dyDescent="0.25">
      <c r="E28">
        <v>0.32724923474893675</v>
      </c>
      <c r="F28">
        <v>15.8432</v>
      </c>
      <c r="G28">
        <f t="shared" si="6"/>
        <v>14.67995997183203</v>
      </c>
      <c r="H28">
        <f t="shared" si="7"/>
        <v>2.0958747855634812</v>
      </c>
    </row>
    <row r="29" spans="5:20" x14ac:dyDescent="0.25">
      <c r="E29">
        <v>0.45814892864851153</v>
      </c>
      <c r="F29">
        <v>19.134295000000002</v>
      </c>
      <c r="G29">
        <f t="shared" si="6"/>
        <v>17.729416070568181</v>
      </c>
      <c r="H29">
        <f t="shared" si="7"/>
        <v>3.2930219278512332</v>
      </c>
    </row>
    <row r="30" spans="5:20" x14ac:dyDescent="0.25">
      <c r="E30">
        <v>0.58904862254808621</v>
      </c>
      <c r="F30">
        <v>26.35182</v>
      </c>
      <c r="G30">
        <f t="shared" si="6"/>
        <v>24.417015677699123</v>
      </c>
      <c r="H30">
        <f t="shared" si="7"/>
        <v>6.0713647510099822</v>
      </c>
    </row>
    <row r="31" spans="5:20" x14ac:dyDescent="0.25">
      <c r="E31">
        <v>0.71994831644766089</v>
      </c>
      <c r="F31">
        <v>54.187280000000001</v>
      </c>
      <c r="G31">
        <f t="shared" si="6"/>
        <v>50.208739483340132</v>
      </c>
      <c r="H31">
        <f t="shared" si="7"/>
        <v>15.003344699935223</v>
      </c>
    </row>
    <row r="32" spans="5:20" x14ac:dyDescent="0.25">
      <c r="E32">
        <v>0.85084801034723567</v>
      </c>
      <c r="F32">
        <v>84.17737000000001</v>
      </c>
      <c r="G32">
        <f t="shared" si="6"/>
        <v>77.996895963826404</v>
      </c>
      <c r="H32">
        <f t="shared" si="7"/>
        <v>80.769302178400466</v>
      </c>
    </row>
    <row r="35" spans="6:7" x14ac:dyDescent="0.25">
      <c r="F35" t="s">
        <v>43</v>
      </c>
      <c r="G35">
        <f>SUMXMY2(G25:G32,H25:H32)</f>
        <v>1984.7767343058956</v>
      </c>
    </row>
    <row r="36" spans="6:7" x14ac:dyDescent="0.25">
      <c r="F36" t="s">
        <v>41</v>
      </c>
      <c r="G36">
        <v>0.95218633605052683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E3" sqref="E3"/>
    </sheetView>
  </sheetViews>
  <sheetFormatPr defaultRowHeight="15" x14ac:dyDescent="0.25"/>
  <cols>
    <col min="1" max="1" width="16.7109375" bestFit="1" customWidth="1"/>
    <col min="6" max="6" width="12.5703125" bestFit="1" customWidth="1"/>
    <col min="11" max="11" width="14" customWidth="1"/>
  </cols>
  <sheetData>
    <row r="1" spans="1:11" x14ac:dyDescent="0.25">
      <c r="A1" t="s">
        <v>0</v>
      </c>
      <c r="B1">
        <v>5000</v>
      </c>
      <c r="E1" t="s">
        <v>20</v>
      </c>
      <c r="F1" t="s">
        <v>15</v>
      </c>
      <c r="G1" t="s">
        <v>16</v>
      </c>
      <c r="H1" t="s">
        <v>17</v>
      </c>
      <c r="I1" t="s">
        <v>18</v>
      </c>
      <c r="J1" t="s">
        <v>17</v>
      </c>
      <c r="K1" t="s">
        <v>22</v>
      </c>
    </row>
    <row r="2" spans="1:11" x14ac:dyDescent="0.25">
      <c r="A2" t="s">
        <v>1</v>
      </c>
      <c r="B2" s="1" t="s">
        <v>19</v>
      </c>
      <c r="E2">
        <f>4/3*PI()*2.5^3*F2/$B$5^3</f>
        <v>0</v>
      </c>
      <c r="F2">
        <v>0</v>
      </c>
      <c r="G2">
        <v>1.8160000000000001</v>
      </c>
      <c r="H2">
        <v>6.5869999999999997</v>
      </c>
      <c r="I2">
        <v>0.99797000000000002</v>
      </c>
      <c r="J2">
        <v>8.1880000000000008E-3</v>
      </c>
      <c r="K2" s="4" t="s">
        <v>21</v>
      </c>
    </row>
    <row r="3" spans="1:11" x14ac:dyDescent="0.25">
      <c r="A3" t="s">
        <v>2</v>
      </c>
      <c r="B3">
        <v>1500</v>
      </c>
      <c r="E3" s="2">
        <f t="shared" ref="E3:E22" si="0">4/3*PI()*2.5^3*F3/$B$5^3</f>
        <v>1.9392547244381438E-2</v>
      </c>
      <c r="F3" s="2">
        <v>1</v>
      </c>
      <c r="G3" s="2">
        <v>-7.2649999999999998E-3</v>
      </c>
      <c r="H3" s="2">
        <v>7.0339999999999998</v>
      </c>
      <c r="I3" s="2">
        <v>1.0143</v>
      </c>
      <c r="J3" s="2">
        <v>8.1300000000000001E-3</v>
      </c>
      <c r="K3" s="5"/>
    </row>
    <row r="4" spans="1:11" x14ac:dyDescent="0.25">
      <c r="A4" t="s">
        <v>3</v>
      </c>
      <c r="B4">
        <v>0.01</v>
      </c>
      <c r="E4" s="2">
        <f t="shared" si="0"/>
        <v>3.8785094488762877E-2</v>
      </c>
      <c r="F4" s="2">
        <v>2</v>
      </c>
      <c r="G4" s="2">
        <v>2.504</v>
      </c>
      <c r="H4" s="2">
        <v>7.4930000000000003</v>
      </c>
      <c r="I4" s="2">
        <v>1.0101</v>
      </c>
      <c r="J4" s="2">
        <v>6.43E-3</v>
      </c>
      <c r="K4" s="5"/>
    </row>
    <row r="5" spans="1:11" x14ac:dyDescent="0.25">
      <c r="A5" t="s">
        <v>4</v>
      </c>
      <c r="B5">
        <v>15</v>
      </c>
      <c r="E5" s="2">
        <f t="shared" si="0"/>
        <v>5.8177641733144318E-2</v>
      </c>
      <c r="F5" s="2">
        <v>3</v>
      </c>
      <c r="G5" s="2">
        <v>2.62</v>
      </c>
      <c r="H5" s="2">
        <v>6.6849999999999996</v>
      </c>
      <c r="I5" s="2">
        <v>1.0137</v>
      </c>
      <c r="J5" s="2">
        <v>7.6429999999999996E-3</v>
      </c>
      <c r="K5" s="5"/>
    </row>
    <row r="6" spans="1:11" x14ac:dyDescent="0.25">
      <c r="A6" t="s">
        <v>5</v>
      </c>
      <c r="B6">
        <v>0.1</v>
      </c>
      <c r="E6">
        <f t="shared" si="0"/>
        <v>7.7570188977525753E-2</v>
      </c>
      <c r="F6">
        <v>4</v>
      </c>
      <c r="G6">
        <v>0.92679999999999996</v>
      </c>
      <c r="H6">
        <v>7.2169999999999996</v>
      </c>
      <c r="I6">
        <v>0.99724999999999997</v>
      </c>
      <c r="J6">
        <v>8.7049999999999992E-3</v>
      </c>
      <c r="K6" s="5"/>
    </row>
    <row r="7" spans="1:11" x14ac:dyDescent="0.25">
      <c r="A7" t="s">
        <v>6</v>
      </c>
      <c r="B7">
        <v>4.5</v>
      </c>
      <c r="E7">
        <f t="shared" si="0"/>
        <v>9.6962736221907195E-2</v>
      </c>
      <c r="F7">
        <v>5</v>
      </c>
      <c r="G7">
        <v>0.95499999999999996</v>
      </c>
      <c r="H7">
        <v>7.5279999999999996</v>
      </c>
      <c r="I7">
        <v>1.0163</v>
      </c>
      <c r="J7">
        <v>7.6239999999999997E-3</v>
      </c>
      <c r="K7" s="5"/>
    </row>
    <row r="8" spans="1:11" x14ac:dyDescent="0.25">
      <c r="A8" t="s">
        <v>7</v>
      </c>
      <c r="B8">
        <v>25</v>
      </c>
      <c r="E8">
        <f t="shared" si="0"/>
        <v>0.11635528346628864</v>
      </c>
      <c r="F8">
        <v>6</v>
      </c>
      <c r="G8">
        <v>0.42859999999999998</v>
      </c>
      <c r="H8">
        <v>8.4169999999999998</v>
      </c>
      <c r="I8">
        <v>1.0119</v>
      </c>
      <c r="J8">
        <v>6.0350000000000004E-3</v>
      </c>
      <c r="K8" s="5"/>
    </row>
    <row r="9" spans="1:11" x14ac:dyDescent="0.25">
      <c r="A9" t="s">
        <v>8</v>
      </c>
      <c r="B9">
        <v>196.3</v>
      </c>
      <c r="E9">
        <f t="shared" si="0"/>
        <v>0.13574783071067009</v>
      </c>
      <c r="F9">
        <v>7</v>
      </c>
      <c r="G9">
        <v>0.1835</v>
      </c>
      <c r="H9">
        <v>7.1970000000000001</v>
      </c>
      <c r="I9">
        <v>1.0137</v>
      </c>
      <c r="J9">
        <v>7.5209999999999999E-3</v>
      </c>
      <c r="K9" s="5"/>
    </row>
    <row r="10" spans="1:11" ht="15" customHeight="1" x14ac:dyDescent="0.25">
      <c r="A10" t="s">
        <v>9</v>
      </c>
      <c r="B10">
        <v>3</v>
      </c>
      <c r="E10">
        <f t="shared" si="0"/>
        <v>0.23271056693257727</v>
      </c>
      <c r="F10">
        <v>12</v>
      </c>
      <c r="G10">
        <v>0.93189999999999995</v>
      </c>
      <c r="H10">
        <v>8</v>
      </c>
      <c r="I10">
        <v>1.0085999999999999</v>
      </c>
      <c r="J10">
        <v>8.4440000000000001E-3</v>
      </c>
      <c r="K10" s="4" t="s">
        <v>23</v>
      </c>
    </row>
    <row r="11" spans="1:11" x14ac:dyDescent="0.25">
      <c r="A11" t="s">
        <v>10</v>
      </c>
      <c r="B11">
        <v>5</v>
      </c>
      <c r="E11">
        <f t="shared" si="0"/>
        <v>0.29088820866572157</v>
      </c>
      <c r="F11">
        <v>15</v>
      </c>
      <c r="G11">
        <v>8.2249999999999997E-3</v>
      </c>
      <c r="H11">
        <v>8.2970000000000006</v>
      </c>
      <c r="I11">
        <v>1.0051000000000001</v>
      </c>
      <c r="J11">
        <v>9.6830000000000006E-3</v>
      </c>
      <c r="K11" s="4"/>
    </row>
    <row r="12" spans="1:11" x14ac:dyDescent="0.25">
      <c r="A12" t="s">
        <v>11</v>
      </c>
      <c r="B12">
        <v>3</v>
      </c>
      <c r="E12">
        <f t="shared" si="0"/>
        <v>0.3490658503988659</v>
      </c>
      <c r="F12">
        <v>18</v>
      </c>
      <c r="G12">
        <v>1.75</v>
      </c>
      <c r="H12">
        <v>8.15</v>
      </c>
      <c r="I12">
        <v>1.0085</v>
      </c>
      <c r="J12">
        <v>9.6889999999999997E-3</v>
      </c>
      <c r="K12" s="4"/>
    </row>
    <row r="13" spans="1:11" x14ac:dyDescent="0.25">
      <c r="A13" t="s">
        <v>12</v>
      </c>
      <c r="B13">
        <v>2.4500000000000002</v>
      </c>
      <c r="E13">
        <f t="shared" si="0"/>
        <v>0.40724349213201022</v>
      </c>
      <c r="F13">
        <v>21</v>
      </c>
      <c r="G13">
        <v>0.52290000000000003</v>
      </c>
      <c r="H13">
        <v>8.0380000000000003</v>
      </c>
      <c r="I13">
        <v>0.99909000000000003</v>
      </c>
      <c r="J13">
        <v>7.6369999999999997E-3</v>
      </c>
    </row>
    <row r="14" spans="1:11" x14ac:dyDescent="0.25">
      <c r="A14" t="s">
        <v>13</v>
      </c>
      <c r="B14">
        <v>110</v>
      </c>
      <c r="E14">
        <f t="shared" si="0"/>
        <v>0.46542113386515455</v>
      </c>
      <c r="F14">
        <v>24</v>
      </c>
      <c r="G14">
        <v>-0.40339999999999998</v>
      </c>
      <c r="H14">
        <v>8.4990000000000006</v>
      </c>
      <c r="I14">
        <v>1.0086999999999999</v>
      </c>
      <c r="J14">
        <v>7.3150000000000003E-3</v>
      </c>
    </row>
    <row r="15" spans="1:11" x14ac:dyDescent="0.25">
      <c r="A15" t="s">
        <v>14</v>
      </c>
      <c r="B15">
        <v>4.45</v>
      </c>
      <c r="E15">
        <f t="shared" si="0"/>
        <v>0.52359877559829893</v>
      </c>
      <c r="F15">
        <v>27</v>
      </c>
    </row>
    <row r="16" spans="1:11" x14ac:dyDescent="0.25">
      <c r="E16">
        <f t="shared" si="0"/>
        <v>0.58177641733144314</v>
      </c>
      <c r="F16">
        <v>30</v>
      </c>
    </row>
    <row r="17" spans="5:6" x14ac:dyDescent="0.25">
      <c r="E17">
        <f t="shared" si="0"/>
        <v>0.60116896457582458</v>
      </c>
      <c r="F17">
        <v>31</v>
      </c>
    </row>
    <row r="18" spans="5:6" x14ac:dyDescent="0.25">
      <c r="E18">
        <f t="shared" si="0"/>
        <v>0.62056151182020602</v>
      </c>
      <c r="F18">
        <v>32</v>
      </c>
    </row>
    <row r="19" spans="5:6" x14ac:dyDescent="0.25">
      <c r="E19">
        <f t="shared" si="0"/>
        <v>0.63995405906458758</v>
      </c>
      <c r="F19">
        <v>33</v>
      </c>
    </row>
    <row r="20" spans="5:6" x14ac:dyDescent="0.25">
      <c r="E20">
        <f t="shared" si="0"/>
        <v>0.65934660630896891</v>
      </c>
      <c r="F20">
        <v>34</v>
      </c>
    </row>
    <row r="21" spans="5:6" x14ac:dyDescent="0.25">
      <c r="E21">
        <f t="shared" si="0"/>
        <v>0.67873915355335046</v>
      </c>
      <c r="F21">
        <v>35</v>
      </c>
    </row>
    <row r="22" spans="5:6" x14ac:dyDescent="0.25">
      <c r="E22">
        <f t="shared" si="0"/>
        <v>0.69813170079773179</v>
      </c>
      <c r="F22">
        <v>36</v>
      </c>
    </row>
  </sheetData>
  <mergeCells count="2">
    <mergeCell ref="K2:K9"/>
    <mergeCell ref="K10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G-K Visc. (Const Box)</vt:lpstr>
      <vt:lpstr>G-K Visc. (Const P)</vt:lpstr>
      <vt:lpstr>LE-BC Viscosity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2016-07-14T08:45:20Z</dcterms:modified>
</cp:coreProperties>
</file>