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 activeTab="1"/>
  </bookViews>
  <sheets>
    <sheet name="Time Step Params" sheetId="1" r:id="rId1"/>
    <sheet name="Timing Characteris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2" l="1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I6" i="2"/>
  <c r="I7" i="2"/>
  <c r="I8" i="2"/>
  <c r="I9" i="2"/>
  <c r="I10" i="2"/>
  <c r="I11" i="2"/>
  <c r="I12" i="2"/>
  <c r="I13" i="2"/>
  <c r="I5" i="2"/>
  <c r="J6" i="2"/>
  <c r="J7" i="2"/>
  <c r="J8" i="2"/>
  <c r="J9" i="2"/>
  <c r="J10" i="2"/>
  <c r="J11" i="2"/>
  <c r="J12" i="2"/>
  <c r="J5" i="2"/>
  <c r="C21" i="2"/>
  <c r="C22" i="2"/>
  <c r="C23" i="2"/>
  <c r="C24" i="2"/>
  <c r="C25" i="2"/>
  <c r="C26" i="2"/>
  <c r="C27" i="2"/>
  <c r="C28" i="2"/>
  <c r="C20" i="2"/>
  <c r="H28" i="2"/>
  <c r="G28" i="2"/>
  <c r="J28" i="2" s="1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B12" i="2"/>
  <c r="G12" i="2"/>
  <c r="H12" i="2"/>
  <c r="B13" i="2"/>
  <c r="G13" i="2"/>
  <c r="J13" i="2" s="1"/>
  <c r="H13" i="2"/>
  <c r="B6" i="2"/>
  <c r="B7" i="2"/>
  <c r="B8" i="2"/>
  <c r="B9" i="2"/>
  <c r="B10" i="2"/>
  <c r="B11" i="2"/>
  <c r="H5" i="2"/>
  <c r="H6" i="2"/>
  <c r="H7" i="2"/>
  <c r="H8" i="2"/>
  <c r="H9" i="2"/>
  <c r="H10" i="2"/>
  <c r="H11" i="2"/>
  <c r="B5" i="2"/>
  <c r="C2" i="2"/>
  <c r="G6" i="2"/>
  <c r="G7" i="2" s="1"/>
  <c r="G8" i="2" s="1"/>
  <c r="G9" i="2" s="1"/>
  <c r="G10" i="2" s="1"/>
  <c r="G11" i="2" s="1"/>
  <c r="G5" i="2"/>
  <c r="G50" i="1" l="1"/>
  <c r="C62" i="1"/>
  <c r="C63" i="1"/>
  <c r="C64" i="1"/>
  <c r="C65" i="1"/>
  <c r="C66" i="1"/>
  <c r="C67" i="1"/>
  <c r="C68" i="1"/>
  <c r="C69" i="1"/>
  <c r="C70" i="1"/>
  <c r="C61" i="1"/>
  <c r="G68" i="1"/>
  <c r="I68" i="1" s="1"/>
  <c r="H68" i="1"/>
  <c r="G69" i="1"/>
  <c r="I69" i="1" s="1"/>
  <c r="H69" i="1"/>
  <c r="G70" i="1"/>
  <c r="I70" i="1" s="1"/>
  <c r="H70" i="1"/>
  <c r="H67" i="1"/>
  <c r="G67" i="1"/>
  <c r="I67" i="1" s="1"/>
  <c r="H66" i="1"/>
  <c r="G66" i="1"/>
  <c r="I66" i="1" s="1"/>
  <c r="H65" i="1"/>
  <c r="G65" i="1"/>
  <c r="I65" i="1" s="1"/>
  <c r="H64" i="1"/>
  <c r="G64" i="1"/>
  <c r="I64" i="1" s="1"/>
  <c r="H63" i="1"/>
  <c r="G63" i="1"/>
  <c r="I63" i="1" s="1"/>
  <c r="H62" i="1"/>
  <c r="G62" i="1"/>
  <c r="I62" i="1" s="1"/>
  <c r="H61" i="1"/>
  <c r="G61" i="1"/>
  <c r="I61" i="1" s="1"/>
  <c r="I11" i="1"/>
  <c r="I10" i="1"/>
  <c r="I9" i="1"/>
  <c r="I8" i="1"/>
  <c r="I7" i="1"/>
  <c r="I6" i="1"/>
  <c r="I5" i="1"/>
  <c r="I23" i="1"/>
  <c r="I22" i="1"/>
  <c r="I21" i="1"/>
  <c r="I20" i="1"/>
  <c r="I19" i="1"/>
  <c r="I18" i="1"/>
  <c r="I17" i="1"/>
  <c r="I40" i="1"/>
  <c r="I39" i="1"/>
  <c r="I38" i="1"/>
  <c r="I37" i="1"/>
  <c r="I36" i="1"/>
  <c r="I35" i="1"/>
  <c r="I34" i="1"/>
  <c r="I48" i="1"/>
  <c r="I49" i="1"/>
  <c r="I50" i="1"/>
  <c r="I51" i="1"/>
  <c r="I52" i="1"/>
  <c r="H36" i="1"/>
  <c r="H52" i="1"/>
  <c r="G52" i="1"/>
  <c r="B52" i="1"/>
  <c r="H51" i="1"/>
  <c r="G51" i="1"/>
  <c r="B51" i="1"/>
  <c r="H50" i="1"/>
  <c r="B50" i="1"/>
  <c r="H49" i="1"/>
  <c r="G49" i="1"/>
  <c r="B49" i="1"/>
  <c r="H48" i="1"/>
  <c r="G48" i="1"/>
  <c r="B48" i="1"/>
  <c r="H47" i="1"/>
  <c r="G47" i="1"/>
  <c r="I47" i="1" s="1"/>
  <c r="B47" i="1"/>
  <c r="H46" i="1"/>
  <c r="G46" i="1"/>
  <c r="I46" i="1" s="1"/>
  <c r="B46" i="1"/>
  <c r="H40" i="1"/>
  <c r="G40" i="1"/>
  <c r="C40" i="1"/>
  <c r="H39" i="1"/>
  <c r="G39" i="1"/>
  <c r="C39" i="1"/>
  <c r="H38" i="1"/>
  <c r="G38" i="1"/>
  <c r="C38" i="1"/>
  <c r="H37" i="1"/>
  <c r="G37" i="1"/>
  <c r="C37" i="1"/>
  <c r="G36" i="1"/>
  <c r="C36" i="1"/>
  <c r="H35" i="1"/>
  <c r="G35" i="1"/>
  <c r="C35" i="1"/>
  <c r="H34" i="1"/>
  <c r="G34" i="1"/>
  <c r="C34" i="1"/>
  <c r="F31" i="1"/>
  <c r="F2" i="1"/>
  <c r="H23" i="1"/>
  <c r="H22" i="1"/>
  <c r="H21" i="1"/>
  <c r="H20" i="1"/>
  <c r="H19" i="1"/>
  <c r="H18" i="1"/>
  <c r="H17" i="1"/>
  <c r="H6" i="1"/>
  <c r="H7" i="1"/>
  <c r="H8" i="1"/>
  <c r="H9" i="1"/>
  <c r="H10" i="1"/>
  <c r="H11" i="1"/>
  <c r="H5" i="1"/>
  <c r="B18" i="1"/>
  <c r="B19" i="1"/>
  <c r="B20" i="1"/>
  <c r="B21" i="1"/>
  <c r="B22" i="1"/>
  <c r="B23" i="1"/>
  <c r="B17" i="1"/>
  <c r="G23" i="1"/>
  <c r="G22" i="1"/>
  <c r="G21" i="1"/>
  <c r="G20" i="1"/>
  <c r="G19" i="1"/>
  <c r="G18" i="1"/>
  <c r="G17" i="1"/>
  <c r="G11" i="1"/>
  <c r="G10" i="1"/>
  <c r="C11" i="1"/>
  <c r="C10" i="1"/>
  <c r="G7" i="1"/>
  <c r="C7" i="1"/>
  <c r="C8" i="1"/>
  <c r="G8" i="1"/>
  <c r="G9" i="1"/>
  <c r="C9" i="1"/>
  <c r="G6" i="1"/>
  <c r="C6" i="1"/>
  <c r="G5" i="1"/>
  <c r="C5" i="1"/>
</calcChain>
</file>

<file path=xl/sharedStrings.xml><?xml version="1.0" encoding="utf-8"?>
<sst xmlns="http://schemas.openxmlformats.org/spreadsheetml/2006/main" count="83" uniqueCount="23">
  <si>
    <t>N_water</t>
  </si>
  <si>
    <t>Box</t>
  </si>
  <si>
    <t>Damp</t>
  </si>
  <si>
    <t>Spring</t>
  </si>
  <si>
    <t>T_step</t>
  </si>
  <si>
    <t>N_steps</t>
  </si>
  <si>
    <t>T_total</t>
  </si>
  <si>
    <t>Temp_1</t>
  </si>
  <si>
    <t>Temp_2</t>
  </si>
  <si>
    <t>Temp_3</t>
  </si>
  <si>
    <t>Temp_Avg</t>
  </si>
  <si>
    <t>Stdev</t>
  </si>
  <si>
    <t>Temp - 1</t>
  </si>
  <si>
    <t>Num Density</t>
  </si>
  <si>
    <t>Time per step 1</t>
  </si>
  <si>
    <t>Time per step 3</t>
  </si>
  <si>
    <t>Time per step 2</t>
  </si>
  <si>
    <t>Avg Time</t>
  </si>
  <si>
    <t>milliseconds</t>
  </si>
  <si>
    <t>Box Size</t>
  </si>
  <si>
    <t>Ln Time</t>
  </si>
  <si>
    <t>Ln N</t>
  </si>
  <si>
    <t>TIME NOT COMPARABLE DUE TO DIFFERENT COMPUTER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</si>
</sst>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aseline="0"/>
              <a:t>(Temp - 1) vs Time Step (Const 250 steps)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'Time Step Params'!$H$5:$H$11</c:f>
                <c:numCache>
                  <c:formatCode>General</c:formatCode>
                  <c:ptCount val="7"/>
                  <c:pt idx="0">
                    <c:v>2.0599352740640571E-2</c:v>
                  </c:pt>
                  <c:pt idx="1">
                    <c:v>4.479211240088294E-2</c:v>
                  </c:pt>
                  <c:pt idx="2">
                    <c:v>5.5075705472860531E-3</c:v>
                  </c:pt>
                  <c:pt idx="3">
                    <c:v>3.178574103797692E-2</c:v>
                  </c:pt>
                  <c:pt idx="4">
                    <c:v>1.7009801096230778E-2</c:v>
                  </c:pt>
                  <c:pt idx="5">
                    <c:v>1.9697715603592226E-2</c:v>
                  </c:pt>
                  <c:pt idx="6">
                    <c:v>3.4698703145794978E-2</c:v>
                  </c:pt>
                </c:numCache>
              </c:numRef>
            </c:plus>
            <c:minus>
              <c:numRef>
                <c:f>'Time Step Params'!$H$5:$H$11</c:f>
                <c:numCache>
                  <c:formatCode>General</c:formatCode>
                  <c:ptCount val="7"/>
                  <c:pt idx="0">
                    <c:v>2.0599352740640571E-2</c:v>
                  </c:pt>
                  <c:pt idx="1">
                    <c:v>4.479211240088294E-2</c:v>
                  </c:pt>
                  <c:pt idx="2">
                    <c:v>5.5075705472860531E-3</c:v>
                  </c:pt>
                  <c:pt idx="3">
                    <c:v>3.178574103797692E-2</c:v>
                  </c:pt>
                  <c:pt idx="4">
                    <c:v>1.7009801096230778E-2</c:v>
                  </c:pt>
                  <c:pt idx="5">
                    <c:v>1.9697715603592226E-2</c:v>
                  </c:pt>
                  <c:pt idx="6">
                    <c:v>3.4698703145794978E-2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'Time Step Params'!$A$5:$A$11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</c:numCache>
            </c:numRef>
          </c:xVal>
          <c:yVal>
            <c:numRef>
              <c:f>'Time Step Params'!$I$5:$I$11</c:f>
              <c:numCache>
                <c:formatCode>0.000</c:formatCode>
                <c:ptCount val="7"/>
                <c:pt idx="0">
                  <c:v>0.44366666666666643</c:v>
                </c:pt>
                <c:pt idx="1">
                  <c:v>0.2456666666666667</c:v>
                </c:pt>
                <c:pt idx="2">
                  <c:v>0.12366666666666659</c:v>
                </c:pt>
                <c:pt idx="3">
                  <c:v>0.10633333333333339</c:v>
                </c:pt>
                <c:pt idx="4">
                  <c:v>9.333333333333349E-2</c:v>
                </c:pt>
                <c:pt idx="5">
                  <c:v>0.10499999999999976</c:v>
                </c:pt>
                <c:pt idx="6">
                  <c:v>0.24199999999999999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3-4196-8E9E-70E4230F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37248"/>
        <c:axId val="398436592"/>
      </c:scatterChart>
      <c:valAx>
        <c:axId val="3984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36592"/>
        <c:crosses val="autoZero"/>
        <c:crossBetween val="midCat"/>
      </c:valAx>
      <c:valAx>
        <c:axId val="398436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3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baseline="0">
                <a:effectLst/>
              </a:rPr>
              <a:t>(Temp - 1) vs Time Step (Const 20 time units)</a:t>
            </a:r>
            <a:endParaRPr lang="en-SG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'Time Step Params'!$H$17:$H$23</c:f>
                <c:numCache>
                  <c:formatCode>General</c:formatCode>
                  <c:ptCount val="7"/>
                  <c:pt idx="0">
                    <c:v>2.5251812476203249E-2</c:v>
                  </c:pt>
                  <c:pt idx="1">
                    <c:v>3.5763109484494779E-3</c:v>
                  </c:pt>
                  <c:pt idx="2">
                    <c:v>1.1858470952586268E-2</c:v>
                  </c:pt>
                  <c:pt idx="3">
                    <c:v>2.4841564631345819E-2</c:v>
                  </c:pt>
                  <c:pt idx="4">
                    <c:v>5.965735495309878E-3</c:v>
                  </c:pt>
                  <c:pt idx="5">
                    <c:v>3.2134249641153953E-2</c:v>
                  </c:pt>
                  <c:pt idx="6">
                    <c:v>2.7335020273146549E-2</c:v>
                  </c:pt>
                </c:numCache>
              </c:numRef>
            </c:plus>
            <c:minus>
              <c:numRef>
                <c:f>'Time Step Params'!$H$17:$H$23</c:f>
                <c:numCache>
                  <c:formatCode>General</c:formatCode>
                  <c:ptCount val="7"/>
                  <c:pt idx="0">
                    <c:v>2.5251812476203249E-2</c:v>
                  </c:pt>
                  <c:pt idx="1">
                    <c:v>3.5763109484494779E-3</c:v>
                  </c:pt>
                  <c:pt idx="2">
                    <c:v>1.1858470952586268E-2</c:v>
                  </c:pt>
                  <c:pt idx="3">
                    <c:v>2.4841564631345819E-2</c:v>
                  </c:pt>
                  <c:pt idx="4">
                    <c:v>5.965735495309878E-3</c:v>
                  </c:pt>
                  <c:pt idx="5">
                    <c:v>3.2134249641153953E-2</c:v>
                  </c:pt>
                  <c:pt idx="6">
                    <c:v>2.7335020273146549E-2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'Time Step Params'!$A$17:$A$23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</c:numCache>
            </c:numRef>
          </c:xVal>
          <c:yVal>
            <c:numRef>
              <c:f>'Time Step Params'!$I$17:$I$23</c:f>
              <c:numCache>
                <c:formatCode>0.000</c:formatCode>
                <c:ptCount val="7"/>
                <c:pt idx="0">
                  <c:v>1.496333333333344E-2</c:v>
                </c:pt>
                <c:pt idx="1">
                  <c:v>3.9200000000000124E-2</c:v>
                </c:pt>
                <c:pt idx="2">
                  <c:v>3.713333333333324E-2</c:v>
                </c:pt>
                <c:pt idx="3">
                  <c:v>3.6533333333333529E-2</c:v>
                </c:pt>
                <c:pt idx="4">
                  <c:v>6.5099999999999936E-2</c:v>
                </c:pt>
                <c:pt idx="5">
                  <c:v>9.9599999999999911E-2</c:v>
                </c:pt>
                <c:pt idx="6">
                  <c:v>0.26043333333333329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4-4467-8B58-09FA4FC52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8664"/>
        <c:axId val="399338992"/>
      </c:scatterChart>
      <c:valAx>
        <c:axId val="39933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8992"/>
        <c:crosses val="autoZero"/>
        <c:crossBetween val="midCat"/>
      </c:valAx>
      <c:valAx>
        <c:axId val="39933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aseline="0"/>
              <a:t>(Temp - 1) vs Time Step (Const 250 steps)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'Time Step Params'!$H$34:$H$40</c:f>
                <c:numCache>
                  <c:formatCode>General</c:formatCode>
                  <c:ptCount val="7"/>
                  <c:pt idx="0">
                    <c:v>1.6520290554345656E-2</c:v>
                  </c:pt>
                  <c:pt idx="1">
                    <c:v>8.4007936133042044E-3</c:v>
                  </c:pt>
                  <c:pt idx="2">
                    <c:v>3.3719551203023668E-2</c:v>
                  </c:pt>
                  <c:pt idx="3">
                    <c:v>2.8431203515386885E-3</c:v>
                  </c:pt>
                  <c:pt idx="4">
                    <c:v>1.1509271624795946E-2</c:v>
                  </c:pt>
                  <c:pt idx="5">
                    <c:v>1.9585964362267162E-2</c:v>
                  </c:pt>
                  <c:pt idx="6">
                    <c:v>4.6476768390239891E-2</c:v>
                  </c:pt>
                </c:numCache>
              </c:numRef>
            </c:plus>
            <c:minus>
              <c:numRef>
                <c:f>'Time Step Params'!$H$34:$H$40</c:f>
                <c:numCache>
                  <c:formatCode>General</c:formatCode>
                  <c:ptCount val="7"/>
                  <c:pt idx="0">
                    <c:v>1.6520290554345656E-2</c:v>
                  </c:pt>
                  <c:pt idx="1">
                    <c:v>8.4007936133042044E-3</c:v>
                  </c:pt>
                  <c:pt idx="2">
                    <c:v>3.3719551203023668E-2</c:v>
                  </c:pt>
                  <c:pt idx="3">
                    <c:v>2.8431203515386885E-3</c:v>
                  </c:pt>
                  <c:pt idx="4">
                    <c:v>1.1509271624795946E-2</c:v>
                  </c:pt>
                  <c:pt idx="5">
                    <c:v>1.9585964362267162E-2</c:v>
                  </c:pt>
                  <c:pt idx="6">
                    <c:v>4.6476768390239891E-2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'Time Step Params'!$A$34:$A$40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</c:numCache>
            </c:numRef>
          </c:xVal>
          <c:yVal>
            <c:numRef>
              <c:f>'Time Step Params'!$I$34:$I$40</c:f>
              <c:numCache>
                <c:formatCode>0.000</c:formatCode>
                <c:ptCount val="7"/>
                <c:pt idx="0">
                  <c:v>4.1099999999999914E-2</c:v>
                </c:pt>
                <c:pt idx="1">
                  <c:v>1.7833333333333368E-2</c:v>
                </c:pt>
                <c:pt idx="2">
                  <c:v>2.2773333333333312E-2</c:v>
                </c:pt>
                <c:pt idx="3">
                  <c:v>1.8733333333333269E-2</c:v>
                </c:pt>
                <c:pt idx="4">
                  <c:v>3.1733333333333391E-2</c:v>
                </c:pt>
                <c:pt idx="5">
                  <c:v>0.10220000000000007</c:v>
                </c:pt>
                <c:pt idx="6">
                  <c:v>0.51800000000000002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6-4B4E-BFCD-1F91B1940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37248"/>
        <c:axId val="398436592"/>
      </c:scatterChart>
      <c:valAx>
        <c:axId val="3984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36592"/>
        <c:crosses val="autoZero"/>
        <c:crossBetween val="midCat"/>
      </c:valAx>
      <c:valAx>
        <c:axId val="398436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3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baseline="0">
                <a:effectLst/>
              </a:rPr>
              <a:t>(Temp - 1) vs Time Step (Const 20 time units)</a:t>
            </a:r>
            <a:endParaRPr lang="en-SG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'Time Step Params'!$H$46:$H$52</c:f>
                <c:numCache>
                  <c:formatCode>General</c:formatCode>
                  <c:ptCount val="7"/>
                  <c:pt idx="0">
                    <c:v>4.3588989435414669E-4</c:v>
                  </c:pt>
                  <c:pt idx="1">
                    <c:v>3.6501141534660028E-3</c:v>
                  </c:pt>
                  <c:pt idx="2">
                    <c:v>1.834675266452717E-2</c:v>
                  </c:pt>
                  <c:pt idx="3">
                    <c:v>2.5063984785610886E-2</c:v>
                  </c:pt>
                  <c:pt idx="4">
                    <c:v>3.2419181564828828E-2</c:v>
                  </c:pt>
                  <c:pt idx="5">
                    <c:v>1.0210452161061857E-2</c:v>
                  </c:pt>
                  <c:pt idx="6">
                    <c:v>1.4683777897167096E-2</c:v>
                  </c:pt>
                </c:numCache>
              </c:numRef>
            </c:plus>
            <c:minus>
              <c:numRef>
                <c:f>'Time Step Params'!$H$46:$H$52</c:f>
                <c:numCache>
                  <c:formatCode>General</c:formatCode>
                  <c:ptCount val="7"/>
                  <c:pt idx="0">
                    <c:v>4.3588989435414669E-4</c:v>
                  </c:pt>
                  <c:pt idx="1">
                    <c:v>3.6501141534660028E-3</c:v>
                  </c:pt>
                  <c:pt idx="2">
                    <c:v>1.834675266452717E-2</c:v>
                  </c:pt>
                  <c:pt idx="3">
                    <c:v>2.5063984785610886E-2</c:v>
                  </c:pt>
                  <c:pt idx="4">
                    <c:v>3.2419181564828828E-2</c:v>
                  </c:pt>
                  <c:pt idx="5">
                    <c:v>1.0210452161061857E-2</c:v>
                  </c:pt>
                  <c:pt idx="6">
                    <c:v>1.4683777897167096E-2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'Time Step Params'!$A$46:$A$52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</c:numCache>
            </c:numRef>
          </c:xVal>
          <c:yVal>
            <c:numRef>
              <c:f>'Time Step Params'!$I$46:$I$52</c:f>
              <c:numCache>
                <c:formatCode>0.000</c:formatCode>
                <c:ptCount val="7"/>
                <c:pt idx="0">
                  <c:v>2.5999999999999357E-3</c:v>
                </c:pt>
                <c:pt idx="1">
                  <c:v>9.4666666666667343E-3</c:v>
                </c:pt>
                <c:pt idx="2">
                  <c:v>1.9833333333333369E-2</c:v>
                </c:pt>
                <c:pt idx="3">
                  <c:v>4.0333333333333332E-2</c:v>
                </c:pt>
                <c:pt idx="4">
                  <c:v>4.8766666666666625E-2</c:v>
                </c:pt>
                <c:pt idx="5">
                  <c:v>0.10973333333333346</c:v>
                </c:pt>
                <c:pt idx="6">
                  <c:v>0.48446666666666682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3-458B-8BCD-1A12A563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8664"/>
        <c:axId val="399338992"/>
      </c:scatterChart>
      <c:valAx>
        <c:axId val="39933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8992"/>
        <c:crosses val="autoZero"/>
        <c:crossBetween val="midCat"/>
      </c:valAx>
      <c:valAx>
        <c:axId val="39933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200"/>
              <a:t>(Temp</a:t>
            </a:r>
            <a:r>
              <a:rPr lang="en-SG" sz="1200" baseline="0"/>
              <a:t> - 1) vs Total Time Units (const. 0.01 Time Step)</a:t>
            </a:r>
            <a:endParaRPr lang="en-SG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Step Params'!$I$60</c:f>
              <c:strCache>
                <c:ptCount val="1"/>
                <c:pt idx="0">
                  <c:v>Temp - 1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'Time Step Params'!$H$61:$H$70</c:f>
                <c:numCache>
                  <c:formatCode>General</c:formatCode>
                  <c:ptCount val="10"/>
                  <c:pt idx="0">
                    <c:v>3.8264735723639844E-2</c:v>
                  </c:pt>
                  <c:pt idx="1">
                    <c:v>5.3357286287816393E-3</c:v>
                  </c:pt>
                  <c:pt idx="2">
                    <c:v>1.4760224704703243E-2</c:v>
                  </c:pt>
                  <c:pt idx="3">
                    <c:v>2.4554149004462188E-2</c:v>
                  </c:pt>
                  <c:pt idx="4">
                    <c:v>1.1716319103427192E-2</c:v>
                  </c:pt>
                  <c:pt idx="5">
                    <c:v>1.6419017428985602E-2</c:v>
                  </c:pt>
                  <c:pt idx="6">
                    <c:v>2.0326258878603291E-2</c:v>
                  </c:pt>
                  <c:pt idx="7">
                    <c:v>1.1581063566587236E-2</c:v>
                  </c:pt>
                  <c:pt idx="8">
                    <c:v>2.6764404221527021E-3</c:v>
                  </c:pt>
                  <c:pt idx="9">
                    <c:v>1.780752743458042E-2</c:v>
                  </c:pt>
                </c:numCache>
              </c:numRef>
            </c:plus>
            <c:minus>
              <c:numRef>
                <c:f>'Time Step Params'!$H$61:$H$70</c:f>
                <c:numCache>
                  <c:formatCode>General</c:formatCode>
                  <c:ptCount val="10"/>
                  <c:pt idx="0">
                    <c:v>3.8264735723639844E-2</c:v>
                  </c:pt>
                  <c:pt idx="1">
                    <c:v>5.3357286287816393E-3</c:v>
                  </c:pt>
                  <c:pt idx="2">
                    <c:v>1.4760224704703243E-2</c:v>
                  </c:pt>
                  <c:pt idx="3">
                    <c:v>2.4554149004462188E-2</c:v>
                  </c:pt>
                  <c:pt idx="4">
                    <c:v>1.1716319103427192E-2</c:v>
                  </c:pt>
                  <c:pt idx="5">
                    <c:v>1.6419017428985602E-2</c:v>
                  </c:pt>
                  <c:pt idx="6">
                    <c:v>2.0326258878603291E-2</c:v>
                  </c:pt>
                  <c:pt idx="7">
                    <c:v>1.1581063566587236E-2</c:v>
                  </c:pt>
                  <c:pt idx="8">
                    <c:v>2.6764404221527021E-3</c:v>
                  </c:pt>
                  <c:pt idx="9">
                    <c:v>1.780752743458042E-2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'Time Step Params'!$C$61:$C$70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'Time Step Params'!$I$61:$I$70</c:f>
              <c:numCache>
                <c:formatCode>0.0000</c:formatCode>
                <c:ptCount val="10"/>
                <c:pt idx="0">
                  <c:v>5.7400000000000118E-2</c:v>
                </c:pt>
                <c:pt idx="1">
                  <c:v>1.8799999999999928E-2</c:v>
                </c:pt>
                <c:pt idx="2">
                  <c:v>9.5466666666667033E-3</c:v>
                </c:pt>
                <c:pt idx="3">
                  <c:v>8.5033333333334182E-3</c:v>
                </c:pt>
                <c:pt idx="4">
                  <c:v>7.0266666666667366E-3</c:v>
                </c:pt>
                <c:pt idx="5">
                  <c:v>5.4066666666666707E-3</c:v>
                </c:pt>
                <c:pt idx="6">
                  <c:v>4.8200000000000465E-3</c:v>
                </c:pt>
                <c:pt idx="7" formatCode="0.000">
                  <c:v>5.3966666666667162E-3</c:v>
                </c:pt>
                <c:pt idx="8" formatCode="0.000">
                  <c:v>1.0066666666666668E-2</c:v>
                </c:pt>
                <c:pt idx="9" formatCode="0.000">
                  <c:v>9.2966666666667308E-3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D-4152-91D8-DD28510AF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87136"/>
        <c:axId val="403984512"/>
      </c:scatterChart>
      <c:valAx>
        <c:axId val="40398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4512"/>
        <c:crosses val="autoZero"/>
        <c:crossBetween val="midCat"/>
      </c:valAx>
      <c:valAx>
        <c:axId val="403984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 Characterisation'!$J$4</c:f>
              <c:strCache>
                <c:ptCount val="1"/>
                <c:pt idx="0">
                  <c:v>Ln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98578302712161"/>
                  <c:y val="-8.04214056576261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'Timing Characterisation'!$I$5:$I$13</c:f>
              <c:numCache>
                <c:formatCode>General</c:formatCode>
                <c:ptCount val="9"/>
                <c:pt idx="0">
                  <c:v>3.912023005428146</c:v>
                </c:pt>
                <c:pt idx="1">
                  <c:v>4.6051701859880918</c:v>
                </c:pt>
                <c:pt idx="2">
                  <c:v>5.2983173665480363</c:v>
                </c:pt>
                <c:pt idx="3">
                  <c:v>5.9914645471079817</c:v>
                </c:pt>
                <c:pt idx="4">
                  <c:v>6.6846117276679271</c:v>
                </c:pt>
                <c:pt idx="5">
                  <c:v>7.3777589082278725</c:v>
                </c:pt>
                <c:pt idx="6">
                  <c:v>8.0709060887878188</c:v>
                </c:pt>
                <c:pt idx="7">
                  <c:v>8.7640532693477624</c:v>
                </c:pt>
                <c:pt idx="8">
                  <c:v>9.4572004499077078</c:v>
                </c:pt>
              </c:numCache>
            </c:numRef>
          </c:xVal>
          <c:yVal>
            <c:numRef>
              <c:f>'Timing Characterisation'!$J$5:$J$13</c:f>
              <c:numCache>
                <c:formatCode>General</c:formatCode>
                <c:ptCount val="9"/>
                <c:pt idx="0">
                  <c:v>1.1704160207970933</c:v>
                </c:pt>
                <c:pt idx="1">
                  <c:v>1.8645967931803213</c:v>
                </c:pt>
                <c:pt idx="2">
                  <c:v>2.5543808868814177</c:v>
                </c:pt>
                <c:pt idx="3">
                  <c:v>3.255400599550573</c:v>
                </c:pt>
                <c:pt idx="4">
                  <c:v>3.9587157334201284</c:v>
                </c:pt>
                <c:pt idx="5">
                  <c:v>4.6343729377961864</c:v>
                </c:pt>
                <c:pt idx="6">
                  <c:v>5.3321066897041112</c:v>
                </c:pt>
                <c:pt idx="7">
                  <c:v>6.0783300801295637</c:v>
                </c:pt>
                <c:pt idx="8">
                  <c:v>6.8954060063009299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C-4FDB-8203-A2D556B05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15312"/>
        <c:axId val="355874712"/>
      </c:scatterChart>
      <c:valAx>
        <c:axId val="3975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74712"/>
        <c:crosses val="autoZero"/>
        <c:crossBetween val="midCat"/>
      </c:valAx>
      <c:valAx>
        <c:axId val="3558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1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 Characterisation'!$J$4</c:f>
              <c:strCache>
                <c:ptCount val="1"/>
                <c:pt idx="0">
                  <c:v>Ln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187007874015748E-2"/>
                  <c:y val="-2.77996500437445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'Timing Characterisation'!$I$20:$I$28</c:f>
              <c:numCache>
                <c:formatCode>General</c:formatCode>
                <c:ptCount val="9"/>
                <c:pt idx="0">
                  <c:v>3.912023005428146</c:v>
                </c:pt>
                <c:pt idx="1">
                  <c:v>4.6051701859880918</c:v>
                </c:pt>
                <c:pt idx="2">
                  <c:v>5.2983173665480363</c:v>
                </c:pt>
                <c:pt idx="3">
                  <c:v>5.9914645471079817</c:v>
                </c:pt>
                <c:pt idx="4">
                  <c:v>6.6846117276679271</c:v>
                </c:pt>
                <c:pt idx="5">
                  <c:v>7.3777589082278725</c:v>
                </c:pt>
                <c:pt idx="6">
                  <c:v>8.0709060887878188</c:v>
                </c:pt>
                <c:pt idx="7">
                  <c:v>8.7640532693477624</c:v>
                </c:pt>
                <c:pt idx="8">
                  <c:v>9.4572004499077078</c:v>
                </c:pt>
              </c:numCache>
            </c:numRef>
          </c:xVal>
          <c:yVal>
            <c:numRef>
              <c:f>'Timing Characterisation'!$J$20:$J$28</c:f>
              <c:numCache>
                <c:formatCode>General</c:formatCode>
                <c:ptCount val="9"/>
                <c:pt idx="0">
                  <c:v>0.82709515306968417</c:v>
                </c:pt>
                <c:pt idx="1">
                  <c:v>1.5665304114228238</c:v>
                </c:pt>
                <c:pt idx="2">
                  <c:v>2.2972374866674503</c:v>
                </c:pt>
                <c:pt idx="3">
                  <c:v>3.0657246453740261</c:v>
                </c:pt>
                <c:pt idx="4">
                  <c:v>3.8430301339411947</c:v>
                </c:pt>
                <c:pt idx="5">
                  <c:v>4.5925914037812312</c:v>
                </c:pt>
                <c:pt idx="6">
                  <c:v>5.3278114417757392</c:v>
                </c:pt>
                <c:pt idx="7">
                  <c:v>6.068849880935284</c:v>
                </c:pt>
                <c:pt idx="8">
                  <c:v>6.8681790359689376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3-4F4F-B870-92874E68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15312"/>
        <c:axId val="355874712"/>
      </c:scatterChart>
      <c:valAx>
        <c:axId val="3975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74712"/>
        <c:crosses val="autoZero"/>
        <c:crossBetween val="midCat"/>
      </c:valAx>
      <c:valAx>
        <c:axId val="3558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1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9525</xdr:rowOff>
    </xdr:from>
    <xdr:to>
      <xdr:col>17</xdr:col>
      <xdr:colOff>28575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14</xdr:row>
      <xdr:rowOff>114300</xdr:rowOff>
    </xdr:from>
    <xdr:to>
      <xdr:col>17</xdr:col>
      <xdr:colOff>38100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29</xdr:row>
      <xdr:rowOff>28575</xdr:rowOff>
    </xdr:from>
    <xdr:to>
      <xdr:col>17</xdr:col>
      <xdr:colOff>9525</xdr:colOff>
      <xdr:row>43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314325</xdr:colOff>
      <xdr:row>43</xdr:row>
      <xdr:rowOff>133350</xdr:rowOff>
    </xdr:from>
    <xdr:to>
      <xdr:col>17</xdr:col>
      <xdr:colOff>9525</xdr:colOff>
      <xdr:row>58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314325</xdr:colOff>
      <xdr:row>58</xdr:row>
      <xdr:rowOff>57150</xdr:rowOff>
    </xdr:from>
    <xdr:to>
      <xdr:col>17</xdr:col>
      <xdr:colOff>9525</xdr:colOff>
      <xdr:row>72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2</xdr:row>
      <xdr:rowOff>76200</xdr:rowOff>
    </xdr:from>
    <xdr:to>
      <xdr:col>17</xdr:col>
      <xdr:colOff>466725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17</xdr:row>
      <xdr:rowOff>161925</xdr:rowOff>
    </xdr:from>
    <xdr:to>
      <xdr:col>17</xdr:col>
      <xdr:colOff>466725</xdr:colOff>
      <xdr:row>32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zoomScale="70" zoomScaleNormal="70" workbookViewId="0">
      <selection sqref="A1:I12"/>
    </sheetView>
  </sheetViews>
  <sheetFormatPr defaultRowHeight="15" x14ac:dyDescent="0.25"/>
  <cols>
    <col min="1" max="1" width="9.7109375" bestFit="1" customWidth="1"/>
    <col min="7" max="7" width="10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13</v>
      </c>
    </row>
    <row r="2" spans="1:9" x14ac:dyDescent="0.25">
      <c r="A2">
        <v>1000</v>
      </c>
      <c r="B2">
        <v>10</v>
      </c>
      <c r="C2">
        <v>4.5</v>
      </c>
      <c r="D2">
        <v>25</v>
      </c>
      <c r="F2" s="3">
        <f>A2/(B2^3)</f>
        <v>1</v>
      </c>
    </row>
    <row r="4" spans="1:9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</row>
    <row r="5" spans="1:9" x14ac:dyDescent="0.25">
      <c r="A5">
        <v>0.01</v>
      </c>
      <c r="B5">
        <v>250</v>
      </c>
      <c r="C5">
        <f>A5*B5</f>
        <v>2.5</v>
      </c>
      <c r="D5" s="1">
        <v>1.4630000000000001</v>
      </c>
      <c r="E5" s="1">
        <v>1.4219999999999999</v>
      </c>
      <c r="F5" s="1">
        <v>1.446</v>
      </c>
      <c r="G5" s="1">
        <f>AVERAGE(D5:F5)</f>
        <v>1.4436666666666664</v>
      </c>
      <c r="H5" s="1">
        <f>_xlfn.STDEV.S(D5:F5)</f>
        <v>2.0599352740640571E-2</v>
      </c>
      <c r="I5" s="1">
        <f>ABS(G5-1)</f>
        <v>0.44366666666666643</v>
      </c>
    </row>
    <row r="6" spans="1:9" x14ac:dyDescent="0.25">
      <c r="A6">
        <v>0.02</v>
      </c>
      <c r="B6">
        <v>250</v>
      </c>
      <c r="C6">
        <f>A6*B6</f>
        <v>5</v>
      </c>
      <c r="D6" s="1">
        <v>1.262</v>
      </c>
      <c r="E6" s="1">
        <v>1.1950000000000001</v>
      </c>
      <c r="F6" s="1">
        <v>1.28</v>
      </c>
      <c r="G6" s="1">
        <f>AVERAGE(D6:F6)</f>
        <v>1.2456666666666667</v>
      </c>
      <c r="H6" s="1">
        <f t="shared" ref="H6:H11" si="0">_xlfn.STDEV.S(D6:F6)</f>
        <v>4.479211240088294E-2</v>
      </c>
      <c r="I6" s="1">
        <f t="shared" ref="I6:I11" si="1">ABS(G6-1)</f>
        <v>0.2456666666666667</v>
      </c>
    </row>
    <row r="7" spans="1:9" x14ac:dyDescent="0.25">
      <c r="A7">
        <v>0.03</v>
      </c>
      <c r="B7">
        <v>250</v>
      </c>
      <c r="C7">
        <f>A7*B7</f>
        <v>7.5</v>
      </c>
      <c r="D7" s="1">
        <v>1.129</v>
      </c>
      <c r="E7" s="1">
        <v>1.1180000000000001</v>
      </c>
      <c r="F7" s="1">
        <v>1.1240000000000001</v>
      </c>
      <c r="G7" s="1">
        <f>AVERAGE(D7:F7)</f>
        <v>1.1236666666666666</v>
      </c>
      <c r="H7" s="1">
        <f t="shared" si="0"/>
        <v>5.5075705472860531E-3</v>
      </c>
      <c r="I7" s="1">
        <f t="shared" si="1"/>
        <v>0.12366666666666659</v>
      </c>
    </row>
    <row r="8" spans="1:9" x14ac:dyDescent="0.25">
      <c r="A8">
        <v>0.04</v>
      </c>
      <c r="B8">
        <v>250</v>
      </c>
      <c r="C8">
        <f>A8*B8</f>
        <v>10</v>
      </c>
      <c r="D8" s="1">
        <v>1.0960000000000001</v>
      </c>
      <c r="E8" s="1">
        <v>1.081</v>
      </c>
      <c r="F8" s="1">
        <v>1.1419999999999999</v>
      </c>
      <c r="G8" s="1">
        <f t="shared" ref="G8:G11" si="2">AVERAGE(D8:F8)</f>
        <v>1.1063333333333334</v>
      </c>
      <c r="H8" s="1">
        <f t="shared" si="0"/>
        <v>3.178574103797692E-2</v>
      </c>
      <c r="I8" s="1">
        <f t="shared" si="1"/>
        <v>0.10633333333333339</v>
      </c>
    </row>
    <row r="9" spans="1:9" x14ac:dyDescent="0.25">
      <c r="A9">
        <v>0.05</v>
      </c>
      <c r="B9">
        <v>250</v>
      </c>
      <c r="C9">
        <f>A9*B9</f>
        <v>12.5</v>
      </c>
      <c r="D9" s="1">
        <v>1.1000000000000001</v>
      </c>
      <c r="E9" s="1">
        <v>1.0740000000000001</v>
      </c>
      <c r="F9" s="1">
        <v>1.1060000000000001</v>
      </c>
      <c r="G9" s="1">
        <f t="shared" si="2"/>
        <v>1.0933333333333335</v>
      </c>
      <c r="H9" s="1">
        <f t="shared" si="0"/>
        <v>1.7009801096230778E-2</v>
      </c>
      <c r="I9" s="1">
        <f t="shared" si="1"/>
        <v>9.333333333333349E-2</v>
      </c>
    </row>
    <row r="10" spans="1:9" x14ac:dyDescent="0.25">
      <c r="A10">
        <v>7.4999999999999997E-2</v>
      </c>
      <c r="B10">
        <v>250</v>
      </c>
      <c r="C10">
        <f t="shared" ref="C10:C11" si="3">A10*B10</f>
        <v>18.75</v>
      </c>
      <c r="D10" s="1">
        <v>1.121</v>
      </c>
      <c r="E10" s="1">
        <v>1.083</v>
      </c>
      <c r="F10" s="1">
        <v>1.111</v>
      </c>
      <c r="G10" s="1">
        <f t="shared" si="2"/>
        <v>1.1049999999999998</v>
      </c>
      <c r="H10" s="1">
        <f t="shared" si="0"/>
        <v>1.9697715603592226E-2</v>
      </c>
      <c r="I10" s="1">
        <f t="shared" si="1"/>
        <v>0.10499999999999976</v>
      </c>
    </row>
    <row r="11" spans="1:9" x14ac:dyDescent="0.25">
      <c r="A11">
        <v>0.1</v>
      </c>
      <c r="B11">
        <v>250</v>
      </c>
      <c r="C11">
        <f t="shared" si="3"/>
        <v>25</v>
      </c>
      <c r="D11" s="1">
        <v>1.282</v>
      </c>
      <c r="E11" s="1">
        <v>1.22</v>
      </c>
      <c r="F11" s="1">
        <v>1.224</v>
      </c>
      <c r="G11" s="1">
        <f t="shared" si="2"/>
        <v>1.242</v>
      </c>
      <c r="H11" s="1">
        <f t="shared" si="0"/>
        <v>3.4698703145794978E-2</v>
      </c>
      <c r="I11" s="1">
        <f t="shared" si="1"/>
        <v>0.24199999999999999</v>
      </c>
    </row>
    <row r="16" spans="1:9" x14ac:dyDescent="0.25">
      <c r="A16" t="s">
        <v>4</v>
      </c>
      <c r="B16" t="s">
        <v>5</v>
      </c>
      <c r="C16" t="s">
        <v>6</v>
      </c>
      <c r="D16" t="s">
        <v>7</v>
      </c>
      <c r="E16" t="s">
        <v>8</v>
      </c>
      <c r="F16" t="s">
        <v>9</v>
      </c>
      <c r="G16" t="s">
        <v>10</v>
      </c>
      <c r="H16" t="s">
        <v>11</v>
      </c>
      <c r="I16" t="s">
        <v>12</v>
      </c>
    </row>
    <row r="17" spans="1:9" x14ac:dyDescent="0.25">
      <c r="A17">
        <v>0.01</v>
      </c>
      <c r="B17">
        <f>C17/A17</f>
        <v>2000</v>
      </c>
      <c r="C17">
        <v>20</v>
      </c>
      <c r="D17" s="1">
        <v>1.0054000000000001</v>
      </c>
      <c r="E17" s="1">
        <v>0.99589000000000005</v>
      </c>
      <c r="F17" s="1">
        <v>1.0436000000000001</v>
      </c>
      <c r="G17" s="1">
        <f>AVERAGE(D17:F17)</f>
        <v>1.0149633333333334</v>
      </c>
      <c r="H17" s="1">
        <f>_xlfn.STDEV.S(D17:F17)</f>
        <v>2.5251812476203249E-2</v>
      </c>
      <c r="I17" s="1">
        <f>ABS(G17-1)</f>
        <v>1.496333333333344E-2</v>
      </c>
    </row>
    <row r="18" spans="1:9" x14ac:dyDescent="0.25">
      <c r="A18">
        <v>0.02</v>
      </c>
      <c r="B18">
        <f t="shared" ref="B18:B23" si="4">C18/A18</f>
        <v>1000</v>
      </c>
      <c r="C18">
        <v>20</v>
      </c>
      <c r="D18" s="1">
        <v>1.0425</v>
      </c>
      <c r="E18" s="1">
        <v>1.0354000000000001</v>
      </c>
      <c r="F18" s="1">
        <v>1.0397000000000001</v>
      </c>
      <c r="G18" s="1">
        <f>AVERAGE(D18:F18)</f>
        <v>1.0392000000000001</v>
      </c>
      <c r="H18" s="1">
        <f t="shared" ref="H18:H23" si="5">_xlfn.STDEV.S(D18:F18)</f>
        <v>3.5763109484494779E-3</v>
      </c>
      <c r="I18" s="1">
        <f t="shared" ref="I18:I23" si="6">ABS(G18-1)</f>
        <v>3.9200000000000124E-2</v>
      </c>
    </row>
    <row r="19" spans="1:9" x14ac:dyDescent="0.25">
      <c r="A19">
        <v>0.03</v>
      </c>
      <c r="B19">
        <f t="shared" si="4"/>
        <v>666.66666666666674</v>
      </c>
      <c r="C19">
        <v>20</v>
      </c>
      <c r="D19" s="1">
        <v>1.0410999999999999</v>
      </c>
      <c r="E19" s="1">
        <v>1.0238</v>
      </c>
      <c r="F19" s="1">
        <v>1.0465</v>
      </c>
      <c r="G19" s="1">
        <f>AVERAGE(D19:F19)</f>
        <v>1.0371333333333332</v>
      </c>
      <c r="H19" s="1">
        <f t="shared" si="5"/>
        <v>1.1858470952586268E-2</v>
      </c>
      <c r="I19" s="1">
        <f t="shared" si="6"/>
        <v>3.713333333333324E-2</v>
      </c>
    </row>
    <row r="20" spans="1:9" x14ac:dyDescent="0.25">
      <c r="A20">
        <v>0.04</v>
      </c>
      <c r="B20">
        <f t="shared" si="4"/>
        <v>500</v>
      </c>
      <c r="C20">
        <v>20</v>
      </c>
      <c r="D20" s="1">
        <v>1.0245</v>
      </c>
      <c r="E20" s="1">
        <v>1.02</v>
      </c>
      <c r="F20" s="1">
        <v>1.0650999999999999</v>
      </c>
      <c r="G20" s="1">
        <f t="shared" ref="G20:G23" si="7">AVERAGE(D20:F20)</f>
        <v>1.0365333333333335</v>
      </c>
      <c r="H20" s="1">
        <f t="shared" si="5"/>
        <v>2.4841564631345819E-2</v>
      </c>
      <c r="I20" s="1">
        <f t="shared" si="6"/>
        <v>3.6533333333333529E-2</v>
      </c>
    </row>
    <row r="21" spans="1:9" x14ac:dyDescent="0.25">
      <c r="A21">
        <v>0.05</v>
      </c>
      <c r="B21">
        <f t="shared" si="4"/>
        <v>400</v>
      </c>
      <c r="C21">
        <v>20</v>
      </c>
      <c r="D21" s="1">
        <v>1.0708</v>
      </c>
      <c r="E21" s="1">
        <v>1.0589</v>
      </c>
      <c r="F21" s="1">
        <v>1.0656000000000001</v>
      </c>
      <c r="G21" s="1">
        <f t="shared" si="7"/>
        <v>1.0650999999999999</v>
      </c>
      <c r="H21" s="1">
        <f t="shared" si="5"/>
        <v>5.965735495309878E-3</v>
      </c>
      <c r="I21" s="1">
        <f t="shared" si="6"/>
        <v>6.5099999999999936E-2</v>
      </c>
    </row>
    <row r="22" spans="1:9" x14ac:dyDescent="0.25">
      <c r="A22">
        <v>7.4999999999999997E-2</v>
      </c>
      <c r="B22">
        <f t="shared" si="4"/>
        <v>266.66666666666669</v>
      </c>
      <c r="C22">
        <v>20</v>
      </c>
      <c r="D22" s="1">
        <v>1.1367</v>
      </c>
      <c r="E22" s="1">
        <v>1.0815999999999999</v>
      </c>
      <c r="F22" s="1">
        <v>1.0805</v>
      </c>
      <c r="G22" s="1">
        <f t="shared" si="7"/>
        <v>1.0995999999999999</v>
      </c>
      <c r="H22" s="1">
        <f t="shared" si="5"/>
        <v>3.2134249641153953E-2</v>
      </c>
      <c r="I22" s="1">
        <f t="shared" si="6"/>
        <v>9.9599999999999911E-2</v>
      </c>
    </row>
    <row r="23" spans="1:9" x14ac:dyDescent="0.25">
      <c r="A23">
        <v>0.1</v>
      </c>
      <c r="B23">
        <f t="shared" si="4"/>
        <v>200</v>
      </c>
      <c r="C23">
        <v>20</v>
      </c>
      <c r="D23" s="1">
        <v>1.2891999999999999</v>
      </c>
      <c r="E23" s="1">
        <v>1.2573000000000001</v>
      </c>
      <c r="F23" s="1">
        <v>1.2347999999999999</v>
      </c>
      <c r="G23" s="1">
        <f t="shared" si="7"/>
        <v>1.2604333333333333</v>
      </c>
      <c r="H23" s="1">
        <f t="shared" si="5"/>
        <v>2.7335020273146549E-2</v>
      </c>
      <c r="I23" s="1">
        <f t="shared" si="6"/>
        <v>0.26043333333333329</v>
      </c>
    </row>
    <row r="30" spans="1:9" x14ac:dyDescent="0.25">
      <c r="A30" t="s">
        <v>0</v>
      </c>
      <c r="B30" t="s">
        <v>1</v>
      </c>
      <c r="C30" t="s">
        <v>2</v>
      </c>
      <c r="D30" t="s">
        <v>3</v>
      </c>
      <c r="F30" t="s">
        <v>13</v>
      </c>
    </row>
    <row r="31" spans="1:9" x14ac:dyDescent="0.25">
      <c r="A31">
        <v>500</v>
      </c>
      <c r="B31">
        <v>5</v>
      </c>
      <c r="C31">
        <v>4.5</v>
      </c>
      <c r="D31">
        <v>25</v>
      </c>
      <c r="F31" s="3">
        <f>A31/(B31^3)</f>
        <v>4</v>
      </c>
    </row>
    <row r="33" spans="1:9" x14ac:dyDescent="0.25">
      <c r="A33" t="s">
        <v>4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  <c r="G33" t="s">
        <v>10</v>
      </c>
      <c r="H33" t="s">
        <v>11</v>
      </c>
      <c r="I33" t="s">
        <v>12</v>
      </c>
    </row>
    <row r="34" spans="1:9" x14ac:dyDescent="0.25">
      <c r="A34">
        <v>0.01</v>
      </c>
      <c r="B34">
        <v>250</v>
      </c>
      <c r="C34">
        <f>A34*B34</f>
        <v>2.5</v>
      </c>
      <c r="D34" s="1">
        <v>1.0345</v>
      </c>
      <c r="E34" s="1">
        <v>1.0288999999999999</v>
      </c>
      <c r="F34" s="1">
        <v>1.0599000000000001</v>
      </c>
      <c r="G34" s="1">
        <f>AVERAGE(D34:F34)</f>
        <v>1.0410999999999999</v>
      </c>
      <c r="H34" s="1">
        <f>_xlfn.STDEV.S(D34:F34)</f>
        <v>1.6520290554345656E-2</v>
      </c>
      <c r="I34" s="1">
        <f>ABS(G34-1)</f>
        <v>4.1099999999999914E-2</v>
      </c>
    </row>
    <row r="35" spans="1:9" x14ac:dyDescent="0.25">
      <c r="A35">
        <v>0.02</v>
      </c>
      <c r="B35">
        <v>250</v>
      </c>
      <c r="C35">
        <f>A35*B35</f>
        <v>5</v>
      </c>
      <c r="D35" s="1">
        <v>1.0095000000000001</v>
      </c>
      <c r="E35" s="1">
        <v>1.0177</v>
      </c>
      <c r="F35" s="1">
        <v>1.0263</v>
      </c>
      <c r="G35" s="1">
        <f>AVERAGE(D35:F35)</f>
        <v>1.0178333333333334</v>
      </c>
      <c r="H35" s="1">
        <f t="shared" ref="H35:H40" si="8">_xlfn.STDEV.S(D35:F35)</f>
        <v>8.4007936133042044E-3</v>
      </c>
      <c r="I35" s="1">
        <f t="shared" ref="I35:I40" si="9">ABS(G35-1)</f>
        <v>1.7833333333333368E-2</v>
      </c>
    </row>
    <row r="36" spans="1:9" x14ac:dyDescent="0.25">
      <c r="A36">
        <v>0.03</v>
      </c>
      <c r="B36">
        <v>250</v>
      </c>
      <c r="C36">
        <f>A36*B36</f>
        <v>7.5</v>
      </c>
      <c r="D36" s="1">
        <v>0.99502000000000002</v>
      </c>
      <c r="E36" s="1">
        <v>1.0603</v>
      </c>
      <c r="F36" s="1">
        <v>1.0129999999999999</v>
      </c>
      <c r="G36" s="1">
        <f>AVERAGE(D36:F36)</f>
        <v>1.0227733333333333</v>
      </c>
      <c r="H36" s="1">
        <f t="shared" si="8"/>
        <v>3.3719551203023668E-2</v>
      </c>
      <c r="I36" s="1">
        <f t="shared" si="9"/>
        <v>2.2773333333333312E-2</v>
      </c>
    </row>
    <row r="37" spans="1:9" x14ac:dyDescent="0.25">
      <c r="A37">
        <v>0.04</v>
      </c>
      <c r="B37">
        <v>250</v>
      </c>
      <c r="C37">
        <f>A37*B37</f>
        <v>10</v>
      </c>
      <c r="D37" s="1">
        <v>1.0164</v>
      </c>
      <c r="E37" s="1">
        <v>1.0219</v>
      </c>
      <c r="F37" s="1">
        <v>1.0179</v>
      </c>
      <c r="G37" s="1">
        <f t="shared" ref="G37:G40" si="10">AVERAGE(D37:F37)</f>
        <v>1.0187333333333333</v>
      </c>
      <c r="H37" s="1">
        <f t="shared" si="8"/>
        <v>2.8431203515386885E-3</v>
      </c>
      <c r="I37" s="1">
        <f t="shared" si="9"/>
        <v>1.8733333333333269E-2</v>
      </c>
    </row>
    <row r="38" spans="1:9" x14ac:dyDescent="0.25">
      <c r="A38">
        <v>0.05</v>
      </c>
      <c r="B38">
        <v>250</v>
      </c>
      <c r="C38">
        <f>A38*B38</f>
        <v>12.5</v>
      </c>
      <c r="D38" s="1">
        <v>1.0448</v>
      </c>
      <c r="E38" s="1">
        <v>1.0230999999999999</v>
      </c>
      <c r="F38" s="1">
        <v>1.0273000000000001</v>
      </c>
      <c r="G38" s="1">
        <f t="shared" si="10"/>
        <v>1.0317333333333334</v>
      </c>
      <c r="H38" s="1">
        <f t="shared" si="8"/>
        <v>1.1509271624795946E-2</v>
      </c>
      <c r="I38" s="1">
        <f t="shared" si="9"/>
        <v>3.1733333333333391E-2</v>
      </c>
    </row>
    <row r="39" spans="1:9" x14ac:dyDescent="0.25">
      <c r="A39">
        <v>7.4999999999999997E-2</v>
      </c>
      <c r="B39">
        <v>250</v>
      </c>
      <c r="C39">
        <f t="shared" ref="C39:C40" si="11">A39*B39</f>
        <v>18.75</v>
      </c>
      <c r="D39" s="1">
        <v>1.1107</v>
      </c>
      <c r="E39" s="1">
        <v>1.0798000000000001</v>
      </c>
      <c r="F39" s="1">
        <v>1.1161000000000001</v>
      </c>
      <c r="G39" s="1">
        <f t="shared" si="10"/>
        <v>1.1022000000000001</v>
      </c>
      <c r="H39" s="1">
        <f t="shared" si="8"/>
        <v>1.9585964362267162E-2</v>
      </c>
      <c r="I39" s="1">
        <f t="shared" si="9"/>
        <v>0.10220000000000007</v>
      </c>
    </row>
    <row r="40" spans="1:9" x14ac:dyDescent="0.25">
      <c r="A40">
        <v>0.1</v>
      </c>
      <c r="B40">
        <v>250</v>
      </c>
      <c r="C40">
        <f t="shared" si="11"/>
        <v>25</v>
      </c>
      <c r="D40" s="1">
        <v>1.53</v>
      </c>
      <c r="E40" s="1">
        <v>1.5572999999999999</v>
      </c>
      <c r="F40" s="1">
        <v>1.4666999999999999</v>
      </c>
      <c r="G40" s="1">
        <f t="shared" si="10"/>
        <v>1.518</v>
      </c>
      <c r="H40" s="1">
        <f t="shared" si="8"/>
        <v>4.6476768390239891E-2</v>
      </c>
      <c r="I40" s="1">
        <f t="shared" si="9"/>
        <v>0.51800000000000002</v>
      </c>
    </row>
    <row r="45" spans="1:9" x14ac:dyDescent="0.25">
      <c r="A45" t="s">
        <v>4</v>
      </c>
      <c r="B45" t="s">
        <v>5</v>
      </c>
      <c r="C45" t="s">
        <v>6</v>
      </c>
      <c r="D45" t="s">
        <v>7</v>
      </c>
      <c r="E45" t="s">
        <v>8</v>
      </c>
      <c r="F45" t="s">
        <v>9</v>
      </c>
      <c r="G45" t="s">
        <v>10</v>
      </c>
      <c r="H45" t="s">
        <v>11</v>
      </c>
      <c r="I45" t="s">
        <v>12</v>
      </c>
    </row>
    <row r="46" spans="1:9" x14ac:dyDescent="0.25">
      <c r="A46">
        <v>0.01</v>
      </c>
      <c r="B46">
        <f>C46/A46</f>
        <v>2000</v>
      </c>
      <c r="C46">
        <v>20</v>
      </c>
      <c r="D46" s="1">
        <v>1.0031000000000001</v>
      </c>
      <c r="E46" s="1">
        <v>1.0024</v>
      </c>
      <c r="F46" s="1">
        <v>1.0023</v>
      </c>
      <c r="G46" s="1">
        <f>AVERAGE(D46:F46)</f>
        <v>1.0025999999999999</v>
      </c>
      <c r="H46" s="1">
        <f>_xlfn.STDEV.S(D46:F46)</f>
        <v>4.3588989435414669E-4</v>
      </c>
      <c r="I46" s="1">
        <f>ABS(G46-1)</f>
        <v>2.5999999999999357E-3</v>
      </c>
    </row>
    <row r="47" spans="1:9" x14ac:dyDescent="0.25">
      <c r="A47">
        <v>0.02</v>
      </c>
      <c r="B47">
        <f t="shared" ref="B47:B52" si="12">C47/A47</f>
        <v>1000</v>
      </c>
      <c r="C47">
        <v>20</v>
      </c>
      <c r="D47" s="1">
        <v>1.0121</v>
      </c>
      <c r="E47" s="1">
        <v>1.0053000000000001</v>
      </c>
      <c r="F47" s="1">
        <v>1.0109999999999999</v>
      </c>
      <c r="G47" s="1">
        <f>AVERAGE(D47:F47)</f>
        <v>1.0094666666666667</v>
      </c>
      <c r="H47" s="1">
        <f t="shared" ref="H47:H52" si="13">_xlfn.STDEV.S(D47:F47)</f>
        <v>3.6501141534660028E-3</v>
      </c>
      <c r="I47" s="1">
        <f t="shared" ref="I47:I52" si="14">ABS(G47-1)</f>
        <v>9.4666666666667343E-3</v>
      </c>
    </row>
    <row r="48" spans="1:9" x14ac:dyDescent="0.25">
      <c r="A48">
        <v>0.03</v>
      </c>
      <c r="B48">
        <f t="shared" si="12"/>
        <v>666.66666666666674</v>
      </c>
      <c r="C48">
        <v>20</v>
      </c>
      <c r="D48" s="1">
        <v>1.0146999999999999</v>
      </c>
      <c r="E48" s="1">
        <v>1.0402</v>
      </c>
      <c r="F48" s="1">
        <v>1.0045999999999999</v>
      </c>
      <c r="G48" s="1">
        <f>AVERAGE(D48:F48)</f>
        <v>1.0198333333333334</v>
      </c>
      <c r="H48" s="1">
        <f t="shared" si="13"/>
        <v>1.834675266452717E-2</v>
      </c>
      <c r="I48" s="1">
        <f t="shared" si="14"/>
        <v>1.9833333333333369E-2</v>
      </c>
    </row>
    <row r="49" spans="1:9" x14ac:dyDescent="0.25">
      <c r="A49">
        <v>0.04</v>
      </c>
      <c r="B49">
        <f t="shared" si="12"/>
        <v>500</v>
      </c>
      <c r="C49">
        <v>20</v>
      </c>
      <c r="D49" s="1">
        <v>1.0199</v>
      </c>
      <c r="E49" s="1">
        <v>1.0683</v>
      </c>
      <c r="F49" s="1">
        <v>1.0327999999999999</v>
      </c>
      <c r="G49" s="1">
        <f t="shared" ref="G49:G52" si="15">AVERAGE(D49:F49)</f>
        <v>1.0403333333333333</v>
      </c>
      <c r="H49" s="1">
        <f t="shared" si="13"/>
        <v>2.5063984785610886E-2</v>
      </c>
      <c r="I49" s="1">
        <f t="shared" si="14"/>
        <v>4.0333333333333332E-2</v>
      </c>
    </row>
    <row r="50" spans="1:9" x14ac:dyDescent="0.25">
      <c r="A50">
        <v>0.05</v>
      </c>
      <c r="B50">
        <f t="shared" si="12"/>
        <v>400</v>
      </c>
      <c r="C50">
        <v>20</v>
      </c>
      <c r="D50" s="1">
        <v>1.0843</v>
      </c>
      <c r="E50" s="1">
        <v>1.0411999999999999</v>
      </c>
      <c r="F50" s="1">
        <v>1.0207999999999999</v>
      </c>
      <c r="G50" s="1">
        <f>AVERAGE(D50:F50)</f>
        <v>1.0487666666666666</v>
      </c>
      <c r="H50" s="1">
        <f t="shared" si="13"/>
        <v>3.2419181564828828E-2</v>
      </c>
      <c r="I50" s="1">
        <f t="shared" si="14"/>
        <v>4.8766666666666625E-2</v>
      </c>
    </row>
    <row r="51" spans="1:9" x14ac:dyDescent="0.25">
      <c r="A51">
        <v>7.4999999999999997E-2</v>
      </c>
      <c r="B51">
        <f t="shared" si="12"/>
        <v>266.66666666666669</v>
      </c>
      <c r="C51">
        <v>20</v>
      </c>
      <c r="D51" s="1">
        <v>1.1146</v>
      </c>
      <c r="E51" s="1">
        <v>1.1166</v>
      </c>
      <c r="F51" s="1">
        <v>1.0980000000000001</v>
      </c>
      <c r="G51" s="1">
        <f t="shared" si="15"/>
        <v>1.1097333333333335</v>
      </c>
      <c r="H51" s="1">
        <f t="shared" si="13"/>
        <v>1.0210452161061857E-2</v>
      </c>
      <c r="I51" s="1">
        <f t="shared" si="14"/>
        <v>0.10973333333333346</v>
      </c>
    </row>
    <row r="52" spans="1:9" x14ac:dyDescent="0.25">
      <c r="A52">
        <v>0.1</v>
      </c>
      <c r="B52">
        <f t="shared" si="12"/>
        <v>200</v>
      </c>
      <c r="C52">
        <v>20</v>
      </c>
      <c r="D52" s="1">
        <v>1.4944</v>
      </c>
      <c r="E52" s="1">
        <v>1.4676</v>
      </c>
      <c r="F52" s="1">
        <v>1.4914000000000001</v>
      </c>
      <c r="G52" s="1">
        <f t="shared" si="15"/>
        <v>1.4844666666666668</v>
      </c>
      <c r="H52" s="1">
        <f t="shared" si="13"/>
        <v>1.4683777897167096E-2</v>
      </c>
      <c r="I52" s="1">
        <f t="shared" si="14"/>
        <v>0.48446666666666682</v>
      </c>
    </row>
    <row r="60" spans="1:9" x14ac:dyDescent="0.25">
      <c r="A60" t="s">
        <v>4</v>
      </c>
      <c r="B60" t="s">
        <v>5</v>
      </c>
      <c r="C60" t="s">
        <v>6</v>
      </c>
      <c r="D60" t="s">
        <v>7</v>
      </c>
      <c r="E60" t="s">
        <v>8</v>
      </c>
      <c r="F60" t="s">
        <v>9</v>
      </c>
      <c r="G60" t="s">
        <v>10</v>
      </c>
      <c r="H60" t="s">
        <v>11</v>
      </c>
      <c r="I60" t="s">
        <v>12</v>
      </c>
    </row>
    <row r="61" spans="1:9" x14ac:dyDescent="0.25">
      <c r="A61">
        <v>0.01</v>
      </c>
      <c r="B61">
        <v>200</v>
      </c>
      <c r="C61">
        <f>A61*B61</f>
        <v>2</v>
      </c>
      <c r="D61" s="1">
        <v>1.1011</v>
      </c>
      <c r="E61" s="1">
        <v>1.0299</v>
      </c>
      <c r="F61" s="1">
        <v>1.0411999999999999</v>
      </c>
      <c r="G61" s="2">
        <f>AVERAGE(D61:F61)</f>
        <v>1.0574000000000001</v>
      </c>
      <c r="H61" s="1">
        <f>_xlfn.STDEV.S(D61:F61)</f>
        <v>3.8264735723639844E-2</v>
      </c>
      <c r="I61" s="2">
        <f>ABS(G61-1)</f>
        <v>5.7400000000000118E-2</v>
      </c>
    </row>
    <row r="62" spans="1:9" x14ac:dyDescent="0.25">
      <c r="A62">
        <v>0.01</v>
      </c>
      <c r="B62">
        <v>400</v>
      </c>
      <c r="C62">
        <f t="shared" ref="C62:C70" si="16">A62*B62</f>
        <v>4</v>
      </c>
      <c r="D62" s="1">
        <v>1.0165</v>
      </c>
      <c r="E62" s="1">
        <v>1.0149999999999999</v>
      </c>
      <c r="F62" s="1">
        <v>1.0248999999999999</v>
      </c>
      <c r="G62" s="2">
        <f>AVERAGE(D62:F62)</f>
        <v>1.0187999999999999</v>
      </c>
      <c r="H62" s="1">
        <f t="shared" ref="H62:H67" si="17">_xlfn.STDEV.S(D62:F62)</f>
        <v>5.3357286287816393E-3</v>
      </c>
      <c r="I62" s="2">
        <f t="shared" ref="I62:I67" si="18">ABS(G62-1)</f>
        <v>1.8799999999999928E-2</v>
      </c>
    </row>
    <row r="63" spans="1:9" x14ac:dyDescent="0.25">
      <c r="A63">
        <v>0.01</v>
      </c>
      <c r="B63">
        <v>600</v>
      </c>
      <c r="C63">
        <f t="shared" si="16"/>
        <v>6</v>
      </c>
      <c r="D63" s="1">
        <v>0.99417</v>
      </c>
      <c r="E63" s="1">
        <v>0.97419</v>
      </c>
      <c r="F63" s="1">
        <v>1.0029999999999999</v>
      </c>
      <c r="G63" s="2">
        <f>AVERAGE(D63:F63)</f>
        <v>0.9904533333333333</v>
      </c>
      <c r="H63" s="1">
        <f t="shared" si="17"/>
        <v>1.4760224704703243E-2</v>
      </c>
      <c r="I63" s="2">
        <f t="shared" si="18"/>
        <v>9.5466666666667033E-3</v>
      </c>
    </row>
    <row r="64" spans="1:9" x14ac:dyDescent="0.25">
      <c r="A64">
        <v>0.01</v>
      </c>
      <c r="B64">
        <v>800</v>
      </c>
      <c r="C64">
        <f t="shared" si="16"/>
        <v>8</v>
      </c>
      <c r="D64" s="1">
        <v>0.97177999999999998</v>
      </c>
      <c r="E64" s="1">
        <v>0.98370999999999997</v>
      </c>
      <c r="F64" s="1">
        <v>1.0189999999999999</v>
      </c>
      <c r="G64" s="2">
        <f t="shared" ref="G64:G67" si="19">AVERAGE(D64:F64)</f>
        <v>0.99149666666666658</v>
      </c>
      <c r="H64" s="1">
        <f t="shared" si="17"/>
        <v>2.4554149004462188E-2</v>
      </c>
      <c r="I64" s="2">
        <f t="shared" si="18"/>
        <v>8.5033333333334182E-3</v>
      </c>
    </row>
    <row r="65" spans="1:9" x14ac:dyDescent="0.25">
      <c r="A65">
        <v>0.01</v>
      </c>
      <c r="B65">
        <v>1000</v>
      </c>
      <c r="C65">
        <f t="shared" si="16"/>
        <v>10</v>
      </c>
      <c r="D65" s="1">
        <v>0.99407999999999996</v>
      </c>
      <c r="E65" s="1">
        <v>1.0168999999999999</v>
      </c>
      <c r="F65" s="1">
        <v>1.0101</v>
      </c>
      <c r="G65" s="2">
        <f t="shared" si="19"/>
        <v>1.0070266666666667</v>
      </c>
      <c r="H65" s="1">
        <f t="shared" si="17"/>
        <v>1.1716319103427192E-2</v>
      </c>
      <c r="I65" s="2">
        <f t="shared" si="18"/>
        <v>7.0266666666667366E-3</v>
      </c>
    </row>
    <row r="66" spans="1:9" x14ac:dyDescent="0.25">
      <c r="A66">
        <v>0.01</v>
      </c>
      <c r="B66">
        <v>1200</v>
      </c>
      <c r="C66">
        <f t="shared" si="16"/>
        <v>12</v>
      </c>
      <c r="D66" s="1">
        <v>0.97970000000000002</v>
      </c>
      <c r="E66" s="1">
        <v>0.99187999999999998</v>
      </c>
      <c r="F66" s="1">
        <v>1.0122</v>
      </c>
      <c r="G66" s="2">
        <f t="shared" si="19"/>
        <v>0.99459333333333333</v>
      </c>
      <c r="H66" s="1">
        <f t="shared" si="17"/>
        <v>1.6419017428985602E-2</v>
      </c>
      <c r="I66" s="2">
        <f t="shared" si="18"/>
        <v>5.4066666666666707E-3</v>
      </c>
    </row>
    <row r="67" spans="1:9" x14ac:dyDescent="0.25">
      <c r="A67">
        <v>0.01</v>
      </c>
      <c r="B67">
        <v>1400</v>
      </c>
      <c r="C67">
        <f t="shared" si="16"/>
        <v>14</v>
      </c>
      <c r="D67" s="1">
        <v>1.0185</v>
      </c>
      <c r="E67" s="1">
        <v>0.98121999999999998</v>
      </c>
      <c r="F67" s="1">
        <v>0.98582000000000003</v>
      </c>
      <c r="G67" s="2">
        <f t="shared" si="19"/>
        <v>0.99517999999999995</v>
      </c>
      <c r="H67" s="1">
        <f t="shared" si="17"/>
        <v>2.0326258878603291E-2</v>
      </c>
      <c r="I67" s="2">
        <f t="shared" si="18"/>
        <v>4.8200000000000465E-3</v>
      </c>
    </row>
    <row r="68" spans="1:9" x14ac:dyDescent="0.25">
      <c r="A68">
        <v>0.01</v>
      </c>
      <c r="B68">
        <v>1600</v>
      </c>
      <c r="C68">
        <f t="shared" si="16"/>
        <v>16</v>
      </c>
      <c r="D68" s="1">
        <v>1.0044999999999999</v>
      </c>
      <c r="E68" s="1">
        <v>1.0174000000000001</v>
      </c>
      <c r="F68" s="1">
        <v>0.99429000000000001</v>
      </c>
      <c r="G68" s="1">
        <f t="shared" ref="G68:G70" si="20">AVERAGE(D68:F68)</f>
        <v>1.0053966666666667</v>
      </c>
      <c r="H68" s="1">
        <f t="shared" ref="H68:H70" si="21">_xlfn.STDEV.S(D68:F68)</f>
        <v>1.1581063566587236E-2</v>
      </c>
      <c r="I68" s="1">
        <f t="shared" ref="I68:I70" si="22">ABS(G68-1)</f>
        <v>5.3966666666667162E-3</v>
      </c>
    </row>
    <row r="69" spans="1:9" x14ac:dyDescent="0.25">
      <c r="A69">
        <v>0.01</v>
      </c>
      <c r="B69">
        <v>1800</v>
      </c>
      <c r="C69">
        <f t="shared" si="16"/>
        <v>18</v>
      </c>
      <c r="D69" s="1">
        <v>1.0125</v>
      </c>
      <c r="E69" s="1">
        <v>1.0105</v>
      </c>
      <c r="F69" s="1">
        <v>1.0072000000000001</v>
      </c>
      <c r="G69" s="1">
        <f t="shared" si="20"/>
        <v>1.0100666666666667</v>
      </c>
      <c r="H69" s="1">
        <f t="shared" si="21"/>
        <v>2.6764404221527021E-3</v>
      </c>
      <c r="I69" s="1">
        <f t="shared" si="22"/>
        <v>1.0066666666666668E-2</v>
      </c>
    </row>
    <row r="70" spans="1:9" x14ac:dyDescent="0.25">
      <c r="A70">
        <v>0.01</v>
      </c>
      <c r="B70">
        <v>2000</v>
      </c>
      <c r="C70">
        <f t="shared" si="16"/>
        <v>20</v>
      </c>
      <c r="D70" s="1">
        <v>1.0259</v>
      </c>
      <c r="E70" s="1">
        <v>0.99048999999999998</v>
      </c>
      <c r="F70" s="1">
        <v>1.0115000000000001</v>
      </c>
      <c r="G70" s="1">
        <f t="shared" si="20"/>
        <v>1.0092966666666667</v>
      </c>
      <c r="H70" s="1">
        <f t="shared" si="21"/>
        <v>1.780752743458042E-2</v>
      </c>
      <c r="I70" s="1">
        <f t="shared" si="22"/>
        <v>9.2966666666667308E-3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16" zoomScale="70" zoomScaleNormal="70" workbookViewId="0">
      <selection activeCell="G32" sqref="G32"/>
    </sheetView>
  </sheetViews>
  <sheetFormatPr defaultRowHeight="15" x14ac:dyDescent="0.25"/>
  <cols>
    <col min="3" max="3" width="12.42578125" bestFit="1" customWidth="1"/>
    <col min="4" max="6" width="14.7109375" bestFit="1" customWidth="1"/>
    <col min="7" max="7" width="9.42578125" bestFit="1" customWidth="1"/>
  </cols>
  <sheetData>
    <row r="1" spans="1:10" x14ac:dyDescent="0.25">
      <c r="A1" t="s">
        <v>4</v>
      </c>
      <c r="B1" t="s">
        <v>5</v>
      </c>
      <c r="C1" t="s">
        <v>6</v>
      </c>
      <c r="D1" t="s">
        <v>2</v>
      </c>
      <c r="E1" t="s">
        <v>3</v>
      </c>
    </row>
    <row r="2" spans="1:10" x14ac:dyDescent="0.25">
      <c r="A2">
        <v>0.01</v>
      </c>
      <c r="B2">
        <v>100</v>
      </c>
      <c r="C2">
        <f>A2*B2</f>
        <v>1</v>
      </c>
      <c r="D2">
        <v>4.5</v>
      </c>
      <c r="E2">
        <v>25</v>
      </c>
    </row>
    <row r="3" spans="1:10" x14ac:dyDescent="0.25">
      <c r="D3" s="4" t="s">
        <v>18</v>
      </c>
      <c r="E3" s="5"/>
      <c r="F3" s="5"/>
      <c r="G3" s="6"/>
    </row>
    <row r="4" spans="1:10" x14ac:dyDescent="0.25">
      <c r="A4" t="s">
        <v>0</v>
      </c>
      <c r="B4" t="s">
        <v>19</v>
      </c>
      <c r="C4" t="s">
        <v>13</v>
      </c>
      <c r="D4" t="s">
        <v>14</v>
      </c>
      <c r="E4" t="s">
        <v>16</v>
      </c>
      <c r="F4" t="s">
        <v>15</v>
      </c>
      <c r="G4" t="s">
        <v>17</v>
      </c>
      <c r="H4" t="s">
        <v>11</v>
      </c>
      <c r="I4" t="s">
        <v>21</v>
      </c>
      <c r="J4" t="s">
        <v>20</v>
      </c>
    </row>
    <row r="5" spans="1:10" x14ac:dyDescent="0.25">
      <c r="A5">
        <v>50</v>
      </c>
      <c r="B5" s="7">
        <f>(A5/C5)^(1/3)</f>
        <v>2.3207944168063896</v>
      </c>
      <c r="C5">
        <v>4</v>
      </c>
      <c r="D5" s="1">
        <v>2.96</v>
      </c>
      <c r="E5" s="1">
        <v>3.28</v>
      </c>
      <c r="F5" s="1">
        <v>3.43</v>
      </c>
      <c r="G5" s="1">
        <f>AVERAGE(D5:F5)</f>
        <v>3.2233333333333332</v>
      </c>
      <c r="H5" s="1">
        <f>_xlfn.STDEV.S(D5:F5)</f>
        <v>0.24006943440041126</v>
      </c>
      <c r="I5">
        <f>LN(A5)</f>
        <v>3.912023005428146</v>
      </c>
      <c r="J5">
        <f>LN(G5)</f>
        <v>1.1704160207970933</v>
      </c>
    </row>
    <row r="6" spans="1:10" x14ac:dyDescent="0.25">
      <c r="A6">
        <v>100</v>
      </c>
      <c r="B6" s="7">
        <f t="shared" ref="B6:B14" si="0">(A6/C6)^(1/3)</f>
        <v>2.9240177382128656</v>
      </c>
      <c r="C6">
        <v>4</v>
      </c>
      <c r="D6" s="1">
        <v>6.4</v>
      </c>
      <c r="E6" s="1">
        <v>6.4</v>
      </c>
      <c r="F6" s="1">
        <v>6.56</v>
      </c>
      <c r="G6" s="1">
        <f>AVERAGE(D6:F6)</f>
        <v>6.4533333333333331</v>
      </c>
      <c r="H6" s="1">
        <f t="shared" ref="H6:H11" si="1">_xlfn.STDEV.S(D6:F6)</f>
        <v>9.2376043070339697E-2</v>
      </c>
      <c r="I6">
        <f t="shared" ref="I6:I13" si="2">LN(A6)</f>
        <v>4.6051701859880918</v>
      </c>
      <c r="J6">
        <f>LN(G6)</f>
        <v>1.8645967931803213</v>
      </c>
    </row>
    <row r="7" spans="1:10" x14ac:dyDescent="0.25">
      <c r="A7">
        <v>200</v>
      </c>
      <c r="B7" s="7">
        <f t="shared" si="0"/>
        <v>3.6840314986403864</v>
      </c>
      <c r="C7">
        <v>4</v>
      </c>
      <c r="D7" s="1">
        <v>12.66</v>
      </c>
      <c r="E7" s="1">
        <v>13.28</v>
      </c>
      <c r="F7" s="1">
        <v>12.65</v>
      </c>
      <c r="G7" s="1">
        <f>AVERAGE(D7:F7)</f>
        <v>12.863333333333332</v>
      </c>
      <c r="H7" s="1">
        <f t="shared" si="1"/>
        <v>0.36087855759705778</v>
      </c>
      <c r="I7">
        <f t="shared" si="2"/>
        <v>5.2983173665480363</v>
      </c>
      <c r="J7">
        <f>LN(G7)</f>
        <v>2.5543808868814177</v>
      </c>
    </row>
    <row r="8" spans="1:10" x14ac:dyDescent="0.25">
      <c r="A8">
        <v>400</v>
      </c>
      <c r="B8" s="7">
        <f t="shared" si="0"/>
        <v>4.6415888336127793</v>
      </c>
      <c r="C8">
        <v>4</v>
      </c>
      <c r="D8" s="1">
        <v>26.09</v>
      </c>
      <c r="E8" s="1">
        <v>25.15</v>
      </c>
      <c r="F8" s="1">
        <v>26.55</v>
      </c>
      <c r="G8" s="1">
        <f>AVERAGE(D8:F8)</f>
        <v>25.929999999999996</v>
      </c>
      <c r="H8" s="1">
        <f t="shared" si="1"/>
        <v>0.71358251099645198</v>
      </c>
      <c r="I8">
        <f t="shared" si="2"/>
        <v>5.9914645471079817</v>
      </c>
      <c r="J8">
        <f>LN(G8)</f>
        <v>3.255400599550573</v>
      </c>
    </row>
    <row r="9" spans="1:10" x14ac:dyDescent="0.25">
      <c r="A9">
        <v>800</v>
      </c>
      <c r="B9" s="7">
        <f t="shared" si="0"/>
        <v>5.8480354764257312</v>
      </c>
      <c r="C9">
        <v>4</v>
      </c>
      <c r="D9" s="1">
        <v>51.71</v>
      </c>
      <c r="E9" s="1">
        <v>52.65</v>
      </c>
      <c r="F9" s="1">
        <v>52.81</v>
      </c>
      <c r="G9" s="1">
        <f>AVERAGE(D9:F9)</f>
        <v>52.390000000000008</v>
      </c>
      <c r="H9" s="1">
        <f t="shared" si="1"/>
        <v>0.59430631832414504</v>
      </c>
      <c r="I9">
        <f t="shared" si="2"/>
        <v>6.6846117276679271</v>
      </c>
      <c r="J9">
        <f>LN(G9)</f>
        <v>3.9587157334201284</v>
      </c>
    </row>
    <row r="10" spans="1:10" x14ac:dyDescent="0.25">
      <c r="A10">
        <v>1600</v>
      </c>
      <c r="B10" s="7">
        <f t="shared" si="0"/>
        <v>7.3680629972807719</v>
      </c>
      <c r="C10">
        <v>4</v>
      </c>
      <c r="D10" s="1">
        <v>104.06</v>
      </c>
      <c r="E10" s="1">
        <v>103.59</v>
      </c>
      <c r="F10" s="1">
        <v>101.24</v>
      </c>
      <c r="G10" s="1">
        <f>AVERAGE(D10:F10)</f>
        <v>102.96333333333332</v>
      </c>
      <c r="H10" s="1">
        <f t="shared" si="1"/>
        <v>1.5108386192222341</v>
      </c>
      <c r="I10">
        <f t="shared" si="2"/>
        <v>7.3777589082278725</v>
      </c>
      <c r="J10">
        <f>LN(G10)</f>
        <v>4.6343729377961864</v>
      </c>
    </row>
    <row r="11" spans="1:10" x14ac:dyDescent="0.25">
      <c r="A11">
        <v>3200</v>
      </c>
      <c r="B11" s="7">
        <f t="shared" si="0"/>
        <v>9.283177667225555</v>
      </c>
      <c r="C11">
        <v>4</v>
      </c>
      <c r="D11" s="1">
        <v>206.24</v>
      </c>
      <c r="E11" s="1">
        <v>208.91</v>
      </c>
      <c r="F11" s="1">
        <v>205.47</v>
      </c>
      <c r="G11" s="1">
        <f>AVERAGE(D11:F11)</f>
        <v>206.87333333333333</v>
      </c>
      <c r="H11" s="1">
        <f t="shared" si="1"/>
        <v>1.8053346873456242</v>
      </c>
      <c r="I11">
        <f t="shared" si="2"/>
        <v>8.0709060887878188</v>
      </c>
      <c r="J11">
        <f>LN(G11)</f>
        <v>5.3321066897041112</v>
      </c>
    </row>
    <row r="12" spans="1:10" x14ac:dyDescent="0.25">
      <c r="A12">
        <v>6400</v>
      </c>
      <c r="B12" s="7">
        <f t="shared" si="0"/>
        <v>11.696070952851464</v>
      </c>
      <c r="C12">
        <v>4</v>
      </c>
      <c r="D12" s="1">
        <v>432.96</v>
      </c>
      <c r="E12" s="1">
        <v>433.28</v>
      </c>
      <c r="F12" s="1">
        <v>442.66</v>
      </c>
      <c r="G12" s="1">
        <f t="shared" ref="G12:G14" si="3">AVERAGE(D12:F12)</f>
        <v>436.3</v>
      </c>
      <c r="H12" s="1">
        <f t="shared" ref="H12:H14" si="4">_xlfn.STDEV.S(D12:F12)</f>
        <v>5.5102450036273618</v>
      </c>
      <c r="I12">
        <f t="shared" si="2"/>
        <v>8.7640532693477624</v>
      </c>
      <c r="J12">
        <f>LN(G12)</f>
        <v>6.0783300801295637</v>
      </c>
    </row>
    <row r="13" spans="1:10" x14ac:dyDescent="0.25">
      <c r="A13">
        <v>12800</v>
      </c>
      <c r="B13" s="7">
        <f t="shared" si="0"/>
        <v>14.736125994561549</v>
      </c>
      <c r="C13">
        <v>4</v>
      </c>
      <c r="D13" s="1">
        <v>989.37</v>
      </c>
      <c r="E13" s="1">
        <v>999.9</v>
      </c>
      <c r="F13" s="1">
        <v>973.91</v>
      </c>
      <c r="G13" s="1">
        <f t="shared" si="3"/>
        <v>987.72666666666657</v>
      </c>
      <c r="H13" s="1">
        <f t="shared" si="4"/>
        <v>13.072698012779668</v>
      </c>
      <c r="I13">
        <f t="shared" si="2"/>
        <v>9.4572004499077078</v>
      </c>
      <c r="J13">
        <f>LN(G13)</f>
        <v>6.8954060063009299</v>
      </c>
    </row>
    <row r="14" spans="1:10" x14ac:dyDescent="0.25">
      <c r="D14" s="1"/>
      <c r="E14" s="1"/>
      <c r="F14" s="1"/>
      <c r="G14" s="1"/>
      <c r="H14" s="1"/>
    </row>
    <row r="17" spans="1:10" x14ac:dyDescent="0.25">
      <c r="A17" s="3" t="s">
        <v>22</v>
      </c>
    </row>
    <row r="18" spans="1:10" x14ac:dyDescent="0.25">
      <c r="D18" s="4" t="s">
        <v>18</v>
      </c>
      <c r="E18" s="5"/>
      <c r="F18" s="5"/>
      <c r="G18" s="6"/>
    </row>
    <row r="19" spans="1:10" x14ac:dyDescent="0.25">
      <c r="A19" t="s">
        <v>0</v>
      </c>
      <c r="B19" t="s">
        <v>19</v>
      </c>
      <c r="C19" t="s">
        <v>13</v>
      </c>
      <c r="D19" t="s">
        <v>14</v>
      </c>
      <c r="E19" t="s">
        <v>16</v>
      </c>
      <c r="F19" t="s">
        <v>15</v>
      </c>
      <c r="G19" t="s">
        <v>17</v>
      </c>
      <c r="H19" t="s">
        <v>11</v>
      </c>
      <c r="I19" t="s">
        <v>21</v>
      </c>
      <c r="J19" t="s">
        <v>20</v>
      </c>
    </row>
    <row r="20" spans="1:10" x14ac:dyDescent="0.25">
      <c r="A20">
        <v>50</v>
      </c>
      <c r="B20" s="7">
        <v>10</v>
      </c>
      <c r="C20">
        <f>A20/B20^3</f>
        <v>0.05</v>
      </c>
      <c r="D20" s="1">
        <v>2.34</v>
      </c>
      <c r="E20" s="1">
        <v>2.1800000000000002</v>
      </c>
      <c r="F20" s="1">
        <v>2.34</v>
      </c>
      <c r="G20" s="1">
        <f>AVERAGE(D20:F20)</f>
        <v>2.2866666666666666</v>
      </c>
      <c r="H20" s="1">
        <f>_xlfn.STDEV.S(D20:F20)</f>
        <v>9.2376043070339947E-2</v>
      </c>
      <c r="I20">
        <f>LN(A20)</f>
        <v>3.912023005428146</v>
      </c>
      <c r="J20">
        <f>LN(G20)</f>
        <v>0.82709515306968417</v>
      </c>
    </row>
    <row r="21" spans="1:10" x14ac:dyDescent="0.25">
      <c r="A21">
        <v>100</v>
      </c>
      <c r="B21" s="7">
        <v>10</v>
      </c>
      <c r="C21">
        <f t="shared" ref="C21:C28" si="5">A21/B21^3</f>
        <v>0.1</v>
      </c>
      <c r="D21" s="1">
        <v>4.6900000000000004</v>
      </c>
      <c r="E21" s="1">
        <v>4.84</v>
      </c>
      <c r="F21" s="1">
        <v>4.84</v>
      </c>
      <c r="G21" s="1">
        <f>AVERAGE(D21:F21)</f>
        <v>4.79</v>
      </c>
      <c r="H21" s="1">
        <f t="shared" ref="H21:H28" si="6">_xlfn.STDEV.S(D21:F21)</f>
        <v>8.6602540378443546E-2</v>
      </c>
      <c r="I21">
        <f t="shared" ref="I21:I28" si="7">LN(A21)</f>
        <v>4.6051701859880918</v>
      </c>
      <c r="J21">
        <f>LN(G21)</f>
        <v>1.5665304114228238</v>
      </c>
    </row>
    <row r="22" spans="1:10" x14ac:dyDescent="0.25">
      <c r="A22">
        <v>200</v>
      </c>
      <c r="B22" s="7">
        <v>10</v>
      </c>
      <c r="C22">
        <f t="shared" si="5"/>
        <v>0.2</v>
      </c>
      <c r="D22" s="1">
        <v>9.84</v>
      </c>
      <c r="E22" s="1">
        <v>10</v>
      </c>
      <c r="F22" s="1">
        <v>10</v>
      </c>
      <c r="G22" s="1">
        <f>AVERAGE(D22:F22)</f>
        <v>9.9466666666666672</v>
      </c>
      <c r="H22" s="1">
        <f t="shared" si="6"/>
        <v>9.2376043070340197E-2</v>
      </c>
      <c r="I22">
        <f t="shared" si="7"/>
        <v>5.2983173665480363</v>
      </c>
      <c r="J22">
        <f>LN(G22)</f>
        <v>2.2972374866674503</v>
      </c>
    </row>
    <row r="23" spans="1:10" x14ac:dyDescent="0.25">
      <c r="A23">
        <v>400</v>
      </c>
      <c r="B23" s="7">
        <v>10</v>
      </c>
      <c r="C23">
        <f t="shared" si="5"/>
        <v>0.4</v>
      </c>
      <c r="D23" s="1">
        <v>21.4</v>
      </c>
      <c r="E23" s="1">
        <v>21.86</v>
      </c>
      <c r="F23" s="1">
        <v>21.09</v>
      </c>
      <c r="G23" s="1">
        <f>AVERAGE(D23:F23)</f>
        <v>21.45</v>
      </c>
      <c r="H23" s="1">
        <f t="shared" si="6"/>
        <v>0.38742741255621022</v>
      </c>
      <c r="I23">
        <f t="shared" si="7"/>
        <v>5.9914645471079817</v>
      </c>
      <c r="J23">
        <f>LN(G23)</f>
        <v>3.0657246453740261</v>
      </c>
    </row>
    <row r="24" spans="1:10" x14ac:dyDescent="0.25">
      <c r="A24">
        <v>800</v>
      </c>
      <c r="B24" s="7">
        <v>10</v>
      </c>
      <c r="C24">
        <f t="shared" si="5"/>
        <v>0.8</v>
      </c>
      <c r="D24" s="1">
        <v>46.09</v>
      </c>
      <c r="E24" s="1">
        <v>46.41</v>
      </c>
      <c r="F24" s="1">
        <v>47.5</v>
      </c>
      <c r="G24" s="1">
        <f>AVERAGE(D24:F24)</f>
        <v>46.666666666666664</v>
      </c>
      <c r="H24" s="1">
        <f t="shared" si="6"/>
        <v>0.73921129140005171</v>
      </c>
      <c r="I24">
        <f t="shared" si="7"/>
        <v>6.6846117276679271</v>
      </c>
      <c r="J24">
        <f>LN(G24)</f>
        <v>3.8430301339411947</v>
      </c>
    </row>
    <row r="25" spans="1:10" x14ac:dyDescent="0.25">
      <c r="A25">
        <v>1600</v>
      </c>
      <c r="B25" s="7">
        <v>10</v>
      </c>
      <c r="C25">
        <f t="shared" si="5"/>
        <v>1.6</v>
      </c>
      <c r="D25" s="1">
        <v>96.56</v>
      </c>
      <c r="E25" s="1">
        <v>100.31</v>
      </c>
      <c r="F25" s="1">
        <v>99.38</v>
      </c>
      <c r="G25" s="1">
        <f>AVERAGE(D25:F25)</f>
        <v>98.75</v>
      </c>
      <c r="H25" s="1">
        <f t="shared" si="6"/>
        <v>1.9527672672389804</v>
      </c>
      <c r="I25">
        <f t="shared" si="7"/>
        <v>7.3777589082278725</v>
      </c>
      <c r="J25">
        <f>LN(G25)</f>
        <v>4.5925914037812312</v>
      </c>
    </row>
    <row r="26" spans="1:10" x14ac:dyDescent="0.25">
      <c r="A26">
        <v>3200</v>
      </c>
      <c r="B26" s="7">
        <v>10</v>
      </c>
      <c r="C26">
        <f t="shared" si="5"/>
        <v>3.2</v>
      </c>
      <c r="D26" s="1">
        <v>203.59</v>
      </c>
      <c r="E26" s="1">
        <v>207.96</v>
      </c>
      <c r="F26" s="1">
        <v>206.41</v>
      </c>
      <c r="G26" s="1">
        <f>AVERAGE(D26:F26)</f>
        <v>205.98666666666668</v>
      </c>
      <c r="H26" s="1">
        <f t="shared" si="6"/>
        <v>2.2155435751375641</v>
      </c>
      <c r="I26">
        <f t="shared" si="7"/>
        <v>8.0709060887878188</v>
      </c>
      <c r="J26">
        <f>LN(G26)</f>
        <v>5.3278114417757392</v>
      </c>
    </row>
    <row r="27" spans="1:10" x14ac:dyDescent="0.25">
      <c r="A27">
        <v>6400</v>
      </c>
      <c r="B27" s="7">
        <v>10</v>
      </c>
      <c r="C27">
        <f t="shared" si="5"/>
        <v>6.4</v>
      </c>
      <c r="D27" s="1">
        <v>431.56</v>
      </c>
      <c r="E27" s="1">
        <v>432.03</v>
      </c>
      <c r="F27" s="1">
        <v>432.96</v>
      </c>
      <c r="G27" s="1">
        <f t="shared" ref="G27:G28" si="8">AVERAGE(D27:F27)</f>
        <v>432.18333333333334</v>
      </c>
      <c r="H27" s="1">
        <f t="shared" si="6"/>
        <v>0.71248391794714927</v>
      </c>
      <c r="I27">
        <f t="shared" si="7"/>
        <v>8.7640532693477624</v>
      </c>
      <c r="J27">
        <f>LN(G27)</f>
        <v>6.068849880935284</v>
      </c>
    </row>
    <row r="28" spans="1:10" x14ac:dyDescent="0.25">
      <c r="A28">
        <v>12800</v>
      </c>
      <c r="B28" s="7">
        <v>10</v>
      </c>
      <c r="C28">
        <f t="shared" si="5"/>
        <v>12.8</v>
      </c>
      <c r="D28" s="1">
        <v>969.69</v>
      </c>
      <c r="E28" s="1">
        <v>960.77</v>
      </c>
      <c r="F28" s="1">
        <v>953.13</v>
      </c>
      <c r="G28" s="1">
        <f t="shared" si="8"/>
        <v>961.19666666666672</v>
      </c>
      <c r="H28" s="1">
        <f t="shared" si="6"/>
        <v>8.2882406657464909</v>
      </c>
      <c r="I28">
        <f t="shared" si="7"/>
        <v>9.4572004499077078</v>
      </c>
      <c r="J28">
        <f>LN(G28)</f>
        <v>6.8681790359689376</v>
      </c>
    </row>
  </sheetData>
  <mergeCells count="2">
    <mergeCell ref="D3:G3"/>
    <mergeCell ref="D18:G1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Step Params</vt:lpstr>
      <vt:lpstr>Timing Characterisation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2016-06-30T01:14:53Z</dcterms:created>
  <dcterms:modified xsi:type="dcterms:W3CDTF">2016-06-30T05:31:20Z</dcterms:modified>
</cp:coreProperties>
</file>