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1"/>
  </bookViews>
  <sheets>
    <sheet name="Shear Rate" sheetId="2" r:id="rId1"/>
    <sheet name="Shear Rate 10x Time" sheetId="11" r:id="rId2"/>
    <sheet name="Shear Rate 0.1x Timestep" sheetId="12" r:id="rId3"/>
    <sheet name="Particles Small Box Try" sheetId="8" r:id="rId4"/>
    <sheet name="Particles" sheetId="6" r:id="rId5"/>
    <sheet name="Particles Const. P" sheetId="7" r:id="rId6"/>
  </sheets>
  <definedNames>
    <definedName name="solver_adj" localSheetId="4" hidden="1">Particles!$AC$52</definedName>
    <definedName name="solver_adj" localSheetId="5" hidden="1">'Particles Const. P'!$AF$52</definedName>
    <definedName name="solver_adj" localSheetId="3" hidden="1">'Particles Small Box Try'!$J$58</definedName>
    <definedName name="solver_adj" localSheetId="0" hidden="1">'Shear Rate'!$E$51</definedName>
    <definedName name="solver_adj" localSheetId="2" hidden="1">'Shear Rate 0.1x Timestep'!#REF!</definedName>
    <definedName name="solver_adj" localSheetId="1" hidden="1">'Shear Rate 10x Time'!#REF!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4" hidden="1">1</definedName>
    <definedName name="solver_eng" localSheetId="5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4" hidden="1">Particles!$AC$52</definedName>
    <definedName name="solver_lhs1" localSheetId="5" hidden="1">'Particles Const. P'!$AF$52</definedName>
    <definedName name="solver_lhs1" localSheetId="3" hidden="1">'Particles Small Box Try'!$J$58</definedName>
    <definedName name="solver_lhs2" localSheetId="4" hidden="1">Particles!$AC$52</definedName>
    <definedName name="solver_lhs2" localSheetId="5" hidden="1">'Particles Const. P'!$AF$52</definedName>
    <definedName name="solver_lhs2" localSheetId="3" hidden="1">'Particles Small Box Try'!$J$58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4" hidden="1">1</definedName>
    <definedName name="solver_num" localSheetId="5" hidden="1">1</definedName>
    <definedName name="solver_num" localSheetId="3" hidden="1">1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4" hidden="1">Particles!$AC$51</definedName>
    <definedName name="solver_opt" localSheetId="5" hidden="1">'Particles Const. P'!$AF$51</definedName>
    <definedName name="solver_opt" localSheetId="3" hidden="1">'Particles Small Box Try'!$J$57</definedName>
    <definedName name="solver_opt" localSheetId="0" hidden="1">'Shear Rate'!$E$50</definedName>
    <definedName name="solver_opt" localSheetId="2" hidden="1">'Shear Rate 0.1x Timestep'!#REF!</definedName>
    <definedName name="solver_opt" localSheetId="1" hidden="1">'Shear Rate 10x Time'!#REF!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5" hidden="1">3</definedName>
    <definedName name="solver_rel1" localSheetId="3" hidden="1">3</definedName>
    <definedName name="solver_rel2" localSheetId="4" hidden="1">3</definedName>
    <definedName name="solver_rel2" localSheetId="5" hidden="1">3</definedName>
    <definedName name="solver_rel2" localSheetId="3" hidden="1">3</definedName>
    <definedName name="solver_rhs1" localSheetId="4" hidden="1">0.01</definedName>
    <definedName name="solver_rhs1" localSheetId="5" hidden="1">0.01</definedName>
    <definedName name="solver_rhs1" localSheetId="3" hidden="1">0.01</definedName>
    <definedName name="solver_rhs2" localSheetId="4" hidden="1">0.5</definedName>
    <definedName name="solver_rhs2" localSheetId="5" hidden="1">0.5</definedName>
    <definedName name="solver_rhs2" localSheetId="3" hidden="1">0.5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4" hidden="1">2</definedName>
    <definedName name="solver_typ" localSheetId="5" hidden="1">2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2" l="1"/>
  <c r="R44" i="12"/>
  <c r="L44" i="12"/>
  <c r="J44" i="12"/>
  <c r="S43" i="12"/>
  <c r="R43" i="12"/>
  <c r="L43" i="12"/>
  <c r="J43" i="12"/>
  <c r="S42" i="12"/>
  <c r="R42" i="12"/>
  <c r="L42" i="12"/>
  <c r="J42" i="12"/>
  <c r="S41" i="12"/>
  <c r="R41" i="12"/>
  <c r="L41" i="12"/>
  <c r="J41" i="12"/>
  <c r="S40" i="12"/>
  <c r="R40" i="12"/>
  <c r="L40" i="12"/>
  <c r="J40" i="12"/>
  <c r="S39" i="12"/>
  <c r="R39" i="12"/>
  <c r="L39" i="12"/>
  <c r="J39" i="12"/>
  <c r="S38" i="12"/>
  <c r="R38" i="12"/>
  <c r="L38" i="12"/>
  <c r="J38" i="12"/>
  <c r="S37" i="12"/>
  <c r="R37" i="12"/>
  <c r="L37" i="12"/>
  <c r="J37" i="12"/>
  <c r="S36" i="12"/>
  <c r="R36" i="12"/>
  <c r="L36" i="12"/>
  <c r="J36" i="12"/>
  <c r="S35" i="12"/>
  <c r="R35" i="12"/>
  <c r="L35" i="12"/>
  <c r="J35" i="12"/>
  <c r="S34" i="12"/>
  <c r="R34" i="12"/>
  <c r="L34" i="12"/>
  <c r="J34" i="12"/>
  <c r="S33" i="12"/>
  <c r="R33" i="12"/>
  <c r="L33" i="12"/>
  <c r="J33" i="12"/>
  <c r="S32" i="12"/>
  <c r="R32" i="12"/>
  <c r="L32" i="12"/>
  <c r="J32" i="12"/>
  <c r="S31" i="12"/>
  <c r="R31" i="12"/>
  <c r="L31" i="12"/>
  <c r="J31" i="12"/>
  <c r="S30" i="12"/>
  <c r="R30" i="12"/>
  <c r="L30" i="12"/>
  <c r="J30" i="12"/>
  <c r="S29" i="12"/>
  <c r="R29" i="12"/>
  <c r="L29" i="12"/>
  <c r="J29" i="12"/>
  <c r="S28" i="12"/>
  <c r="R28" i="12"/>
  <c r="L28" i="12"/>
  <c r="J28" i="12"/>
  <c r="S27" i="12"/>
  <c r="R27" i="12"/>
  <c r="L27" i="12"/>
  <c r="J27" i="12"/>
  <c r="S26" i="12"/>
  <c r="R26" i="12"/>
  <c r="L26" i="12"/>
  <c r="J26" i="12"/>
  <c r="S25" i="12"/>
  <c r="R25" i="12"/>
  <c r="L25" i="12"/>
  <c r="J25" i="12"/>
  <c r="S21" i="12"/>
  <c r="R21" i="12"/>
  <c r="L21" i="12"/>
  <c r="K21" i="12"/>
  <c r="J21" i="12"/>
  <c r="S20" i="12"/>
  <c r="R20" i="12"/>
  <c r="L20" i="12"/>
  <c r="J20" i="12"/>
  <c r="S19" i="12"/>
  <c r="R19" i="12"/>
  <c r="L19" i="12"/>
  <c r="J19" i="12"/>
  <c r="S18" i="12"/>
  <c r="R18" i="12"/>
  <c r="L18" i="12"/>
  <c r="J18" i="12"/>
  <c r="S17" i="12"/>
  <c r="R17" i="12"/>
  <c r="L17" i="12"/>
  <c r="J17" i="12"/>
  <c r="B17" i="12"/>
  <c r="S16" i="12"/>
  <c r="R16" i="12"/>
  <c r="L16" i="12"/>
  <c r="J16" i="12"/>
  <c r="S15" i="12"/>
  <c r="R15" i="12"/>
  <c r="L15" i="12"/>
  <c r="J15" i="12"/>
  <c r="S14" i="12"/>
  <c r="R14" i="12"/>
  <c r="L14" i="12"/>
  <c r="J14" i="12"/>
  <c r="S13" i="12"/>
  <c r="R13" i="12"/>
  <c r="L13" i="12"/>
  <c r="J13" i="12"/>
  <c r="S12" i="12"/>
  <c r="R12" i="12"/>
  <c r="L12" i="12"/>
  <c r="J12" i="12"/>
  <c r="K12" i="12" s="1"/>
  <c r="S11" i="12"/>
  <c r="R11" i="12"/>
  <c r="L11" i="12"/>
  <c r="J11" i="12"/>
  <c r="K11" i="12" s="1"/>
  <c r="S10" i="12"/>
  <c r="R10" i="12"/>
  <c r="L10" i="12"/>
  <c r="K10" i="12"/>
  <c r="J10" i="12"/>
  <c r="S9" i="12"/>
  <c r="R9" i="12"/>
  <c r="L9" i="12"/>
  <c r="J9" i="12"/>
  <c r="S8" i="12"/>
  <c r="R8" i="12"/>
  <c r="L8" i="12"/>
  <c r="J8" i="12"/>
  <c r="S7" i="12"/>
  <c r="R7" i="12"/>
  <c r="L7" i="12"/>
  <c r="J7" i="12"/>
  <c r="S6" i="12"/>
  <c r="R6" i="12"/>
  <c r="L6" i="12"/>
  <c r="J6" i="12"/>
  <c r="S5" i="12"/>
  <c r="R5" i="12"/>
  <c r="L5" i="12"/>
  <c r="J5" i="12"/>
  <c r="S4" i="12"/>
  <c r="R4" i="12"/>
  <c r="L4" i="12"/>
  <c r="J4" i="12"/>
  <c r="S3" i="12"/>
  <c r="R3" i="12"/>
  <c r="L3" i="12"/>
  <c r="J3" i="12"/>
  <c r="S2" i="12"/>
  <c r="R2" i="12"/>
  <c r="L2" i="12"/>
  <c r="J2" i="12"/>
  <c r="K20" i="12" s="1"/>
  <c r="S44" i="11"/>
  <c r="R44" i="11"/>
  <c r="L44" i="11"/>
  <c r="J44" i="11"/>
  <c r="S43" i="11"/>
  <c r="R43" i="11"/>
  <c r="L43" i="11"/>
  <c r="J43" i="11"/>
  <c r="S42" i="11"/>
  <c r="R42" i="11"/>
  <c r="L42" i="11"/>
  <c r="J42" i="11"/>
  <c r="S41" i="11"/>
  <c r="R41" i="11"/>
  <c r="L41" i="11"/>
  <c r="J41" i="11"/>
  <c r="S40" i="11"/>
  <c r="R40" i="11"/>
  <c r="L40" i="11"/>
  <c r="J40" i="11"/>
  <c r="S39" i="11"/>
  <c r="R39" i="11"/>
  <c r="L39" i="11"/>
  <c r="J39" i="11"/>
  <c r="S38" i="11"/>
  <c r="R38" i="11"/>
  <c r="L38" i="11"/>
  <c r="J38" i="11"/>
  <c r="S37" i="11"/>
  <c r="R37" i="11"/>
  <c r="L37" i="11"/>
  <c r="J37" i="11"/>
  <c r="S36" i="11"/>
  <c r="R36" i="11"/>
  <c r="L36" i="11"/>
  <c r="J36" i="11"/>
  <c r="S35" i="11"/>
  <c r="R35" i="11"/>
  <c r="L35" i="11"/>
  <c r="J35" i="11"/>
  <c r="S34" i="11"/>
  <c r="R34" i="11"/>
  <c r="L34" i="11"/>
  <c r="J34" i="11"/>
  <c r="S33" i="11"/>
  <c r="R33" i="11"/>
  <c r="L33" i="11"/>
  <c r="J33" i="11"/>
  <c r="S32" i="11"/>
  <c r="R32" i="11"/>
  <c r="L32" i="11"/>
  <c r="J32" i="11"/>
  <c r="S31" i="11"/>
  <c r="R31" i="11"/>
  <c r="L31" i="11"/>
  <c r="J31" i="11"/>
  <c r="S30" i="11"/>
  <c r="R30" i="11"/>
  <c r="L30" i="11"/>
  <c r="J30" i="11"/>
  <c r="S29" i="11"/>
  <c r="R29" i="11"/>
  <c r="L29" i="11"/>
  <c r="J29" i="11"/>
  <c r="S28" i="11"/>
  <c r="R28" i="11"/>
  <c r="L28" i="11"/>
  <c r="J28" i="11"/>
  <c r="S27" i="11"/>
  <c r="R27" i="11"/>
  <c r="L27" i="11"/>
  <c r="J27" i="11"/>
  <c r="S26" i="11"/>
  <c r="R26" i="11"/>
  <c r="L26" i="11"/>
  <c r="J26" i="11"/>
  <c r="S25" i="11"/>
  <c r="R25" i="11"/>
  <c r="L25" i="11"/>
  <c r="J25" i="11"/>
  <c r="S21" i="11"/>
  <c r="R21" i="11"/>
  <c r="L21" i="11"/>
  <c r="J21" i="11"/>
  <c r="S20" i="11"/>
  <c r="R20" i="11"/>
  <c r="L20" i="11"/>
  <c r="J20" i="11"/>
  <c r="S19" i="11"/>
  <c r="R19" i="11"/>
  <c r="L19" i="11"/>
  <c r="J19" i="11"/>
  <c r="S18" i="11"/>
  <c r="R18" i="11"/>
  <c r="L18" i="11"/>
  <c r="J18" i="11"/>
  <c r="S17" i="11"/>
  <c r="R17" i="11"/>
  <c r="L17" i="11"/>
  <c r="J17" i="11"/>
  <c r="B17" i="11"/>
  <c r="S16" i="11"/>
  <c r="R16" i="11"/>
  <c r="L16" i="11"/>
  <c r="J16" i="11"/>
  <c r="S15" i="11"/>
  <c r="R15" i="11"/>
  <c r="L15" i="11"/>
  <c r="J15" i="11"/>
  <c r="S14" i="11"/>
  <c r="R14" i="11"/>
  <c r="L14" i="11"/>
  <c r="J14" i="11"/>
  <c r="S13" i="11"/>
  <c r="R13" i="11"/>
  <c r="L13" i="11"/>
  <c r="J13" i="11"/>
  <c r="S12" i="11"/>
  <c r="R12" i="11"/>
  <c r="L12" i="11"/>
  <c r="J12" i="11"/>
  <c r="S11" i="11"/>
  <c r="R11" i="11"/>
  <c r="L11" i="11"/>
  <c r="J11" i="11"/>
  <c r="S10" i="11"/>
  <c r="R10" i="11"/>
  <c r="L10" i="11"/>
  <c r="J10" i="11"/>
  <c r="S9" i="11"/>
  <c r="R9" i="11"/>
  <c r="L9" i="11"/>
  <c r="J9" i="11"/>
  <c r="S8" i="11"/>
  <c r="R8" i="11"/>
  <c r="L8" i="11"/>
  <c r="J8" i="11"/>
  <c r="S7" i="11"/>
  <c r="R7" i="11"/>
  <c r="L7" i="11"/>
  <c r="J7" i="11"/>
  <c r="S6" i="11"/>
  <c r="R6" i="11"/>
  <c r="L6" i="11"/>
  <c r="J6" i="11"/>
  <c r="S5" i="11"/>
  <c r="R5" i="11"/>
  <c r="L5" i="11"/>
  <c r="J5" i="11"/>
  <c r="S4" i="11"/>
  <c r="R4" i="11"/>
  <c r="L4" i="11"/>
  <c r="J4" i="11"/>
  <c r="S3" i="11"/>
  <c r="R3" i="11"/>
  <c r="L3" i="11"/>
  <c r="J3" i="11"/>
  <c r="S2" i="11"/>
  <c r="R2" i="11"/>
  <c r="L2" i="11"/>
  <c r="J2" i="1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U72" i="7"/>
  <c r="T72" i="7"/>
  <c r="N72" i="7"/>
  <c r="L72" i="7"/>
  <c r="E72" i="7"/>
  <c r="U71" i="7"/>
  <c r="T71" i="7"/>
  <c r="N71" i="7"/>
  <c r="L71" i="7"/>
  <c r="E71" i="7"/>
  <c r="U70" i="7"/>
  <c r="T70" i="7"/>
  <c r="N70" i="7"/>
  <c r="L70" i="7"/>
  <c r="E70" i="7"/>
  <c r="U69" i="7"/>
  <c r="T69" i="7"/>
  <c r="N69" i="7"/>
  <c r="L69" i="7"/>
  <c r="E69" i="7"/>
  <c r="U68" i="7"/>
  <c r="T68" i="7"/>
  <c r="N68" i="7"/>
  <c r="L68" i="7"/>
  <c r="E68" i="7"/>
  <c r="U67" i="7"/>
  <c r="T67" i="7"/>
  <c r="N67" i="7"/>
  <c r="L67" i="7"/>
  <c r="E67" i="7"/>
  <c r="U66" i="7"/>
  <c r="T66" i="7"/>
  <c r="N66" i="7"/>
  <c r="L66" i="7"/>
  <c r="E66" i="7"/>
  <c r="U65" i="7"/>
  <c r="T65" i="7"/>
  <c r="N65" i="7"/>
  <c r="L65" i="7"/>
  <c r="E65" i="7"/>
  <c r="U64" i="7"/>
  <c r="T64" i="7"/>
  <c r="N64" i="7"/>
  <c r="L64" i="7"/>
  <c r="E64" i="7"/>
  <c r="U63" i="7"/>
  <c r="T63" i="7"/>
  <c r="N63" i="7"/>
  <c r="L63" i="7"/>
  <c r="E63" i="7"/>
  <c r="U62" i="7"/>
  <c r="T62" i="7"/>
  <c r="N62" i="7"/>
  <c r="L62" i="7"/>
  <c r="E62" i="7"/>
  <c r="U61" i="7"/>
  <c r="T61" i="7"/>
  <c r="N61" i="7"/>
  <c r="L61" i="7"/>
  <c r="E61" i="7"/>
  <c r="U60" i="7"/>
  <c r="T60" i="7"/>
  <c r="N60" i="7"/>
  <c r="L60" i="7"/>
  <c r="E60" i="7"/>
  <c r="U59" i="7"/>
  <c r="T59" i="7"/>
  <c r="N59" i="7"/>
  <c r="L59" i="7"/>
  <c r="E59" i="7"/>
  <c r="U58" i="7"/>
  <c r="T58" i="7"/>
  <c r="N58" i="7"/>
  <c r="L58" i="7"/>
  <c r="E58" i="7"/>
  <c r="U57" i="7"/>
  <c r="T57" i="7"/>
  <c r="N57" i="7"/>
  <c r="L57" i="7"/>
  <c r="E57" i="7"/>
  <c r="U56" i="7"/>
  <c r="T56" i="7"/>
  <c r="N56" i="7"/>
  <c r="L56" i="7"/>
  <c r="E56" i="7"/>
  <c r="U55" i="7"/>
  <c r="T55" i="7"/>
  <c r="N55" i="7"/>
  <c r="L55" i="7"/>
  <c r="E55" i="7"/>
  <c r="U54" i="7"/>
  <c r="T54" i="7"/>
  <c r="N54" i="7"/>
  <c r="L54" i="7"/>
  <c r="E54" i="7"/>
  <c r="U53" i="7"/>
  <c r="T53" i="7"/>
  <c r="N53" i="7"/>
  <c r="L53" i="7"/>
  <c r="E53" i="7"/>
  <c r="U52" i="7"/>
  <c r="T52" i="7"/>
  <c r="N52" i="7"/>
  <c r="L52" i="7"/>
  <c r="E52" i="7"/>
  <c r="U51" i="7"/>
  <c r="T51" i="7"/>
  <c r="N51" i="7"/>
  <c r="L51" i="7"/>
  <c r="E51" i="7"/>
  <c r="U50" i="7"/>
  <c r="T50" i="7"/>
  <c r="N50" i="7"/>
  <c r="L50" i="7"/>
  <c r="E50" i="7"/>
  <c r="U49" i="7"/>
  <c r="T49" i="7"/>
  <c r="N49" i="7"/>
  <c r="L49" i="7"/>
  <c r="E49" i="7"/>
  <c r="U48" i="7"/>
  <c r="T48" i="7"/>
  <c r="N48" i="7"/>
  <c r="L48" i="7"/>
  <c r="E48" i="7"/>
  <c r="U47" i="7"/>
  <c r="T47" i="7"/>
  <c r="N47" i="7"/>
  <c r="L47" i="7"/>
  <c r="E47" i="7"/>
  <c r="U46" i="7"/>
  <c r="T46" i="7"/>
  <c r="N46" i="7"/>
  <c r="L46" i="7"/>
  <c r="E46" i="7"/>
  <c r="U45" i="7"/>
  <c r="T45" i="7"/>
  <c r="N45" i="7"/>
  <c r="L45" i="7"/>
  <c r="E45" i="7"/>
  <c r="U44" i="7"/>
  <c r="T44" i="7"/>
  <c r="N44" i="7"/>
  <c r="L44" i="7"/>
  <c r="E44" i="7"/>
  <c r="U43" i="7"/>
  <c r="T43" i="7"/>
  <c r="N43" i="7"/>
  <c r="L43" i="7"/>
  <c r="E43" i="7"/>
  <c r="U42" i="7"/>
  <c r="T42" i="7"/>
  <c r="N42" i="7"/>
  <c r="L42" i="7"/>
  <c r="E42" i="7"/>
  <c r="U41" i="7"/>
  <c r="T41" i="7"/>
  <c r="N41" i="7"/>
  <c r="L41" i="7"/>
  <c r="E41" i="7"/>
  <c r="U40" i="7"/>
  <c r="T40" i="7"/>
  <c r="N40" i="7"/>
  <c r="L40" i="7"/>
  <c r="E40" i="7"/>
  <c r="U39" i="7"/>
  <c r="T39" i="7"/>
  <c r="N39" i="7"/>
  <c r="L39" i="7"/>
  <c r="E39" i="7"/>
  <c r="K14" i="12" l="1"/>
  <c r="K15" i="12"/>
  <c r="K16" i="12"/>
  <c r="K2" i="12"/>
  <c r="K3" i="12"/>
  <c r="K4" i="12"/>
  <c r="K6" i="12"/>
  <c r="K7" i="12"/>
  <c r="K8" i="12"/>
  <c r="K17" i="12"/>
  <c r="K18" i="12"/>
  <c r="K19" i="12"/>
  <c r="K5" i="12"/>
  <c r="K9" i="12"/>
  <c r="K13" i="12"/>
  <c r="K19" i="11"/>
  <c r="K17" i="11"/>
  <c r="K21" i="11"/>
  <c r="K18" i="11"/>
  <c r="K3" i="11"/>
  <c r="K6" i="11"/>
  <c r="K7" i="11"/>
  <c r="K10" i="11"/>
  <c r="K11" i="11"/>
  <c r="K14" i="11"/>
  <c r="K15" i="11"/>
  <c r="K20" i="11"/>
  <c r="K2" i="11"/>
  <c r="K5" i="11"/>
  <c r="K9" i="11"/>
  <c r="K13" i="11"/>
  <c r="K4" i="11"/>
  <c r="K8" i="11"/>
  <c r="K12" i="11"/>
  <c r="K16" i="11"/>
  <c r="B17" i="7"/>
  <c r="K16" i="6"/>
  <c r="T72" i="6" l="1"/>
  <c r="S72" i="6"/>
  <c r="M72" i="6"/>
  <c r="K72" i="6"/>
  <c r="D72" i="6"/>
  <c r="T71" i="6"/>
  <c r="S71" i="6"/>
  <c r="M71" i="6"/>
  <c r="K71" i="6"/>
  <c r="D71" i="6"/>
  <c r="T70" i="6"/>
  <c r="S70" i="6"/>
  <c r="M70" i="6"/>
  <c r="K70" i="6"/>
  <c r="D70" i="6"/>
  <c r="T69" i="6"/>
  <c r="S69" i="6"/>
  <c r="M69" i="6"/>
  <c r="K69" i="6"/>
  <c r="D69" i="6"/>
  <c r="T68" i="6"/>
  <c r="S68" i="6"/>
  <c r="M68" i="6"/>
  <c r="K68" i="6"/>
  <c r="D68" i="6"/>
  <c r="T67" i="6"/>
  <c r="S67" i="6"/>
  <c r="M67" i="6"/>
  <c r="K67" i="6"/>
  <c r="D67" i="6"/>
  <c r="T66" i="6"/>
  <c r="S66" i="6"/>
  <c r="M66" i="6"/>
  <c r="K66" i="6"/>
  <c r="D66" i="6"/>
  <c r="T65" i="6"/>
  <c r="S65" i="6"/>
  <c r="M65" i="6"/>
  <c r="K65" i="6"/>
  <c r="D65" i="6"/>
  <c r="T64" i="6"/>
  <c r="S64" i="6"/>
  <c r="M64" i="6"/>
  <c r="K64" i="6"/>
  <c r="D64" i="6"/>
  <c r="T63" i="6"/>
  <c r="S63" i="6"/>
  <c r="M63" i="6"/>
  <c r="K63" i="6"/>
  <c r="D63" i="6"/>
  <c r="T62" i="6"/>
  <c r="S62" i="6"/>
  <c r="M62" i="6"/>
  <c r="K62" i="6"/>
  <c r="D62" i="6"/>
  <c r="T61" i="6"/>
  <c r="S61" i="6"/>
  <c r="M61" i="6"/>
  <c r="K61" i="6"/>
  <c r="D61" i="6"/>
  <c r="T60" i="6"/>
  <c r="S60" i="6"/>
  <c r="M60" i="6"/>
  <c r="K60" i="6"/>
  <c r="D60" i="6"/>
  <c r="T59" i="6"/>
  <c r="S59" i="6"/>
  <c r="M59" i="6"/>
  <c r="K59" i="6"/>
  <c r="D59" i="6"/>
  <c r="T58" i="6"/>
  <c r="S58" i="6"/>
  <c r="M58" i="6"/>
  <c r="K58" i="6"/>
  <c r="D58" i="6"/>
  <c r="T57" i="6"/>
  <c r="S57" i="6"/>
  <c r="M57" i="6"/>
  <c r="K57" i="6"/>
  <c r="D57" i="6"/>
  <c r="T56" i="6"/>
  <c r="S56" i="6"/>
  <c r="M56" i="6"/>
  <c r="K56" i="6"/>
  <c r="D56" i="6"/>
  <c r="T55" i="6"/>
  <c r="S55" i="6"/>
  <c r="M55" i="6"/>
  <c r="K55" i="6"/>
  <c r="D55" i="6"/>
  <c r="T54" i="6"/>
  <c r="S54" i="6"/>
  <c r="M54" i="6"/>
  <c r="K54" i="6"/>
  <c r="D54" i="6"/>
  <c r="T53" i="6"/>
  <c r="S53" i="6"/>
  <c r="M53" i="6"/>
  <c r="K53" i="6"/>
  <c r="D53" i="6"/>
  <c r="T52" i="6"/>
  <c r="S52" i="6"/>
  <c r="M52" i="6"/>
  <c r="K52" i="6"/>
  <c r="D52" i="6"/>
  <c r="T51" i="6"/>
  <c r="S51" i="6"/>
  <c r="M51" i="6"/>
  <c r="K51" i="6"/>
  <c r="D51" i="6"/>
  <c r="T50" i="6"/>
  <c r="S50" i="6"/>
  <c r="M50" i="6"/>
  <c r="K50" i="6"/>
  <c r="D50" i="6"/>
  <c r="T49" i="6"/>
  <c r="S49" i="6"/>
  <c r="M49" i="6"/>
  <c r="K49" i="6"/>
  <c r="D49" i="6"/>
  <c r="T48" i="6"/>
  <c r="S48" i="6"/>
  <c r="M48" i="6"/>
  <c r="K48" i="6"/>
  <c r="D48" i="6"/>
  <c r="T47" i="6"/>
  <c r="S47" i="6"/>
  <c r="M47" i="6"/>
  <c r="K47" i="6"/>
  <c r="D47" i="6"/>
  <c r="T46" i="6"/>
  <c r="S46" i="6"/>
  <c r="M46" i="6"/>
  <c r="K46" i="6"/>
  <c r="D46" i="6"/>
  <c r="T45" i="6"/>
  <c r="S45" i="6"/>
  <c r="M45" i="6"/>
  <c r="K45" i="6"/>
  <c r="D45" i="6"/>
  <c r="T44" i="6"/>
  <c r="S44" i="6"/>
  <c r="M44" i="6"/>
  <c r="K44" i="6"/>
  <c r="D44" i="6"/>
  <c r="T43" i="6"/>
  <c r="S43" i="6"/>
  <c r="M43" i="6"/>
  <c r="K43" i="6"/>
  <c r="D43" i="6"/>
  <c r="T42" i="6"/>
  <c r="S42" i="6"/>
  <c r="M42" i="6"/>
  <c r="K42" i="6"/>
  <c r="D42" i="6"/>
  <c r="T41" i="6"/>
  <c r="S41" i="6"/>
  <c r="M41" i="6"/>
  <c r="K41" i="6"/>
  <c r="D41" i="6"/>
  <c r="T40" i="6"/>
  <c r="S40" i="6"/>
  <c r="M40" i="6"/>
  <c r="K40" i="6"/>
  <c r="D40" i="6"/>
  <c r="T39" i="6"/>
  <c r="S39" i="6"/>
  <c r="M39" i="6"/>
  <c r="K39" i="6"/>
  <c r="D39" i="6"/>
  <c r="T43" i="8" l="1"/>
  <c r="S43" i="8"/>
  <c r="M43" i="8"/>
  <c r="K43" i="8"/>
  <c r="D43" i="8"/>
  <c r="T42" i="8"/>
  <c r="S42" i="8"/>
  <c r="M42" i="8"/>
  <c r="K42" i="8"/>
  <c r="D42" i="8"/>
  <c r="T41" i="8"/>
  <c r="S41" i="8"/>
  <c r="M41" i="8"/>
  <c r="K41" i="8"/>
  <c r="D41" i="8"/>
  <c r="T40" i="8"/>
  <c r="S40" i="8"/>
  <c r="M40" i="8"/>
  <c r="K40" i="8"/>
  <c r="D40" i="8"/>
  <c r="T39" i="8"/>
  <c r="S39" i="8"/>
  <c r="M39" i="8"/>
  <c r="K39" i="8"/>
  <c r="D39" i="8"/>
  <c r="T38" i="8"/>
  <c r="S38" i="8"/>
  <c r="M38" i="8"/>
  <c r="K38" i="8"/>
  <c r="D38" i="8"/>
  <c r="T37" i="8"/>
  <c r="S37" i="8"/>
  <c r="M37" i="8"/>
  <c r="K37" i="8"/>
  <c r="D37" i="8"/>
  <c r="T36" i="8"/>
  <c r="S36" i="8"/>
  <c r="M36" i="8"/>
  <c r="K36" i="8"/>
  <c r="D36" i="8"/>
  <c r="T35" i="8"/>
  <c r="S35" i="8"/>
  <c r="M35" i="8"/>
  <c r="K35" i="8"/>
  <c r="D35" i="8"/>
  <c r="T34" i="8"/>
  <c r="S34" i="8"/>
  <c r="M34" i="8"/>
  <c r="K34" i="8"/>
  <c r="D34" i="8"/>
  <c r="T33" i="8"/>
  <c r="S33" i="8"/>
  <c r="M33" i="8"/>
  <c r="K33" i="8"/>
  <c r="D33" i="8"/>
  <c r="T32" i="8"/>
  <c r="S32" i="8"/>
  <c r="M32" i="8"/>
  <c r="K32" i="8"/>
  <c r="D32" i="8"/>
  <c r="T31" i="8"/>
  <c r="S31" i="8"/>
  <c r="M31" i="8"/>
  <c r="K31" i="8"/>
  <c r="D31" i="8"/>
  <c r="T30" i="8"/>
  <c r="S30" i="8"/>
  <c r="M30" i="8"/>
  <c r="K30" i="8"/>
  <c r="D30" i="8"/>
  <c r="T29" i="8"/>
  <c r="S29" i="8"/>
  <c r="M29" i="8"/>
  <c r="K29" i="8"/>
  <c r="D29" i="8"/>
  <c r="T28" i="8"/>
  <c r="S28" i="8"/>
  <c r="M28" i="8"/>
  <c r="K28" i="8"/>
  <c r="D28" i="8"/>
  <c r="T27" i="8"/>
  <c r="S27" i="8"/>
  <c r="M27" i="8"/>
  <c r="K27" i="8"/>
  <c r="D27" i="8"/>
  <c r="T26" i="8"/>
  <c r="S26" i="8"/>
  <c r="M26" i="8"/>
  <c r="K26" i="8"/>
  <c r="D26" i="8"/>
  <c r="T25" i="8"/>
  <c r="S25" i="8"/>
  <c r="M25" i="8"/>
  <c r="K25" i="8"/>
  <c r="D25" i="8"/>
  <c r="T24" i="8"/>
  <c r="S24" i="8"/>
  <c r="M24" i="8"/>
  <c r="K24" i="8"/>
  <c r="D24" i="8"/>
  <c r="T21" i="8"/>
  <c r="S21" i="8"/>
  <c r="M21" i="8"/>
  <c r="K21" i="8"/>
  <c r="D21" i="8"/>
  <c r="T20" i="8"/>
  <c r="S20" i="8"/>
  <c r="M20" i="8"/>
  <c r="K20" i="8"/>
  <c r="D20" i="8"/>
  <c r="T19" i="8"/>
  <c r="S19" i="8"/>
  <c r="M19" i="8"/>
  <c r="K19" i="8"/>
  <c r="D19" i="8"/>
  <c r="T18" i="8"/>
  <c r="S18" i="8"/>
  <c r="M18" i="8"/>
  <c r="K18" i="8"/>
  <c r="D18" i="8"/>
  <c r="T17" i="8"/>
  <c r="S17" i="8"/>
  <c r="M17" i="8"/>
  <c r="K17" i="8"/>
  <c r="D17" i="8"/>
  <c r="B17" i="8"/>
  <c r="T16" i="8"/>
  <c r="S16" i="8"/>
  <c r="M16" i="8"/>
  <c r="K16" i="8"/>
  <c r="D16" i="8"/>
  <c r="T15" i="8"/>
  <c r="S15" i="8"/>
  <c r="M15" i="8"/>
  <c r="K15" i="8"/>
  <c r="D15" i="8"/>
  <c r="T14" i="8"/>
  <c r="S14" i="8"/>
  <c r="M14" i="8"/>
  <c r="K14" i="8"/>
  <c r="D14" i="8"/>
  <c r="T13" i="8"/>
  <c r="S13" i="8"/>
  <c r="M13" i="8"/>
  <c r="K13" i="8"/>
  <c r="D13" i="8"/>
  <c r="T12" i="8"/>
  <c r="S12" i="8"/>
  <c r="M12" i="8"/>
  <c r="K12" i="8"/>
  <c r="D12" i="8"/>
  <c r="T11" i="8"/>
  <c r="S11" i="8"/>
  <c r="M11" i="8"/>
  <c r="K11" i="8"/>
  <c r="D11" i="8"/>
  <c r="T10" i="8"/>
  <c r="S10" i="8"/>
  <c r="M10" i="8"/>
  <c r="K10" i="8"/>
  <c r="D10" i="8"/>
  <c r="T9" i="8"/>
  <c r="S9" i="8"/>
  <c r="M9" i="8"/>
  <c r="K9" i="8"/>
  <c r="D9" i="8"/>
  <c r="T8" i="8"/>
  <c r="S8" i="8"/>
  <c r="M8" i="8"/>
  <c r="K8" i="8"/>
  <c r="D8" i="8"/>
  <c r="T7" i="8"/>
  <c r="S7" i="8"/>
  <c r="M7" i="8"/>
  <c r="K7" i="8"/>
  <c r="D7" i="8"/>
  <c r="T6" i="8"/>
  <c r="S6" i="8"/>
  <c r="M6" i="8"/>
  <c r="K6" i="8"/>
  <c r="D6" i="8"/>
  <c r="T5" i="8"/>
  <c r="S5" i="8"/>
  <c r="M5" i="8"/>
  <c r="K5" i="8"/>
  <c r="D5" i="8"/>
  <c r="T4" i="8"/>
  <c r="S4" i="8"/>
  <c r="M4" i="8"/>
  <c r="K4" i="8"/>
  <c r="D4" i="8"/>
  <c r="T3" i="8"/>
  <c r="S3" i="8"/>
  <c r="M3" i="8"/>
  <c r="K3" i="8"/>
  <c r="D3" i="8"/>
  <c r="T2" i="8"/>
  <c r="S2" i="8"/>
  <c r="M2" i="8"/>
  <c r="K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" i="7"/>
  <c r="L3" i="8" l="1"/>
  <c r="L16" i="8"/>
  <c r="L20" i="8"/>
  <c r="L11" i="8"/>
  <c r="L15" i="8"/>
  <c r="L18" i="8"/>
  <c r="L5" i="8"/>
  <c r="L8" i="8"/>
  <c r="L2" i="8"/>
  <c r="L6" i="8"/>
  <c r="L9" i="8"/>
  <c r="L4" i="8"/>
  <c r="L7" i="8"/>
  <c r="L13" i="8"/>
  <c r="L10" i="8"/>
  <c r="L17" i="8"/>
  <c r="L19" i="8"/>
  <c r="L21" i="8"/>
  <c r="L12" i="8"/>
  <c r="L14" i="8"/>
  <c r="AB73" i="7"/>
  <c r="AA73" i="7"/>
  <c r="AB72" i="7"/>
  <c r="AA72" i="7"/>
  <c r="AB71" i="7"/>
  <c r="AA71" i="7"/>
  <c r="AB70" i="7"/>
  <c r="AA70" i="7"/>
  <c r="AB69" i="7"/>
  <c r="AA69" i="7"/>
  <c r="AB68" i="7"/>
  <c r="AA68" i="7"/>
  <c r="AB67" i="7"/>
  <c r="AA67" i="7"/>
  <c r="AB66" i="7"/>
  <c r="AA66" i="7"/>
  <c r="AB65" i="7"/>
  <c r="AA65" i="7"/>
  <c r="AB64" i="7"/>
  <c r="AA64" i="7"/>
  <c r="AB63" i="7"/>
  <c r="AA63" i="7"/>
  <c r="AB62" i="7"/>
  <c r="AA62" i="7"/>
  <c r="AB61" i="7"/>
  <c r="AA61" i="7"/>
  <c r="AB60" i="7"/>
  <c r="AA60" i="7"/>
  <c r="AB59" i="7"/>
  <c r="AA59" i="7"/>
  <c r="AB58" i="7"/>
  <c r="AA58" i="7"/>
  <c r="AB57" i="7"/>
  <c r="AA57" i="7"/>
  <c r="AB56" i="7"/>
  <c r="AA56" i="7"/>
  <c r="AB55" i="7"/>
  <c r="AA55" i="7"/>
  <c r="AB54" i="7"/>
  <c r="AA54" i="7"/>
  <c r="AB53" i="7"/>
  <c r="AA53" i="7"/>
  <c r="AB52" i="7"/>
  <c r="AA52" i="7"/>
  <c r="AB51" i="7"/>
  <c r="AA51" i="7"/>
  <c r="AB50" i="7"/>
  <c r="AA50" i="7"/>
  <c r="AB49" i="7"/>
  <c r="AA49" i="7"/>
  <c r="AB48" i="7"/>
  <c r="AA48" i="7"/>
  <c r="AB47" i="7"/>
  <c r="AA47" i="7"/>
  <c r="AB46" i="7"/>
  <c r="AA46" i="7"/>
  <c r="AB45" i="7"/>
  <c r="AA45" i="7"/>
  <c r="AB44" i="7"/>
  <c r="AA44" i="7"/>
  <c r="AB43" i="7"/>
  <c r="AA43" i="7"/>
  <c r="AB42" i="7"/>
  <c r="AA42" i="7"/>
  <c r="AB41" i="7"/>
  <c r="AA41" i="7"/>
  <c r="AB40" i="7"/>
  <c r="AA40" i="7"/>
  <c r="AB39" i="7"/>
  <c r="AA39" i="7"/>
  <c r="U35" i="7"/>
  <c r="T35" i="7"/>
  <c r="N35" i="7"/>
  <c r="L35" i="7"/>
  <c r="E35" i="7"/>
  <c r="U34" i="7"/>
  <c r="T34" i="7"/>
  <c r="N34" i="7"/>
  <c r="L34" i="7"/>
  <c r="E34" i="7"/>
  <c r="U33" i="7"/>
  <c r="T33" i="7"/>
  <c r="N33" i="7"/>
  <c r="L33" i="7"/>
  <c r="E33" i="7"/>
  <c r="U32" i="7"/>
  <c r="T32" i="7"/>
  <c r="N32" i="7"/>
  <c r="L32" i="7"/>
  <c r="E32" i="7"/>
  <c r="U31" i="7"/>
  <c r="T31" i="7"/>
  <c r="N31" i="7"/>
  <c r="L31" i="7"/>
  <c r="E31" i="7"/>
  <c r="U30" i="7"/>
  <c r="T30" i="7"/>
  <c r="N30" i="7"/>
  <c r="L30" i="7"/>
  <c r="E30" i="7"/>
  <c r="U29" i="7"/>
  <c r="T29" i="7"/>
  <c r="N29" i="7"/>
  <c r="L29" i="7"/>
  <c r="E29" i="7"/>
  <c r="U28" i="7"/>
  <c r="T28" i="7"/>
  <c r="N28" i="7"/>
  <c r="L28" i="7"/>
  <c r="E28" i="7"/>
  <c r="U27" i="7"/>
  <c r="T27" i="7"/>
  <c r="N27" i="7"/>
  <c r="L27" i="7"/>
  <c r="E27" i="7"/>
  <c r="U26" i="7"/>
  <c r="T26" i="7"/>
  <c r="N26" i="7"/>
  <c r="L26" i="7"/>
  <c r="E26" i="7"/>
  <c r="U25" i="7"/>
  <c r="T25" i="7"/>
  <c r="N25" i="7"/>
  <c r="L25" i="7"/>
  <c r="E25" i="7"/>
  <c r="U24" i="7"/>
  <c r="T24" i="7"/>
  <c r="N24" i="7"/>
  <c r="L24" i="7"/>
  <c r="E24" i="7"/>
  <c r="U23" i="7"/>
  <c r="T23" i="7"/>
  <c r="N23" i="7"/>
  <c r="L23" i="7"/>
  <c r="E23" i="7"/>
  <c r="U22" i="7"/>
  <c r="T22" i="7"/>
  <c r="N22" i="7"/>
  <c r="L22" i="7"/>
  <c r="E22" i="7"/>
  <c r="U21" i="7"/>
  <c r="T21" i="7"/>
  <c r="N21" i="7"/>
  <c r="L21" i="7"/>
  <c r="E21" i="7"/>
  <c r="U20" i="7"/>
  <c r="T20" i="7"/>
  <c r="N20" i="7"/>
  <c r="L20" i="7"/>
  <c r="E20" i="7"/>
  <c r="U19" i="7"/>
  <c r="T19" i="7"/>
  <c r="N19" i="7"/>
  <c r="L19" i="7"/>
  <c r="E19" i="7"/>
  <c r="U18" i="7"/>
  <c r="T18" i="7"/>
  <c r="N18" i="7"/>
  <c r="L18" i="7"/>
  <c r="E18" i="7"/>
  <c r="U17" i="7"/>
  <c r="T17" i="7"/>
  <c r="N17" i="7"/>
  <c r="L17" i="7"/>
  <c r="E17" i="7"/>
  <c r="U16" i="7"/>
  <c r="T16" i="7"/>
  <c r="N16" i="7"/>
  <c r="L16" i="7"/>
  <c r="E16" i="7"/>
  <c r="U15" i="7"/>
  <c r="T15" i="7"/>
  <c r="N15" i="7"/>
  <c r="L15" i="7"/>
  <c r="E15" i="7"/>
  <c r="U14" i="7"/>
  <c r="T14" i="7"/>
  <c r="N14" i="7"/>
  <c r="L14" i="7"/>
  <c r="E14" i="7"/>
  <c r="U13" i="7"/>
  <c r="T13" i="7"/>
  <c r="N13" i="7"/>
  <c r="L13" i="7"/>
  <c r="E13" i="7"/>
  <c r="U12" i="7"/>
  <c r="T12" i="7"/>
  <c r="N12" i="7"/>
  <c r="L12" i="7"/>
  <c r="E12" i="7"/>
  <c r="U11" i="7"/>
  <c r="T11" i="7"/>
  <c r="N11" i="7"/>
  <c r="L11" i="7"/>
  <c r="E11" i="7"/>
  <c r="U10" i="7"/>
  <c r="T10" i="7"/>
  <c r="N10" i="7"/>
  <c r="L10" i="7"/>
  <c r="E10" i="7"/>
  <c r="U9" i="7"/>
  <c r="T9" i="7"/>
  <c r="N9" i="7"/>
  <c r="L9" i="7"/>
  <c r="E9" i="7"/>
  <c r="U8" i="7"/>
  <c r="T8" i="7"/>
  <c r="N8" i="7"/>
  <c r="L8" i="7"/>
  <c r="E8" i="7"/>
  <c r="U7" i="7"/>
  <c r="T7" i="7"/>
  <c r="N7" i="7"/>
  <c r="L7" i="7"/>
  <c r="E7" i="7"/>
  <c r="U6" i="7"/>
  <c r="T6" i="7"/>
  <c r="N6" i="7"/>
  <c r="L6" i="7"/>
  <c r="E6" i="7"/>
  <c r="U5" i="7"/>
  <c r="T5" i="7"/>
  <c r="N5" i="7"/>
  <c r="L5" i="7"/>
  <c r="E5" i="7"/>
  <c r="U4" i="7"/>
  <c r="T4" i="7"/>
  <c r="N4" i="7"/>
  <c r="L4" i="7"/>
  <c r="E4" i="7"/>
  <c r="U3" i="7"/>
  <c r="T3" i="7"/>
  <c r="N3" i="7"/>
  <c r="L3" i="7"/>
  <c r="E3" i="7"/>
  <c r="U2" i="7"/>
  <c r="T2" i="7"/>
  <c r="N2" i="7"/>
  <c r="L2" i="7"/>
  <c r="M14" i="7" s="1"/>
  <c r="Z52" i="7" s="1"/>
  <c r="E2" i="7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Z62" i="6"/>
  <c r="Y62" i="6"/>
  <c r="Z61" i="6"/>
  <c r="Y61" i="6"/>
  <c r="Z60" i="6"/>
  <c r="Y60" i="6"/>
  <c r="Z59" i="6"/>
  <c r="Y59" i="6"/>
  <c r="Z58" i="6"/>
  <c r="Y58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T35" i="6"/>
  <c r="S35" i="6"/>
  <c r="M35" i="6"/>
  <c r="K35" i="6"/>
  <c r="D35" i="6"/>
  <c r="T34" i="6"/>
  <c r="S34" i="6"/>
  <c r="M34" i="6"/>
  <c r="K34" i="6"/>
  <c r="D34" i="6"/>
  <c r="T33" i="6"/>
  <c r="S33" i="6"/>
  <c r="M33" i="6"/>
  <c r="K33" i="6"/>
  <c r="D33" i="6"/>
  <c r="T32" i="6"/>
  <c r="S32" i="6"/>
  <c r="M32" i="6"/>
  <c r="K32" i="6"/>
  <c r="D32" i="6"/>
  <c r="T31" i="6"/>
  <c r="S31" i="6"/>
  <c r="M31" i="6"/>
  <c r="K31" i="6"/>
  <c r="D31" i="6"/>
  <c r="T30" i="6"/>
  <c r="S30" i="6"/>
  <c r="M30" i="6"/>
  <c r="K30" i="6"/>
  <c r="D30" i="6"/>
  <c r="T29" i="6"/>
  <c r="S29" i="6"/>
  <c r="M29" i="6"/>
  <c r="K29" i="6"/>
  <c r="D29" i="6"/>
  <c r="T28" i="6"/>
  <c r="S28" i="6"/>
  <c r="M28" i="6"/>
  <c r="K28" i="6"/>
  <c r="D28" i="6"/>
  <c r="T27" i="6"/>
  <c r="S27" i="6"/>
  <c r="M27" i="6"/>
  <c r="K27" i="6"/>
  <c r="D27" i="6"/>
  <c r="T26" i="6"/>
  <c r="S26" i="6"/>
  <c r="M26" i="6"/>
  <c r="K26" i="6"/>
  <c r="D26" i="6"/>
  <c r="T25" i="6"/>
  <c r="S25" i="6"/>
  <c r="M25" i="6"/>
  <c r="K25" i="6"/>
  <c r="D25" i="6"/>
  <c r="T24" i="6"/>
  <c r="S24" i="6"/>
  <c r="M24" i="6"/>
  <c r="K24" i="6"/>
  <c r="D24" i="6"/>
  <c r="T23" i="6"/>
  <c r="S23" i="6"/>
  <c r="M23" i="6"/>
  <c r="K23" i="6"/>
  <c r="D23" i="6"/>
  <c r="T22" i="6"/>
  <c r="S22" i="6"/>
  <c r="M22" i="6"/>
  <c r="K22" i="6"/>
  <c r="D22" i="6"/>
  <c r="T21" i="6"/>
  <c r="S21" i="6"/>
  <c r="M21" i="6"/>
  <c r="K21" i="6"/>
  <c r="D21" i="6"/>
  <c r="T20" i="6"/>
  <c r="S20" i="6"/>
  <c r="M20" i="6"/>
  <c r="K20" i="6"/>
  <c r="D20" i="6"/>
  <c r="T19" i="6"/>
  <c r="S19" i="6"/>
  <c r="M19" i="6"/>
  <c r="K19" i="6"/>
  <c r="D19" i="6"/>
  <c r="T18" i="6"/>
  <c r="S18" i="6"/>
  <c r="M18" i="6"/>
  <c r="K18" i="6"/>
  <c r="D18" i="6"/>
  <c r="T17" i="6"/>
  <c r="S17" i="6"/>
  <c r="M17" i="6"/>
  <c r="K17" i="6"/>
  <c r="D17" i="6"/>
  <c r="T16" i="6"/>
  <c r="S16" i="6"/>
  <c r="M16" i="6"/>
  <c r="D16" i="6"/>
  <c r="B17" i="6"/>
  <c r="T15" i="6"/>
  <c r="S15" i="6"/>
  <c r="M15" i="6"/>
  <c r="K15" i="6"/>
  <c r="D15" i="6"/>
  <c r="T14" i="6"/>
  <c r="S14" i="6"/>
  <c r="M14" i="6"/>
  <c r="K14" i="6"/>
  <c r="D14" i="6"/>
  <c r="T13" i="6"/>
  <c r="S13" i="6"/>
  <c r="M13" i="6"/>
  <c r="K13" i="6"/>
  <c r="D13" i="6"/>
  <c r="T12" i="6"/>
  <c r="S12" i="6"/>
  <c r="M12" i="6"/>
  <c r="K12" i="6"/>
  <c r="D12" i="6"/>
  <c r="T11" i="6"/>
  <c r="S11" i="6"/>
  <c r="M11" i="6"/>
  <c r="K11" i="6"/>
  <c r="D11" i="6"/>
  <c r="T10" i="6"/>
  <c r="S10" i="6"/>
  <c r="M10" i="6"/>
  <c r="K10" i="6"/>
  <c r="D10" i="6"/>
  <c r="T9" i="6"/>
  <c r="S9" i="6"/>
  <c r="M9" i="6"/>
  <c r="K9" i="6"/>
  <c r="D9" i="6"/>
  <c r="T8" i="6"/>
  <c r="S8" i="6"/>
  <c r="M8" i="6"/>
  <c r="K8" i="6"/>
  <c r="D8" i="6"/>
  <c r="T7" i="6"/>
  <c r="S7" i="6"/>
  <c r="M7" i="6"/>
  <c r="K7" i="6"/>
  <c r="D7" i="6"/>
  <c r="T6" i="6"/>
  <c r="S6" i="6"/>
  <c r="M6" i="6"/>
  <c r="K6" i="6"/>
  <c r="D6" i="6"/>
  <c r="T5" i="6"/>
  <c r="S5" i="6"/>
  <c r="M5" i="6"/>
  <c r="K5" i="6"/>
  <c r="D5" i="6"/>
  <c r="T4" i="6"/>
  <c r="S4" i="6"/>
  <c r="M4" i="6"/>
  <c r="K4" i="6"/>
  <c r="D4" i="6"/>
  <c r="T3" i="6"/>
  <c r="S3" i="6"/>
  <c r="M3" i="6"/>
  <c r="K3" i="6"/>
  <c r="D3" i="6"/>
  <c r="X38" i="6"/>
  <c r="T2" i="6"/>
  <c r="S2" i="6"/>
  <c r="M2" i="6"/>
  <c r="K2" i="6"/>
  <c r="L2" i="6" s="1"/>
  <c r="X37" i="6" s="1"/>
  <c r="D2" i="6"/>
  <c r="J2" i="2"/>
  <c r="K2" i="2"/>
  <c r="L2" i="2"/>
  <c r="R2" i="2"/>
  <c r="S2" i="2"/>
  <c r="J3" i="2"/>
  <c r="K3" i="2"/>
  <c r="L3" i="2"/>
  <c r="R3" i="2"/>
  <c r="S3" i="2"/>
  <c r="J4" i="2"/>
  <c r="K4" i="2" s="1"/>
  <c r="L4" i="2"/>
  <c r="R4" i="2"/>
  <c r="S4" i="2"/>
  <c r="J5" i="2"/>
  <c r="K5" i="2"/>
  <c r="L5" i="2"/>
  <c r="R5" i="2"/>
  <c r="S5" i="2"/>
  <c r="J6" i="2"/>
  <c r="K6" i="2"/>
  <c r="L6" i="2"/>
  <c r="R6" i="2"/>
  <c r="S6" i="2"/>
  <c r="J7" i="2"/>
  <c r="K7" i="2"/>
  <c r="L7" i="2"/>
  <c r="R7" i="2"/>
  <c r="S7" i="2"/>
  <c r="J8" i="2"/>
  <c r="K8" i="2" s="1"/>
  <c r="L8" i="2"/>
  <c r="R8" i="2"/>
  <c r="S8" i="2"/>
  <c r="J9" i="2"/>
  <c r="K9" i="2"/>
  <c r="L9" i="2"/>
  <c r="R9" i="2"/>
  <c r="S9" i="2"/>
  <c r="J10" i="2"/>
  <c r="K10" i="2"/>
  <c r="L10" i="2"/>
  <c r="R10" i="2"/>
  <c r="S10" i="2"/>
  <c r="J11" i="2"/>
  <c r="K11" i="2"/>
  <c r="L11" i="2"/>
  <c r="R11" i="2"/>
  <c r="S11" i="2"/>
  <c r="J12" i="2"/>
  <c r="K12" i="2" s="1"/>
  <c r="L12" i="2"/>
  <c r="R12" i="2"/>
  <c r="S12" i="2"/>
  <c r="J13" i="2"/>
  <c r="K13" i="2"/>
  <c r="L13" i="2"/>
  <c r="R13" i="2"/>
  <c r="S13" i="2"/>
  <c r="J14" i="2"/>
  <c r="K14" i="2"/>
  <c r="L14" i="2"/>
  <c r="R14" i="2"/>
  <c r="S14" i="2"/>
  <c r="J15" i="2"/>
  <c r="K15" i="2"/>
  <c r="L15" i="2"/>
  <c r="R15" i="2"/>
  <c r="S15" i="2"/>
  <c r="J16" i="2"/>
  <c r="K16" i="2" s="1"/>
  <c r="L16" i="2"/>
  <c r="R16" i="2"/>
  <c r="S16" i="2"/>
  <c r="B17" i="2"/>
  <c r="J17" i="2"/>
  <c r="K17" i="2"/>
  <c r="L17" i="2"/>
  <c r="R17" i="2"/>
  <c r="S17" i="2"/>
  <c r="J18" i="2"/>
  <c r="K18" i="2"/>
  <c r="L18" i="2"/>
  <c r="R18" i="2"/>
  <c r="S18" i="2"/>
  <c r="J19" i="2"/>
  <c r="K19" i="2" s="1"/>
  <c r="L19" i="2"/>
  <c r="R19" i="2"/>
  <c r="S19" i="2"/>
  <c r="J20" i="2"/>
  <c r="K20" i="2"/>
  <c r="L20" i="2"/>
  <c r="R20" i="2"/>
  <c r="S20" i="2"/>
  <c r="J21" i="2"/>
  <c r="K21" i="2"/>
  <c r="L21" i="2"/>
  <c r="R21" i="2"/>
  <c r="S21" i="2"/>
  <c r="L3" i="6" l="1"/>
  <c r="X39" i="6" s="1"/>
  <c r="M21" i="7"/>
  <c r="Z59" i="7" s="1"/>
  <c r="M25" i="7"/>
  <c r="Z63" i="7" s="1"/>
  <c r="M29" i="7"/>
  <c r="Z67" i="7" s="1"/>
  <c r="M3" i="7"/>
  <c r="Z41" i="7" s="1"/>
  <c r="M7" i="7"/>
  <c r="Z45" i="7" s="1"/>
  <c r="M11" i="7"/>
  <c r="Z49" i="7" s="1"/>
  <c r="M15" i="7"/>
  <c r="Z53" i="7" s="1"/>
  <c r="M19" i="7"/>
  <c r="Z57" i="7" s="1"/>
  <c r="M23" i="7"/>
  <c r="Z61" i="7" s="1"/>
  <c r="M27" i="7"/>
  <c r="Z65" i="7" s="1"/>
  <c r="M31" i="7"/>
  <c r="Z69" i="7" s="1"/>
  <c r="M35" i="7"/>
  <c r="Z73" i="7" s="1"/>
  <c r="M17" i="7"/>
  <c r="Z55" i="7" s="1"/>
  <c r="M33" i="7"/>
  <c r="Z71" i="7" s="1"/>
  <c r="M5" i="7"/>
  <c r="Z43" i="7" s="1"/>
  <c r="M9" i="7"/>
  <c r="Z47" i="7" s="1"/>
  <c r="M13" i="7"/>
  <c r="Z51" i="7" s="1"/>
  <c r="L6" i="6"/>
  <c r="X42" i="6" s="1"/>
  <c r="L10" i="6"/>
  <c r="X46" i="6" s="1"/>
  <c r="L14" i="6"/>
  <c r="X50" i="6" s="1"/>
  <c r="L17" i="6"/>
  <c r="X53" i="6" s="1"/>
  <c r="L21" i="6"/>
  <c r="X57" i="6" s="1"/>
  <c r="L25" i="6"/>
  <c r="X61" i="6" s="1"/>
  <c r="L29" i="6"/>
  <c r="X65" i="6" s="1"/>
  <c r="L33" i="6"/>
  <c r="X69" i="6" s="1"/>
  <c r="M20" i="7"/>
  <c r="Z58" i="7" s="1"/>
  <c r="M24" i="7"/>
  <c r="Z62" i="7" s="1"/>
  <c r="M28" i="7"/>
  <c r="Z66" i="7" s="1"/>
  <c r="M34" i="7"/>
  <c r="Z72" i="7" s="1"/>
  <c r="M2" i="7"/>
  <c r="Z39" i="7" s="1"/>
  <c r="AF51" i="7" s="1"/>
  <c r="M16" i="7"/>
  <c r="Z54" i="7" s="1"/>
  <c r="M18" i="7"/>
  <c r="Z56" i="7" s="1"/>
  <c r="M22" i="7"/>
  <c r="Z60" i="7" s="1"/>
  <c r="M26" i="7"/>
  <c r="Z64" i="7" s="1"/>
  <c r="M30" i="7"/>
  <c r="Z68" i="7" s="1"/>
  <c r="M32" i="7"/>
  <c r="Z70" i="7" s="1"/>
  <c r="Z40" i="7"/>
  <c r="M4" i="7"/>
  <c r="Z42" i="7" s="1"/>
  <c r="M6" i="7"/>
  <c r="Z44" i="7" s="1"/>
  <c r="M8" i="7"/>
  <c r="Z46" i="7" s="1"/>
  <c r="M10" i="7"/>
  <c r="Z48" i="7" s="1"/>
  <c r="M12" i="7"/>
  <c r="Z50" i="7" s="1"/>
  <c r="L7" i="6"/>
  <c r="X43" i="6" s="1"/>
  <c r="L11" i="6"/>
  <c r="X47" i="6" s="1"/>
  <c r="L15" i="6"/>
  <c r="X51" i="6" s="1"/>
  <c r="L4" i="6"/>
  <c r="X40" i="6" s="1"/>
  <c r="L8" i="6"/>
  <c r="X44" i="6" s="1"/>
  <c r="L12" i="6"/>
  <c r="X48" i="6" s="1"/>
  <c r="L19" i="6"/>
  <c r="X55" i="6" s="1"/>
  <c r="L23" i="6"/>
  <c r="X59" i="6" s="1"/>
  <c r="L27" i="6"/>
  <c r="X63" i="6" s="1"/>
  <c r="L31" i="6"/>
  <c r="X67" i="6" s="1"/>
  <c r="L35" i="6"/>
  <c r="X71" i="6" s="1"/>
  <c r="L5" i="6"/>
  <c r="X41" i="6" s="1"/>
  <c r="L9" i="6"/>
  <c r="X45" i="6" s="1"/>
  <c r="L13" i="6"/>
  <c r="X49" i="6" s="1"/>
  <c r="L20" i="6"/>
  <c r="X56" i="6" s="1"/>
  <c r="L16" i="6"/>
  <c r="X52" i="6" s="1"/>
  <c r="AC51" i="6" s="1"/>
  <c r="L18" i="6"/>
  <c r="X54" i="6" s="1"/>
  <c r="L22" i="6"/>
  <c r="X58" i="6" s="1"/>
  <c r="L24" i="6"/>
  <c r="X60" i="6" s="1"/>
  <c r="L26" i="6"/>
  <c r="X62" i="6" s="1"/>
  <c r="L28" i="6"/>
  <c r="X64" i="6" s="1"/>
  <c r="L30" i="6"/>
  <c r="X66" i="6" s="1"/>
  <c r="L32" i="6"/>
  <c r="X68" i="6" s="1"/>
  <c r="L34" i="6"/>
  <c r="X70" i="6" s="1"/>
</calcChain>
</file>

<file path=xl/sharedStrings.xml><?xml version="1.0" encoding="utf-8"?>
<sst xmlns="http://schemas.openxmlformats.org/spreadsheetml/2006/main" count="304" uniqueCount="59">
  <si>
    <t>rho</t>
  </si>
  <si>
    <t>15. SIGMA_CC</t>
  </si>
  <si>
    <t>14. E_CC</t>
  </si>
  <si>
    <t>13. SIGMA_SC</t>
  </si>
  <si>
    <t>12. E_SC</t>
  </si>
  <si>
    <t>11. R_CC</t>
  </si>
  <si>
    <t>10. R_SC</t>
  </si>
  <si>
    <t>9. M_PARTICLE</t>
  </si>
  <si>
    <t>8. SPRING_CONST</t>
  </si>
  <si>
    <t>7. DAMP_CONST</t>
  </si>
  <si>
    <t>6. V_SHEAR</t>
  </si>
  <si>
    <t>5. BOX_SIZE</t>
  </si>
  <si>
    <t>4. TIME_STEP</t>
  </si>
  <si>
    <t>3. N_STEPS</t>
  </si>
  <si>
    <t>2. N_PARTICLES</t>
  </si>
  <si>
    <t>Stdev</t>
  </si>
  <si>
    <t>P_avg</t>
  </si>
  <si>
    <t>P5</t>
  </si>
  <si>
    <t>P4</t>
  </si>
  <si>
    <t>P3</t>
  </si>
  <si>
    <t>P2</t>
  </si>
  <si>
    <t>P1</t>
  </si>
  <si>
    <t>V_norm</t>
  </si>
  <si>
    <t>Visc_avg</t>
  </si>
  <si>
    <t>V5</t>
  </si>
  <si>
    <t>V4</t>
  </si>
  <si>
    <t>V3</t>
  </si>
  <si>
    <t>V2</t>
  </si>
  <si>
    <t>V1</t>
  </si>
  <si>
    <t>V_SHEAR</t>
  </si>
  <si>
    <t>1. N_WATER</t>
  </si>
  <si>
    <t>b</t>
  </si>
  <si>
    <t>a</t>
  </si>
  <si>
    <t>phimax</t>
  </si>
  <si>
    <t>err</t>
  </si>
  <si>
    <t>Quad</t>
  </si>
  <si>
    <t>Formula Fit</t>
  </si>
  <si>
    <t>phi</t>
  </si>
  <si>
    <t>Varied</t>
  </si>
  <si>
    <t>N_PARTICLES</t>
  </si>
  <si>
    <t>N_WATER</t>
  </si>
  <si>
    <t>N_WATER_max</t>
  </si>
  <si>
    <t>Trans1</t>
  </si>
  <si>
    <t>Trans2</t>
  </si>
  <si>
    <t>Trans3</t>
  </si>
  <si>
    <t>Trans4</t>
  </si>
  <si>
    <t>Trans5</t>
  </si>
  <si>
    <t>Rot1</t>
  </si>
  <si>
    <t>Rot2</t>
  </si>
  <si>
    <t>Rot3</t>
  </si>
  <si>
    <t>Rot4</t>
  </si>
  <si>
    <t>Rot5</t>
  </si>
  <si>
    <t>Trans_avg</t>
  </si>
  <si>
    <t>Rot_avg</t>
  </si>
  <si>
    <t xml:space="preserve"> Viscosity</t>
  </si>
  <si>
    <t xml:space="preserve"> Pressure</t>
  </si>
  <si>
    <t xml:space="preserve"> Trans Temp</t>
  </si>
  <si>
    <t xml:space="preserve"> Rot Temp</t>
  </si>
  <si>
    <t>Shear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</si>
</sst>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Rate'!$L$2:$L$21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plus>
            <c:minus>
              <c:numRef>
                <c:f>'Shear Rate'!$L$2:$L$21</c:f>
                <c:numCache>
                  <c:formatCode>General</c:formatCode>
                  <c:ptCount val="20"/>
                  <c:pt idx="0">
                    <c:v>37.741649819400187</c:v>
                  </c:pt>
                  <c:pt idx="1">
                    <c:v>6.24273050333586</c:v>
                  </c:pt>
                  <c:pt idx="2">
                    <c:v>3.7258478058651292</c:v>
                  </c:pt>
                  <c:pt idx="3">
                    <c:v>1.2259401264662155</c:v>
                  </c:pt>
                  <c:pt idx="4">
                    <c:v>0.74994882066711721</c:v>
                  </c:pt>
                  <c:pt idx="5">
                    <c:v>0.73239169629372514</c:v>
                  </c:pt>
                  <c:pt idx="6">
                    <c:v>0.12213176298572066</c:v>
                  </c:pt>
                  <c:pt idx="7">
                    <c:v>9.808052304101969E-2</c:v>
                  </c:pt>
                  <c:pt idx="8">
                    <c:v>0.16001028145091198</c:v>
                  </c:pt>
                  <c:pt idx="9">
                    <c:v>4.4490966835976906E-2</c:v>
                  </c:pt>
                  <c:pt idx="10">
                    <c:v>5.6773029864540386E-2</c:v>
                  </c:pt>
                  <c:pt idx="11">
                    <c:v>6.9415601416396286E-2</c:v>
                  </c:pt>
                  <c:pt idx="12">
                    <c:v>8.7821607079351494E-2</c:v>
                  </c:pt>
                  <c:pt idx="13">
                    <c:v>5.8555170309717318E-2</c:v>
                  </c:pt>
                  <c:pt idx="14">
                    <c:v>9.9563710256297747E-2</c:v>
                  </c:pt>
                  <c:pt idx="15">
                    <c:v>0.10238282849189111</c:v>
                  </c:pt>
                  <c:pt idx="16">
                    <c:v>2.918802185828976E-2</c:v>
                  </c:pt>
                  <c:pt idx="17">
                    <c:v>5.4847798953102947E-2</c:v>
                  </c:pt>
                  <c:pt idx="18">
                    <c:v>4.8111915675848951E-2</c:v>
                  </c:pt>
                  <c:pt idx="19">
                    <c:v>4.5226798250594703E-2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Rate'!$J$2:$J$21</c:f>
              <c:numCache>
                <c:formatCode>General</c:formatCode>
                <c:ptCount val="20"/>
                <c:pt idx="0">
                  <c:v>-31.126616000000002</c:v>
                </c:pt>
                <c:pt idx="1">
                  <c:v>5.9647440000000005</c:v>
                </c:pt>
                <c:pt idx="2">
                  <c:v>-3.7758780000000001</c:v>
                </c:pt>
                <c:pt idx="3">
                  <c:v>0.68560399999999999</c:v>
                </c:pt>
                <c:pt idx="4">
                  <c:v>0.99755199999999999</c:v>
                </c:pt>
                <c:pt idx="5">
                  <c:v>1.13893</c:v>
                </c:pt>
                <c:pt idx="6">
                  <c:v>0.99186599999999991</c:v>
                </c:pt>
                <c:pt idx="7">
                  <c:v>1.0257799999999999</c:v>
                </c:pt>
                <c:pt idx="8">
                  <c:v>0.95957199999999998</c:v>
                </c:pt>
                <c:pt idx="9">
                  <c:v>0.97982599999999986</c:v>
                </c:pt>
                <c:pt idx="10">
                  <c:v>1.028532</c:v>
                </c:pt>
                <c:pt idx="11">
                  <c:v>1.0074179999999999</c:v>
                </c:pt>
                <c:pt idx="12">
                  <c:v>0.96723800000000004</c:v>
                </c:pt>
                <c:pt idx="13">
                  <c:v>0.95912799999999998</c:v>
                </c:pt>
                <c:pt idx="14">
                  <c:v>0.98946000000000001</c:v>
                </c:pt>
                <c:pt idx="15">
                  <c:v>1.0374019999999999</c:v>
                </c:pt>
                <c:pt idx="16">
                  <c:v>1.0340180000000001</c:v>
                </c:pt>
                <c:pt idx="17">
                  <c:v>0.99512</c:v>
                </c:pt>
                <c:pt idx="18">
                  <c:v>0.98879400000000006</c:v>
                </c:pt>
                <c:pt idx="19">
                  <c:v>0.98276399999999986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66C-A503-5FEAD787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Timestep'!$R$24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Timestep'!$R$25:$R$44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D-4766-97EC-EA3C758C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Try'!$M$2:$M$21</c:f>
                <c:numCache>
                  <c:formatCode>General</c:formatCode>
                  <c:ptCount val="20"/>
                  <c:pt idx="0">
                    <c:v>0.46071675998383227</c:v>
                  </c:pt>
                  <c:pt idx="1">
                    <c:v>0.21872923025969709</c:v>
                  </c:pt>
                  <c:pt idx="2">
                    <c:v>0.33302627273234814</c:v>
                  </c:pt>
                  <c:pt idx="3">
                    <c:v>0.55640221937012513</c:v>
                  </c:pt>
                  <c:pt idx="4">
                    <c:v>0.40789152189031763</c:v>
                  </c:pt>
                  <c:pt idx="5">
                    <c:v>0.53312994098061917</c:v>
                  </c:pt>
                  <c:pt idx="6">
                    <c:v>0.72367201183961649</c:v>
                  </c:pt>
                  <c:pt idx="7">
                    <c:v>1.3367353807803526</c:v>
                  </c:pt>
                  <c:pt idx="8">
                    <c:v>1.7998239469098067</c:v>
                  </c:pt>
                  <c:pt idx="9">
                    <c:v>2.0276559643909033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Try'!$M$2:$M$21</c:f>
                <c:numCache>
                  <c:formatCode>General</c:formatCode>
                  <c:ptCount val="20"/>
                  <c:pt idx="0">
                    <c:v>0.46071675998383227</c:v>
                  </c:pt>
                  <c:pt idx="1">
                    <c:v>0.21872923025969709</c:v>
                  </c:pt>
                  <c:pt idx="2">
                    <c:v>0.33302627273234814</c:v>
                  </c:pt>
                  <c:pt idx="3">
                    <c:v>0.55640221937012513</c:v>
                  </c:pt>
                  <c:pt idx="4">
                    <c:v>0.40789152189031763</c:v>
                  </c:pt>
                  <c:pt idx="5">
                    <c:v>0.53312994098061917</c:v>
                  </c:pt>
                  <c:pt idx="6">
                    <c:v>0.72367201183961649</c:v>
                  </c:pt>
                  <c:pt idx="7">
                    <c:v>1.3367353807803526</c:v>
                  </c:pt>
                  <c:pt idx="8">
                    <c:v>1.7998239469098067</c:v>
                  </c:pt>
                  <c:pt idx="9">
                    <c:v>2.0276559643909033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Try'!$L$2:$L$21</c:f>
              <c:numCache>
                <c:formatCode>General</c:formatCode>
                <c:ptCount val="20"/>
                <c:pt idx="0">
                  <c:v>1</c:v>
                </c:pt>
                <c:pt idx="1">
                  <c:v>1.4102931083546761</c:v>
                </c:pt>
                <c:pt idx="2">
                  <c:v>1.2348131036676209</c:v>
                </c:pt>
                <c:pt idx="3">
                  <c:v>1.7617071762165417</c:v>
                </c:pt>
                <c:pt idx="4">
                  <c:v>2.3643746128994461</c:v>
                </c:pt>
                <c:pt idx="5">
                  <c:v>2.6611091581713788</c:v>
                </c:pt>
                <c:pt idx="6">
                  <c:v>2.5161201225330188</c:v>
                </c:pt>
                <c:pt idx="7">
                  <c:v>4.7763981653526182</c:v>
                </c:pt>
                <c:pt idx="8">
                  <c:v>5.4425417231624236</c:v>
                </c:pt>
                <c:pt idx="9">
                  <c:v>5.9067317832571682</c:v>
                </c:pt>
                <c:pt idx="10">
                  <c:v>4.0881271028976043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F-4177-84E9-73597C96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898203106230832E-2"/>
                  <c:y val="-0.158803129723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Small Box Try'!$T$2:$T$21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Try'!$T$2:$T$21</c:f>
                <c:numCache>
                  <c:formatCode>General</c:formatCode>
                  <c:ptCount val="20"/>
                  <c:pt idx="0">
                    <c:v>2.4449089962614252E-2</c:v>
                  </c:pt>
                  <c:pt idx="1">
                    <c:v>2.7245605150189273E-2</c:v>
                  </c:pt>
                  <c:pt idx="2">
                    <c:v>5.2010412419053749E-2</c:v>
                  </c:pt>
                  <c:pt idx="3">
                    <c:v>5.0394215937941959E-2</c:v>
                  </c:pt>
                  <c:pt idx="4">
                    <c:v>3.4702924948770211E-2</c:v>
                  </c:pt>
                  <c:pt idx="5">
                    <c:v>6.5519424600648163E-2</c:v>
                  </c:pt>
                  <c:pt idx="6">
                    <c:v>4.4707739822092737E-2</c:v>
                  </c:pt>
                  <c:pt idx="7">
                    <c:v>7.4733479779814482E-2</c:v>
                  </c:pt>
                  <c:pt idx="8">
                    <c:v>0.15615553144221234</c:v>
                  </c:pt>
                  <c:pt idx="9">
                    <c:v>0.14934646631239579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Try'!$D$2:$D$21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Try'!$S$2:$S$21</c:f>
              <c:numCache>
                <c:formatCode>General</c:formatCode>
                <c:ptCount val="20"/>
                <c:pt idx="0">
                  <c:v>23.710940000000001</c:v>
                </c:pt>
                <c:pt idx="1">
                  <c:v>25.075439999999997</c:v>
                </c:pt>
                <c:pt idx="2">
                  <c:v>26.551139999999997</c:v>
                </c:pt>
                <c:pt idx="3">
                  <c:v>28.162620000000004</c:v>
                </c:pt>
                <c:pt idx="4">
                  <c:v>29.84656</c:v>
                </c:pt>
                <c:pt idx="5">
                  <c:v>31.723900000000004</c:v>
                </c:pt>
                <c:pt idx="6">
                  <c:v>33.708579999999998</c:v>
                </c:pt>
                <c:pt idx="7">
                  <c:v>35.907359999999997</c:v>
                </c:pt>
                <c:pt idx="8">
                  <c:v>38.333399999999997</c:v>
                </c:pt>
                <c:pt idx="9">
                  <c:v>40.953879999999998</c:v>
                </c:pt>
                <c:pt idx="10">
                  <c:v>43.616500000000002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0-4BE3-9D9C-A568DD733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50" b="0" i="0" baseline="0">
                    <a:effectLst/>
                  </a:rPr>
                  <a:t>Fill fraction (phi)</a:t>
                </a:r>
                <a:endParaRPr lang="en-SG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Try'!$K$23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Try'!$M$24:$M$43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Try'!$M$24:$M$43</c:f>
                <c:numCache>
                  <c:formatCode>General</c:formatCode>
                  <c:ptCount val="20"/>
                  <c:pt idx="0">
                    <c:v>2.9978325503603595E-3</c:v>
                  </c:pt>
                  <c:pt idx="1">
                    <c:v>3.5590729129929117E-3</c:v>
                  </c:pt>
                  <c:pt idx="2">
                    <c:v>3.8360135557632983E-3</c:v>
                  </c:pt>
                  <c:pt idx="3">
                    <c:v>4.0665710371269974E-3</c:v>
                  </c:pt>
                  <c:pt idx="4">
                    <c:v>8.0991974911098757E-3</c:v>
                  </c:pt>
                  <c:pt idx="5">
                    <c:v>5.3190224665815959E-3</c:v>
                  </c:pt>
                  <c:pt idx="6">
                    <c:v>3.3424541881677222E-3</c:v>
                  </c:pt>
                  <c:pt idx="7">
                    <c:v>2.0837466256721521E-3</c:v>
                  </c:pt>
                  <c:pt idx="8">
                    <c:v>3.1357614705203769E-3</c:v>
                  </c:pt>
                  <c:pt idx="9">
                    <c:v>3.0826936273330645E-3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Try'!$K$24:$K$43</c:f>
              <c:numCache>
                <c:formatCode>General</c:formatCode>
                <c:ptCount val="20"/>
                <c:pt idx="0">
                  <c:v>1.0042800000000001</c:v>
                </c:pt>
                <c:pt idx="1">
                  <c:v>1.0044200000000001</c:v>
                </c:pt>
                <c:pt idx="2">
                  <c:v>1.0036999999999998</c:v>
                </c:pt>
                <c:pt idx="3">
                  <c:v>1.00058</c:v>
                </c:pt>
                <c:pt idx="4">
                  <c:v>1.0036799999999999</c:v>
                </c:pt>
                <c:pt idx="5">
                  <c:v>1.0062800000000001</c:v>
                </c:pt>
                <c:pt idx="6">
                  <c:v>0.99931999999999999</c:v>
                </c:pt>
                <c:pt idx="7">
                  <c:v>1.00342</c:v>
                </c:pt>
                <c:pt idx="8">
                  <c:v>1.0074400000000001</c:v>
                </c:pt>
                <c:pt idx="9">
                  <c:v>1.0048599999999999</c:v>
                </c:pt>
                <c:pt idx="10">
                  <c:v>1.006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3-43EE-85D6-9038AE12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Small Box Try'!$S$23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Small Box Try'!$T$24:$T$43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'Particles Small Box Try'!$T$24:$T$43</c:f>
                <c:numCache>
                  <c:formatCode>General</c:formatCode>
                  <c:ptCount val="20"/>
                  <c:pt idx="0">
                    <c:v>1.233422068879907E-2</c:v>
                  </c:pt>
                  <c:pt idx="1">
                    <c:v>7.127201414300015E-3</c:v>
                  </c:pt>
                  <c:pt idx="2">
                    <c:v>1.083111259289646E-2</c:v>
                  </c:pt>
                  <c:pt idx="3">
                    <c:v>8.1414372195577605E-3</c:v>
                  </c:pt>
                  <c:pt idx="4">
                    <c:v>1.1056084297797262E-2</c:v>
                  </c:pt>
                  <c:pt idx="5">
                    <c:v>5.8581567066783771E-3</c:v>
                  </c:pt>
                  <c:pt idx="6">
                    <c:v>1.0688779163215974E-2</c:v>
                  </c:pt>
                  <c:pt idx="7">
                    <c:v>5.5106260987296237E-3</c:v>
                  </c:pt>
                  <c:pt idx="8">
                    <c:v>6.1989515242498773E-3</c:v>
                  </c:pt>
                  <c:pt idx="9">
                    <c:v>6.6071930500023919E-3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Small Box Try'!$D$24:$D$43</c:f>
              <c:numCache>
                <c:formatCode>General</c:formatCode>
                <c:ptCount val="20"/>
                <c:pt idx="0">
                  <c:v>0</c:v>
                </c:pt>
                <c:pt idx="1">
                  <c:v>6.5449846949787352E-2</c:v>
                </c:pt>
                <c:pt idx="2">
                  <c:v>0.1308996938995747</c:v>
                </c:pt>
                <c:pt idx="3">
                  <c:v>0.1963495408493621</c:v>
                </c:pt>
                <c:pt idx="4">
                  <c:v>0.26179938779914941</c:v>
                </c:pt>
                <c:pt idx="5">
                  <c:v>0.32724923474893675</c:v>
                </c:pt>
                <c:pt idx="6">
                  <c:v>0.3926990816987242</c:v>
                </c:pt>
                <c:pt idx="7">
                  <c:v>0.45814892864851153</c:v>
                </c:pt>
                <c:pt idx="8">
                  <c:v>0.52359877559829882</c:v>
                </c:pt>
                <c:pt idx="9">
                  <c:v>0.58904862254808621</c:v>
                </c:pt>
                <c:pt idx="10">
                  <c:v>0.65449846949787349</c:v>
                </c:pt>
                <c:pt idx="11">
                  <c:v>0.71994831644766089</c:v>
                </c:pt>
                <c:pt idx="12">
                  <c:v>0.78539816339744839</c:v>
                </c:pt>
                <c:pt idx="13">
                  <c:v>0.85084801034723567</c:v>
                </c:pt>
                <c:pt idx="14">
                  <c:v>0.91629785729702307</c:v>
                </c:pt>
                <c:pt idx="15">
                  <c:v>0.98174770424681035</c:v>
                </c:pt>
                <c:pt idx="16">
                  <c:v>1.0471975511965976</c:v>
                </c:pt>
                <c:pt idx="17">
                  <c:v>1.1126473981463851</c:v>
                </c:pt>
                <c:pt idx="18">
                  <c:v>1.1780972450961724</c:v>
                </c:pt>
                <c:pt idx="19">
                  <c:v>1.2435470920459597</c:v>
                </c:pt>
              </c:numCache>
            </c:numRef>
          </c:xVal>
          <c:yVal>
            <c:numRef>
              <c:f>'Particles Small Box Try'!$S$24:$S$43</c:f>
              <c:numCache>
                <c:formatCode>General</c:formatCode>
                <c:ptCount val="20"/>
                <c:pt idx="0">
                  <c:v>1.0012399999999999</c:v>
                </c:pt>
                <c:pt idx="1">
                  <c:v>1.00068</c:v>
                </c:pt>
                <c:pt idx="2">
                  <c:v>1.0031600000000001</c:v>
                </c:pt>
                <c:pt idx="3">
                  <c:v>1.0068600000000001</c:v>
                </c:pt>
                <c:pt idx="4">
                  <c:v>1.00702</c:v>
                </c:pt>
                <c:pt idx="5">
                  <c:v>0.99734000000000012</c:v>
                </c:pt>
                <c:pt idx="6">
                  <c:v>1.0028999999999999</c:v>
                </c:pt>
                <c:pt idx="7">
                  <c:v>1.0058199999999999</c:v>
                </c:pt>
                <c:pt idx="8">
                  <c:v>1.0070200000000002</c:v>
                </c:pt>
                <c:pt idx="9">
                  <c:v>0.99930000000000008</c:v>
                </c:pt>
                <c:pt idx="10">
                  <c:v>1.0117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1-49CA-800F-6CCE5938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plus>
            <c:minus>
              <c:numRef>
                <c:f>Particles!$M$3:$M$35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Particles!$L$2:$L$35</c:f>
              <c:numCache>
                <c:formatCode>General</c:formatCode>
                <c:ptCount val="34"/>
                <c:pt idx="0">
                  <c:v>1</c:v>
                </c:pt>
                <c:pt idx="1">
                  <c:v>1.1917401563672347</c:v>
                </c:pt>
                <c:pt idx="2">
                  <c:v>1.4741037156247621</c:v>
                </c:pt>
                <c:pt idx="3">
                  <c:v>1.6539586572860827</c:v>
                </c:pt>
                <c:pt idx="4">
                  <c:v>0</c:v>
                </c:pt>
                <c:pt idx="5">
                  <c:v>2.2263519023955287</c:v>
                </c:pt>
                <c:pt idx="6">
                  <c:v>3.9841457977664936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6-4886-AC9C-C3273490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Particles!$T$2:$T$9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Particles!$S$2:$S$35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B-4965-B486-6B67327A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 fraction</a:t>
                </a:r>
                <a:r>
                  <a:rPr lang="en-SG" baseline="0"/>
                  <a:t>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Particles!$W$37:$W$71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Particles!$X$37:$X$71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1.1917401563672347</c:v>
                </c:pt>
                <c:pt idx="3">
                  <c:v>1.4741037156247621</c:v>
                </c:pt>
                <c:pt idx="4">
                  <c:v>1.6539586572860827</c:v>
                </c:pt>
                <c:pt idx="5">
                  <c:v>0</c:v>
                </c:pt>
                <c:pt idx="6">
                  <c:v>2.2263519023955287</c:v>
                </c:pt>
                <c:pt idx="7">
                  <c:v>3.9841457977664936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6-4D41-88D0-D4A2AED9B42C}"/>
            </c:ext>
          </c:extLst>
        </c:ser>
        <c:ser>
          <c:idx val="1"/>
          <c:order val="1"/>
          <c:tx>
            <c:strRef>
              <c:f>Particles!$Y$36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Particles!$W$37:$W$71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Particles!$Y$37:$Y$71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E6-4D41-88D0-D4A2AED9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Particles!$K$38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Particles!$K$39:$K$72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E5E-A045-38B0CB50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Particles!$T$39:$T$72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Particles!$T$39:$T$72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Particles!$D$39:$D$72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Particles!$S$39:$S$72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5-4919-AEBA-0081E6A8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Rate'!$R$1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Rate'!$S$3:$S$36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plus>
            <c:minus>
              <c:numRef>
                <c:f>'Shear Rate'!$S$3:$S$36</c:f>
                <c:numCache>
                  <c:formatCode>General</c:formatCode>
                  <c:ptCount val="34"/>
                  <c:pt idx="0">
                    <c:v>3.5086079860822905E-2</c:v>
                  </c:pt>
                  <c:pt idx="1">
                    <c:v>1.3794636638925785E-2</c:v>
                  </c:pt>
                  <c:pt idx="2">
                    <c:v>1.3517137270887023E-2</c:v>
                  </c:pt>
                  <c:pt idx="3">
                    <c:v>1.2206883304103579E-2</c:v>
                  </c:pt>
                  <c:pt idx="4">
                    <c:v>2.4527270537097929E-2</c:v>
                  </c:pt>
                  <c:pt idx="5">
                    <c:v>1.3171825993384435E-2</c:v>
                  </c:pt>
                  <c:pt idx="6">
                    <c:v>2.2572704755965647E-2</c:v>
                  </c:pt>
                  <c:pt idx="7">
                    <c:v>3.130982273983629E-2</c:v>
                  </c:pt>
                  <c:pt idx="8">
                    <c:v>2.7044870123555127E-2</c:v>
                  </c:pt>
                  <c:pt idx="9">
                    <c:v>2.0240182805497872E-2</c:v>
                  </c:pt>
                  <c:pt idx="10">
                    <c:v>3.8209318235216928E-2</c:v>
                  </c:pt>
                  <c:pt idx="11">
                    <c:v>2.4666840089480762E-2</c:v>
                  </c:pt>
                  <c:pt idx="12">
                    <c:v>8.0450605964151982E-3</c:v>
                  </c:pt>
                  <c:pt idx="13">
                    <c:v>2.2188352800512044E-2</c:v>
                  </c:pt>
                  <c:pt idx="14">
                    <c:v>2.2168107722582642E-2</c:v>
                  </c:pt>
                  <c:pt idx="15">
                    <c:v>1.913094352090269E-2</c:v>
                  </c:pt>
                  <c:pt idx="16">
                    <c:v>2.0766078108299318E-2</c:v>
                  </c:pt>
                  <c:pt idx="17">
                    <c:v>2.2442972173933862E-2</c:v>
                  </c:pt>
                  <c:pt idx="18">
                    <c:v>3.1151885978220429E-2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Rate'!$R$2:$R$21</c:f>
              <c:numCache>
                <c:formatCode>General</c:formatCode>
                <c:ptCount val="20"/>
                <c:pt idx="0">
                  <c:v>23.72156</c:v>
                </c:pt>
                <c:pt idx="1">
                  <c:v>23.710359999999998</c:v>
                </c:pt>
                <c:pt idx="2">
                  <c:v>23.707819999999998</c:v>
                </c:pt>
                <c:pt idx="3">
                  <c:v>23.70496</c:v>
                </c:pt>
                <c:pt idx="4">
                  <c:v>23.684660000000001</c:v>
                </c:pt>
                <c:pt idx="5">
                  <c:v>23.701279999999997</c:v>
                </c:pt>
                <c:pt idx="6">
                  <c:v>23.706620000000001</c:v>
                </c:pt>
                <c:pt idx="7">
                  <c:v>23.702079999999999</c:v>
                </c:pt>
                <c:pt idx="8">
                  <c:v>23.706899999999997</c:v>
                </c:pt>
                <c:pt idx="9">
                  <c:v>23.703200000000002</c:v>
                </c:pt>
                <c:pt idx="10">
                  <c:v>23.667899999999999</c:v>
                </c:pt>
                <c:pt idx="11">
                  <c:v>23.708220000000004</c:v>
                </c:pt>
                <c:pt idx="12">
                  <c:v>23.670960000000001</c:v>
                </c:pt>
                <c:pt idx="13">
                  <c:v>23.682639999999999</c:v>
                </c:pt>
                <c:pt idx="14">
                  <c:v>23.660140000000002</c:v>
                </c:pt>
                <c:pt idx="15">
                  <c:v>23.680699999999998</c:v>
                </c:pt>
                <c:pt idx="16">
                  <c:v>23.68524</c:v>
                </c:pt>
                <c:pt idx="17">
                  <c:v>23.683100000000003</c:v>
                </c:pt>
                <c:pt idx="18">
                  <c:v>23.67878</c:v>
                </c:pt>
                <c:pt idx="19">
                  <c:v>23.665600000000001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8-4420-9BF8-9D8639E6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Const. 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Const. P'!$N$2:$N$35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Const. P'!$N$2:$N$35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5.9683559998084892</c:v>
                  </c:pt>
                  <c:pt idx="11">
                    <c:v>5.4571531523496759</c:v>
                  </c:pt>
                  <c:pt idx="12">
                    <c:v>1.7536672437495022</c:v>
                  </c:pt>
                  <c:pt idx="13">
                    <c:v>10.609126089007049</c:v>
                  </c:pt>
                  <c:pt idx="14">
                    <c:v>2.0496409291507685</c:v>
                  </c:pt>
                  <c:pt idx="15">
                    <c:v>4.7024722269248969</c:v>
                  </c:pt>
                  <c:pt idx="16">
                    <c:v>0.12706708857922289</c:v>
                  </c:pt>
                  <c:pt idx="17">
                    <c:v>4.3630963272944134</c:v>
                  </c:pt>
                  <c:pt idx="18">
                    <c:v>1.9248648665425843</c:v>
                  </c:pt>
                  <c:pt idx="19">
                    <c:v>10.382519578840194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Const. 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Const. P'!$L$2:$L$35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2.6206499999999999</c:v>
                </c:pt>
                <c:pt idx="6">
                  <c:v>6.2299699999999998</c:v>
                </c:pt>
                <c:pt idx="7">
                  <c:v>2.3734700000000002</c:v>
                </c:pt>
                <c:pt idx="8">
                  <c:v>5.5023900000000001</c:v>
                </c:pt>
                <c:pt idx="9">
                  <c:v>10.43281</c:v>
                </c:pt>
                <c:pt idx="10">
                  <c:v>11.058615</c:v>
                </c:pt>
                <c:pt idx="11">
                  <c:v>2.6906600000000003</c:v>
                </c:pt>
                <c:pt idx="12">
                  <c:v>10.167010000000001</c:v>
                </c:pt>
                <c:pt idx="13">
                  <c:v>-6.5853950000000001</c:v>
                </c:pt>
                <c:pt idx="14">
                  <c:v>7.9999649999999995</c:v>
                </c:pt>
                <c:pt idx="15">
                  <c:v>6.7383999999999995</c:v>
                </c:pt>
                <c:pt idx="16">
                  <c:v>9.3691899999999997</c:v>
                </c:pt>
                <c:pt idx="17">
                  <c:v>5.2962749999999996</c:v>
                </c:pt>
                <c:pt idx="18">
                  <c:v>14.250195000000001</c:v>
                </c:pt>
                <c:pt idx="19">
                  <c:v>23.881039999999999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A-4A4A-ADAC-2A39D999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Const. 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Const. P'!$U$2:$U$9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'Particles Const. P'!$U$2:$U$9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Const. 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Const. P'!$T$2:$T$35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19.734999999999999</c:v>
                </c:pt>
                <c:pt idx="6">
                  <c:v>19.013200000000001</c:v>
                </c:pt>
                <c:pt idx="7">
                  <c:v>18.198499999999999</c:v>
                </c:pt>
                <c:pt idx="8">
                  <c:v>17.461500000000001</c:v>
                </c:pt>
                <c:pt idx="9">
                  <c:v>16.561299999999999</c:v>
                </c:pt>
                <c:pt idx="10">
                  <c:v>15.67975</c:v>
                </c:pt>
                <c:pt idx="11">
                  <c:v>15.4527</c:v>
                </c:pt>
                <c:pt idx="12">
                  <c:v>15.11195</c:v>
                </c:pt>
                <c:pt idx="13">
                  <c:v>14.940799999999999</c:v>
                </c:pt>
                <c:pt idx="14">
                  <c:v>14.59995</c:v>
                </c:pt>
                <c:pt idx="15">
                  <c:v>14.312149999999999</c:v>
                </c:pt>
                <c:pt idx="16">
                  <c:v>13.9839</c:v>
                </c:pt>
                <c:pt idx="17">
                  <c:v>13.6836</c:v>
                </c:pt>
                <c:pt idx="18">
                  <c:v>13.54935</c:v>
                </c:pt>
                <c:pt idx="19">
                  <c:v>13.2547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152-97A6-4706E576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Const. 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Const. P'!$Y$39:$Y$73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Const. P'!$Z$39:$Z$73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B-4597-97DF-0E71E85E9867}"/>
            </c:ext>
          </c:extLst>
        </c:ser>
        <c:ser>
          <c:idx val="1"/>
          <c:order val="1"/>
          <c:tx>
            <c:strRef>
              <c:f>'Particles Const. P'!$AA$38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Const. P'!$Y$39:$Y$73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Const. 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1.0003135124309976</c:v>
                </c:pt>
                <c:pt idx="2">
                  <c:v>1.0009411229207761</c:v>
                </c:pt>
                <c:pt idx="3">
                  <c:v>1.001884005086203</c:v>
                </c:pt>
                <c:pt idx="4">
                  <c:v>1.0028286507551012</c:v>
                </c:pt>
                <c:pt idx="5">
                  <c:v>1.0037750641990404</c:v>
                </c:pt>
                <c:pt idx="6">
                  <c:v>1.0047232497023866</c:v>
                </c:pt>
                <c:pt idx="7">
                  <c:v>1.0056732115623468</c:v>
                </c:pt>
                <c:pt idx="8">
                  <c:v>1.0066249540890155</c:v>
                </c:pt>
                <c:pt idx="9">
                  <c:v>1.0075784816054207</c:v>
                </c:pt>
                <c:pt idx="10">
                  <c:v>1.0085337984475697</c:v>
                </c:pt>
                <c:pt idx="11">
                  <c:v>1.0094909089644968</c:v>
                </c:pt>
                <c:pt idx="12">
                  <c:v>1.0098103451514344</c:v>
                </c:pt>
                <c:pt idx="13">
                  <c:v>1.0101299812820235</c:v>
                </c:pt>
                <c:pt idx="14">
                  <c:v>1.010449817518309</c:v>
                </c:pt>
                <c:pt idx="15">
                  <c:v>1.0107698540224985</c:v>
                </c:pt>
                <c:pt idx="16">
                  <c:v>1.0110900909569625</c:v>
                </c:pt>
                <c:pt idx="17">
                  <c:v>1.0114105284842332</c:v>
                </c:pt>
                <c:pt idx="18">
                  <c:v>1.0117311667670073</c:v>
                </c:pt>
                <c:pt idx="19">
                  <c:v>1.0120520059681433</c:v>
                </c:pt>
                <c:pt idx="20">
                  <c:v>1.0123730462506637</c:v>
                </c:pt>
                <c:pt idx="21">
                  <c:v>1.0126942877777545</c:v>
                </c:pt>
                <c:pt idx="22">
                  <c:v>1.013015730712765</c:v>
                </c:pt>
                <c:pt idx="23">
                  <c:v>1.013337375219209</c:v>
                </c:pt>
                <c:pt idx="24">
                  <c:v>1.013659221460764</c:v>
                </c:pt>
                <c:pt idx="25">
                  <c:v>1.0139812696012724</c:v>
                </c:pt>
                <c:pt idx="26">
                  <c:v>1.0143035198047401</c:v>
                </c:pt>
                <c:pt idx="27">
                  <c:v>1.0146259722353386</c:v>
                </c:pt>
                <c:pt idx="28">
                  <c:v>1.0149486270574037</c:v>
                </c:pt>
                <c:pt idx="29">
                  <c:v>1.0152714844354367</c:v>
                </c:pt>
                <c:pt idx="30">
                  <c:v>1.0155945445341046</c:v>
                </c:pt>
                <c:pt idx="31">
                  <c:v>1.0159178075182387</c:v>
                </c:pt>
                <c:pt idx="32">
                  <c:v>1.016241273552837</c:v>
                </c:pt>
                <c:pt idx="33">
                  <c:v>1.016564942803063</c:v>
                </c:pt>
                <c:pt idx="34">
                  <c:v>1.0168888154342468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B-4597-97DF-0E71E85E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Const. 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Const. 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Const. P'!$L$39:$L$72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1.0063</c:v>
                </c:pt>
                <c:pt idx="6">
                  <c:v>1.0051000000000001</c:v>
                </c:pt>
                <c:pt idx="7">
                  <c:v>1.0024999999999999</c:v>
                </c:pt>
                <c:pt idx="8">
                  <c:v>1.0058</c:v>
                </c:pt>
                <c:pt idx="9">
                  <c:v>1.0061</c:v>
                </c:pt>
                <c:pt idx="10">
                  <c:v>1.00305</c:v>
                </c:pt>
                <c:pt idx="11">
                  <c:v>1.0074000000000001</c:v>
                </c:pt>
                <c:pt idx="12">
                  <c:v>1.0091000000000001</c:v>
                </c:pt>
                <c:pt idx="13">
                  <c:v>1.00505</c:v>
                </c:pt>
                <c:pt idx="14">
                  <c:v>1.0105</c:v>
                </c:pt>
                <c:pt idx="15">
                  <c:v>1.0118</c:v>
                </c:pt>
                <c:pt idx="16">
                  <c:v>1.0070000000000001</c:v>
                </c:pt>
                <c:pt idx="17">
                  <c:v>1.0070999999999999</c:v>
                </c:pt>
                <c:pt idx="18">
                  <c:v>1.0091999999999999</c:v>
                </c:pt>
                <c:pt idx="19">
                  <c:v>1.0086999999999999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8B4-930B-859BEDF0E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Const. 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Const. 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Const. P'!$T$39:$T$72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1.0161</c:v>
                </c:pt>
                <c:pt idx="6">
                  <c:v>0.99639999999999995</c:v>
                </c:pt>
                <c:pt idx="7">
                  <c:v>1.0012000000000001</c:v>
                </c:pt>
                <c:pt idx="8">
                  <c:v>1.0072000000000001</c:v>
                </c:pt>
                <c:pt idx="9">
                  <c:v>0.99270000000000003</c:v>
                </c:pt>
                <c:pt idx="10">
                  <c:v>0.99580000000000002</c:v>
                </c:pt>
                <c:pt idx="11">
                  <c:v>0.99775000000000003</c:v>
                </c:pt>
                <c:pt idx="12">
                  <c:v>0.99854999999999994</c:v>
                </c:pt>
                <c:pt idx="13">
                  <c:v>0.99049999999999994</c:v>
                </c:pt>
                <c:pt idx="14">
                  <c:v>1.0142500000000001</c:v>
                </c:pt>
                <c:pt idx="15">
                  <c:v>1.0133999999999999</c:v>
                </c:pt>
                <c:pt idx="16">
                  <c:v>0.99544999999999995</c:v>
                </c:pt>
                <c:pt idx="17">
                  <c:v>1.0043</c:v>
                </c:pt>
                <c:pt idx="18">
                  <c:v>1.0004</c:v>
                </c:pt>
                <c:pt idx="19">
                  <c:v>1.0099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8-472C-9A86-F7A9D917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Time'!$L$2:$L$21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10x Time'!$L$2:$L$21</c:f>
                <c:numCache>
                  <c:formatCode>General</c:formatCode>
                  <c:ptCount val="20"/>
                  <c:pt idx="0">
                    <c:v>15.770100494988927</c:v>
                  </c:pt>
                  <c:pt idx="1">
                    <c:v>2.2305966255242118</c:v>
                  </c:pt>
                  <c:pt idx="2">
                    <c:v>0.55874163635798602</c:v>
                  </c:pt>
                  <c:pt idx="3">
                    <c:v>0.24005568114502049</c:v>
                  </c:pt>
                  <c:pt idx="4">
                    <c:v>0.11131274949438623</c:v>
                  </c:pt>
                  <c:pt idx="5">
                    <c:v>0.32210128096609614</c:v>
                  </c:pt>
                  <c:pt idx="6">
                    <c:v>0.21826265014885066</c:v>
                  </c:pt>
                  <c:pt idx="7">
                    <c:v>1.9028243481729986E-2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Time'!$J$2:$J$21</c:f>
              <c:numCache>
                <c:formatCode>General</c:formatCode>
                <c:ptCount val="20"/>
                <c:pt idx="0">
                  <c:v>5.4145350000000008</c:v>
                </c:pt>
                <c:pt idx="1">
                  <c:v>1.62836</c:v>
                </c:pt>
                <c:pt idx="2">
                  <c:v>0.51910000000000001</c:v>
                </c:pt>
                <c:pt idx="3">
                  <c:v>0.72255500000000006</c:v>
                </c:pt>
                <c:pt idx="4">
                  <c:v>1.2394699999999998</c:v>
                </c:pt>
                <c:pt idx="5">
                  <c:v>1.08934</c:v>
                </c:pt>
                <c:pt idx="6">
                  <c:v>1.0971850000000001</c:v>
                </c:pt>
                <c:pt idx="7">
                  <c:v>1.009325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B-488F-9074-47B16A8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Time'!$R$1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10x Time'!$S$3:$S$36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'Shear Rate 10x Time'!$S$3:$S$36</c:f>
                <c:numCache>
                  <c:formatCode>General</c:formatCode>
                  <c:ptCount val="34"/>
                  <c:pt idx="0">
                    <c:v>1.6970562748462711E-3</c:v>
                  </c:pt>
                  <c:pt idx="1">
                    <c:v>1.1313708498983514E-3</c:v>
                  </c:pt>
                  <c:pt idx="2">
                    <c:v>1.2020815280173439E-2</c:v>
                  </c:pt>
                  <c:pt idx="3">
                    <c:v>7.9195959492884601E-3</c:v>
                  </c:pt>
                  <c:pt idx="4">
                    <c:v>1.1737972567694453E-2</c:v>
                  </c:pt>
                  <c:pt idx="5">
                    <c:v>2.0930360723120756E-2</c:v>
                  </c:pt>
                  <c:pt idx="6">
                    <c:v>3.1112698372210944E-3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2.6162950903902515E-3</c:v>
                  </c:pt>
                  <c:pt idx="23">
                    <c:v>7.0710678118646967E-4</c:v>
                  </c:pt>
                  <c:pt idx="24">
                    <c:v>6.3639610306797973E-4</c:v>
                  </c:pt>
                  <c:pt idx="25">
                    <c:v>3.3234018715767215E-3</c:v>
                  </c:pt>
                  <c:pt idx="26">
                    <c:v>7.0710678118646961E-5</c:v>
                  </c:pt>
                  <c:pt idx="27">
                    <c:v>1.3435028842544493E-3</c:v>
                  </c:pt>
                  <c:pt idx="28">
                    <c:v>1.2020815280171554E-3</c:v>
                  </c:pt>
                  <c:pt idx="29">
                    <c:v>7.0710678118646967E-4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10x Time'!$D$2:$D$21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Time'!$R$2:$R$21</c:f>
              <c:numCache>
                <c:formatCode>General</c:formatCode>
                <c:ptCount val="20"/>
                <c:pt idx="0">
                  <c:v>23.70665</c:v>
                </c:pt>
                <c:pt idx="1">
                  <c:v>23.700600000000001</c:v>
                </c:pt>
                <c:pt idx="2">
                  <c:v>23.697600000000001</c:v>
                </c:pt>
                <c:pt idx="3">
                  <c:v>23.7028</c:v>
                </c:pt>
                <c:pt idx="4">
                  <c:v>23.702300000000001</c:v>
                </c:pt>
                <c:pt idx="5">
                  <c:v>23.7104</c:v>
                </c:pt>
                <c:pt idx="6">
                  <c:v>23.710700000000003</c:v>
                </c:pt>
                <c:pt idx="7">
                  <c:v>23.698799999999999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39C-93E7-7D1C8C82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Time'!$J$25:$J$44</c:f>
              <c:numCache>
                <c:formatCode>General</c:formatCode>
                <c:ptCount val="20"/>
                <c:pt idx="0">
                  <c:v>1.00305</c:v>
                </c:pt>
                <c:pt idx="1">
                  <c:v>1.0015499999999999</c:v>
                </c:pt>
                <c:pt idx="2">
                  <c:v>1.0017</c:v>
                </c:pt>
                <c:pt idx="3">
                  <c:v>1.00545</c:v>
                </c:pt>
                <c:pt idx="4">
                  <c:v>1.0078999999999998</c:v>
                </c:pt>
                <c:pt idx="5">
                  <c:v>1.0106999999999999</c:v>
                </c:pt>
                <c:pt idx="6">
                  <c:v>1.0769500000000001</c:v>
                </c:pt>
                <c:pt idx="7">
                  <c:v>1.03355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44E-945C-7DDB9017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10x Time'!$R$24</c:f>
              <c:strCache>
                <c:ptCount val="1"/>
                <c:pt idx="0">
                  <c:v>Rot_avg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10x Time'!$D$25:$D$44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10x Time'!$R$25:$R$44</c:f>
              <c:numCache>
                <c:formatCode>General</c:formatCode>
                <c:ptCount val="20"/>
                <c:pt idx="0">
                  <c:v>1.0073500000000002</c:v>
                </c:pt>
                <c:pt idx="1">
                  <c:v>1.0021</c:v>
                </c:pt>
                <c:pt idx="2">
                  <c:v>1.00105</c:v>
                </c:pt>
                <c:pt idx="3">
                  <c:v>1.00345</c:v>
                </c:pt>
                <c:pt idx="4">
                  <c:v>1.00285</c:v>
                </c:pt>
                <c:pt idx="5">
                  <c:v>1.0036499999999999</c:v>
                </c:pt>
                <c:pt idx="6">
                  <c:v>1.00265</c:v>
                </c:pt>
                <c:pt idx="7">
                  <c:v>1.0063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9-407A-9730-E7E1537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4536"/>
        <c:axId val="437911072"/>
      </c:scatterChart>
      <c:valAx>
        <c:axId val="4379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072"/>
        <c:crosses val="autoZero"/>
        <c:crossBetween val="midCat"/>
      </c:valAx>
      <c:valAx>
        <c:axId val="43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Timestep'!$J$1</c:f>
              <c:strCache>
                <c:ptCount val="1"/>
                <c:pt idx="0">
                  <c:v>Visc_avg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Timestep'!$L$2:$L$21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'Shear Rate 0.1x Timestep'!$L$2:$L$21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4FAC-A921-EDD381ED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Timestep'!$R$1</c:f>
              <c:strCache>
                <c:ptCount val="1"/>
                <c:pt idx="0">
                  <c:v>P_avg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'Shear Rate 0.1x Timestep'!$S$3:$S$36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'Shear Rate 0.1x Timestep'!$S$3:$S$36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'Shear Rate 0.1x Timestep'!$D$2:$D$21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Timestep'!$R$2:$R$21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4-4623-B2E8-9FAAA591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'Shear Rate 0.1x Timestep'!$J$24</c:f>
              <c:strCache>
                <c:ptCount val="1"/>
                <c:pt idx="0">
                  <c:v>Trans_avg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Rate 0.1x Timestep'!$D$25:$D$44</c:f>
              <c:numCache>
                <c:formatCode>General</c:formatCode>
                <c:ptCount val="20"/>
                <c:pt idx="0">
                  <c:v>1E-3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'Shear Rate 0.1x Timestep'!$J$25:$J$44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6AC-86CE-78F90838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8304"/>
        <c:axId val="437900576"/>
      </c:scatterChart>
      <c:valAx>
        <c:axId val="4379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6"/>
        <c:crosses val="autoZero"/>
        <c:crossBetween val="midCat"/>
      </c:valAx>
      <c:valAx>
        <c:axId val="4379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331334</xdr:colOff>
      <xdr:row>1</xdr:row>
      <xdr:rowOff>21090</xdr:rowOff>
    </xdr:from>
    <xdr:to>
      <xdr:col>28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329972</xdr:colOff>
      <xdr:row>15</xdr:row>
      <xdr:rowOff>183015</xdr:rowOff>
    </xdr:from>
    <xdr:to>
      <xdr:col>27</xdr:col>
      <xdr:colOff>615722</xdr:colOff>
      <xdr:row>28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331334</xdr:colOff>
      <xdr:row>1</xdr:row>
      <xdr:rowOff>21090</xdr:rowOff>
    </xdr:from>
    <xdr:to>
      <xdr:col>28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329972</xdr:colOff>
      <xdr:row>15</xdr:row>
      <xdr:rowOff>183014</xdr:rowOff>
    </xdr:from>
    <xdr:to>
      <xdr:col>28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51954</xdr:colOff>
      <xdr:row>0</xdr:row>
      <xdr:rowOff>187036</xdr:rowOff>
    </xdr:from>
    <xdr:to>
      <xdr:col>35</xdr:col>
      <xdr:colOff>381000</xdr:colOff>
      <xdr:row>15</xdr:row>
      <xdr:rowOff>72736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103909</xdr:colOff>
      <xdr:row>15</xdr:row>
      <xdr:rowOff>135082</xdr:rowOff>
    </xdr:from>
    <xdr:to>
      <xdr:col>35</xdr:col>
      <xdr:colOff>432955</xdr:colOff>
      <xdr:row>30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331334</xdr:colOff>
      <xdr:row>1</xdr:row>
      <xdr:rowOff>21090</xdr:rowOff>
    </xdr:from>
    <xdr:to>
      <xdr:col>28</xdr:col>
      <xdr:colOff>19730</xdr:colOff>
      <xdr:row>15</xdr:row>
      <xdr:rowOff>97290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329972</xdr:colOff>
      <xdr:row>15</xdr:row>
      <xdr:rowOff>183014</xdr:rowOff>
    </xdr:from>
    <xdr:to>
      <xdr:col>28</xdr:col>
      <xdr:colOff>61</xdr:colOff>
      <xdr:row>30</xdr:row>
      <xdr:rowOff>34635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51954</xdr:colOff>
      <xdr:row>0</xdr:row>
      <xdr:rowOff>187036</xdr:rowOff>
    </xdr:from>
    <xdr:to>
      <xdr:col>35</xdr:col>
      <xdr:colOff>381000</xdr:colOff>
      <xdr:row>15</xdr:row>
      <xdr:rowOff>72736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103909</xdr:colOff>
      <xdr:row>15</xdr:row>
      <xdr:rowOff>135082</xdr:rowOff>
    </xdr:from>
    <xdr:to>
      <xdr:col>35</xdr:col>
      <xdr:colOff>432955</xdr:colOff>
      <xdr:row>30</xdr:row>
      <xdr:rowOff>20782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307521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307521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317913</xdr:colOff>
      <xdr:row>34</xdr:row>
      <xdr:rowOff>146216</xdr:rowOff>
    </xdr:from>
    <xdr:to>
      <xdr:col>34</xdr:col>
      <xdr:colOff>12370</xdr:colOff>
      <xdr:row>49</xdr:row>
      <xdr:rowOff>31916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536864</xdr:colOff>
      <xdr:row>0</xdr:row>
      <xdr:rowOff>138546</xdr:rowOff>
    </xdr:from>
    <xdr:to>
      <xdr:col>35</xdr:col>
      <xdr:colOff>238248</xdr:colOff>
      <xdr:row>15</xdr:row>
      <xdr:rowOff>24246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554183</xdr:colOff>
      <xdr:row>15</xdr:row>
      <xdr:rowOff>86591</xdr:rowOff>
    </xdr:from>
    <xdr:to>
      <xdr:col>35</xdr:col>
      <xdr:colOff>398318</xdr:colOff>
      <xdr:row>31</xdr:row>
      <xdr:rowOff>103909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112259</xdr:colOff>
      <xdr:row>33</xdr:row>
      <xdr:rowOff>63954</xdr:rowOff>
    </xdr:from>
    <xdr:to>
      <xdr:col>36</xdr:col>
      <xdr:colOff>391205</xdr:colOff>
      <xdr:row>47</xdr:row>
      <xdr:rowOff>140154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C1" zoomScale="85" zoomScaleNormal="85" workbookViewId="0">
      <selection activeCell="L8" sqref="L8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9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15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</row>
    <row r="2" spans="1:19" ht="15" customHeight="1" x14ac:dyDescent="0.25">
      <c r="A2" t="s">
        <v>14</v>
      </c>
      <c r="B2" s="3">
        <v>0</v>
      </c>
      <c r="C2" s="3"/>
      <c r="D2">
        <v>1E-3</v>
      </c>
      <c r="E2" s="2">
        <v>-1.8831599999999999</v>
      </c>
      <c r="F2">
        <v>-28.576560000000001</v>
      </c>
      <c r="G2">
        <v>-2.3155700000000001</v>
      </c>
      <c r="H2">
        <v>-28.49325</v>
      </c>
      <c r="I2">
        <v>-94.364540000000005</v>
      </c>
      <c r="J2">
        <f t="shared" ref="J2:J21" si="0">AVERAGE(E2:I2)</f>
        <v>-31.126616000000002</v>
      </c>
      <c r="K2">
        <f t="shared" ref="K2:K21" si="1">J2/$J$2</f>
        <v>1</v>
      </c>
      <c r="L2">
        <f t="shared" ref="L2:L21" si="2">_xlfn.STDEV.S(E2:I2)</f>
        <v>37.741649819400187</v>
      </c>
      <c r="M2">
        <v>23.747699999999998</v>
      </c>
      <c r="N2">
        <v>23.71</v>
      </c>
      <c r="O2">
        <v>23.705500000000001</v>
      </c>
      <c r="P2">
        <v>23.706600000000002</v>
      </c>
      <c r="Q2">
        <v>23.738</v>
      </c>
      <c r="R2">
        <f t="shared" ref="R2:R21" si="3">AVERAGE(M2:Q2)</f>
        <v>23.72156</v>
      </c>
      <c r="S2">
        <f t="shared" ref="S2:S21" si="4">_xlfn.STDEV.S(M2:Q2)</f>
        <v>1.9804873137688878E-2</v>
      </c>
    </row>
    <row r="3" spans="1:19" x14ac:dyDescent="0.25">
      <c r="A3" t="s">
        <v>13</v>
      </c>
      <c r="B3">
        <v>1000</v>
      </c>
      <c r="D3" s="2">
        <v>3.0000000000000001E-3</v>
      </c>
      <c r="E3" s="2">
        <v>4.2975500000000002</v>
      </c>
      <c r="F3" s="2">
        <v>4.7222200000000001</v>
      </c>
      <c r="G3" s="2">
        <v>15.19173</v>
      </c>
      <c r="H3" s="2">
        <v>-2.0142699999999998</v>
      </c>
      <c r="I3" s="2">
        <v>7.6264900000000004</v>
      </c>
      <c r="J3">
        <f t="shared" si="0"/>
        <v>5.9647440000000005</v>
      </c>
      <c r="K3">
        <f t="shared" si="1"/>
        <v>-0.19162841216019114</v>
      </c>
      <c r="L3">
        <f t="shared" si="2"/>
        <v>6.24273050333586</v>
      </c>
      <c r="M3">
        <v>23.751200000000001</v>
      </c>
      <c r="N3">
        <v>23.745799999999999</v>
      </c>
      <c r="O3">
        <v>23.680499999999999</v>
      </c>
      <c r="P3">
        <v>23.683199999999999</v>
      </c>
      <c r="Q3">
        <v>23.691099999999999</v>
      </c>
      <c r="R3">
        <f t="shared" si="3"/>
        <v>23.710359999999998</v>
      </c>
      <c r="S3">
        <f t="shared" si="4"/>
        <v>3.5086079860822905E-2</v>
      </c>
    </row>
    <row r="4" spans="1:19" x14ac:dyDescent="0.25">
      <c r="A4" t="s">
        <v>12</v>
      </c>
      <c r="B4">
        <v>0.01</v>
      </c>
      <c r="D4" s="2">
        <v>0.01</v>
      </c>
      <c r="E4">
        <v>-8.1041399999999992</v>
      </c>
      <c r="F4">
        <v>-4.1857899999999999</v>
      </c>
      <c r="G4">
        <v>-5.0522499999999999</v>
      </c>
      <c r="H4">
        <v>2.1390899999999999</v>
      </c>
      <c r="I4">
        <v>-3.6762999999999999</v>
      </c>
      <c r="J4">
        <f t="shared" si="0"/>
        <v>-3.7758780000000001</v>
      </c>
      <c r="K4">
        <f t="shared" si="1"/>
        <v>0.12130705117446754</v>
      </c>
      <c r="L4">
        <f t="shared" si="2"/>
        <v>3.7258478058651292</v>
      </c>
      <c r="M4">
        <v>23.699400000000001</v>
      </c>
      <c r="N4">
        <v>23.7013</v>
      </c>
      <c r="O4">
        <v>23.724599999999999</v>
      </c>
      <c r="P4">
        <v>23.6934</v>
      </c>
      <c r="Q4">
        <v>23.720400000000001</v>
      </c>
      <c r="R4">
        <f t="shared" si="3"/>
        <v>23.707819999999998</v>
      </c>
      <c r="S4">
        <f t="shared" si="4"/>
        <v>1.3794636638925785E-2</v>
      </c>
    </row>
    <row r="5" spans="1:19" x14ac:dyDescent="0.25">
      <c r="A5" t="s">
        <v>11</v>
      </c>
      <c r="B5" s="7">
        <v>10</v>
      </c>
      <c r="D5" s="2">
        <v>0.03</v>
      </c>
      <c r="E5">
        <v>2.2416</v>
      </c>
      <c r="F5">
        <v>1.56993</v>
      </c>
      <c r="G5">
        <v>-0.86873</v>
      </c>
      <c r="H5">
        <v>0.25033</v>
      </c>
      <c r="I5">
        <v>0.23488999999999999</v>
      </c>
      <c r="J5">
        <f t="shared" si="0"/>
        <v>0.68560399999999999</v>
      </c>
      <c r="K5">
        <f t="shared" si="1"/>
        <v>-2.2026294152888318E-2</v>
      </c>
      <c r="L5">
        <f t="shared" si="2"/>
        <v>1.2259401264662155</v>
      </c>
      <c r="M5">
        <v>23.695599999999999</v>
      </c>
      <c r="N5">
        <v>23.718</v>
      </c>
      <c r="O5">
        <v>23.691500000000001</v>
      </c>
      <c r="P5">
        <v>23.698799999999999</v>
      </c>
      <c r="Q5">
        <v>23.7209</v>
      </c>
      <c r="R5">
        <f t="shared" si="3"/>
        <v>23.70496</v>
      </c>
      <c r="S5">
        <f t="shared" si="4"/>
        <v>1.3517137270887023E-2</v>
      </c>
    </row>
    <row r="6" spans="1:19" x14ac:dyDescent="0.25">
      <c r="A6" t="s">
        <v>10</v>
      </c>
      <c r="B6" s="3" t="s">
        <v>38</v>
      </c>
      <c r="D6">
        <v>7.0000000000000007E-2</v>
      </c>
      <c r="E6">
        <v>1.75132</v>
      </c>
      <c r="F6">
        <v>0.56686999999999999</v>
      </c>
      <c r="G6">
        <v>1.5318700000000001</v>
      </c>
      <c r="H6">
        <v>1.21807</v>
      </c>
      <c r="I6">
        <v>-8.0369999999999997E-2</v>
      </c>
      <c r="J6">
        <f t="shared" si="0"/>
        <v>0.99755199999999999</v>
      </c>
      <c r="K6">
        <f t="shared" si="1"/>
        <v>-3.2048199521592706E-2</v>
      </c>
      <c r="L6">
        <f t="shared" si="2"/>
        <v>0.74994882066711721</v>
      </c>
      <c r="M6">
        <v>23.6755</v>
      </c>
      <c r="N6">
        <v>23.697600000000001</v>
      </c>
      <c r="O6">
        <v>23.698399999999999</v>
      </c>
      <c r="P6">
        <v>23.674800000000001</v>
      </c>
      <c r="Q6">
        <v>23.677</v>
      </c>
      <c r="R6">
        <f t="shared" si="3"/>
        <v>23.684660000000001</v>
      </c>
      <c r="S6">
        <f t="shared" si="4"/>
        <v>1.2206883304103579E-2</v>
      </c>
    </row>
    <row r="7" spans="1:19" x14ac:dyDescent="0.25">
      <c r="A7" t="s">
        <v>9</v>
      </c>
      <c r="B7">
        <v>4.5</v>
      </c>
      <c r="D7">
        <v>0.1</v>
      </c>
      <c r="E7">
        <v>1.44468</v>
      </c>
      <c r="F7">
        <v>1.8061400000000001</v>
      </c>
      <c r="G7">
        <v>4.3950000000000003E-2</v>
      </c>
      <c r="H7">
        <v>1.64744</v>
      </c>
      <c r="I7">
        <v>0.75244</v>
      </c>
      <c r="J7">
        <f t="shared" si="0"/>
        <v>1.13893</v>
      </c>
      <c r="K7">
        <f t="shared" si="1"/>
        <v>-3.6590228761134838E-2</v>
      </c>
      <c r="L7">
        <f t="shared" si="2"/>
        <v>0.73239169629372514</v>
      </c>
      <c r="M7">
        <v>23.7044</v>
      </c>
      <c r="N7">
        <v>23.7377</v>
      </c>
      <c r="O7">
        <v>23.691199999999998</v>
      </c>
      <c r="P7">
        <v>23.7029</v>
      </c>
      <c r="Q7">
        <v>23.670200000000001</v>
      </c>
      <c r="R7">
        <f t="shared" si="3"/>
        <v>23.701279999999997</v>
      </c>
      <c r="S7">
        <f t="shared" si="4"/>
        <v>2.4527270537097929E-2</v>
      </c>
    </row>
    <row r="8" spans="1:19" x14ac:dyDescent="0.25">
      <c r="A8" t="s">
        <v>8</v>
      </c>
      <c r="B8">
        <v>25</v>
      </c>
      <c r="D8">
        <v>0.2</v>
      </c>
      <c r="E8">
        <v>1.0770299999999999</v>
      </c>
      <c r="F8">
        <v>1.0820799999999999</v>
      </c>
      <c r="G8">
        <v>0.95308999999999999</v>
      </c>
      <c r="H8">
        <v>0.79425999999999997</v>
      </c>
      <c r="I8">
        <v>1.05287</v>
      </c>
      <c r="J8">
        <f t="shared" si="0"/>
        <v>0.99186599999999991</v>
      </c>
      <c r="K8">
        <f t="shared" si="1"/>
        <v>-3.1865526275005281E-2</v>
      </c>
      <c r="L8">
        <f t="shared" si="2"/>
        <v>0.12213176298572066</v>
      </c>
      <c r="M8">
        <v>23.6873</v>
      </c>
      <c r="N8">
        <v>23.7241</v>
      </c>
      <c r="O8">
        <v>23.7072</v>
      </c>
      <c r="P8">
        <v>23.709900000000001</v>
      </c>
      <c r="Q8">
        <v>23.704599999999999</v>
      </c>
      <c r="R8">
        <f t="shared" si="3"/>
        <v>23.706620000000001</v>
      </c>
      <c r="S8">
        <f t="shared" si="4"/>
        <v>1.3171825993384435E-2</v>
      </c>
    </row>
    <row r="9" spans="1:19" x14ac:dyDescent="0.25">
      <c r="A9" t="s">
        <v>7</v>
      </c>
      <c r="B9">
        <v>196.3</v>
      </c>
      <c r="D9">
        <v>0.3</v>
      </c>
      <c r="E9">
        <v>0.91800999999999999</v>
      </c>
      <c r="F9">
        <v>1.1006899999999999</v>
      </c>
      <c r="G9">
        <v>1.1537999999999999</v>
      </c>
      <c r="H9">
        <v>0.96523000000000003</v>
      </c>
      <c r="I9">
        <v>0.99117</v>
      </c>
      <c r="J9">
        <f t="shared" si="0"/>
        <v>1.0257799999999999</v>
      </c>
      <c r="K9">
        <f t="shared" si="1"/>
        <v>-3.2955076131629596E-2</v>
      </c>
      <c r="L9">
        <f t="shared" si="2"/>
        <v>9.808052304101969E-2</v>
      </c>
      <c r="M9">
        <v>23.739799999999999</v>
      </c>
      <c r="N9">
        <v>23.678999999999998</v>
      </c>
      <c r="O9">
        <v>23.6982</v>
      </c>
      <c r="P9">
        <v>23.694500000000001</v>
      </c>
      <c r="Q9">
        <v>23.698899999999998</v>
      </c>
      <c r="R9">
        <f t="shared" si="3"/>
        <v>23.702079999999999</v>
      </c>
      <c r="S9">
        <f t="shared" si="4"/>
        <v>2.2572704755965647E-2</v>
      </c>
    </row>
    <row r="10" spans="1:19" ht="15" customHeight="1" x14ac:dyDescent="0.25">
      <c r="A10" t="s">
        <v>6</v>
      </c>
      <c r="B10">
        <v>3</v>
      </c>
      <c r="D10">
        <v>0.4</v>
      </c>
      <c r="E10">
        <v>0.85377000000000003</v>
      </c>
      <c r="F10">
        <v>0.98018000000000005</v>
      </c>
      <c r="G10">
        <v>0.92642999999999998</v>
      </c>
      <c r="H10">
        <v>0.81540000000000001</v>
      </c>
      <c r="I10">
        <v>1.2220800000000001</v>
      </c>
      <c r="J10">
        <f t="shared" si="0"/>
        <v>0.95957199999999998</v>
      </c>
      <c r="K10">
        <f t="shared" si="1"/>
        <v>-3.0828021908966909E-2</v>
      </c>
      <c r="L10">
        <f t="shared" si="2"/>
        <v>0.16001028145091198</v>
      </c>
      <c r="M10">
        <v>23.719899999999999</v>
      </c>
      <c r="N10">
        <v>23.697199999999999</v>
      </c>
      <c r="O10">
        <v>23.659800000000001</v>
      </c>
      <c r="P10">
        <v>23.7133</v>
      </c>
      <c r="Q10">
        <v>23.744299999999999</v>
      </c>
      <c r="R10">
        <f t="shared" si="3"/>
        <v>23.706899999999997</v>
      </c>
      <c r="S10">
        <f t="shared" si="4"/>
        <v>3.130982273983629E-2</v>
      </c>
    </row>
    <row r="11" spans="1:19" x14ac:dyDescent="0.25">
      <c r="A11" t="s">
        <v>5</v>
      </c>
      <c r="B11">
        <v>5</v>
      </c>
      <c r="D11">
        <v>0.5</v>
      </c>
      <c r="E11">
        <v>1.0495699999999999</v>
      </c>
      <c r="F11">
        <v>0.99414000000000002</v>
      </c>
      <c r="G11">
        <v>0.96992</v>
      </c>
      <c r="H11">
        <v>0.94194999999999995</v>
      </c>
      <c r="I11">
        <v>0.94355</v>
      </c>
      <c r="J11">
        <f t="shared" si="0"/>
        <v>0.97982599999999986</v>
      </c>
      <c r="K11">
        <f t="shared" si="1"/>
        <v>-3.1478719048675247E-2</v>
      </c>
      <c r="L11">
        <f t="shared" si="2"/>
        <v>4.4490966835976906E-2</v>
      </c>
      <c r="M11">
        <v>23.7303</v>
      </c>
      <c r="N11">
        <v>23.7286</v>
      </c>
      <c r="O11">
        <v>23.706</v>
      </c>
      <c r="P11">
        <v>23.673400000000001</v>
      </c>
      <c r="Q11">
        <v>23.677700000000002</v>
      </c>
      <c r="R11">
        <f t="shared" si="3"/>
        <v>23.703200000000002</v>
      </c>
      <c r="S11">
        <f t="shared" si="4"/>
        <v>2.7044870123555127E-2</v>
      </c>
    </row>
    <row r="12" spans="1:19" x14ac:dyDescent="0.25">
      <c r="A12" t="s">
        <v>4</v>
      </c>
      <c r="B12">
        <v>3</v>
      </c>
      <c r="D12">
        <v>0.55000000000000004</v>
      </c>
      <c r="E12">
        <v>0.98943000000000003</v>
      </c>
      <c r="F12">
        <v>1.1287499999999999</v>
      </c>
      <c r="G12">
        <v>1.01187</v>
      </c>
      <c r="H12">
        <v>1.00109</v>
      </c>
      <c r="I12">
        <v>1.01152</v>
      </c>
      <c r="J12">
        <f t="shared" si="0"/>
        <v>1.028532</v>
      </c>
      <c r="K12">
        <f t="shared" si="1"/>
        <v>-3.3043489211933605E-2</v>
      </c>
      <c r="L12">
        <f t="shared" si="2"/>
        <v>5.6773029864540386E-2</v>
      </c>
      <c r="M12">
        <v>23.667999999999999</v>
      </c>
      <c r="N12">
        <v>23.642700000000001</v>
      </c>
      <c r="O12">
        <v>23.659300000000002</v>
      </c>
      <c r="P12">
        <v>23.6982</v>
      </c>
      <c r="Q12">
        <v>23.671299999999999</v>
      </c>
      <c r="R12">
        <f t="shared" si="3"/>
        <v>23.667899999999999</v>
      </c>
      <c r="S12">
        <f t="shared" si="4"/>
        <v>2.0240182805497872E-2</v>
      </c>
    </row>
    <row r="13" spans="1:19" x14ac:dyDescent="0.25">
      <c r="A13" t="s">
        <v>3</v>
      </c>
      <c r="B13">
        <v>2.4500000000000002</v>
      </c>
      <c r="D13">
        <v>0.6</v>
      </c>
      <c r="E13">
        <v>0.95916999999999997</v>
      </c>
      <c r="F13">
        <v>1.10317</v>
      </c>
      <c r="G13">
        <v>0.92469000000000001</v>
      </c>
      <c r="H13">
        <v>1.03755</v>
      </c>
      <c r="I13">
        <v>1.01251</v>
      </c>
      <c r="J13">
        <f t="shared" si="0"/>
        <v>1.0074179999999999</v>
      </c>
      <c r="K13">
        <f t="shared" si="1"/>
        <v>-3.2365162984630255E-2</v>
      </c>
      <c r="L13">
        <f t="shared" si="2"/>
        <v>6.9415601416396286E-2</v>
      </c>
      <c r="M13">
        <v>23.697299999999998</v>
      </c>
      <c r="N13">
        <v>23.684999999999999</v>
      </c>
      <c r="O13">
        <v>23.758400000000002</v>
      </c>
      <c r="P13">
        <v>23.6646</v>
      </c>
      <c r="Q13">
        <v>23.735800000000001</v>
      </c>
      <c r="R13">
        <f t="shared" si="3"/>
        <v>23.708220000000004</v>
      </c>
      <c r="S13">
        <f t="shared" si="4"/>
        <v>3.8209318235216928E-2</v>
      </c>
    </row>
    <row r="14" spans="1:19" x14ac:dyDescent="0.25">
      <c r="A14" t="s">
        <v>2</v>
      </c>
      <c r="B14">
        <v>110</v>
      </c>
      <c r="D14">
        <v>0.65</v>
      </c>
      <c r="E14">
        <v>1.0637099999999999</v>
      </c>
      <c r="F14">
        <v>0.94688000000000005</v>
      </c>
      <c r="G14">
        <v>0.90651999999999999</v>
      </c>
      <c r="H14">
        <v>0.86646999999999996</v>
      </c>
      <c r="I14">
        <v>1.05261</v>
      </c>
      <c r="J14">
        <f t="shared" si="0"/>
        <v>0.96723800000000004</v>
      </c>
      <c r="K14">
        <f t="shared" si="1"/>
        <v>-3.1074306310714919E-2</v>
      </c>
      <c r="L14">
        <f t="shared" si="2"/>
        <v>8.7821607079351494E-2</v>
      </c>
      <c r="M14">
        <v>23.677099999999999</v>
      </c>
      <c r="N14">
        <v>23.6356</v>
      </c>
      <c r="O14">
        <v>23.688400000000001</v>
      </c>
      <c r="P14">
        <v>23.6572</v>
      </c>
      <c r="Q14">
        <v>23.6965</v>
      </c>
      <c r="R14">
        <f t="shared" si="3"/>
        <v>23.670960000000001</v>
      </c>
      <c r="S14">
        <f t="shared" si="4"/>
        <v>2.4666840089480762E-2</v>
      </c>
    </row>
    <row r="15" spans="1:19" x14ac:dyDescent="0.25">
      <c r="A15" t="s">
        <v>1</v>
      </c>
      <c r="B15">
        <v>4.45</v>
      </c>
      <c r="D15">
        <v>0.7</v>
      </c>
      <c r="E15">
        <v>1.00969</v>
      </c>
      <c r="F15">
        <v>0.95626</v>
      </c>
      <c r="G15">
        <v>0.86224000000000001</v>
      </c>
      <c r="H15">
        <v>1.0003500000000001</v>
      </c>
      <c r="I15">
        <v>0.96709999999999996</v>
      </c>
      <c r="J15">
        <f t="shared" si="0"/>
        <v>0.95912799999999998</v>
      </c>
      <c r="K15">
        <f t="shared" si="1"/>
        <v>-3.0813757589324836E-2</v>
      </c>
      <c r="L15">
        <f t="shared" si="2"/>
        <v>5.8555170309717318E-2</v>
      </c>
      <c r="M15">
        <v>23.683900000000001</v>
      </c>
      <c r="N15">
        <v>23.676600000000001</v>
      </c>
      <c r="O15">
        <v>23.6828</v>
      </c>
      <c r="P15">
        <v>23.6952</v>
      </c>
      <c r="Q15">
        <v>23.674700000000001</v>
      </c>
      <c r="R15">
        <f t="shared" si="3"/>
        <v>23.682639999999999</v>
      </c>
      <c r="S15">
        <f t="shared" si="4"/>
        <v>8.0450605964151982E-3</v>
      </c>
    </row>
    <row r="16" spans="1:19" x14ac:dyDescent="0.25">
      <c r="D16">
        <v>0.75</v>
      </c>
      <c r="E16">
        <v>0.94838999999999996</v>
      </c>
      <c r="F16">
        <v>1.05921</v>
      </c>
      <c r="G16">
        <v>1.07047</v>
      </c>
      <c r="H16">
        <v>1.0359100000000001</v>
      </c>
      <c r="I16">
        <v>0.83331999999999995</v>
      </c>
      <c r="J16">
        <f t="shared" si="0"/>
        <v>0.98946000000000001</v>
      </c>
      <c r="K16">
        <f t="shared" si="1"/>
        <v>-3.178822908343136E-2</v>
      </c>
      <c r="L16">
        <f t="shared" si="2"/>
        <v>9.9563710256297747E-2</v>
      </c>
      <c r="M16">
        <v>23.648399999999999</v>
      </c>
      <c r="N16">
        <v>23.646899999999999</v>
      </c>
      <c r="O16">
        <v>23.691299999999998</v>
      </c>
      <c r="P16">
        <v>23.6753</v>
      </c>
      <c r="Q16">
        <v>23.6388</v>
      </c>
      <c r="R16">
        <f t="shared" si="3"/>
        <v>23.660140000000002</v>
      </c>
      <c r="S16">
        <f t="shared" si="4"/>
        <v>2.2188352800512044E-2</v>
      </c>
    </row>
    <row r="17" spans="1:19" x14ac:dyDescent="0.25">
      <c r="A17" t="s">
        <v>0</v>
      </c>
      <c r="B17">
        <f>B1/B5^3</f>
        <v>3</v>
      </c>
      <c r="D17">
        <v>0.8</v>
      </c>
      <c r="E17">
        <v>1.01203</v>
      </c>
      <c r="F17">
        <v>0.94810000000000005</v>
      </c>
      <c r="G17">
        <v>1.07165</v>
      </c>
      <c r="H17">
        <v>1.19783</v>
      </c>
      <c r="I17">
        <v>0.95740000000000003</v>
      </c>
      <c r="J17">
        <f t="shared" si="0"/>
        <v>1.0374019999999999</v>
      </c>
      <c r="K17">
        <f t="shared" si="1"/>
        <v>-3.3328454336314615E-2</v>
      </c>
      <c r="L17">
        <f t="shared" si="2"/>
        <v>0.10238282849189111</v>
      </c>
      <c r="M17">
        <v>23.659199999999998</v>
      </c>
      <c r="N17">
        <v>23.704499999999999</v>
      </c>
      <c r="O17">
        <v>23.656099999999999</v>
      </c>
      <c r="P17">
        <v>23.685400000000001</v>
      </c>
      <c r="Q17">
        <v>23.6983</v>
      </c>
      <c r="R17">
        <f t="shared" si="3"/>
        <v>23.680699999999998</v>
      </c>
      <c r="S17">
        <f t="shared" si="4"/>
        <v>2.2168107722582642E-2</v>
      </c>
    </row>
    <row r="18" spans="1:19" x14ac:dyDescent="0.25">
      <c r="D18">
        <v>0.85</v>
      </c>
      <c r="E18">
        <v>1.0425599999999999</v>
      </c>
      <c r="F18">
        <v>1.0331999999999999</v>
      </c>
      <c r="G18">
        <v>1.0684</v>
      </c>
      <c r="H18">
        <v>0.98780999999999997</v>
      </c>
      <c r="I18">
        <v>1.0381199999999999</v>
      </c>
      <c r="J18">
        <f t="shared" si="0"/>
        <v>1.0340180000000001</v>
      </c>
      <c r="K18">
        <f t="shared" si="1"/>
        <v>-3.321973708931289E-2</v>
      </c>
      <c r="L18">
        <f t="shared" si="2"/>
        <v>2.918802185828976E-2</v>
      </c>
      <c r="M18">
        <v>23.706399999999999</v>
      </c>
      <c r="N18">
        <v>23.695499999999999</v>
      </c>
      <c r="O18">
        <v>23.658000000000001</v>
      </c>
      <c r="P18">
        <v>23.6921</v>
      </c>
      <c r="Q18">
        <v>23.674199999999999</v>
      </c>
      <c r="R18">
        <f t="shared" si="3"/>
        <v>23.68524</v>
      </c>
      <c r="S18">
        <f t="shared" si="4"/>
        <v>1.913094352090269E-2</v>
      </c>
    </row>
    <row r="19" spans="1:19" x14ac:dyDescent="0.25">
      <c r="D19">
        <v>0.9</v>
      </c>
      <c r="E19">
        <v>0.98219999999999996</v>
      </c>
      <c r="F19">
        <v>1.0015499999999999</v>
      </c>
      <c r="G19">
        <v>0.91120999999999996</v>
      </c>
      <c r="H19">
        <v>1.0589999999999999</v>
      </c>
      <c r="I19">
        <v>1.0216400000000001</v>
      </c>
      <c r="J19">
        <f t="shared" si="0"/>
        <v>0.99512</v>
      </c>
      <c r="K19">
        <f t="shared" si="1"/>
        <v>-3.1970067032021723E-2</v>
      </c>
      <c r="L19">
        <f t="shared" si="2"/>
        <v>5.4847798953102947E-2</v>
      </c>
      <c r="M19">
        <v>23.697099999999999</v>
      </c>
      <c r="N19">
        <v>23.679200000000002</v>
      </c>
      <c r="O19">
        <v>23.668199999999999</v>
      </c>
      <c r="P19">
        <v>23.6602</v>
      </c>
      <c r="Q19">
        <v>23.710799999999999</v>
      </c>
      <c r="R19">
        <f t="shared" si="3"/>
        <v>23.683100000000003</v>
      </c>
      <c r="S19">
        <f t="shared" si="4"/>
        <v>2.0766078108299318E-2</v>
      </c>
    </row>
    <row r="20" spans="1:19" x14ac:dyDescent="0.25">
      <c r="D20">
        <v>0.95</v>
      </c>
      <c r="E20">
        <v>0.90280000000000005</v>
      </c>
      <c r="F20">
        <v>1.0104500000000001</v>
      </c>
      <c r="G20">
        <v>1.00827</v>
      </c>
      <c r="H20">
        <v>1.0134000000000001</v>
      </c>
      <c r="I20">
        <v>1.00905</v>
      </c>
      <c r="J20">
        <f t="shared" si="0"/>
        <v>0.98879400000000006</v>
      </c>
      <c r="K20">
        <f t="shared" si="1"/>
        <v>-3.1766832603968259E-2</v>
      </c>
      <c r="L20">
        <f t="shared" si="2"/>
        <v>4.8111915675848951E-2</v>
      </c>
      <c r="M20">
        <v>23.683700000000002</v>
      </c>
      <c r="N20">
        <v>23.6692</v>
      </c>
      <c r="O20">
        <v>23.7041</v>
      </c>
      <c r="P20">
        <v>23.691299999999998</v>
      </c>
      <c r="Q20">
        <v>23.645600000000002</v>
      </c>
      <c r="R20">
        <f t="shared" si="3"/>
        <v>23.67878</v>
      </c>
      <c r="S20">
        <f t="shared" si="4"/>
        <v>2.2442972173933862E-2</v>
      </c>
    </row>
    <row r="21" spans="1:19" x14ac:dyDescent="0.25">
      <c r="D21">
        <v>1</v>
      </c>
      <c r="E21">
        <v>1.0320499999999999</v>
      </c>
      <c r="F21">
        <v>0.97811999999999999</v>
      </c>
      <c r="G21">
        <v>1.0173099999999999</v>
      </c>
      <c r="H21">
        <v>0.96965000000000001</v>
      </c>
      <c r="I21">
        <v>0.91669</v>
      </c>
      <c r="J21">
        <f t="shared" si="0"/>
        <v>0.98276399999999986</v>
      </c>
      <c r="K21">
        <f t="shared" si="1"/>
        <v>-3.1573107722342827E-2</v>
      </c>
      <c r="L21">
        <f t="shared" si="2"/>
        <v>4.5226798250594703E-2</v>
      </c>
      <c r="M21">
        <v>23.681699999999999</v>
      </c>
      <c r="N21">
        <v>23.685700000000001</v>
      </c>
      <c r="O21">
        <v>23.637899999999998</v>
      </c>
      <c r="P21">
        <v>23.696100000000001</v>
      </c>
      <c r="Q21">
        <v>23.6266</v>
      </c>
      <c r="R21">
        <f t="shared" si="3"/>
        <v>23.665600000000001</v>
      </c>
      <c r="S21">
        <f t="shared" si="4"/>
        <v>3.1151885978220429E-2</v>
      </c>
    </row>
    <row r="34" spans="3:3" x14ac:dyDescent="0.25">
      <c r="C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3" zoomScale="55" zoomScaleNormal="55" workbookViewId="0">
      <selection activeCell="E47" sqref="E47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9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15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</row>
    <row r="2" spans="1:19" ht="15" customHeight="1" x14ac:dyDescent="0.25">
      <c r="A2" t="s">
        <v>14</v>
      </c>
      <c r="B2" s="3">
        <v>0</v>
      </c>
      <c r="C2" s="3"/>
      <c r="D2">
        <v>1E-3</v>
      </c>
      <c r="E2">
        <v>16.56568</v>
      </c>
      <c r="F2">
        <v>-5.7366099999999998</v>
      </c>
      <c r="J2">
        <f>AVERAGE(E2:I2)</f>
        <v>5.4145350000000008</v>
      </c>
      <c r="K2">
        <f t="shared" ref="K2:K21" si="0">J2/$J$2</f>
        <v>1</v>
      </c>
      <c r="L2">
        <f>_xlfn.STDEV.S(E2:I2)</f>
        <v>15.770100494988927</v>
      </c>
      <c r="M2">
        <v>23.708500000000001</v>
      </c>
      <c r="N2">
        <v>23.704799999999999</v>
      </c>
      <c r="R2">
        <f>AVERAGE(M2:Q2)</f>
        <v>23.70665</v>
      </c>
      <c r="S2">
        <f>_xlfn.STDEV.S(M2:Q2)</f>
        <v>2.6162950903916649E-3</v>
      </c>
    </row>
    <row r="3" spans="1:19" x14ac:dyDescent="0.25">
      <c r="A3" t="s">
        <v>13</v>
      </c>
      <c r="B3" s="4">
        <v>10000</v>
      </c>
      <c r="D3" s="2">
        <v>3.0000000000000001E-3</v>
      </c>
      <c r="E3">
        <v>3.2056300000000002</v>
      </c>
      <c r="F3">
        <v>5.1090000000000003E-2</v>
      </c>
      <c r="G3" s="2"/>
      <c r="H3" s="2"/>
      <c r="I3" s="2"/>
      <c r="J3">
        <f>AVERAGE(E3:I3)</f>
        <v>1.62836</v>
      </c>
      <c r="K3">
        <f t="shared" si="0"/>
        <v>0.30073865992185844</v>
      </c>
      <c r="L3">
        <f>_xlfn.STDEV.S(E3:I3)</f>
        <v>2.2305966255242118</v>
      </c>
      <c r="M3">
        <v>23.699400000000001</v>
      </c>
      <c r="N3">
        <v>23.701799999999999</v>
      </c>
      <c r="R3">
        <f>AVERAGE(M3:Q3)</f>
        <v>23.700600000000001</v>
      </c>
      <c r="S3">
        <f>_xlfn.STDEV.S(M3:Q3)</f>
        <v>1.6970562748462711E-3</v>
      </c>
    </row>
    <row r="4" spans="1:19" x14ac:dyDescent="0.25">
      <c r="A4" t="s">
        <v>12</v>
      </c>
      <c r="B4">
        <v>0.01</v>
      </c>
      <c r="D4" s="2">
        <v>0.01</v>
      </c>
      <c r="E4">
        <v>0.91418999999999995</v>
      </c>
      <c r="F4">
        <v>0.12401</v>
      </c>
      <c r="J4">
        <f>AVERAGE(E4:I4)</f>
        <v>0.51910000000000001</v>
      </c>
      <c r="K4">
        <f t="shared" si="0"/>
        <v>9.587157530609737E-2</v>
      </c>
      <c r="L4">
        <f>_xlfn.STDEV.S(E4:I4)</f>
        <v>0.55874163635798602</v>
      </c>
      <c r="M4">
        <v>23.6968</v>
      </c>
      <c r="N4">
        <v>23.698399999999999</v>
      </c>
      <c r="R4">
        <f>AVERAGE(M4:Q4)</f>
        <v>23.697600000000001</v>
      </c>
      <c r="S4">
        <f>_xlfn.STDEV.S(M4:Q4)</f>
        <v>1.1313708498983514E-3</v>
      </c>
    </row>
    <row r="5" spans="1:19" x14ac:dyDescent="0.25">
      <c r="A5" t="s">
        <v>11</v>
      </c>
      <c r="B5" s="7">
        <v>10</v>
      </c>
      <c r="D5" s="2">
        <v>0.03</v>
      </c>
      <c r="E5">
        <v>0.89229999999999998</v>
      </c>
      <c r="F5">
        <v>0.55281000000000002</v>
      </c>
      <c r="J5">
        <f>AVERAGE(E5:I5)</f>
        <v>0.72255500000000006</v>
      </c>
      <c r="K5">
        <f t="shared" si="0"/>
        <v>0.13344728587034713</v>
      </c>
      <c r="L5">
        <f>_xlfn.STDEV.S(E5:I5)</f>
        <v>0.24005568114502049</v>
      </c>
      <c r="M5">
        <v>23.711300000000001</v>
      </c>
      <c r="N5">
        <v>23.694299999999998</v>
      </c>
      <c r="R5">
        <f>AVERAGE(M5:Q5)</f>
        <v>23.7028</v>
      </c>
      <c r="S5">
        <f>_xlfn.STDEV.S(M5:Q5)</f>
        <v>1.2020815280173439E-2</v>
      </c>
    </row>
    <row r="6" spans="1:19" x14ac:dyDescent="0.25">
      <c r="A6" t="s">
        <v>10</v>
      </c>
      <c r="B6" s="3" t="s">
        <v>38</v>
      </c>
      <c r="D6">
        <v>7.0000000000000007E-2</v>
      </c>
      <c r="E6">
        <v>1.16076</v>
      </c>
      <c r="F6">
        <v>1.3181799999999999</v>
      </c>
      <c r="J6">
        <f>AVERAGE(E6:I6)</f>
        <v>1.2394699999999998</v>
      </c>
      <c r="K6">
        <f t="shared" si="0"/>
        <v>0.22891531775120111</v>
      </c>
      <c r="L6">
        <f>_xlfn.STDEV.S(E6:I6)</f>
        <v>0.11131274949438623</v>
      </c>
      <c r="M6">
        <v>23.6967</v>
      </c>
      <c r="N6">
        <v>23.707899999999999</v>
      </c>
      <c r="R6">
        <f>AVERAGE(M6:Q6)</f>
        <v>23.702300000000001</v>
      </c>
      <c r="S6">
        <f>_xlfn.STDEV.S(M6:Q6)</f>
        <v>7.9195959492884601E-3</v>
      </c>
    </row>
    <row r="7" spans="1:19" x14ac:dyDescent="0.25">
      <c r="A7" t="s">
        <v>9</v>
      </c>
      <c r="B7">
        <v>4.5</v>
      </c>
      <c r="D7">
        <v>0.1</v>
      </c>
      <c r="E7">
        <v>0.86158000000000001</v>
      </c>
      <c r="F7">
        <v>1.3170999999999999</v>
      </c>
      <c r="J7">
        <f>AVERAGE(E7:I7)</f>
        <v>1.08934</v>
      </c>
      <c r="K7">
        <f t="shared" si="0"/>
        <v>0.20118809833162032</v>
      </c>
      <c r="L7">
        <f>_xlfn.STDEV.S(E7:I7)</f>
        <v>0.32210128096609614</v>
      </c>
      <c r="M7">
        <v>23.718699999999998</v>
      </c>
      <c r="N7">
        <v>23.702100000000002</v>
      </c>
      <c r="R7">
        <f>AVERAGE(M7:Q7)</f>
        <v>23.7104</v>
      </c>
      <c r="S7">
        <f>_xlfn.STDEV.S(M7:Q7)</f>
        <v>1.1737972567694453E-2</v>
      </c>
    </row>
    <row r="8" spans="1:19" x14ac:dyDescent="0.25">
      <c r="A8" t="s">
        <v>8</v>
      </c>
      <c r="B8">
        <v>25</v>
      </c>
      <c r="D8">
        <v>0.2</v>
      </c>
      <c r="E8">
        <v>0.94284999999999997</v>
      </c>
      <c r="F8">
        <v>1.25152</v>
      </c>
      <c r="J8">
        <f>AVERAGE(E8:I8)</f>
        <v>1.0971850000000001</v>
      </c>
      <c r="K8">
        <f t="shared" si="0"/>
        <v>0.20263697621310045</v>
      </c>
      <c r="L8">
        <f>_xlfn.STDEV.S(E8:I8)</f>
        <v>0.21826265014885066</v>
      </c>
      <c r="M8">
        <v>23.7255</v>
      </c>
      <c r="N8">
        <v>23.695900000000002</v>
      </c>
      <c r="R8">
        <f>AVERAGE(M8:Q8)</f>
        <v>23.710700000000003</v>
      </c>
      <c r="S8">
        <f>_xlfn.STDEV.S(M8:Q8)</f>
        <v>2.0930360723120756E-2</v>
      </c>
    </row>
    <row r="9" spans="1:19" x14ac:dyDescent="0.25">
      <c r="A9" t="s">
        <v>7</v>
      </c>
      <c r="B9">
        <v>196.3</v>
      </c>
      <c r="D9">
        <v>0.3</v>
      </c>
      <c r="E9">
        <v>0.99587000000000003</v>
      </c>
      <c r="F9">
        <v>1.02278</v>
      </c>
      <c r="J9">
        <f>AVERAGE(E9:I9)</f>
        <v>1.009325</v>
      </c>
      <c r="K9">
        <f t="shared" si="0"/>
        <v>0.18641028269278892</v>
      </c>
      <c r="L9">
        <f>_xlfn.STDEV.S(E9:I9)</f>
        <v>1.9028243481729986E-2</v>
      </c>
      <c r="M9">
        <v>23.701000000000001</v>
      </c>
      <c r="N9">
        <v>23.6966</v>
      </c>
      <c r="R9">
        <f>AVERAGE(M9:Q9)</f>
        <v>23.698799999999999</v>
      </c>
      <c r="S9">
        <f>_xlfn.STDEV.S(M9:Q9)</f>
        <v>3.1112698372210944E-3</v>
      </c>
    </row>
    <row r="10" spans="1:19" ht="15" customHeight="1" x14ac:dyDescent="0.25">
      <c r="A10" t="s">
        <v>6</v>
      </c>
      <c r="B10">
        <v>3</v>
      </c>
      <c r="D10">
        <v>0.4</v>
      </c>
      <c r="J10" t="e">
        <f t="shared" ref="J10:J21" si="1">AVERAGE(E10:I10)</f>
        <v>#DIV/0!</v>
      </c>
      <c r="K10" t="e">
        <f t="shared" si="0"/>
        <v>#DIV/0!</v>
      </c>
      <c r="L10" t="e">
        <f t="shared" ref="L10:L21" si="2">_xlfn.STDEV.S(E10:I10)</f>
        <v>#DIV/0!</v>
      </c>
      <c r="R10" t="e">
        <f t="shared" ref="R2:R21" si="3">AVERAGE(M10:Q10)</f>
        <v>#DIV/0!</v>
      </c>
      <c r="S10" t="e">
        <f t="shared" ref="S2:S21" si="4">_xlfn.STDEV.S(M10:Q10)</f>
        <v>#DIV/0!</v>
      </c>
    </row>
    <row r="11" spans="1:19" x14ac:dyDescent="0.25">
      <c r="A11" t="s">
        <v>5</v>
      </c>
      <c r="B11">
        <v>5</v>
      </c>
      <c r="D11">
        <v>0.5</v>
      </c>
      <c r="J11" t="e">
        <f t="shared" si="1"/>
        <v>#DIV/0!</v>
      </c>
      <c r="K11" t="e">
        <f t="shared" si="0"/>
        <v>#DIV/0!</v>
      </c>
      <c r="L11" t="e">
        <f t="shared" si="2"/>
        <v>#DIV/0!</v>
      </c>
      <c r="R11" t="e">
        <f t="shared" si="3"/>
        <v>#DIV/0!</v>
      </c>
      <c r="S11" t="e">
        <f t="shared" si="4"/>
        <v>#DIV/0!</v>
      </c>
    </row>
    <row r="12" spans="1:19" x14ac:dyDescent="0.25">
      <c r="A12" t="s">
        <v>4</v>
      </c>
      <c r="B12">
        <v>3</v>
      </c>
      <c r="D12">
        <v>0.55000000000000004</v>
      </c>
      <c r="J12" t="e">
        <f t="shared" si="1"/>
        <v>#DIV/0!</v>
      </c>
      <c r="K12" t="e">
        <f t="shared" si="0"/>
        <v>#DIV/0!</v>
      </c>
      <c r="L12" t="e">
        <f t="shared" si="2"/>
        <v>#DIV/0!</v>
      </c>
      <c r="R12" t="e">
        <f t="shared" si="3"/>
        <v>#DIV/0!</v>
      </c>
      <c r="S12" t="e">
        <f t="shared" si="4"/>
        <v>#DIV/0!</v>
      </c>
    </row>
    <row r="13" spans="1:19" x14ac:dyDescent="0.25">
      <c r="A13" t="s">
        <v>3</v>
      </c>
      <c r="B13">
        <v>2.4500000000000002</v>
      </c>
      <c r="D13">
        <v>0.6</v>
      </c>
      <c r="J13" t="e">
        <f t="shared" si="1"/>
        <v>#DIV/0!</v>
      </c>
      <c r="K13" t="e">
        <f t="shared" si="0"/>
        <v>#DIV/0!</v>
      </c>
      <c r="L13" t="e">
        <f t="shared" si="2"/>
        <v>#DIV/0!</v>
      </c>
      <c r="R13" t="e">
        <f t="shared" si="3"/>
        <v>#DIV/0!</v>
      </c>
      <c r="S13" t="e">
        <f t="shared" si="4"/>
        <v>#DIV/0!</v>
      </c>
    </row>
    <row r="14" spans="1:19" x14ac:dyDescent="0.25">
      <c r="A14" t="s">
        <v>2</v>
      </c>
      <c r="B14">
        <v>110</v>
      </c>
      <c r="D14">
        <v>0.65</v>
      </c>
      <c r="J14" t="e">
        <f t="shared" si="1"/>
        <v>#DIV/0!</v>
      </c>
      <c r="K14" t="e">
        <f t="shared" si="0"/>
        <v>#DIV/0!</v>
      </c>
      <c r="L14" t="e">
        <f t="shared" si="2"/>
        <v>#DIV/0!</v>
      </c>
      <c r="R14" t="e">
        <f t="shared" si="3"/>
        <v>#DIV/0!</v>
      </c>
      <c r="S14" t="e">
        <f t="shared" si="4"/>
        <v>#DIV/0!</v>
      </c>
    </row>
    <row r="15" spans="1:19" x14ac:dyDescent="0.25">
      <c r="A15" t="s">
        <v>1</v>
      </c>
      <c r="B15">
        <v>4.45</v>
      </c>
      <c r="D15">
        <v>0.7</v>
      </c>
      <c r="J15" t="e">
        <f t="shared" si="1"/>
        <v>#DIV/0!</v>
      </c>
      <c r="K15" t="e">
        <f t="shared" si="0"/>
        <v>#DIV/0!</v>
      </c>
      <c r="L15" t="e">
        <f t="shared" si="2"/>
        <v>#DIV/0!</v>
      </c>
      <c r="R15" t="e">
        <f t="shared" si="3"/>
        <v>#DIV/0!</v>
      </c>
      <c r="S15" t="e">
        <f t="shared" si="4"/>
        <v>#DIV/0!</v>
      </c>
    </row>
    <row r="16" spans="1:19" x14ac:dyDescent="0.25">
      <c r="D16">
        <v>0.75</v>
      </c>
      <c r="J16" t="e">
        <f t="shared" si="1"/>
        <v>#DIV/0!</v>
      </c>
      <c r="K16" t="e">
        <f t="shared" si="0"/>
        <v>#DIV/0!</v>
      </c>
      <c r="L16" t="e">
        <f t="shared" si="2"/>
        <v>#DIV/0!</v>
      </c>
      <c r="R16" t="e">
        <f t="shared" si="3"/>
        <v>#DIV/0!</v>
      </c>
      <c r="S16" t="e">
        <f t="shared" si="4"/>
        <v>#DIV/0!</v>
      </c>
    </row>
    <row r="17" spans="1:19" x14ac:dyDescent="0.25">
      <c r="A17" t="s">
        <v>0</v>
      </c>
      <c r="B17">
        <f>B1/B5^3</f>
        <v>3</v>
      </c>
      <c r="D17">
        <v>0.8</v>
      </c>
      <c r="J17" t="e">
        <f t="shared" si="1"/>
        <v>#DIV/0!</v>
      </c>
      <c r="K17" t="e">
        <f t="shared" si="0"/>
        <v>#DIV/0!</v>
      </c>
      <c r="L17" t="e">
        <f t="shared" si="2"/>
        <v>#DIV/0!</v>
      </c>
      <c r="R17" t="e">
        <f t="shared" si="3"/>
        <v>#DIV/0!</v>
      </c>
      <c r="S17" t="e">
        <f t="shared" si="4"/>
        <v>#DIV/0!</v>
      </c>
    </row>
    <row r="18" spans="1:19" x14ac:dyDescent="0.25">
      <c r="D18">
        <v>0.85</v>
      </c>
      <c r="J18" t="e">
        <f t="shared" si="1"/>
        <v>#DIV/0!</v>
      </c>
      <c r="K18" t="e">
        <f t="shared" si="0"/>
        <v>#DIV/0!</v>
      </c>
      <c r="L18" t="e">
        <f t="shared" si="2"/>
        <v>#DIV/0!</v>
      </c>
      <c r="R18" t="e">
        <f t="shared" si="3"/>
        <v>#DIV/0!</v>
      </c>
      <c r="S18" t="e">
        <f t="shared" si="4"/>
        <v>#DIV/0!</v>
      </c>
    </row>
    <row r="19" spans="1:19" x14ac:dyDescent="0.25">
      <c r="D19">
        <v>0.9</v>
      </c>
      <c r="J19" t="e">
        <f t="shared" si="1"/>
        <v>#DIV/0!</v>
      </c>
      <c r="K19" t="e">
        <f t="shared" si="0"/>
        <v>#DIV/0!</v>
      </c>
      <c r="L19" t="e">
        <f t="shared" si="2"/>
        <v>#DIV/0!</v>
      </c>
      <c r="R19" t="e">
        <f t="shared" si="3"/>
        <v>#DIV/0!</v>
      </c>
      <c r="S19" t="e">
        <f t="shared" si="4"/>
        <v>#DIV/0!</v>
      </c>
    </row>
    <row r="20" spans="1:19" x14ac:dyDescent="0.25">
      <c r="D20">
        <v>0.95</v>
      </c>
      <c r="J20" t="e">
        <f t="shared" si="1"/>
        <v>#DIV/0!</v>
      </c>
      <c r="K20" t="e">
        <f t="shared" si="0"/>
        <v>#DIV/0!</v>
      </c>
      <c r="L20" t="e">
        <f t="shared" si="2"/>
        <v>#DIV/0!</v>
      </c>
      <c r="R20" t="e">
        <f t="shared" si="3"/>
        <v>#DIV/0!</v>
      </c>
      <c r="S20" t="e">
        <f t="shared" si="4"/>
        <v>#DIV/0!</v>
      </c>
    </row>
    <row r="21" spans="1:19" x14ac:dyDescent="0.25">
      <c r="D21">
        <v>1</v>
      </c>
      <c r="J21" t="e">
        <f t="shared" si="1"/>
        <v>#DIV/0!</v>
      </c>
      <c r="K21" t="e">
        <f t="shared" si="0"/>
        <v>#DIV/0!</v>
      </c>
      <c r="L21" t="e">
        <f t="shared" si="2"/>
        <v>#DIV/0!</v>
      </c>
      <c r="R21" t="e">
        <f t="shared" si="3"/>
        <v>#DIV/0!</v>
      </c>
      <c r="S21" t="e">
        <f t="shared" si="4"/>
        <v>#DIV/0!</v>
      </c>
    </row>
    <row r="24" spans="1:19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L24" t="s">
        <v>15</v>
      </c>
      <c r="M24" t="s">
        <v>47</v>
      </c>
      <c r="N24" t="s">
        <v>48</v>
      </c>
      <c r="O24" t="s">
        <v>49</v>
      </c>
      <c r="P24" t="s">
        <v>50</v>
      </c>
      <c r="Q24" t="s">
        <v>51</v>
      </c>
      <c r="R24" t="s">
        <v>53</v>
      </c>
      <c r="S24" t="s">
        <v>15</v>
      </c>
    </row>
    <row r="25" spans="1:19" x14ac:dyDescent="0.25">
      <c r="D25">
        <v>1E-3</v>
      </c>
      <c r="E25">
        <v>1.0038</v>
      </c>
      <c r="F25">
        <v>1.0023</v>
      </c>
      <c r="J25">
        <f>AVERAGE(E25:I25)</f>
        <v>1.00305</v>
      </c>
      <c r="L25">
        <f>_xlfn.STDEV.S(E25:I25)</f>
        <v>1.0606601717798615E-3</v>
      </c>
      <c r="M25">
        <v>1.0055000000000001</v>
      </c>
      <c r="N25">
        <v>1.0092000000000001</v>
      </c>
      <c r="R25">
        <f>AVERAGE(M25:Q25)</f>
        <v>1.0073500000000002</v>
      </c>
      <c r="S25">
        <f>_xlfn.STDEV.S(M25:Q25)</f>
        <v>2.6162950903902515E-3</v>
      </c>
    </row>
    <row r="26" spans="1:19" x14ac:dyDescent="0.25">
      <c r="D26" s="2">
        <v>3.0000000000000001E-3</v>
      </c>
      <c r="E26">
        <v>1.0041</v>
      </c>
      <c r="F26">
        <v>0.999</v>
      </c>
      <c r="G26" s="2"/>
      <c r="H26" s="2"/>
      <c r="I26" s="2"/>
      <c r="J26">
        <f>AVERAGE(E26:I26)</f>
        <v>1.0015499999999999</v>
      </c>
      <c r="L26">
        <f>_xlfn.STDEV.S(E26:I26)</f>
        <v>3.6062445840513878E-3</v>
      </c>
      <c r="M26">
        <v>1.0025999999999999</v>
      </c>
      <c r="N26">
        <v>1.0016</v>
      </c>
      <c r="R26">
        <f>AVERAGE(M26:Q26)</f>
        <v>1.0021</v>
      </c>
      <c r="S26">
        <f>_xlfn.STDEV.S(M26:Q26)</f>
        <v>7.0710678118646967E-4</v>
      </c>
    </row>
    <row r="27" spans="1:19" x14ac:dyDescent="0.25">
      <c r="D27" s="2">
        <v>0.01</v>
      </c>
      <c r="E27">
        <v>1.0026999999999999</v>
      </c>
      <c r="F27">
        <v>1.0006999999999999</v>
      </c>
      <c r="J27">
        <f>AVERAGE(E27:I27)</f>
        <v>1.0017</v>
      </c>
      <c r="L27">
        <f>_xlfn.STDEV.S(E27:I27)</f>
        <v>1.4142135623730963E-3</v>
      </c>
      <c r="M27">
        <v>1.0015000000000001</v>
      </c>
      <c r="N27">
        <v>1.0005999999999999</v>
      </c>
      <c r="R27">
        <f>AVERAGE(M27:Q27)</f>
        <v>1.00105</v>
      </c>
      <c r="S27">
        <f>_xlfn.STDEV.S(M27:Q27)</f>
        <v>6.3639610306797973E-4</v>
      </c>
    </row>
    <row r="28" spans="1:19" x14ac:dyDescent="0.25">
      <c r="D28" s="2">
        <v>0.03</v>
      </c>
      <c r="E28">
        <v>1.0039</v>
      </c>
      <c r="F28">
        <v>1.0069999999999999</v>
      </c>
      <c r="J28">
        <f>AVERAGE(E28:I28)</f>
        <v>1.00545</v>
      </c>
      <c r="L28">
        <f>_xlfn.STDEV.S(E28:I28)</f>
        <v>2.1920310216782127E-3</v>
      </c>
      <c r="M28">
        <v>1.0011000000000001</v>
      </c>
      <c r="N28">
        <v>1.0058</v>
      </c>
      <c r="R28">
        <f>AVERAGE(M28:Q28)</f>
        <v>1.00345</v>
      </c>
      <c r="S28">
        <f>_xlfn.STDEV.S(M28:Q28)</f>
        <v>3.3234018715767215E-3</v>
      </c>
    </row>
    <row r="29" spans="1:19" x14ac:dyDescent="0.25">
      <c r="D29">
        <v>7.0000000000000007E-2</v>
      </c>
      <c r="E29">
        <v>1.0029999999999999</v>
      </c>
      <c r="F29">
        <v>1.0127999999999999</v>
      </c>
      <c r="J29">
        <f>AVERAGE(E29:I29)</f>
        <v>1.0078999999999998</v>
      </c>
      <c r="L29">
        <f>_xlfn.STDEV.S(E29:I29)</f>
        <v>6.9296464556281873E-3</v>
      </c>
      <c r="M29">
        <v>1.0027999999999999</v>
      </c>
      <c r="N29">
        <v>1.0028999999999999</v>
      </c>
      <c r="R29">
        <f>AVERAGE(M29:Q29)</f>
        <v>1.00285</v>
      </c>
      <c r="S29">
        <f>_xlfn.STDEV.S(M29:Q29)</f>
        <v>7.0710678118646961E-5</v>
      </c>
    </row>
    <row r="30" spans="1:19" x14ac:dyDescent="0.25">
      <c r="D30">
        <v>0.1</v>
      </c>
      <c r="E30">
        <v>1.0041</v>
      </c>
      <c r="F30">
        <v>1.0173000000000001</v>
      </c>
      <c r="J30">
        <f>AVERAGE(E30:I30)</f>
        <v>1.0106999999999999</v>
      </c>
      <c r="L30">
        <f>_xlfn.STDEV.S(E30:I30)</f>
        <v>9.3338095116624973E-3</v>
      </c>
      <c r="M30">
        <v>1.0045999999999999</v>
      </c>
      <c r="N30">
        <v>1.0026999999999999</v>
      </c>
      <c r="R30">
        <f>AVERAGE(M30:Q30)</f>
        <v>1.0036499999999999</v>
      </c>
      <c r="S30">
        <f>_xlfn.STDEV.S(M30:Q30)</f>
        <v>1.3435028842544493E-3</v>
      </c>
    </row>
    <row r="31" spans="1:19" x14ac:dyDescent="0.25">
      <c r="D31">
        <v>0.2</v>
      </c>
      <c r="E31">
        <v>1.0063</v>
      </c>
      <c r="F31">
        <v>1.1476</v>
      </c>
      <c r="J31">
        <f>AVERAGE(E31:I31)</f>
        <v>1.0769500000000001</v>
      </c>
      <c r="L31">
        <f>_xlfn.STDEV.S(E31:I31)</f>
        <v>9.9914188181659147E-2</v>
      </c>
      <c r="M31">
        <v>1.0035000000000001</v>
      </c>
      <c r="N31">
        <v>1.0018</v>
      </c>
      <c r="R31">
        <f>AVERAGE(M31:Q31)</f>
        <v>1.00265</v>
      </c>
      <c r="S31">
        <f>_xlfn.STDEV.S(M31:Q31)</f>
        <v>1.2020815280171554E-3</v>
      </c>
    </row>
    <row r="32" spans="1:19" x14ac:dyDescent="0.25">
      <c r="D32">
        <v>0.3</v>
      </c>
      <c r="E32">
        <v>1.0569999999999999</v>
      </c>
      <c r="F32">
        <v>1.0101</v>
      </c>
      <c r="J32">
        <f>AVERAGE(E32:I32)</f>
        <v>1.03355</v>
      </c>
      <c r="L32">
        <f>_xlfn.STDEV.S(E32:I32)</f>
        <v>3.3163308037649039E-2</v>
      </c>
      <c r="M32">
        <v>1.0067999999999999</v>
      </c>
      <c r="N32">
        <v>1.0058</v>
      </c>
      <c r="R32">
        <f>AVERAGE(M32:Q32)</f>
        <v>1.0063</v>
      </c>
      <c r="S32">
        <f>_xlfn.STDEV.S(M32:Q32)</f>
        <v>7.0710678118646967E-4</v>
      </c>
    </row>
    <row r="33" spans="3:19" x14ac:dyDescent="0.25">
      <c r="D33">
        <v>0.4</v>
      </c>
      <c r="J33" t="e">
        <f t="shared" ref="J33:J44" si="5">AVERAGE(E33:I33)</f>
        <v>#DIV/0!</v>
      </c>
      <c r="L33" t="e">
        <f t="shared" ref="L33:L44" si="6">_xlfn.STDEV.S(E33:I33)</f>
        <v>#DIV/0!</v>
      </c>
      <c r="R33" t="e">
        <f t="shared" ref="R25:R44" si="7">AVERAGE(M33:Q33)</f>
        <v>#DIV/0!</v>
      </c>
      <c r="S33" t="e">
        <f t="shared" ref="S25:S44" si="8">_xlfn.STDEV.S(M33:Q33)</f>
        <v>#DIV/0!</v>
      </c>
    </row>
    <row r="34" spans="3:19" x14ac:dyDescent="0.25">
      <c r="C34" s="1"/>
      <c r="D34">
        <v>0.5</v>
      </c>
      <c r="J34" t="e">
        <f t="shared" si="5"/>
        <v>#DIV/0!</v>
      </c>
      <c r="L34" t="e">
        <f t="shared" si="6"/>
        <v>#DIV/0!</v>
      </c>
      <c r="R34" t="e">
        <f t="shared" si="7"/>
        <v>#DIV/0!</v>
      </c>
      <c r="S34" t="e">
        <f t="shared" si="8"/>
        <v>#DIV/0!</v>
      </c>
    </row>
    <row r="35" spans="3:19" x14ac:dyDescent="0.25">
      <c r="D35">
        <v>0.55000000000000004</v>
      </c>
      <c r="J35" t="e">
        <f t="shared" si="5"/>
        <v>#DIV/0!</v>
      </c>
      <c r="L35" t="e">
        <f t="shared" si="6"/>
        <v>#DIV/0!</v>
      </c>
      <c r="R35" t="e">
        <f t="shared" si="7"/>
        <v>#DIV/0!</v>
      </c>
      <c r="S35" t="e">
        <f t="shared" si="8"/>
        <v>#DIV/0!</v>
      </c>
    </row>
    <row r="36" spans="3:19" x14ac:dyDescent="0.25">
      <c r="D36">
        <v>0.6</v>
      </c>
      <c r="J36" t="e">
        <f t="shared" si="5"/>
        <v>#DIV/0!</v>
      </c>
      <c r="L36" t="e">
        <f t="shared" si="6"/>
        <v>#DIV/0!</v>
      </c>
      <c r="R36" t="e">
        <f t="shared" si="7"/>
        <v>#DIV/0!</v>
      </c>
      <c r="S36" t="e">
        <f t="shared" si="8"/>
        <v>#DIV/0!</v>
      </c>
    </row>
    <row r="37" spans="3:19" x14ac:dyDescent="0.25">
      <c r="D37">
        <v>0.65</v>
      </c>
      <c r="J37" t="e">
        <f t="shared" si="5"/>
        <v>#DIV/0!</v>
      </c>
      <c r="L37" t="e">
        <f t="shared" si="6"/>
        <v>#DIV/0!</v>
      </c>
      <c r="R37" t="e">
        <f t="shared" si="7"/>
        <v>#DIV/0!</v>
      </c>
      <c r="S37" t="e">
        <f t="shared" si="8"/>
        <v>#DIV/0!</v>
      </c>
    </row>
    <row r="38" spans="3:19" x14ac:dyDescent="0.25">
      <c r="D38">
        <v>0.7</v>
      </c>
      <c r="J38" t="e">
        <f t="shared" si="5"/>
        <v>#DIV/0!</v>
      </c>
      <c r="L38" t="e">
        <f t="shared" si="6"/>
        <v>#DIV/0!</v>
      </c>
      <c r="R38" t="e">
        <f t="shared" si="7"/>
        <v>#DIV/0!</v>
      </c>
      <c r="S38" t="e">
        <f t="shared" si="8"/>
        <v>#DIV/0!</v>
      </c>
    </row>
    <row r="39" spans="3:19" x14ac:dyDescent="0.25">
      <c r="D39">
        <v>0.75</v>
      </c>
      <c r="J39" t="e">
        <f t="shared" si="5"/>
        <v>#DIV/0!</v>
      </c>
      <c r="L39" t="e">
        <f t="shared" si="6"/>
        <v>#DIV/0!</v>
      </c>
      <c r="R39" t="e">
        <f t="shared" si="7"/>
        <v>#DIV/0!</v>
      </c>
      <c r="S39" t="e">
        <f t="shared" si="8"/>
        <v>#DIV/0!</v>
      </c>
    </row>
    <row r="40" spans="3:19" x14ac:dyDescent="0.25">
      <c r="D40">
        <v>0.8</v>
      </c>
      <c r="J40" t="e">
        <f t="shared" si="5"/>
        <v>#DIV/0!</v>
      </c>
      <c r="L40" t="e">
        <f t="shared" si="6"/>
        <v>#DIV/0!</v>
      </c>
      <c r="R40" t="e">
        <f t="shared" si="7"/>
        <v>#DIV/0!</v>
      </c>
      <c r="S40" t="e">
        <f t="shared" si="8"/>
        <v>#DIV/0!</v>
      </c>
    </row>
    <row r="41" spans="3:19" x14ac:dyDescent="0.25">
      <c r="D41">
        <v>0.85</v>
      </c>
      <c r="J41" t="e">
        <f t="shared" si="5"/>
        <v>#DIV/0!</v>
      </c>
      <c r="L41" t="e">
        <f t="shared" si="6"/>
        <v>#DIV/0!</v>
      </c>
      <c r="R41" t="e">
        <f t="shared" si="7"/>
        <v>#DIV/0!</v>
      </c>
      <c r="S41" t="e">
        <f t="shared" si="8"/>
        <v>#DIV/0!</v>
      </c>
    </row>
    <row r="42" spans="3:19" x14ac:dyDescent="0.25">
      <c r="D42">
        <v>0.9</v>
      </c>
      <c r="J42" t="e">
        <f t="shared" si="5"/>
        <v>#DIV/0!</v>
      </c>
      <c r="L42" t="e">
        <f t="shared" si="6"/>
        <v>#DIV/0!</v>
      </c>
      <c r="R42" t="e">
        <f t="shared" si="7"/>
        <v>#DIV/0!</v>
      </c>
      <c r="S42" t="e">
        <f t="shared" si="8"/>
        <v>#DIV/0!</v>
      </c>
    </row>
    <row r="43" spans="3:19" x14ac:dyDescent="0.25">
      <c r="D43">
        <v>0.95</v>
      </c>
      <c r="J43" t="e">
        <f t="shared" si="5"/>
        <v>#DIV/0!</v>
      </c>
      <c r="L43" t="e">
        <f t="shared" si="6"/>
        <v>#DIV/0!</v>
      </c>
      <c r="R43" t="e">
        <f t="shared" si="7"/>
        <v>#DIV/0!</v>
      </c>
      <c r="S43" t="e">
        <f t="shared" si="8"/>
        <v>#DIV/0!</v>
      </c>
    </row>
    <row r="44" spans="3:19" x14ac:dyDescent="0.25">
      <c r="D44">
        <v>1</v>
      </c>
      <c r="J44" t="e">
        <f t="shared" si="5"/>
        <v>#DIV/0!</v>
      </c>
      <c r="L44" t="e">
        <f t="shared" si="6"/>
        <v>#DIV/0!</v>
      </c>
      <c r="R44" t="e">
        <f t="shared" si="7"/>
        <v>#DIV/0!</v>
      </c>
      <c r="S44" t="e">
        <f t="shared" si="8"/>
        <v>#DIV/0!</v>
      </c>
    </row>
    <row r="46" spans="3:19" x14ac:dyDescent="0.25">
      <c r="E46" t="s">
        <v>58</v>
      </c>
      <c r="F46" t="s">
        <v>54</v>
      </c>
      <c r="G46" t="s">
        <v>55</v>
      </c>
      <c r="H46" t="s">
        <v>56</v>
      </c>
      <c r="I46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55" zoomScaleNormal="55" workbookViewId="0">
      <selection activeCell="J48" sqref="J48"/>
    </sheetView>
  </sheetViews>
  <sheetFormatPr defaultRowHeight="15" x14ac:dyDescent="0.25"/>
  <cols>
    <col min="1" max="1" width="20" bestFit="1" customWidth="1"/>
    <col min="3" max="3" width="14" bestFit="1" customWidth="1"/>
    <col min="4" max="4" width="11" bestFit="1" customWidth="1"/>
    <col min="10" max="10" width="12.42578125" bestFit="1" customWidth="1"/>
  </cols>
  <sheetData>
    <row r="1" spans="1:19" x14ac:dyDescent="0.25">
      <c r="A1" t="s">
        <v>30</v>
      </c>
      <c r="B1" s="9">
        <v>3000</v>
      </c>
      <c r="C1" s="3"/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15</v>
      </c>
      <c r="M1" t="s">
        <v>21</v>
      </c>
      <c r="N1" t="s">
        <v>20</v>
      </c>
      <c r="O1" t="s">
        <v>19</v>
      </c>
      <c r="P1" t="s">
        <v>18</v>
      </c>
      <c r="Q1" t="s">
        <v>17</v>
      </c>
      <c r="R1" t="s">
        <v>16</v>
      </c>
      <c r="S1" t="s">
        <v>15</v>
      </c>
    </row>
    <row r="2" spans="1:19" ht="15" customHeight="1" x14ac:dyDescent="0.25">
      <c r="A2" t="s">
        <v>14</v>
      </c>
      <c r="B2" s="3">
        <v>0</v>
      </c>
      <c r="C2" s="3"/>
      <c r="D2">
        <v>1E-3</v>
      </c>
      <c r="J2" t="e">
        <f>AVERAGE(E2:I2)</f>
        <v>#DIV/0!</v>
      </c>
      <c r="K2" t="e">
        <f t="shared" ref="K2:K21" si="0">J2/$J$2</f>
        <v>#DIV/0!</v>
      </c>
      <c r="L2" t="e">
        <f>_xlfn.STDEV.S(E2:I2)</f>
        <v>#DIV/0!</v>
      </c>
      <c r="R2" t="e">
        <f>AVERAGE(M2:Q2)</f>
        <v>#DIV/0!</v>
      </c>
      <c r="S2" t="e">
        <f>_xlfn.STDEV.S(M2:Q2)</f>
        <v>#DIV/0!</v>
      </c>
    </row>
    <row r="3" spans="1:19" x14ac:dyDescent="0.25">
      <c r="A3" t="s">
        <v>13</v>
      </c>
      <c r="B3" s="4">
        <v>10000</v>
      </c>
      <c r="D3" s="2">
        <v>3.0000000000000001E-3</v>
      </c>
      <c r="F3" s="2"/>
      <c r="G3" s="2"/>
      <c r="H3" s="2"/>
      <c r="I3" s="2"/>
      <c r="J3" t="e">
        <f>AVERAGE(E3:I3)</f>
        <v>#DIV/0!</v>
      </c>
      <c r="K3" t="e">
        <f t="shared" si="0"/>
        <v>#DIV/0!</v>
      </c>
      <c r="L3" t="e">
        <f>_xlfn.STDEV.S(E3:I3)</f>
        <v>#DIV/0!</v>
      </c>
      <c r="R3" t="e">
        <f>AVERAGE(M3:Q3)</f>
        <v>#DIV/0!</v>
      </c>
      <c r="S3" t="e">
        <f>_xlfn.STDEV.S(M3:Q3)</f>
        <v>#DIV/0!</v>
      </c>
    </row>
    <row r="4" spans="1:19" x14ac:dyDescent="0.25">
      <c r="A4" t="s">
        <v>12</v>
      </c>
      <c r="B4" s="4">
        <v>1E-3</v>
      </c>
      <c r="D4" s="2">
        <v>0.01</v>
      </c>
      <c r="J4" t="e">
        <f>AVERAGE(E4:I4)</f>
        <v>#DIV/0!</v>
      </c>
      <c r="K4" t="e">
        <f t="shared" si="0"/>
        <v>#DIV/0!</v>
      </c>
      <c r="L4" t="e">
        <f>_xlfn.STDEV.S(E4:I4)</f>
        <v>#DIV/0!</v>
      </c>
      <c r="R4" t="e">
        <f>AVERAGE(M4:Q4)</f>
        <v>#DIV/0!</v>
      </c>
      <c r="S4" t="e">
        <f>_xlfn.STDEV.S(M4:Q4)</f>
        <v>#DIV/0!</v>
      </c>
    </row>
    <row r="5" spans="1:19" x14ac:dyDescent="0.25">
      <c r="A5" t="s">
        <v>11</v>
      </c>
      <c r="B5" s="7">
        <v>10</v>
      </c>
      <c r="D5" s="2">
        <v>0.03</v>
      </c>
      <c r="J5" t="e">
        <f>AVERAGE(E5:I5)</f>
        <v>#DIV/0!</v>
      </c>
      <c r="K5" t="e">
        <f t="shared" si="0"/>
        <v>#DIV/0!</v>
      </c>
      <c r="L5" t="e">
        <f>_xlfn.STDEV.S(E5:I5)</f>
        <v>#DIV/0!</v>
      </c>
      <c r="R5" t="e">
        <f>AVERAGE(M5:Q5)</f>
        <v>#DIV/0!</v>
      </c>
      <c r="S5" t="e">
        <f>_xlfn.STDEV.S(M5:Q5)</f>
        <v>#DIV/0!</v>
      </c>
    </row>
    <row r="6" spans="1:19" x14ac:dyDescent="0.25">
      <c r="A6" t="s">
        <v>10</v>
      </c>
      <c r="B6" s="3" t="s">
        <v>38</v>
      </c>
      <c r="D6">
        <v>7.0000000000000007E-2</v>
      </c>
      <c r="J6" t="e">
        <f>AVERAGE(E6:I6)</f>
        <v>#DIV/0!</v>
      </c>
      <c r="K6" t="e">
        <f t="shared" si="0"/>
        <v>#DIV/0!</v>
      </c>
      <c r="L6" t="e">
        <f>_xlfn.STDEV.S(E6:I6)</f>
        <v>#DIV/0!</v>
      </c>
      <c r="R6" t="e">
        <f>AVERAGE(M6:Q6)</f>
        <v>#DIV/0!</v>
      </c>
      <c r="S6" t="e">
        <f>_xlfn.STDEV.S(M6:Q6)</f>
        <v>#DIV/0!</v>
      </c>
    </row>
    <row r="7" spans="1:19" x14ac:dyDescent="0.25">
      <c r="A7" t="s">
        <v>9</v>
      </c>
      <c r="B7">
        <v>4.5</v>
      </c>
      <c r="D7">
        <v>0.1</v>
      </c>
      <c r="J7" t="e">
        <f>AVERAGE(E7:I7)</f>
        <v>#DIV/0!</v>
      </c>
      <c r="K7" t="e">
        <f t="shared" si="0"/>
        <v>#DIV/0!</v>
      </c>
      <c r="L7" t="e">
        <f>_xlfn.STDEV.S(E7:I7)</f>
        <v>#DIV/0!</v>
      </c>
      <c r="R7" t="e">
        <f>AVERAGE(M7:Q7)</f>
        <v>#DIV/0!</v>
      </c>
      <c r="S7" t="e">
        <f>_xlfn.STDEV.S(M7:Q7)</f>
        <v>#DIV/0!</v>
      </c>
    </row>
    <row r="8" spans="1:19" x14ac:dyDescent="0.25">
      <c r="A8" t="s">
        <v>8</v>
      </c>
      <c r="B8">
        <v>25</v>
      </c>
      <c r="D8">
        <v>0.2</v>
      </c>
      <c r="J8" t="e">
        <f>AVERAGE(E8:I8)</f>
        <v>#DIV/0!</v>
      </c>
      <c r="K8" t="e">
        <f t="shared" si="0"/>
        <v>#DIV/0!</v>
      </c>
      <c r="L8" t="e">
        <f>_xlfn.STDEV.S(E8:I8)</f>
        <v>#DIV/0!</v>
      </c>
      <c r="R8" t="e">
        <f>AVERAGE(M8:Q8)</f>
        <v>#DIV/0!</v>
      </c>
      <c r="S8" t="e">
        <f>_xlfn.STDEV.S(M8:Q8)</f>
        <v>#DIV/0!</v>
      </c>
    </row>
    <row r="9" spans="1:19" x14ac:dyDescent="0.25">
      <c r="A9" t="s">
        <v>7</v>
      </c>
      <c r="B9">
        <v>196.3</v>
      </c>
      <c r="D9">
        <v>0.3</v>
      </c>
      <c r="J9" t="e">
        <f t="shared" ref="J9:J28" si="1">AVERAGE(E9:I9)</f>
        <v>#DIV/0!</v>
      </c>
      <c r="K9" t="e">
        <f t="shared" si="0"/>
        <v>#DIV/0!</v>
      </c>
      <c r="L9" t="e">
        <f t="shared" ref="L9:L28" si="2">_xlfn.STDEV.S(E9:I9)</f>
        <v>#DIV/0!</v>
      </c>
      <c r="R9" t="e">
        <f t="shared" ref="R9:R28" si="3">AVERAGE(M9:Q9)</f>
        <v>#DIV/0!</v>
      </c>
      <c r="S9" t="e">
        <f t="shared" ref="S9:S28" si="4">_xlfn.STDEV.S(M9:Q9)</f>
        <v>#DIV/0!</v>
      </c>
    </row>
    <row r="10" spans="1:19" ht="15" customHeight="1" x14ac:dyDescent="0.25">
      <c r="A10" t="s">
        <v>6</v>
      </c>
      <c r="B10">
        <v>3</v>
      </c>
      <c r="D10">
        <v>0.4</v>
      </c>
      <c r="J10" t="e">
        <f t="shared" si="1"/>
        <v>#DIV/0!</v>
      </c>
      <c r="K10" t="e">
        <f t="shared" si="0"/>
        <v>#DIV/0!</v>
      </c>
      <c r="L10" t="e">
        <f t="shared" si="2"/>
        <v>#DIV/0!</v>
      </c>
      <c r="R10" t="e">
        <f t="shared" si="3"/>
        <v>#DIV/0!</v>
      </c>
      <c r="S10" t="e">
        <f t="shared" si="4"/>
        <v>#DIV/0!</v>
      </c>
    </row>
    <row r="11" spans="1:19" x14ac:dyDescent="0.25">
      <c r="A11" t="s">
        <v>5</v>
      </c>
      <c r="B11">
        <v>5</v>
      </c>
      <c r="D11">
        <v>0.5</v>
      </c>
      <c r="J11" t="e">
        <f t="shared" si="1"/>
        <v>#DIV/0!</v>
      </c>
      <c r="K11" t="e">
        <f t="shared" si="0"/>
        <v>#DIV/0!</v>
      </c>
      <c r="L11" t="e">
        <f t="shared" si="2"/>
        <v>#DIV/0!</v>
      </c>
      <c r="R11" t="e">
        <f t="shared" si="3"/>
        <v>#DIV/0!</v>
      </c>
      <c r="S11" t="e">
        <f t="shared" si="4"/>
        <v>#DIV/0!</v>
      </c>
    </row>
    <row r="12" spans="1:19" x14ac:dyDescent="0.25">
      <c r="A12" t="s">
        <v>4</v>
      </c>
      <c r="B12">
        <v>3</v>
      </c>
      <c r="D12">
        <v>0.55000000000000004</v>
      </c>
      <c r="J12" t="e">
        <f t="shared" si="1"/>
        <v>#DIV/0!</v>
      </c>
      <c r="K12" t="e">
        <f t="shared" si="0"/>
        <v>#DIV/0!</v>
      </c>
      <c r="L12" t="e">
        <f t="shared" si="2"/>
        <v>#DIV/0!</v>
      </c>
      <c r="R12" t="e">
        <f t="shared" si="3"/>
        <v>#DIV/0!</v>
      </c>
      <c r="S12" t="e">
        <f t="shared" si="4"/>
        <v>#DIV/0!</v>
      </c>
    </row>
    <row r="13" spans="1:19" x14ac:dyDescent="0.25">
      <c r="A13" t="s">
        <v>3</v>
      </c>
      <c r="B13">
        <v>2.4500000000000002</v>
      </c>
      <c r="D13">
        <v>0.6</v>
      </c>
      <c r="J13" t="e">
        <f t="shared" si="1"/>
        <v>#DIV/0!</v>
      </c>
      <c r="K13" t="e">
        <f t="shared" si="0"/>
        <v>#DIV/0!</v>
      </c>
      <c r="L13" t="e">
        <f t="shared" si="2"/>
        <v>#DIV/0!</v>
      </c>
      <c r="R13" t="e">
        <f t="shared" si="3"/>
        <v>#DIV/0!</v>
      </c>
      <c r="S13" t="e">
        <f t="shared" si="4"/>
        <v>#DIV/0!</v>
      </c>
    </row>
    <row r="14" spans="1:19" x14ac:dyDescent="0.25">
      <c r="A14" t="s">
        <v>2</v>
      </c>
      <c r="B14">
        <v>110</v>
      </c>
      <c r="D14">
        <v>0.65</v>
      </c>
      <c r="J14" t="e">
        <f t="shared" si="1"/>
        <v>#DIV/0!</v>
      </c>
      <c r="K14" t="e">
        <f t="shared" si="0"/>
        <v>#DIV/0!</v>
      </c>
      <c r="L14" t="e">
        <f t="shared" si="2"/>
        <v>#DIV/0!</v>
      </c>
      <c r="R14" t="e">
        <f t="shared" si="3"/>
        <v>#DIV/0!</v>
      </c>
      <c r="S14" t="e">
        <f t="shared" si="4"/>
        <v>#DIV/0!</v>
      </c>
    </row>
    <row r="15" spans="1:19" x14ac:dyDescent="0.25">
      <c r="A15" t="s">
        <v>1</v>
      </c>
      <c r="B15">
        <v>4.45</v>
      </c>
      <c r="D15">
        <v>0.7</v>
      </c>
      <c r="J15" t="e">
        <f t="shared" si="1"/>
        <v>#DIV/0!</v>
      </c>
      <c r="K15" t="e">
        <f t="shared" si="0"/>
        <v>#DIV/0!</v>
      </c>
      <c r="L15" t="e">
        <f t="shared" si="2"/>
        <v>#DIV/0!</v>
      </c>
      <c r="R15" t="e">
        <f t="shared" si="3"/>
        <v>#DIV/0!</v>
      </c>
      <c r="S15" t="e">
        <f t="shared" si="4"/>
        <v>#DIV/0!</v>
      </c>
    </row>
    <row r="16" spans="1:19" x14ac:dyDescent="0.25">
      <c r="D16">
        <v>0.75</v>
      </c>
      <c r="J16" t="e">
        <f t="shared" si="1"/>
        <v>#DIV/0!</v>
      </c>
      <c r="K16" t="e">
        <f t="shared" si="0"/>
        <v>#DIV/0!</v>
      </c>
      <c r="L16" t="e">
        <f t="shared" si="2"/>
        <v>#DIV/0!</v>
      </c>
      <c r="R16" t="e">
        <f t="shared" si="3"/>
        <v>#DIV/0!</v>
      </c>
      <c r="S16" t="e">
        <f t="shared" si="4"/>
        <v>#DIV/0!</v>
      </c>
    </row>
    <row r="17" spans="1:19" x14ac:dyDescent="0.25">
      <c r="A17" t="s">
        <v>0</v>
      </c>
      <c r="B17">
        <f>B1/B5^3</f>
        <v>3</v>
      </c>
      <c r="D17">
        <v>0.8</v>
      </c>
      <c r="J17" t="e">
        <f t="shared" si="1"/>
        <v>#DIV/0!</v>
      </c>
      <c r="K17" t="e">
        <f t="shared" si="0"/>
        <v>#DIV/0!</v>
      </c>
      <c r="L17" t="e">
        <f t="shared" si="2"/>
        <v>#DIV/0!</v>
      </c>
      <c r="R17" t="e">
        <f t="shared" si="3"/>
        <v>#DIV/0!</v>
      </c>
      <c r="S17" t="e">
        <f t="shared" si="4"/>
        <v>#DIV/0!</v>
      </c>
    </row>
    <row r="18" spans="1:19" x14ac:dyDescent="0.25">
      <c r="D18">
        <v>0.85</v>
      </c>
      <c r="J18" t="e">
        <f t="shared" si="1"/>
        <v>#DIV/0!</v>
      </c>
      <c r="K18" t="e">
        <f t="shared" si="0"/>
        <v>#DIV/0!</v>
      </c>
      <c r="L18" t="e">
        <f t="shared" si="2"/>
        <v>#DIV/0!</v>
      </c>
      <c r="R18" t="e">
        <f t="shared" si="3"/>
        <v>#DIV/0!</v>
      </c>
      <c r="S18" t="e">
        <f t="shared" si="4"/>
        <v>#DIV/0!</v>
      </c>
    </row>
    <row r="19" spans="1:19" x14ac:dyDescent="0.25">
      <c r="D19">
        <v>0.9</v>
      </c>
      <c r="J19" t="e">
        <f t="shared" si="1"/>
        <v>#DIV/0!</v>
      </c>
      <c r="K19" t="e">
        <f t="shared" si="0"/>
        <v>#DIV/0!</v>
      </c>
      <c r="L19" t="e">
        <f t="shared" si="2"/>
        <v>#DIV/0!</v>
      </c>
      <c r="R19" t="e">
        <f t="shared" si="3"/>
        <v>#DIV/0!</v>
      </c>
      <c r="S19" t="e">
        <f t="shared" si="4"/>
        <v>#DIV/0!</v>
      </c>
    </row>
    <row r="20" spans="1:19" x14ac:dyDescent="0.25">
      <c r="D20">
        <v>0.95</v>
      </c>
      <c r="J20" t="e">
        <f t="shared" si="1"/>
        <v>#DIV/0!</v>
      </c>
      <c r="K20" t="e">
        <f t="shared" si="0"/>
        <v>#DIV/0!</v>
      </c>
      <c r="L20" t="e">
        <f t="shared" si="2"/>
        <v>#DIV/0!</v>
      </c>
      <c r="R20" t="e">
        <f t="shared" si="3"/>
        <v>#DIV/0!</v>
      </c>
      <c r="S20" t="e">
        <f t="shared" si="4"/>
        <v>#DIV/0!</v>
      </c>
    </row>
    <row r="21" spans="1:19" x14ac:dyDescent="0.25">
      <c r="D21">
        <v>1</v>
      </c>
      <c r="J21" t="e">
        <f t="shared" si="1"/>
        <v>#DIV/0!</v>
      </c>
      <c r="K21" t="e">
        <f t="shared" si="0"/>
        <v>#DIV/0!</v>
      </c>
      <c r="L21" t="e">
        <f t="shared" si="2"/>
        <v>#DIV/0!</v>
      </c>
      <c r="R21" t="e">
        <f t="shared" si="3"/>
        <v>#DIV/0!</v>
      </c>
      <c r="S21" t="e">
        <f t="shared" si="4"/>
        <v>#DIV/0!</v>
      </c>
    </row>
    <row r="24" spans="1:19" x14ac:dyDescent="0.25">
      <c r="D24" t="s">
        <v>29</v>
      </c>
      <c r="E24" t="s">
        <v>42</v>
      </c>
      <c r="F24" t="s">
        <v>43</v>
      </c>
      <c r="G24" t="s">
        <v>44</v>
      </c>
      <c r="H24" t="s">
        <v>45</v>
      </c>
      <c r="I24" t="s">
        <v>46</v>
      </c>
      <c r="J24" t="s">
        <v>52</v>
      </c>
      <c r="L24" t="s">
        <v>15</v>
      </c>
      <c r="M24" t="s">
        <v>47</v>
      </c>
      <c r="N24" t="s">
        <v>48</v>
      </c>
      <c r="O24" t="s">
        <v>49</v>
      </c>
      <c r="P24" t="s">
        <v>50</v>
      </c>
      <c r="Q24" t="s">
        <v>51</v>
      </c>
      <c r="R24" t="s">
        <v>53</v>
      </c>
      <c r="S24" t="s">
        <v>15</v>
      </c>
    </row>
    <row r="25" spans="1:19" x14ac:dyDescent="0.25">
      <c r="D25">
        <v>1E-3</v>
      </c>
      <c r="J25" t="e">
        <f>AVERAGE(E25:I25)</f>
        <v>#DIV/0!</v>
      </c>
      <c r="L25" t="e">
        <f>_xlfn.STDEV.S(E25:I25)</f>
        <v>#DIV/0!</v>
      </c>
      <c r="R25" t="e">
        <f>AVERAGE(M25:Q25)</f>
        <v>#DIV/0!</v>
      </c>
      <c r="S25" t="e">
        <f>_xlfn.STDEV.S(M25:Q25)</f>
        <v>#DIV/0!</v>
      </c>
    </row>
    <row r="26" spans="1:19" x14ac:dyDescent="0.25">
      <c r="D26" s="2">
        <v>3.0000000000000001E-3</v>
      </c>
      <c r="F26" s="2"/>
      <c r="G26" s="2"/>
      <c r="H26" s="2"/>
      <c r="I26" s="2"/>
      <c r="J26" t="e">
        <f>AVERAGE(E26:I26)</f>
        <v>#DIV/0!</v>
      </c>
      <c r="L26" t="e">
        <f>_xlfn.STDEV.S(E26:I26)</f>
        <v>#DIV/0!</v>
      </c>
      <c r="R26" t="e">
        <f>AVERAGE(M26:Q26)</f>
        <v>#DIV/0!</v>
      </c>
      <c r="S26" t="e">
        <f>_xlfn.STDEV.S(M26:Q26)</f>
        <v>#DIV/0!</v>
      </c>
    </row>
    <row r="27" spans="1:19" x14ac:dyDescent="0.25">
      <c r="D27" s="2">
        <v>0.01</v>
      </c>
      <c r="J27" t="e">
        <f>AVERAGE(E27:I27)</f>
        <v>#DIV/0!</v>
      </c>
      <c r="L27" t="e">
        <f>_xlfn.STDEV.S(E27:I27)</f>
        <v>#DIV/0!</v>
      </c>
      <c r="R27" t="e">
        <f>AVERAGE(M27:Q27)</f>
        <v>#DIV/0!</v>
      </c>
      <c r="S27" t="e">
        <f>_xlfn.STDEV.S(M27:Q27)</f>
        <v>#DIV/0!</v>
      </c>
    </row>
    <row r="28" spans="1:19" x14ac:dyDescent="0.25">
      <c r="D28" s="2">
        <v>0.03</v>
      </c>
      <c r="J28" t="e">
        <f>AVERAGE(E28:I28)</f>
        <v>#DIV/0!</v>
      </c>
      <c r="L28" t="e">
        <f>_xlfn.STDEV.S(E28:I28)</f>
        <v>#DIV/0!</v>
      </c>
      <c r="R28" t="e">
        <f>AVERAGE(M28:Q28)</f>
        <v>#DIV/0!</v>
      </c>
      <c r="S28" t="e">
        <f>_xlfn.STDEV.S(M28:Q28)</f>
        <v>#DIV/0!</v>
      </c>
    </row>
    <row r="29" spans="1:19" x14ac:dyDescent="0.25">
      <c r="D29">
        <v>7.0000000000000007E-2</v>
      </c>
      <c r="J29" t="e">
        <f>AVERAGE(E29:I29)</f>
        <v>#DIV/0!</v>
      </c>
      <c r="L29" t="e">
        <f>_xlfn.STDEV.S(E29:I29)</f>
        <v>#DIV/0!</v>
      </c>
      <c r="R29" t="e">
        <f>AVERAGE(M29:Q29)</f>
        <v>#DIV/0!</v>
      </c>
      <c r="S29" t="e">
        <f>_xlfn.STDEV.S(M29:Q29)</f>
        <v>#DIV/0!</v>
      </c>
    </row>
    <row r="30" spans="1:19" x14ac:dyDescent="0.25">
      <c r="D30">
        <v>0.1</v>
      </c>
      <c r="J30" t="e">
        <f>AVERAGE(E30:I30)</f>
        <v>#DIV/0!</v>
      </c>
      <c r="L30" t="e">
        <f>_xlfn.STDEV.S(E30:I30)</f>
        <v>#DIV/0!</v>
      </c>
      <c r="R30" t="e">
        <f>AVERAGE(M30:Q30)</f>
        <v>#DIV/0!</v>
      </c>
      <c r="S30" t="e">
        <f>_xlfn.STDEV.S(M30:Q30)</f>
        <v>#DIV/0!</v>
      </c>
    </row>
    <row r="31" spans="1:19" x14ac:dyDescent="0.25">
      <c r="D31">
        <v>0.2</v>
      </c>
      <c r="J31" t="e">
        <f>AVERAGE(E31:I31)</f>
        <v>#DIV/0!</v>
      </c>
      <c r="L31" t="e">
        <f>_xlfn.STDEV.S(E31:I31)</f>
        <v>#DIV/0!</v>
      </c>
      <c r="R31" t="e">
        <f>AVERAGE(M31:Q31)</f>
        <v>#DIV/0!</v>
      </c>
      <c r="S31" t="e">
        <f>_xlfn.STDEV.S(M31:Q31)</f>
        <v>#DIV/0!</v>
      </c>
    </row>
    <row r="32" spans="1:19" x14ac:dyDescent="0.25">
      <c r="D32">
        <v>0.3</v>
      </c>
      <c r="J32" t="e">
        <f t="shared" ref="J32:J51" si="5">AVERAGE(E32:I32)</f>
        <v>#DIV/0!</v>
      </c>
      <c r="L32" t="e">
        <f t="shared" ref="L32:L51" si="6">_xlfn.STDEV.S(E32:I32)</f>
        <v>#DIV/0!</v>
      </c>
      <c r="R32" t="e">
        <f t="shared" ref="R32:R51" si="7">AVERAGE(M32:Q32)</f>
        <v>#DIV/0!</v>
      </c>
      <c r="S32" t="e">
        <f t="shared" ref="S32:S51" si="8">_xlfn.STDEV.S(M32:Q32)</f>
        <v>#DIV/0!</v>
      </c>
    </row>
    <row r="33" spans="3:19" x14ac:dyDescent="0.25">
      <c r="D33">
        <v>0.4</v>
      </c>
      <c r="J33" t="e">
        <f t="shared" si="5"/>
        <v>#DIV/0!</v>
      </c>
      <c r="L33" t="e">
        <f t="shared" si="6"/>
        <v>#DIV/0!</v>
      </c>
      <c r="R33" t="e">
        <f t="shared" si="7"/>
        <v>#DIV/0!</v>
      </c>
      <c r="S33" t="e">
        <f t="shared" si="8"/>
        <v>#DIV/0!</v>
      </c>
    </row>
    <row r="34" spans="3:19" x14ac:dyDescent="0.25">
      <c r="C34" s="1"/>
      <c r="D34">
        <v>0.5</v>
      </c>
      <c r="J34" t="e">
        <f t="shared" si="5"/>
        <v>#DIV/0!</v>
      </c>
      <c r="L34" t="e">
        <f t="shared" si="6"/>
        <v>#DIV/0!</v>
      </c>
      <c r="R34" t="e">
        <f t="shared" si="7"/>
        <v>#DIV/0!</v>
      </c>
      <c r="S34" t="e">
        <f t="shared" si="8"/>
        <v>#DIV/0!</v>
      </c>
    </row>
    <row r="35" spans="3:19" x14ac:dyDescent="0.25">
      <c r="D35">
        <v>0.55000000000000004</v>
      </c>
      <c r="J35" t="e">
        <f t="shared" si="5"/>
        <v>#DIV/0!</v>
      </c>
      <c r="L35" t="e">
        <f t="shared" si="6"/>
        <v>#DIV/0!</v>
      </c>
      <c r="R35" t="e">
        <f t="shared" si="7"/>
        <v>#DIV/0!</v>
      </c>
      <c r="S35" t="e">
        <f t="shared" si="8"/>
        <v>#DIV/0!</v>
      </c>
    </row>
    <row r="36" spans="3:19" x14ac:dyDescent="0.25">
      <c r="D36">
        <v>0.6</v>
      </c>
      <c r="J36" t="e">
        <f t="shared" si="5"/>
        <v>#DIV/0!</v>
      </c>
      <c r="L36" t="e">
        <f t="shared" si="6"/>
        <v>#DIV/0!</v>
      </c>
      <c r="R36" t="e">
        <f t="shared" si="7"/>
        <v>#DIV/0!</v>
      </c>
      <c r="S36" t="e">
        <f t="shared" si="8"/>
        <v>#DIV/0!</v>
      </c>
    </row>
    <row r="37" spans="3:19" x14ac:dyDescent="0.25">
      <c r="D37">
        <v>0.65</v>
      </c>
      <c r="J37" t="e">
        <f t="shared" si="5"/>
        <v>#DIV/0!</v>
      </c>
      <c r="L37" t="e">
        <f t="shared" si="6"/>
        <v>#DIV/0!</v>
      </c>
      <c r="R37" t="e">
        <f t="shared" si="7"/>
        <v>#DIV/0!</v>
      </c>
      <c r="S37" t="e">
        <f t="shared" si="8"/>
        <v>#DIV/0!</v>
      </c>
    </row>
    <row r="38" spans="3:19" x14ac:dyDescent="0.25">
      <c r="D38">
        <v>0.7</v>
      </c>
      <c r="J38" t="e">
        <f t="shared" si="5"/>
        <v>#DIV/0!</v>
      </c>
      <c r="L38" t="e">
        <f t="shared" si="6"/>
        <v>#DIV/0!</v>
      </c>
      <c r="R38" t="e">
        <f t="shared" si="7"/>
        <v>#DIV/0!</v>
      </c>
      <c r="S38" t="e">
        <f t="shared" si="8"/>
        <v>#DIV/0!</v>
      </c>
    </row>
    <row r="39" spans="3:19" x14ac:dyDescent="0.25">
      <c r="D39">
        <v>0.75</v>
      </c>
      <c r="J39" t="e">
        <f t="shared" si="5"/>
        <v>#DIV/0!</v>
      </c>
      <c r="L39" t="e">
        <f t="shared" si="6"/>
        <v>#DIV/0!</v>
      </c>
      <c r="R39" t="e">
        <f t="shared" si="7"/>
        <v>#DIV/0!</v>
      </c>
      <c r="S39" t="e">
        <f t="shared" si="8"/>
        <v>#DIV/0!</v>
      </c>
    </row>
    <row r="40" spans="3:19" x14ac:dyDescent="0.25">
      <c r="D40">
        <v>0.8</v>
      </c>
      <c r="J40" t="e">
        <f t="shared" si="5"/>
        <v>#DIV/0!</v>
      </c>
      <c r="L40" t="e">
        <f t="shared" si="6"/>
        <v>#DIV/0!</v>
      </c>
      <c r="R40" t="e">
        <f t="shared" si="7"/>
        <v>#DIV/0!</v>
      </c>
      <c r="S40" t="e">
        <f t="shared" si="8"/>
        <v>#DIV/0!</v>
      </c>
    </row>
    <row r="41" spans="3:19" x14ac:dyDescent="0.25">
      <c r="D41">
        <v>0.85</v>
      </c>
      <c r="J41" t="e">
        <f t="shared" si="5"/>
        <v>#DIV/0!</v>
      </c>
      <c r="L41" t="e">
        <f t="shared" si="6"/>
        <v>#DIV/0!</v>
      </c>
      <c r="R41" t="e">
        <f t="shared" si="7"/>
        <v>#DIV/0!</v>
      </c>
      <c r="S41" t="e">
        <f t="shared" si="8"/>
        <v>#DIV/0!</v>
      </c>
    </row>
    <row r="42" spans="3:19" x14ac:dyDescent="0.25">
      <c r="D42">
        <v>0.9</v>
      </c>
      <c r="J42" t="e">
        <f t="shared" si="5"/>
        <v>#DIV/0!</v>
      </c>
      <c r="L42" t="e">
        <f t="shared" si="6"/>
        <v>#DIV/0!</v>
      </c>
      <c r="R42" t="e">
        <f t="shared" si="7"/>
        <v>#DIV/0!</v>
      </c>
      <c r="S42" t="e">
        <f t="shared" si="8"/>
        <v>#DIV/0!</v>
      </c>
    </row>
    <row r="43" spans="3:19" x14ac:dyDescent="0.25">
      <c r="D43">
        <v>0.95</v>
      </c>
      <c r="J43" t="e">
        <f t="shared" si="5"/>
        <v>#DIV/0!</v>
      </c>
      <c r="L43" t="e">
        <f t="shared" si="6"/>
        <v>#DIV/0!</v>
      </c>
      <c r="R43" t="e">
        <f t="shared" si="7"/>
        <v>#DIV/0!</v>
      </c>
      <c r="S43" t="e">
        <f t="shared" si="8"/>
        <v>#DIV/0!</v>
      </c>
    </row>
    <row r="44" spans="3:19" x14ac:dyDescent="0.25">
      <c r="D44">
        <v>1</v>
      </c>
      <c r="J44" t="e">
        <f t="shared" si="5"/>
        <v>#DIV/0!</v>
      </c>
      <c r="L44" t="e">
        <f t="shared" si="6"/>
        <v>#DIV/0!</v>
      </c>
      <c r="R44" t="e">
        <f t="shared" si="7"/>
        <v>#DIV/0!</v>
      </c>
      <c r="S44" t="e">
        <f t="shared" si="8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55" zoomScaleNormal="55" workbookViewId="0">
      <selection activeCell="F23" sqref="F23:T2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30</v>
      </c>
      <c r="B1">
        <v>3000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</row>
    <row r="2" spans="1:20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1.01485</v>
      </c>
      <c r="G2">
        <v>1.42242</v>
      </c>
      <c r="H2">
        <v>1.09616</v>
      </c>
      <c r="I2">
        <v>1.0623899999999999</v>
      </c>
      <c r="J2">
        <v>0.18329999999999999</v>
      </c>
      <c r="K2">
        <f t="shared" ref="K2:K11" si="1">AVERAGE(F2:J2)</f>
        <v>0.95582400000000001</v>
      </c>
      <c r="L2">
        <f t="shared" ref="L2" si="2">K2/$K$2</f>
        <v>1</v>
      </c>
      <c r="M2">
        <f t="shared" ref="M2:M11" si="3">_xlfn.STDEV.S(F2:J2)</f>
        <v>0.46071675998383227</v>
      </c>
      <c r="N2">
        <v>23.688400000000001</v>
      </c>
      <c r="O2">
        <v>23.698599999999999</v>
      </c>
      <c r="P2">
        <v>23.701899999999998</v>
      </c>
      <c r="Q2">
        <v>23.714400000000001</v>
      </c>
      <c r="R2">
        <v>23.7514</v>
      </c>
      <c r="S2">
        <f t="shared" ref="S2:S11" si="4">AVERAGE(N2:R2)</f>
        <v>23.710940000000001</v>
      </c>
      <c r="T2">
        <f t="shared" ref="T2:T11" si="5">_xlfn.STDEV.S(N2:R2)</f>
        <v>2.4449089962614252E-2</v>
      </c>
    </row>
    <row r="3" spans="1:20" x14ac:dyDescent="0.25">
      <c r="A3" t="s">
        <v>13</v>
      </c>
      <c r="B3">
        <v>1000</v>
      </c>
      <c r="D3" s="2">
        <f t="shared" ref="D3:D21" si="6">4/3*PI()*2.5^3*E3/$B$5^3</f>
        <v>6.5449846949787352E-2</v>
      </c>
      <c r="E3" s="2">
        <v>1</v>
      </c>
      <c r="F3">
        <v>1.11144</v>
      </c>
      <c r="G3">
        <v>1.4373</v>
      </c>
      <c r="H3">
        <v>1.32633</v>
      </c>
      <c r="I3">
        <v>1.6698299999999999</v>
      </c>
      <c r="J3">
        <v>1.19506</v>
      </c>
      <c r="K3">
        <f t="shared" si="1"/>
        <v>1.3479920000000001</v>
      </c>
      <c r="L3">
        <f>K3/$K$2</f>
        <v>1.4102931083546761</v>
      </c>
      <c r="M3">
        <f t="shared" si="3"/>
        <v>0.21872923025969709</v>
      </c>
      <c r="N3">
        <v>25.107299999999999</v>
      </c>
      <c r="O3">
        <v>25.065300000000001</v>
      </c>
      <c r="P3">
        <v>25.097000000000001</v>
      </c>
      <c r="Q3">
        <v>25.0688</v>
      </c>
      <c r="R3">
        <v>25.038799999999998</v>
      </c>
      <c r="S3">
        <f t="shared" si="4"/>
        <v>25.075439999999997</v>
      </c>
      <c r="T3">
        <f t="shared" si="5"/>
        <v>2.7245605150189273E-2</v>
      </c>
    </row>
    <row r="4" spans="1:20" x14ac:dyDescent="0.25">
      <c r="A4" t="s">
        <v>12</v>
      </c>
      <c r="B4">
        <v>0.01</v>
      </c>
      <c r="D4" s="2">
        <f t="shared" si="6"/>
        <v>0.1308996938995747</v>
      </c>
      <c r="E4" s="2">
        <v>2</v>
      </c>
      <c r="F4">
        <v>1.4637800000000001</v>
      </c>
      <c r="G4">
        <v>0.94828000000000001</v>
      </c>
      <c r="H4">
        <v>0.86817</v>
      </c>
      <c r="I4">
        <v>1.0121500000000001</v>
      </c>
      <c r="J4">
        <v>1.60894</v>
      </c>
      <c r="K4">
        <f t="shared" si="1"/>
        <v>1.180264</v>
      </c>
      <c r="L4">
        <f t="shared" ref="L4:L21" si="7">K4/$K$2</f>
        <v>1.2348131036676209</v>
      </c>
      <c r="M4">
        <f t="shared" si="3"/>
        <v>0.33302627273234814</v>
      </c>
      <c r="N4">
        <v>26.570399999999999</v>
      </c>
      <c r="O4">
        <v>26.607500000000002</v>
      </c>
      <c r="P4">
        <v>26.503299999999999</v>
      </c>
      <c r="Q4">
        <v>26.5852</v>
      </c>
      <c r="R4">
        <v>26.4893</v>
      </c>
      <c r="S4">
        <f t="shared" si="4"/>
        <v>26.551139999999997</v>
      </c>
      <c r="T4">
        <f t="shared" si="5"/>
        <v>5.2010412419053749E-2</v>
      </c>
    </row>
    <row r="5" spans="1:20" x14ac:dyDescent="0.25">
      <c r="A5" t="s">
        <v>11</v>
      </c>
      <c r="B5">
        <v>10</v>
      </c>
      <c r="D5">
        <f t="shared" si="6"/>
        <v>0.1963495408493621</v>
      </c>
      <c r="E5">
        <v>3</v>
      </c>
      <c r="F5">
        <v>1.6569100000000001</v>
      </c>
      <c r="G5">
        <v>2.1628400000000001</v>
      </c>
      <c r="H5">
        <v>2.2321800000000001</v>
      </c>
      <c r="I5">
        <v>0.86180000000000001</v>
      </c>
      <c r="J5">
        <v>1.5056799999999999</v>
      </c>
      <c r="K5">
        <f t="shared" si="1"/>
        <v>1.6838819999999999</v>
      </c>
      <c r="L5">
        <f t="shared" si="7"/>
        <v>1.7617071762165417</v>
      </c>
      <c r="M5">
        <f t="shared" si="3"/>
        <v>0.55640221937012513</v>
      </c>
      <c r="N5">
        <v>28.220199999999998</v>
      </c>
      <c r="O5">
        <v>28.128</v>
      </c>
      <c r="P5">
        <v>28.1099</v>
      </c>
      <c r="Q5">
        <v>28.142700000000001</v>
      </c>
      <c r="R5">
        <v>28.212299999999999</v>
      </c>
      <c r="S5">
        <f t="shared" si="4"/>
        <v>28.162620000000004</v>
      </c>
      <c r="T5">
        <f t="shared" si="5"/>
        <v>5.0394215937941959E-2</v>
      </c>
    </row>
    <row r="6" spans="1:20" x14ac:dyDescent="0.25">
      <c r="A6" t="s">
        <v>10</v>
      </c>
      <c r="B6">
        <v>0.1</v>
      </c>
      <c r="D6">
        <f t="shared" si="6"/>
        <v>0.26179938779914941</v>
      </c>
      <c r="E6" s="2">
        <v>4</v>
      </c>
      <c r="F6">
        <v>1.6548400000000001</v>
      </c>
      <c r="G6">
        <v>2.5691999999999999</v>
      </c>
      <c r="H6">
        <v>2.5063499999999999</v>
      </c>
      <c r="I6">
        <v>2.01837</v>
      </c>
      <c r="J6">
        <v>2.5508700000000002</v>
      </c>
      <c r="K6">
        <f t="shared" si="1"/>
        <v>2.2599260000000001</v>
      </c>
      <c r="L6">
        <f t="shared" si="7"/>
        <v>2.3643746128994461</v>
      </c>
      <c r="M6">
        <f t="shared" si="3"/>
        <v>0.40789152189031763</v>
      </c>
      <c r="N6">
        <v>29.857299999999999</v>
      </c>
      <c r="O6">
        <v>29.8687</v>
      </c>
      <c r="P6">
        <v>29.8188</v>
      </c>
      <c r="Q6">
        <v>29.802600000000002</v>
      </c>
      <c r="R6">
        <v>29.885400000000001</v>
      </c>
      <c r="S6">
        <f t="shared" si="4"/>
        <v>29.84656</v>
      </c>
      <c r="T6">
        <f t="shared" si="5"/>
        <v>3.4702924948770211E-2</v>
      </c>
    </row>
    <row r="7" spans="1:20" x14ac:dyDescent="0.25">
      <c r="A7" t="s">
        <v>9</v>
      </c>
      <c r="B7">
        <v>4.5</v>
      </c>
      <c r="D7">
        <f t="shared" si="6"/>
        <v>0.32724923474893675</v>
      </c>
      <c r="E7" s="2">
        <v>5</v>
      </c>
      <c r="F7">
        <v>3.2446899999999999</v>
      </c>
      <c r="G7">
        <v>2.5110399999999999</v>
      </c>
      <c r="H7">
        <v>1.91184</v>
      </c>
      <c r="I7">
        <v>2.8747500000000001</v>
      </c>
      <c r="J7">
        <v>2.17544</v>
      </c>
      <c r="K7">
        <f t="shared" si="1"/>
        <v>2.543552</v>
      </c>
      <c r="L7">
        <f t="shared" si="7"/>
        <v>2.6611091581713788</v>
      </c>
      <c r="M7">
        <f t="shared" si="3"/>
        <v>0.53312994098061917</v>
      </c>
      <c r="N7">
        <v>31.7666</v>
      </c>
      <c r="O7">
        <v>31.6934</v>
      </c>
      <c r="P7">
        <v>31.793299999999999</v>
      </c>
      <c r="Q7">
        <v>31.739100000000001</v>
      </c>
      <c r="R7">
        <v>31.627099999999999</v>
      </c>
      <c r="S7">
        <f t="shared" si="4"/>
        <v>31.723900000000004</v>
      </c>
      <c r="T7">
        <f t="shared" si="5"/>
        <v>6.5519424600648163E-2</v>
      </c>
    </row>
    <row r="8" spans="1:20" x14ac:dyDescent="0.25">
      <c r="A8" t="s">
        <v>8</v>
      </c>
      <c r="B8">
        <v>25</v>
      </c>
      <c r="D8">
        <f t="shared" si="6"/>
        <v>0.3926990816987242</v>
      </c>
      <c r="E8">
        <v>6</v>
      </c>
      <c r="F8">
        <v>3.2593399999999999</v>
      </c>
      <c r="G8">
        <v>1.9196899999999999</v>
      </c>
      <c r="H8">
        <v>1.5698300000000001</v>
      </c>
      <c r="I8">
        <v>2.2359300000000002</v>
      </c>
      <c r="J8">
        <v>3.0400499999999999</v>
      </c>
      <c r="K8">
        <f t="shared" si="1"/>
        <v>2.4049680000000002</v>
      </c>
      <c r="L8">
        <f t="shared" si="7"/>
        <v>2.5161201225330188</v>
      </c>
      <c r="M8">
        <f t="shared" si="3"/>
        <v>0.72367201183961649</v>
      </c>
      <c r="N8">
        <v>33.766599999999997</v>
      </c>
      <c r="O8">
        <v>33.709000000000003</v>
      </c>
      <c r="P8">
        <v>33.642099999999999</v>
      </c>
      <c r="Q8">
        <v>33.703200000000002</v>
      </c>
      <c r="R8">
        <v>33.722000000000001</v>
      </c>
      <c r="S8">
        <f t="shared" si="4"/>
        <v>33.708579999999998</v>
      </c>
      <c r="T8">
        <f t="shared" si="5"/>
        <v>4.4707739822092737E-2</v>
      </c>
    </row>
    <row r="9" spans="1:20" x14ac:dyDescent="0.25">
      <c r="A9" t="s">
        <v>7</v>
      </c>
      <c r="B9">
        <v>196.3</v>
      </c>
      <c r="D9">
        <f t="shared" si="6"/>
        <v>0.45814892864851153</v>
      </c>
      <c r="E9" s="2">
        <v>7</v>
      </c>
      <c r="F9">
        <v>2.4550800000000002</v>
      </c>
      <c r="G9">
        <v>6.1572399999999998</v>
      </c>
      <c r="H9">
        <v>4.5294499999999998</v>
      </c>
      <c r="I9">
        <v>4.7922900000000004</v>
      </c>
      <c r="J9">
        <v>4.8929200000000002</v>
      </c>
      <c r="K9">
        <f t="shared" si="1"/>
        <v>4.5653960000000007</v>
      </c>
      <c r="L9">
        <f t="shared" si="7"/>
        <v>4.7763981653526182</v>
      </c>
      <c r="M9">
        <f t="shared" si="3"/>
        <v>1.3367353807803526</v>
      </c>
      <c r="N9">
        <v>35.955500000000001</v>
      </c>
      <c r="O9">
        <v>35.829599999999999</v>
      </c>
      <c r="P9">
        <v>36.012099999999997</v>
      </c>
      <c r="Q9">
        <v>35.879399999999997</v>
      </c>
      <c r="R9">
        <v>35.860199999999999</v>
      </c>
      <c r="S9">
        <f t="shared" si="4"/>
        <v>35.907359999999997</v>
      </c>
      <c r="T9">
        <f t="shared" si="5"/>
        <v>7.4733479779814482E-2</v>
      </c>
    </row>
    <row r="10" spans="1:20" ht="15" customHeight="1" x14ac:dyDescent="0.25">
      <c r="A10" t="s">
        <v>6</v>
      </c>
      <c r="B10">
        <v>3</v>
      </c>
      <c r="D10">
        <f t="shared" si="6"/>
        <v>0.52359877559829882</v>
      </c>
      <c r="E10" s="2">
        <v>8</v>
      </c>
      <c r="F10">
        <v>2.6080299999999998</v>
      </c>
      <c r="G10">
        <v>5.3555099999999998</v>
      </c>
      <c r="H10">
        <v>5.4441199999999998</v>
      </c>
      <c r="I10">
        <v>4.9359799999999998</v>
      </c>
      <c r="J10">
        <v>7.6669200000000002</v>
      </c>
      <c r="K10">
        <f t="shared" si="1"/>
        <v>5.2021120000000005</v>
      </c>
      <c r="L10">
        <f t="shared" si="7"/>
        <v>5.4425417231624236</v>
      </c>
      <c r="M10">
        <f t="shared" si="3"/>
        <v>1.7998239469098067</v>
      </c>
      <c r="N10">
        <v>38.175800000000002</v>
      </c>
      <c r="O10">
        <v>38.267299999999999</v>
      </c>
      <c r="P10">
        <v>38.323300000000003</v>
      </c>
      <c r="Q10">
        <v>38.307299999999998</v>
      </c>
      <c r="R10">
        <v>38.593299999999999</v>
      </c>
      <c r="S10">
        <f t="shared" si="4"/>
        <v>38.333399999999997</v>
      </c>
      <c r="T10">
        <f t="shared" si="5"/>
        <v>0.15615553144221234</v>
      </c>
    </row>
    <row r="11" spans="1:20" x14ac:dyDescent="0.25">
      <c r="A11" t="s">
        <v>5</v>
      </c>
      <c r="B11">
        <v>5</v>
      </c>
      <c r="D11">
        <f t="shared" si="6"/>
        <v>0.58904862254808621</v>
      </c>
      <c r="E11">
        <v>9</v>
      </c>
      <c r="F11">
        <v>3.8911199999999999</v>
      </c>
      <c r="G11">
        <v>4.3429500000000001</v>
      </c>
      <c r="H11">
        <v>6.6455200000000003</v>
      </c>
      <c r="I11">
        <v>8.7426100000000009</v>
      </c>
      <c r="J11">
        <v>4.6067799999999997</v>
      </c>
      <c r="K11">
        <f t="shared" si="1"/>
        <v>5.6457959999999998</v>
      </c>
      <c r="L11">
        <f t="shared" si="7"/>
        <v>5.9067317832571682</v>
      </c>
      <c r="M11">
        <f t="shared" si="3"/>
        <v>2.0276559643909033</v>
      </c>
      <c r="N11">
        <v>40.858600000000003</v>
      </c>
      <c r="O11">
        <v>40.8431</v>
      </c>
      <c r="P11">
        <v>40.988799999999998</v>
      </c>
      <c r="Q11">
        <v>41.200699999999998</v>
      </c>
      <c r="R11">
        <v>40.8782</v>
      </c>
      <c r="S11">
        <f t="shared" si="4"/>
        <v>40.953879999999998</v>
      </c>
      <c r="T11">
        <f t="shared" si="5"/>
        <v>0.14934646631239579</v>
      </c>
    </row>
    <row r="12" spans="1:20" x14ac:dyDescent="0.25">
      <c r="A12" t="s">
        <v>4</v>
      </c>
      <c r="B12">
        <v>3</v>
      </c>
      <c r="D12">
        <f t="shared" si="6"/>
        <v>0.65449846949787349</v>
      </c>
      <c r="E12" s="2">
        <v>10</v>
      </c>
      <c r="F12">
        <v>3.9075299999999999</v>
      </c>
      <c r="H12" s="2"/>
      <c r="K12">
        <f t="shared" ref="K12:K21" si="8">AVERAGE(F12:J12)</f>
        <v>3.9075299999999999</v>
      </c>
      <c r="L12">
        <f t="shared" si="7"/>
        <v>4.0881271028976043</v>
      </c>
      <c r="M12" t="e">
        <f t="shared" ref="M12:M21" si="9">_xlfn.STDEV.S(F12:J12)</f>
        <v>#DIV/0!</v>
      </c>
      <c r="N12">
        <v>43.616500000000002</v>
      </c>
      <c r="S12">
        <f t="shared" ref="S12:S21" si="10">AVERAGE(N12:R12)</f>
        <v>43.616500000000002</v>
      </c>
      <c r="T12" t="e">
        <f t="shared" ref="T12:T21" si="11">_xlfn.STDEV.S(N12:R12)</f>
        <v>#DIV/0!</v>
      </c>
    </row>
    <row r="13" spans="1:20" x14ac:dyDescent="0.25">
      <c r="A13" t="s">
        <v>3</v>
      </c>
      <c r="B13">
        <v>2.4500000000000002</v>
      </c>
      <c r="D13">
        <f t="shared" si="6"/>
        <v>0.71994831644766089</v>
      </c>
      <c r="E13" s="2">
        <v>11</v>
      </c>
      <c r="H13" s="2"/>
      <c r="K13" t="e">
        <f t="shared" si="8"/>
        <v>#DIV/0!</v>
      </c>
      <c r="L13" t="e">
        <f t="shared" si="7"/>
        <v>#DIV/0!</v>
      </c>
      <c r="M13" t="e">
        <f t="shared" si="9"/>
        <v>#DIV/0!</v>
      </c>
      <c r="S13" t="e">
        <f t="shared" si="10"/>
        <v>#DIV/0!</v>
      </c>
      <c r="T13" t="e">
        <f t="shared" si="11"/>
        <v>#DIV/0!</v>
      </c>
    </row>
    <row r="14" spans="1:20" x14ac:dyDescent="0.25">
      <c r="A14" t="s">
        <v>2</v>
      </c>
      <c r="B14">
        <v>110</v>
      </c>
      <c r="D14">
        <f t="shared" si="6"/>
        <v>0.78539816339744839</v>
      </c>
      <c r="E14">
        <v>12</v>
      </c>
      <c r="H14" s="2"/>
      <c r="K14" t="e">
        <f t="shared" si="8"/>
        <v>#DIV/0!</v>
      </c>
      <c r="L14" t="e">
        <f t="shared" si="7"/>
        <v>#DIV/0!</v>
      </c>
      <c r="M14" t="e">
        <f t="shared" si="9"/>
        <v>#DIV/0!</v>
      </c>
      <c r="S14" t="e">
        <f t="shared" si="10"/>
        <v>#DIV/0!</v>
      </c>
      <c r="T14" t="e">
        <f t="shared" si="11"/>
        <v>#DIV/0!</v>
      </c>
    </row>
    <row r="15" spans="1:20" x14ac:dyDescent="0.25">
      <c r="A15" t="s">
        <v>1</v>
      </c>
      <c r="B15">
        <v>4.45</v>
      </c>
      <c r="D15">
        <f t="shared" si="6"/>
        <v>0.85084801034723567</v>
      </c>
      <c r="E15" s="2">
        <v>13</v>
      </c>
      <c r="H15" s="2"/>
      <c r="K15" t="e">
        <f t="shared" si="8"/>
        <v>#DIV/0!</v>
      </c>
      <c r="L15" t="e">
        <f t="shared" si="7"/>
        <v>#DIV/0!</v>
      </c>
      <c r="M15" t="e">
        <f t="shared" si="9"/>
        <v>#DIV/0!</v>
      </c>
      <c r="S15" t="e">
        <f t="shared" si="10"/>
        <v>#DIV/0!</v>
      </c>
      <c r="T15" t="e">
        <f t="shared" si="11"/>
        <v>#DIV/0!</v>
      </c>
    </row>
    <row r="16" spans="1:20" x14ac:dyDescent="0.25">
      <c r="D16">
        <f t="shared" si="6"/>
        <v>0.91629785729702307</v>
      </c>
      <c r="E16" s="2">
        <v>14</v>
      </c>
      <c r="H16" s="2"/>
      <c r="K16" t="e">
        <f t="shared" si="8"/>
        <v>#DIV/0!</v>
      </c>
      <c r="L16" t="e">
        <f t="shared" si="7"/>
        <v>#DIV/0!</v>
      </c>
      <c r="M16" t="e">
        <f t="shared" si="9"/>
        <v>#DIV/0!</v>
      </c>
      <c r="S16" t="e">
        <f t="shared" si="10"/>
        <v>#DIV/0!</v>
      </c>
      <c r="T16" t="e">
        <f t="shared" si="11"/>
        <v>#DIV/0!</v>
      </c>
    </row>
    <row r="17" spans="1:20" x14ac:dyDescent="0.25">
      <c r="A17" t="s">
        <v>0</v>
      </c>
      <c r="B17">
        <f>B1/B5^3</f>
        <v>3</v>
      </c>
      <c r="D17">
        <f t="shared" si="6"/>
        <v>0.98174770424681035</v>
      </c>
      <c r="E17">
        <v>15</v>
      </c>
      <c r="H17" s="2"/>
      <c r="K17" t="e">
        <f t="shared" si="8"/>
        <v>#DIV/0!</v>
      </c>
      <c r="L17" t="e">
        <f t="shared" si="7"/>
        <v>#DIV/0!</v>
      </c>
      <c r="M17" t="e">
        <f t="shared" si="9"/>
        <v>#DIV/0!</v>
      </c>
      <c r="S17" t="e">
        <f t="shared" si="10"/>
        <v>#DIV/0!</v>
      </c>
      <c r="T17" t="e">
        <f t="shared" si="11"/>
        <v>#DIV/0!</v>
      </c>
    </row>
    <row r="18" spans="1:20" x14ac:dyDescent="0.25">
      <c r="D18">
        <f t="shared" si="6"/>
        <v>1.0471975511965976</v>
      </c>
      <c r="E18" s="2">
        <v>16</v>
      </c>
      <c r="H18" s="2"/>
      <c r="K18" t="e">
        <f t="shared" si="8"/>
        <v>#DIV/0!</v>
      </c>
      <c r="L18" t="e">
        <f t="shared" si="7"/>
        <v>#DIV/0!</v>
      </c>
      <c r="M18" t="e">
        <f t="shared" si="9"/>
        <v>#DIV/0!</v>
      </c>
      <c r="S18" t="e">
        <f t="shared" si="10"/>
        <v>#DIV/0!</v>
      </c>
      <c r="T18" t="e">
        <f t="shared" si="11"/>
        <v>#DIV/0!</v>
      </c>
    </row>
    <row r="19" spans="1:20" x14ac:dyDescent="0.25">
      <c r="D19">
        <f t="shared" si="6"/>
        <v>1.1126473981463851</v>
      </c>
      <c r="E19" s="2">
        <v>17</v>
      </c>
      <c r="H19" s="2"/>
      <c r="K19" t="e">
        <f t="shared" si="8"/>
        <v>#DIV/0!</v>
      </c>
      <c r="L19" t="e">
        <f t="shared" si="7"/>
        <v>#DIV/0!</v>
      </c>
      <c r="M19" t="e">
        <f t="shared" si="9"/>
        <v>#DIV/0!</v>
      </c>
      <c r="S19" t="e">
        <f t="shared" si="10"/>
        <v>#DIV/0!</v>
      </c>
      <c r="T19" t="e">
        <f t="shared" si="11"/>
        <v>#DIV/0!</v>
      </c>
    </row>
    <row r="20" spans="1:20" x14ac:dyDescent="0.25">
      <c r="D20">
        <f t="shared" si="6"/>
        <v>1.1780972450961724</v>
      </c>
      <c r="E20">
        <v>18</v>
      </c>
      <c r="H20" s="2"/>
      <c r="K20" t="e">
        <f t="shared" si="8"/>
        <v>#DIV/0!</v>
      </c>
      <c r="L20" t="e">
        <f t="shared" si="7"/>
        <v>#DIV/0!</v>
      </c>
      <c r="M20" t="e">
        <f t="shared" si="9"/>
        <v>#DIV/0!</v>
      </c>
      <c r="S20" t="e">
        <f t="shared" si="10"/>
        <v>#DIV/0!</v>
      </c>
      <c r="T20" t="e">
        <f t="shared" si="11"/>
        <v>#DIV/0!</v>
      </c>
    </row>
    <row r="21" spans="1:20" x14ac:dyDescent="0.25">
      <c r="D21">
        <f t="shared" si="6"/>
        <v>1.2435470920459597</v>
      </c>
      <c r="E21" s="2">
        <v>19</v>
      </c>
      <c r="H21" s="2"/>
      <c r="J21" s="2"/>
      <c r="K21" t="e">
        <f t="shared" si="8"/>
        <v>#DIV/0!</v>
      </c>
      <c r="L21" t="e">
        <f t="shared" si="7"/>
        <v>#DIV/0!</v>
      </c>
      <c r="M21" t="e">
        <f t="shared" si="9"/>
        <v>#DIV/0!</v>
      </c>
      <c r="S21" t="e">
        <f t="shared" si="10"/>
        <v>#DIV/0!</v>
      </c>
      <c r="T21" t="e">
        <f t="shared" si="11"/>
        <v>#DIV/0!</v>
      </c>
    </row>
    <row r="22" spans="1:20" x14ac:dyDescent="0.25">
      <c r="E22" s="2"/>
      <c r="H22" s="2"/>
    </row>
    <row r="23" spans="1:20" x14ac:dyDescent="0.25">
      <c r="D23" t="s">
        <v>37</v>
      </c>
      <c r="E23" t="s">
        <v>39</v>
      </c>
      <c r="F23" t="s">
        <v>42</v>
      </c>
      <c r="G23" t="s">
        <v>43</v>
      </c>
      <c r="H23" t="s">
        <v>44</v>
      </c>
      <c r="I23" t="s">
        <v>45</v>
      </c>
      <c r="J23" t="s">
        <v>46</v>
      </c>
      <c r="K23" t="s">
        <v>52</v>
      </c>
      <c r="M23" t="s">
        <v>15</v>
      </c>
      <c r="N23" t="s">
        <v>47</v>
      </c>
      <c r="O23" t="s">
        <v>48</v>
      </c>
      <c r="P23" t="s">
        <v>49</v>
      </c>
      <c r="Q23" t="s">
        <v>50</v>
      </c>
      <c r="R23" t="s">
        <v>51</v>
      </c>
      <c r="S23" t="s">
        <v>53</v>
      </c>
      <c r="T23" t="s">
        <v>15</v>
      </c>
    </row>
    <row r="24" spans="1:20" x14ac:dyDescent="0.25">
      <c r="D24">
        <f t="shared" ref="D24" si="12">4/3*PI()*2.5^3*E24/$B$5^3</f>
        <v>0</v>
      </c>
      <c r="E24">
        <v>0</v>
      </c>
      <c r="F24">
        <v>1.0002</v>
      </c>
      <c r="G24">
        <v>1.0046999999999999</v>
      </c>
      <c r="H24">
        <v>1.0066999999999999</v>
      </c>
      <c r="I24">
        <v>1.0024</v>
      </c>
      <c r="J24">
        <v>1.0074000000000001</v>
      </c>
      <c r="K24">
        <f t="shared" ref="K24:K33" si="13">AVERAGE(F24:J24)</f>
        <v>1.0042800000000001</v>
      </c>
      <c r="M24">
        <f t="shared" ref="M24:M33" si="14">_xlfn.STDEV.S(F24:J24)</f>
        <v>2.9978325503603595E-3</v>
      </c>
      <c r="N24">
        <v>0.98350000000000004</v>
      </c>
      <c r="O24">
        <v>1.0165999999999999</v>
      </c>
      <c r="P24">
        <v>1.0027999999999999</v>
      </c>
      <c r="Q24">
        <v>1.0068999999999999</v>
      </c>
      <c r="R24">
        <v>0.99639999999999995</v>
      </c>
      <c r="S24">
        <f t="shared" ref="S24:S33" si="15">AVERAGE(N24:R24)</f>
        <v>1.0012399999999999</v>
      </c>
      <c r="T24">
        <f t="shared" ref="T24:T33" si="16">_xlfn.STDEV.S(N24:R24)</f>
        <v>1.233422068879907E-2</v>
      </c>
    </row>
    <row r="25" spans="1:20" x14ac:dyDescent="0.25">
      <c r="D25" s="2">
        <f t="shared" ref="D25:D43" si="17">4/3*PI()*2.5^3*E25/$B$5^3</f>
        <v>6.5449846949787352E-2</v>
      </c>
      <c r="E25" s="2">
        <v>1</v>
      </c>
      <c r="F25">
        <v>1.0039</v>
      </c>
      <c r="G25">
        <v>1.0056</v>
      </c>
      <c r="H25">
        <v>1.0011000000000001</v>
      </c>
      <c r="I25">
        <v>1.0016</v>
      </c>
      <c r="J25">
        <v>1.0099</v>
      </c>
      <c r="K25">
        <f t="shared" si="13"/>
        <v>1.0044200000000001</v>
      </c>
      <c r="M25">
        <f t="shared" si="14"/>
        <v>3.5590729129929117E-3</v>
      </c>
      <c r="N25">
        <v>0.99319999999999997</v>
      </c>
      <c r="O25">
        <v>0.99909999999999999</v>
      </c>
      <c r="P25">
        <v>0.99690000000000001</v>
      </c>
      <c r="Q25">
        <v>1.012</v>
      </c>
      <c r="R25">
        <v>1.0022</v>
      </c>
      <c r="S25">
        <f t="shared" si="15"/>
        <v>1.00068</v>
      </c>
      <c r="T25">
        <f t="shared" si="16"/>
        <v>7.127201414300015E-3</v>
      </c>
    </row>
    <row r="26" spans="1:20" x14ac:dyDescent="0.25">
      <c r="D26" s="2">
        <f t="shared" si="17"/>
        <v>0.1308996938995747</v>
      </c>
      <c r="E26" s="2">
        <v>2</v>
      </c>
      <c r="F26">
        <v>1.0068999999999999</v>
      </c>
      <c r="G26">
        <v>1.0022</v>
      </c>
      <c r="H26">
        <v>1.0085</v>
      </c>
      <c r="I26">
        <v>1.0015000000000001</v>
      </c>
      <c r="J26">
        <v>0.99939999999999996</v>
      </c>
      <c r="K26">
        <f t="shared" si="13"/>
        <v>1.0036999999999998</v>
      </c>
      <c r="M26">
        <f t="shared" si="14"/>
        <v>3.8360135557632983E-3</v>
      </c>
      <c r="N26">
        <v>0.99319999999999997</v>
      </c>
      <c r="O26">
        <v>1.0035000000000001</v>
      </c>
      <c r="P26">
        <v>1.0047999999999999</v>
      </c>
      <c r="Q26">
        <v>1.0201</v>
      </c>
      <c r="R26">
        <v>0.99419999999999997</v>
      </c>
      <c r="S26">
        <f t="shared" si="15"/>
        <v>1.0031600000000001</v>
      </c>
      <c r="T26">
        <f t="shared" si="16"/>
        <v>1.083111259289646E-2</v>
      </c>
    </row>
    <row r="27" spans="1:20" x14ac:dyDescent="0.25">
      <c r="D27">
        <f t="shared" si="17"/>
        <v>0.1963495408493621</v>
      </c>
      <c r="E27">
        <v>3</v>
      </c>
      <c r="F27">
        <v>1.0044999999999999</v>
      </c>
      <c r="G27">
        <v>0.99419999999999997</v>
      </c>
      <c r="H27">
        <v>0.99929999999999997</v>
      </c>
      <c r="I27">
        <v>1.0016</v>
      </c>
      <c r="J27">
        <v>1.0033000000000001</v>
      </c>
      <c r="K27">
        <f t="shared" si="13"/>
        <v>1.00058</v>
      </c>
      <c r="M27">
        <f t="shared" si="14"/>
        <v>4.0665710371269974E-3</v>
      </c>
      <c r="N27">
        <v>0.99909999999999999</v>
      </c>
      <c r="O27">
        <v>1.01</v>
      </c>
      <c r="P27">
        <v>1.0041</v>
      </c>
      <c r="Q27">
        <v>1.0016</v>
      </c>
      <c r="R27">
        <v>1.0195000000000001</v>
      </c>
      <c r="S27">
        <f t="shared" si="15"/>
        <v>1.0068600000000001</v>
      </c>
      <c r="T27">
        <f t="shared" si="16"/>
        <v>8.1414372195577605E-3</v>
      </c>
    </row>
    <row r="28" spans="1:20" x14ac:dyDescent="0.25">
      <c r="D28">
        <f t="shared" si="17"/>
        <v>0.26179938779914941</v>
      </c>
      <c r="E28" s="2">
        <v>4</v>
      </c>
      <c r="F28">
        <v>1.0155000000000001</v>
      </c>
      <c r="G28">
        <v>0.996</v>
      </c>
      <c r="H28">
        <v>1.0016</v>
      </c>
      <c r="I28">
        <v>1.008</v>
      </c>
      <c r="J28">
        <v>0.99729999999999996</v>
      </c>
      <c r="K28">
        <f t="shared" si="13"/>
        <v>1.0036799999999999</v>
      </c>
      <c r="M28">
        <f t="shared" si="14"/>
        <v>8.0991974911098757E-3</v>
      </c>
      <c r="N28">
        <v>0.99970000000000003</v>
      </c>
      <c r="O28">
        <v>1.0105</v>
      </c>
      <c r="P28">
        <v>0.99350000000000005</v>
      </c>
      <c r="Q28">
        <v>1.0224</v>
      </c>
      <c r="R28">
        <v>1.0089999999999999</v>
      </c>
      <c r="S28">
        <f t="shared" si="15"/>
        <v>1.00702</v>
      </c>
      <c r="T28">
        <f t="shared" si="16"/>
        <v>1.1056084297797262E-2</v>
      </c>
    </row>
    <row r="29" spans="1:20" x14ac:dyDescent="0.25">
      <c r="D29">
        <f t="shared" si="17"/>
        <v>0.32724923474893675</v>
      </c>
      <c r="E29" s="2">
        <v>5</v>
      </c>
      <c r="F29">
        <v>1.0046999999999999</v>
      </c>
      <c r="G29">
        <v>1.0059</v>
      </c>
      <c r="H29">
        <v>1.0148999999999999</v>
      </c>
      <c r="I29">
        <v>1.0003</v>
      </c>
      <c r="J29">
        <v>1.0056</v>
      </c>
      <c r="K29">
        <f t="shared" si="13"/>
        <v>1.0062800000000001</v>
      </c>
      <c r="M29">
        <f t="shared" si="14"/>
        <v>5.3190224665815959E-3</v>
      </c>
      <c r="N29">
        <v>1.0014000000000001</v>
      </c>
      <c r="O29">
        <v>0.99439999999999995</v>
      </c>
      <c r="P29">
        <v>0.99039999999999995</v>
      </c>
      <c r="Q29">
        <v>0.99539999999999995</v>
      </c>
      <c r="R29">
        <v>1.0051000000000001</v>
      </c>
      <c r="S29">
        <f t="shared" si="15"/>
        <v>0.99734000000000012</v>
      </c>
      <c r="T29">
        <f t="shared" si="16"/>
        <v>5.8581567066783771E-3</v>
      </c>
    </row>
    <row r="30" spans="1:20" x14ac:dyDescent="0.25">
      <c r="D30">
        <f t="shared" si="17"/>
        <v>0.3926990816987242</v>
      </c>
      <c r="E30">
        <v>6</v>
      </c>
      <c r="F30">
        <v>0.99380000000000002</v>
      </c>
      <c r="G30">
        <v>0.99860000000000004</v>
      </c>
      <c r="H30">
        <v>1.002</v>
      </c>
      <c r="I30">
        <v>1.0014000000000001</v>
      </c>
      <c r="J30">
        <v>1.0007999999999999</v>
      </c>
      <c r="K30">
        <f t="shared" si="13"/>
        <v>0.99931999999999999</v>
      </c>
      <c r="M30">
        <f t="shared" si="14"/>
        <v>3.3424541881677222E-3</v>
      </c>
      <c r="N30">
        <v>1.0204</v>
      </c>
      <c r="O30">
        <v>1.0024</v>
      </c>
      <c r="P30">
        <v>1.0014000000000001</v>
      </c>
      <c r="Q30">
        <v>0.99139999999999995</v>
      </c>
      <c r="R30">
        <v>0.99890000000000001</v>
      </c>
      <c r="S30">
        <f t="shared" si="15"/>
        <v>1.0028999999999999</v>
      </c>
      <c r="T30">
        <f t="shared" si="16"/>
        <v>1.0688779163215974E-2</v>
      </c>
    </row>
    <row r="31" spans="1:20" x14ac:dyDescent="0.25">
      <c r="D31">
        <f t="shared" si="17"/>
        <v>0.45814892864851153</v>
      </c>
      <c r="E31" s="2">
        <v>7</v>
      </c>
      <c r="F31">
        <v>1.0004</v>
      </c>
      <c r="G31">
        <v>1.0025999999999999</v>
      </c>
      <c r="H31">
        <v>1.0036</v>
      </c>
      <c r="I31">
        <v>1.0059</v>
      </c>
      <c r="J31">
        <v>1.0045999999999999</v>
      </c>
      <c r="K31">
        <f t="shared" si="13"/>
        <v>1.00342</v>
      </c>
      <c r="M31">
        <f t="shared" si="14"/>
        <v>2.0837466256721521E-3</v>
      </c>
      <c r="N31">
        <v>1.0108999999999999</v>
      </c>
      <c r="O31">
        <v>1.0116000000000001</v>
      </c>
      <c r="P31">
        <v>1.0044</v>
      </c>
      <c r="Q31">
        <v>1.0039</v>
      </c>
      <c r="R31">
        <v>0.99829999999999997</v>
      </c>
      <c r="S31">
        <f t="shared" si="15"/>
        <v>1.0058199999999999</v>
      </c>
      <c r="T31">
        <f t="shared" si="16"/>
        <v>5.5106260987296237E-3</v>
      </c>
    </row>
    <row r="32" spans="1:20" x14ac:dyDescent="0.25">
      <c r="D32">
        <f t="shared" si="17"/>
        <v>0.52359877559829882</v>
      </c>
      <c r="E32" s="2">
        <v>8</v>
      </c>
      <c r="F32">
        <v>1.0063</v>
      </c>
      <c r="G32">
        <v>1.0116000000000001</v>
      </c>
      <c r="H32">
        <v>1.0037</v>
      </c>
      <c r="I32">
        <v>1.006</v>
      </c>
      <c r="J32">
        <v>1.0096000000000001</v>
      </c>
      <c r="K32">
        <f t="shared" si="13"/>
        <v>1.0074400000000001</v>
      </c>
      <c r="M32">
        <f t="shared" si="14"/>
        <v>3.1357614705203769E-3</v>
      </c>
      <c r="N32">
        <v>1.0054000000000001</v>
      </c>
      <c r="O32">
        <v>1.0162</v>
      </c>
      <c r="P32">
        <v>1.0066999999999999</v>
      </c>
      <c r="Q32">
        <v>0.99890000000000001</v>
      </c>
      <c r="R32">
        <v>1.0079</v>
      </c>
      <c r="S32">
        <f t="shared" si="15"/>
        <v>1.0070200000000002</v>
      </c>
      <c r="T32">
        <f t="shared" si="16"/>
        <v>6.1989515242498773E-3</v>
      </c>
    </row>
    <row r="33" spans="4:24" x14ac:dyDescent="0.25">
      <c r="D33">
        <f t="shared" si="17"/>
        <v>0.58904862254808621</v>
      </c>
      <c r="E33">
        <v>9</v>
      </c>
      <c r="F33">
        <v>1.0087999999999999</v>
      </c>
      <c r="G33">
        <v>1.0008999999999999</v>
      </c>
      <c r="H33">
        <v>1.0044</v>
      </c>
      <c r="I33">
        <v>1.0068999999999999</v>
      </c>
      <c r="J33">
        <v>1.0033000000000001</v>
      </c>
      <c r="K33">
        <f t="shared" si="13"/>
        <v>1.0048599999999999</v>
      </c>
      <c r="M33">
        <f t="shared" si="14"/>
        <v>3.0826936273330645E-3</v>
      </c>
      <c r="N33">
        <v>0.99250000000000005</v>
      </c>
      <c r="O33">
        <v>1.0075000000000001</v>
      </c>
      <c r="P33">
        <v>0.99250000000000005</v>
      </c>
      <c r="Q33">
        <v>1.0024</v>
      </c>
      <c r="R33">
        <v>1.0016</v>
      </c>
      <c r="S33">
        <f t="shared" si="15"/>
        <v>0.99930000000000008</v>
      </c>
      <c r="T33">
        <f t="shared" si="16"/>
        <v>6.6071930500023919E-3</v>
      </c>
    </row>
    <row r="34" spans="4:24" x14ac:dyDescent="0.25">
      <c r="D34">
        <f t="shared" si="17"/>
        <v>0.65449846949787349</v>
      </c>
      <c r="E34" s="2">
        <v>10</v>
      </c>
      <c r="F34">
        <v>1.006</v>
      </c>
      <c r="H34" s="2"/>
      <c r="K34">
        <f t="shared" ref="K34:K43" si="18">AVERAGE(F34:J34)</f>
        <v>1.006</v>
      </c>
      <c r="M34" t="e">
        <f t="shared" ref="M34:M43" si="19">_xlfn.STDEV.S(F34:J34)</f>
        <v>#DIV/0!</v>
      </c>
      <c r="N34">
        <v>1.0117</v>
      </c>
      <c r="S34">
        <f t="shared" ref="S34:S43" si="20">AVERAGE(N34:R34)</f>
        <v>1.0117</v>
      </c>
      <c r="T34" t="e">
        <f t="shared" ref="T34:T43" si="21">_xlfn.STDEV.S(N34:R34)</f>
        <v>#DIV/0!</v>
      </c>
      <c r="X34" s="2"/>
    </row>
    <row r="35" spans="4:24" x14ac:dyDescent="0.25">
      <c r="D35">
        <f t="shared" si="17"/>
        <v>0.71994831644766089</v>
      </c>
      <c r="E35" s="2">
        <v>11</v>
      </c>
      <c r="H35" s="2"/>
      <c r="K35" t="e">
        <f t="shared" si="18"/>
        <v>#DIV/0!</v>
      </c>
      <c r="M35" t="e">
        <f t="shared" si="19"/>
        <v>#DIV/0!</v>
      </c>
      <c r="S35" t="e">
        <f t="shared" si="20"/>
        <v>#DIV/0!</v>
      </c>
      <c r="T35" t="e">
        <f t="shared" si="21"/>
        <v>#DIV/0!</v>
      </c>
      <c r="U35" s="2"/>
    </row>
    <row r="36" spans="4:24" x14ac:dyDescent="0.25">
      <c r="D36">
        <f t="shared" si="17"/>
        <v>0.78539816339744839</v>
      </c>
      <c r="E36">
        <v>12</v>
      </c>
      <c r="H36" s="2"/>
      <c r="K36" t="e">
        <f t="shared" si="18"/>
        <v>#DIV/0!</v>
      </c>
      <c r="M36" t="e">
        <f t="shared" si="19"/>
        <v>#DIV/0!</v>
      </c>
      <c r="S36" t="e">
        <f t="shared" si="20"/>
        <v>#DIV/0!</v>
      </c>
      <c r="T36" t="e">
        <f t="shared" si="21"/>
        <v>#DIV/0!</v>
      </c>
      <c r="U36" s="2"/>
    </row>
    <row r="37" spans="4:24" x14ac:dyDescent="0.25">
      <c r="D37">
        <f t="shared" si="17"/>
        <v>0.85084801034723567</v>
      </c>
      <c r="E37" s="2">
        <v>13</v>
      </c>
      <c r="H37" s="2"/>
      <c r="K37" t="e">
        <f t="shared" si="18"/>
        <v>#DIV/0!</v>
      </c>
      <c r="M37" t="e">
        <f t="shared" si="19"/>
        <v>#DIV/0!</v>
      </c>
      <c r="S37" t="e">
        <f t="shared" si="20"/>
        <v>#DIV/0!</v>
      </c>
      <c r="T37" t="e">
        <f t="shared" si="21"/>
        <v>#DIV/0!</v>
      </c>
    </row>
    <row r="38" spans="4:24" x14ac:dyDescent="0.25">
      <c r="D38">
        <f t="shared" si="17"/>
        <v>0.91629785729702307</v>
      </c>
      <c r="E38" s="2">
        <v>14</v>
      </c>
      <c r="H38" s="2"/>
      <c r="K38" t="e">
        <f t="shared" si="18"/>
        <v>#DIV/0!</v>
      </c>
      <c r="M38" t="e">
        <f t="shared" si="19"/>
        <v>#DIV/0!</v>
      </c>
      <c r="S38" t="e">
        <f t="shared" si="20"/>
        <v>#DIV/0!</v>
      </c>
      <c r="T38" t="e">
        <f t="shared" si="21"/>
        <v>#DIV/0!</v>
      </c>
      <c r="U38" s="2"/>
    </row>
    <row r="39" spans="4:24" x14ac:dyDescent="0.25">
      <c r="D39">
        <f t="shared" si="17"/>
        <v>0.98174770424681035</v>
      </c>
      <c r="E39">
        <v>15</v>
      </c>
      <c r="H39" s="2"/>
      <c r="K39" t="e">
        <f t="shared" si="18"/>
        <v>#DIV/0!</v>
      </c>
      <c r="M39" t="e">
        <f t="shared" si="19"/>
        <v>#DIV/0!</v>
      </c>
      <c r="S39" t="e">
        <f t="shared" si="20"/>
        <v>#DIV/0!</v>
      </c>
      <c r="T39" t="e">
        <f t="shared" si="21"/>
        <v>#DIV/0!</v>
      </c>
      <c r="U39" s="2"/>
    </row>
    <row r="40" spans="4:24" x14ac:dyDescent="0.25">
      <c r="D40">
        <f t="shared" si="17"/>
        <v>1.0471975511965976</v>
      </c>
      <c r="E40" s="2">
        <v>16</v>
      </c>
      <c r="H40" s="2"/>
      <c r="K40" t="e">
        <f t="shared" si="18"/>
        <v>#DIV/0!</v>
      </c>
      <c r="M40" t="e">
        <f t="shared" si="19"/>
        <v>#DIV/0!</v>
      </c>
      <c r="S40" t="e">
        <f t="shared" si="20"/>
        <v>#DIV/0!</v>
      </c>
      <c r="T40" t="e">
        <f t="shared" si="21"/>
        <v>#DIV/0!</v>
      </c>
    </row>
    <row r="41" spans="4:24" x14ac:dyDescent="0.25">
      <c r="D41">
        <f t="shared" si="17"/>
        <v>1.1126473981463851</v>
      </c>
      <c r="E41" s="2">
        <v>17</v>
      </c>
      <c r="H41" s="2"/>
      <c r="K41" t="e">
        <f t="shared" si="18"/>
        <v>#DIV/0!</v>
      </c>
      <c r="M41" t="e">
        <f t="shared" si="19"/>
        <v>#DIV/0!</v>
      </c>
      <c r="S41" t="e">
        <f t="shared" si="20"/>
        <v>#DIV/0!</v>
      </c>
      <c r="T41" t="e">
        <f t="shared" si="21"/>
        <v>#DIV/0!</v>
      </c>
      <c r="U41" s="2"/>
    </row>
    <row r="42" spans="4:24" x14ac:dyDescent="0.25">
      <c r="D42">
        <f t="shared" si="17"/>
        <v>1.1780972450961724</v>
      </c>
      <c r="E42">
        <v>18</v>
      </c>
      <c r="H42" s="2"/>
      <c r="K42" t="e">
        <f t="shared" si="18"/>
        <v>#DIV/0!</v>
      </c>
      <c r="M42" t="e">
        <f t="shared" si="19"/>
        <v>#DIV/0!</v>
      </c>
      <c r="S42" t="e">
        <f t="shared" si="20"/>
        <v>#DIV/0!</v>
      </c>
      <c r="T42" t="e">
        <f t="shared" si="21"/>
        <v>#DIV/0!</v>
      </c>
      <c r="U42" s="2"/>
    </row>
    <row r="43" spans="4:24" x14ac:dyDescent="0.25">
      <c r="D43">
        <f t="shared" si="17"/>
        <v>1.2435470920459597</v>
      </c>
      <c r="E43" s="2">
        <v>19</v>
      </c>
      <c r="H43" s="2"/>
      <c r="J43" s="2"/>
      <c r="K43" t="e">
        <f t="shared" si="18"/>
        <v>#DIV/0!</v>
      </c>
      <c r="M43" t="e">
        <f t="shared" si="19"/>
        <v>#DIV/0!</v>
      </c>
      <c r="S43" t="e">
        <f t="shared" si="20"/>
        <v>#DIV/0!</v>
      </c>
      <c r="T43" t="e">
        <f t="shared" si="21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"/>
  <sheetViews>
    <sheetView zoomScale="40" zoomScaleNormal="40" workbookViewId="0">
      <selection activeCell="O21" sqref="O21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30</v>
      </c>
      <c r="B1">
        <v>10000</v>
      </c>
      <c r="D1" t="s">
        <v>37</v>
      </c>
      <c r="E1" t="s">
        <v>39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15</v>
      </c>
      <c r="N1" t="s">
        <v>21</v>
      </c>
      <c r="O1" t="s">
        <v>20</v>
      </c>
      <c r="P1" t="s">
        <v>19</v>
      </c>
      <c r="Q1" t="s">
        <v>18</v>
      </c>
      <c r="R1" t="s">
        <v>17</v>
      </c>
      <c r="S1" t="s">
        <v>16</v>
      </c>
      <c r="T1" t="s">
        <v>15</v>
      </c>
    </row>
    <row r="2" spans="1:20" ht="15" customHeight="1" x14ac:dyDescent="0.25">
      <c r="A2" t="s">
        <v>14</v>
      </c>
      <c r="B2" s="3" t="s">
        <v>38</v>
      </c>
      <c r="D2">
        <f t="shared" ref="D2" si="0">4/3*PI()*2.5^3*E2/$B$5^3</f>
        <v>0</v>
      </c>
      <c r="E2">
        <v>0</v>
      </c>
      <c r="F2">
        <v>0.91962999999999995</v>
      </c>
      <c r="H2" s="2"/>
      <c r="K2">
        <f>AVERAGE(F2:J2)</f>
        <v>0.91962999999999995</v>
      </c>
      <c r="L2">
        <f t="shared" ref="L2" si="1">K2/$K$2</f>
        <v>1</v>
      </c>
      <c r="M2" t="e">
        <f>_xlfn.STDEV.S(F2:J2)</f>
        <v>#DIV/0!</v>
      </c>
      <c r="S2" t="e">
        <f t="shared" ref="S2" si="2">AVERAGE(N2:R2)</f>
        <v>#DIV/0!</v>
      </c>
      <c r="T2" t="e">
        <f t="shared" ref="T2" si="3">_xlfn.STDEV.S(N2:R2)</f>
        <v>#DIV/0!</v>
      </c>
    </row>
    <row r="3" spans="1:20" x14ac:dyDescent="0.25">
      <c r="A3" t="s">
        <v>13</v>
      </c>
      <c r="B3">
        <v>1000</v>
      </c>
      <c r="D3" s="2">
        <f t="shared" ref="D3:D35" si="4">4/3*PI()*2.5^3*E3/$B$5^3</f>
        <v>5.8177641733144318E-2</v>
      </c>
      <c r="E3" s="2">
        <v>3</v>
      </c>
      <c r="F3">
        <v>1.09596</v>
      </c>
      <c r="G3" s="2"/>
      <c r="H3" s="2"/>
      <c r="I3" s="2"/>
      <c r="J3" s="2"/>
      <c r="K3">
        <f>AVERAGE(F3:J3)</f>
        <v>1.09596</v>
      </c>
      <c r="L3">
        <f t="shared" ref="L3:L35" si="5">K3/$K$2</f>
        <v>1.1917401563672347</v>
      </c>
      <c r="M3" t="e">
        <f>_xlfn.STDEV.S(F3:J3)</f>
        <v>#DIV/0!</v>
      </c>
      <c r="S3" t="e">
        <f t="shared" ref="S3:S35" si="6">AVERAGE(N3:R3)</f>
        <v>#DIV/0!</v>
      </c>
      <c r="T3" t="e">
        <f t="shared" ref="T3:T35" si="7">_xlfn.STDEV.S(N3:R3)</f>
        <v>#DIV/0!</v>
      </c>
    </row>
    <row r="4" spans="1:20" x14ac:dyDescent="0.25">
      <c r="A4" t="s">
        <v>12</v>
      </c>
      <c r="B4">
        <v>0.01</v>
      </c>
      <c r="D4" s="2">
        <f t="shared" si="4"/>
        <v>0.11635528346628864</v>
      </c>
      <c r="E4" s="2">
        <v>6</v>
      </c>
      <c r="F4">
        <v>1.3556299999999999</v>
      </c>
      <c r="G4" s="2"/>
      <c r="H4" s="2"/>
      <c r="I4" s="2"/>
      <c r="J4" s="2"/>
      <c r="K4">
        <f>AVERAGE(F4:J4)</f>
        <v>1.3556299999999999</v>
      </c>
      <c r="L4">
        <f t="shared" si="5"/>
        <v>1.4741037156247621</v>
      </c>
      <c r="M4" t="e">
        <f>_xlfn.STDEV.S(F4:J4)</f>
        <v>#DIV/0!</v>
      </c>
      <c r="S4" t="e">
        <f t="shared" si="6"/>
        <v>#DIV/0!</v>
      </c>
      <c r="T4" t="e">
        <f t="shared" si="7"/>
        <v>#DIV/0!</v>
      </c>
    </row>
    <row r="5" spans="1:20" x14ac:dyDescent="0.25">
      <c r="A5" t="s">
        <v>11</v>
      </c>
      <c r="B5">
        <v>15</v>
      </c>
      <c r="D5">
        <f t="shared" si="4"/>
        <v>0.17453292519943295</v>
      </c>
      <c r="E5">
        <v>9</v>
      </c>
      <c r="F5">
        <v>1.5210300000000001</v>
      </c>
      <c r="G5" s="2"/>
      <c r="H5" s="2"/>
      <c r="I5" s="2"/>
      <c r="J5" s="2"/>
      <c r="K5">
        <f>AVERAGE(F5:J5)</f>
        <v>1.5210300000000001</v>
      </c>
      <c r="L5">
        <f t="shared" si="5"/>
        <v>1.6539586572860827</v>
      </c>
      <c r="M5" t="e">
        <f>_xlfn.STDEV.S(F5:J5)</f>
        <v>#DIV/0!</v>
      </c>
      <c r="S5" t="e">
        <f t="shared" si="6"/>
        <v>#DIV/0!</v>
      </c>
      <c r="T5" t="e">
        <f t="shared" si="7"/>
        <v>#DIV/0!</v>
      </c>
    </row>
    <row r="6" spans="1:20" x14ac:dyDescent="0.25">
      <c r="A6" t="s">
        <v>10</v>
      </c>
      <c r="B6">
        <v>0.1</v>
      </c>
      <c r="D6">
        <f t="shared" si="4"/>
        <v>0.23271056693257727</v>
      </c>
      <c r="E6" s="2">
        <v>12</v>
      </c>
      <c r="F6" s="4"/>
      <c r="G6" s="2"/>
      <c r="H6" s="2"/>
      <c r="I6" s="2"/>
      <c r="J6" s="2"/>
      <c r="K6" t="e">
        <f t="shared" ref="K5:K35" si="8">AVERAGE(F6:J6)</f>
        <v>#DIV/0!</v>
      </c>
      <c r="L6" t="e">
        <f t="shared" si="5"/>
        <v>#DIV/0!</v>
      </c>
      <c r="M6" t="e">
        <f t="shared" ref="M5:M35" si="9">_xlfn.STDEV.S(F6:J6)</f>
        <v>#DIV/0!</v>
      </c>
      <c r="S6" t="e">
        <f t="shared" si="6"/>
        <v>#DIV/0!</v>
      </c>
      <c r="T6" t="e">
        <f t="shared" si="7"/>
        <v>#DIV/0!</v>
      </c>
    </row>
    <row r="7" spans="1:20" x14ac:dyDescent="0.25">
      <c r="A7" t="s">
        <v>9</v>
      </c>
      <c r="B7">
        <v>4.5</v>
      </c>
      <c r="D7">
        <f t="shared" si="4"/>
        <v>0.29088820866572157</v>
      </c>
      <c r="E7">
        <v>15</v>
      </c>
      <c r="F7">
        <v>2.0474199999999998</v>
      </c>
      <c r="G7" s="2"/>
      <c r="H7" s="2"/>
      <c r="I7" s="2"/>
      <c r="J7" s="2"/>
      <c r="K7">
        <f>AVERAGE(F7:J7)</f>
        <v>2.0474199999999998</v>
      </c>
      <c r="L7">
        <f t="shared" si="5"/>
        <v>2.2263519023955287</v>
      </c>
      <c r="M7" t="e">
        <f>_xlfn.STDEV.S(F7:J7)</f>
        <v>#DIV/0!</v>
      </c>
      <c r="S7" t="e">
        <f t="shared" si="6"/>
        <v>#DIV/0!</v>
      </c>
      <c r="T7" t="e">
        <f t="shared" si="7"/>
        <v>#DIV/0!</v>
      </c>
    </row>
    <row r="8" spans="1:20" x14ac:dyDescent="0.25">
      <c r="A8" t="s">
        <v>8</v>
      </c>
      <c r="B8">
        <v>25</v>
      </c>
      <c r="D8">
        <f t="shared" si="4"/>
        <v>0.3490658503988659</v>
      </c>
      <c r="E8" s="2">
        <v>18</v>
      </c>
      <c r="F8" s="5">
        <v>3.6639400000000002</v>
      </c>
      <c r="H8" s="2"/>
      <c r="I8" s="2"/>
      <c r="J8" s="2"/>
      <c r="K8">
        <f t="shared" si="8"/>
        <v>3.6639400000000002</v>
      </c>
      <c r="L8">
        <f t="shared" si="5"/>
        <v>3.9841457977664936</v>
      </c>
      <c r="M8" t="e">
        <f t="shared" si="9"/>
        <v>#DIV/0!</v>
      </c>
      <c r="S8" t="e">
        <f t="shared" si="6"/>
        <v>#DIV/0!</v>
      </c>
      <c r="T8" t="e">
        <f t="shared" si="7"/>
        <v>#DIV/0!</v>
      </c>
    </row>
    <row r="9" spans="1:20" x14ac:dyDescent="0.25">
      <c r="A9" t="s">
        <v>7</v>
      </c>
      <c r="B9">
        <v>196.3</v>
      </c>
      <c r="D9">
        <f t="shared" si="4"/>
        <v>0.40724349213201022</v>
      </c>
      <c r="E9">
        <v>21</v>
      </c>
      <c r="F9" s="5"/>
      <c r="H9" s="2"/>
      <c r="I9" s="2"/>
      <c r="J9" s="2"/>
      <c r="K9" t="e">
        <f t="shared" si="8"/>
        <v>#DIV/0!</v>
      </c>
      <c r="L9" t="e">
        <f t="shared" si="5"/>
        <v>#DIV/0!</v>
      </c>
      <c r="M9" t="e">
        <f t="shared" si="9"/>
        <v>#DIV/0!</v>
      </c>
      <c r="S9" t="e">
        <f t="shared" si="6"/>
        <v>#DIV/0!</v>
      </c>
      <c r="T9" t="e">
        <f t="shared" si="7"/>
        <v>#DIV/0!</v>
      </c>
    </row>
    <row r="10" spans="1:20" ht="15" customHeight="1" x14ac:dyDescent="0.25">
      <c r="A10" t="s">
        <v>6</v>
      </c>
      <c r="B10">
        <v>3</v>
      </c>
      <c r="D10">
        <f t="shared" si="4"/>
        <v>0.46542113386515455</v>
      </c>
      <c r="E10" s="2">
        <v>24</v>
      </c>
      <c r="F10" s="5"/>
      <c r="H10" s="2"/>
      <c r="I10" s="2"/>
      <c r="J10" s="2"/>
      <c r="K10" t="e">
        <f t="shared" si="8"/>
        <v>#DIV/0!</v>
      </c>
      <c r="L10" t="e">
        <f t="shared" si="5"/>
        <v>#DIV/0!</v>
      </c>
      <c r="M10" t="e">
        <f t="shared" si="9"/>
        <v>#DIV/0!</v>
      </c>
      <c r="S10" t="e">
        <f t="shared" si="6"/>
        <v>#DIV/0!</v>
      </c>
      <c r="T10" t="e">
        <f t="shared" si="7"/>
        <v>#DIV/0!</v>
      </c>
    </row>
    <row r="11" spans="1:20" x14ac:dyDescent="0.25">
      <c r="A11" t="s">
        <v>5</v>
      </c>
      <c r="B11">
        <v>5</v>
      </c>
      <c r="D11">
        <f t="shared" si="4"/>
        <v>0.52359877559829893</v>
      </c>
      <c r="E11">
        <v>27</v>
      </c>
      <c r="F11" s="5"/>
      <c r="H11" s="2"/>
      <c r="I11" s="2"/>
      <c r="J11" s="2"/>
      <c r="K11" t="e">
        <f t="shared" si="8"/>
        <v>#DIV/0!</v>
      </c>
      <c r="L11" t="e">
        <f t="shared" si="5"/>
        <v>#DIV/0!</v>
      </c>
      <c r="M11" t="e">
        <f t="shared" si="9"/>
        <v>#DIV/0!</v>
      </c>
      <c r="S11" t="e">
        <f t="shared" si="6"/>
        <v>#DIV/0!</v>
      </c>
      <c r="T11" t="e">
        <f t="shared" si="7"/>
        <v>#DIV/0!</v>
      </c>
    </row>
    <row r="12" spans="1:20" x14ac:dyDescent="0.25">
      <c r="A12" t="s">
        <v>4</v>
      </c>
      <c r="B12">
        <v>3</v>
      </c>
      <c r="D12">
        <f t="shared" si="4"/>
        <v>0.58177641733144314</v>
      </c>
      <c r="E12" s="2">
        <v>30</v>
      </c>
      <c r="F12" s="6"/>
      <c r="H12" s="2"/>
      <c r="K12" t="e">
        <f t="shared" si="8"/>
        <v>#DIV/0!</v>
      </c>
      <c r="L12" t="e">
        <f t="shared" si="5"/>
        <v>#DIV/0!</v>
      </c>
      <c r="M12" t="e">
        <f t="shared" si="9"/>
        <v>#DIV/0!</v>
      </c>
      <c r="S12" t="e">
        <f t="shared" si="6"/>
        <v>#DIV/0!</v>
      </c>
      <c r="T12" t="e">
        <f t="shared" si="7"/>
        <v>#DIV/0!</v>
      </c>
    </row>
    <row r="13" spans="1:20" x14ac:dyDescent="0.25">
      <c r="A13" t="s">
        <v>3</v>
      </c>
      <c r="B13">
        <v>2.4500000000000002</v>
      </c>
      <c r="D13">
        <f t="shared" si="4"/>
        <v>0.60116896457582458</v>
      </c>
      <c r="E13" s="2">
        <v>31</v>
      </c>
      <c r="F13" s="6"/>
      <c r="H13" s="2"/>
      <c r="K13" t="e">
        <f t="shared" si="8"/>
        <v>#DIV/0!</v>
      </c>
      <c r="L13" t="e">
        <f t="shared" si="5"/>
        <v>#DIV/0!</v>
      </c>
      <c r="M13" t="e">
        <f t="shared" si="9"/>
        <v>#DIV/0!</v>
      </c>
      <c r="S13" t="e">
        <f t="shared" si="6"/>
        <v>#DIV/0!</v>
      </c>
      <c r="T13" t="e">
        <f t="shared" si="7"/>
        <v>#DIV/0!</v>
      </c>
    </row>
    <row r="14" spans="1:20" x14ac:dyDescent="0.25">
      <c r="A14" t="s">
        <v>2</v>
      </c>
      <c r="B14">
        <v>110</v>
      </c>
      <c r="D14">
        <f t="shared" si="4"/>
        <v>0.62056151182020602</v>
      </c>
      <c r="E14" s="2">
        <v>32</v>
      </c>
      <c r="F14" s="6"/>
      <c r="H14" s="2"/>
      <c r="K14" t="e">
        <f t="shared" si="8"/>
        <v>#DIV/0!</v>
      </c>
      <c r="L14" t="e">
        <f t="shared" si="5"/>
        <v>#DIV/0!</v>
      </c>
      <c r="M14" t="e">
        <f t="shared" si="9"/>
        <v>#DIV/0!</v>
      </c>
      <c r="S14" t="e">
        <f t="shared" si="6"/>
        <v>#DIV/0!</v>
      </c>
      <c r="T14" t="e">
        <f t="shared" si="7"/>
        <v>#DIV/0!</v>
      </c>
    </row>
    <row r="15" spans="1:20" x14ac:dyDescent="0.25">
      <c r="A15" t="s">
        <v>1</v>
      </c>
      <c r="B15">
        <v>4.45</v>
      </c>
      <c r="D15">
        <f t="shared" si="4"/>
        <v>0.63995405906458758</v>
      </c>
      <c r="E15">
        <v>33</v>
      </c>
      <c r="F15" s="6"/>
      <c r="K15" t="e">
        <f>AVERAGE(F15:J15)</f>
        <v>#DIV/0!</v>
      </c>
      <c r="L15" t="e">
        <f t="shared" si="5"/>
        <v>#DIV/0!</v>
      </c>
      <c r="M15" t="e">
        <f>_xlfn.STDEV.S(F15:J15)</f>
        <v>#DIV/0!</v>
      </c>
      <c r="S15" t="e">
        <f t="shared" si="6"/>
        <v>#DIV/0!</v>
      </c>
      <c r="T15" t="e">
        <f t="shared" si="7"/>
        <v>#DIV/0!</v>
      </c>
    </row>
    <row r="16" spans="1:20" x14ac:dyDescent="0.25">
      <c r="D16">
        <f t="shared" si="4"/>
        <v>0.65934660630896891</v>
      </c>
      <c r="E16">
        <v>34</v>
      </c>
      <c r="F16" s="6"/>
      <c r="H16" s="2"/>
      <c r="K16" t="e">
        <f t="shared" si="8"/>
        <v>#DIV/0!</v>
      </c>
      <c r="L16" t="e">
        <f>K16/$K$2</f>
        <v>#DIV/0!</v>
      </c>
      <c r="M16" t="e">
        <f>_xlfn.STDEV.S(F16:J16)</f>
        <v>#DIV/0!</v>
      </c>
      <c r="S16" t="e">
        <f t="shared" si="6"/>
        <v>#DIV/0!</v>
      </c>
      <c r="T16" t="e">
        <f t="shared" si="7"/>
        <v>#DIV/0!</v>
      </c>
    </row>
    <row r="17" spans="1:20" x14ac:dyDescent="0.25">
      <c r="A17" t="s">
        <v>0</v>
      </c>
      <c r="B17">
        <f>B1/B5^3</f>
        <v>2.9629629629629628</v>
      </c>
      <c r="D17">
        <f t="shared" si="4"/>
        <v>0.67873915355335046</v>
      </c>
      <c r="E17">
        <v>35</v>
      </c>
      <c r="F17" s="7"/>
      <c r="H17" s="2"/>
      <c r="K17" t="e">
        <f t="shared" si="8"/>
        <v>#DIV/0!</v>
      </c>
      <c r="L17" t="e">
        <f t="shared" si="5"/>
        <v>#DIV/0!</v>
      </c>
      <c r="M17" t="e">
        <f t="shared" si="9"/>
        <v>#DIV/0!</v>
      </c>
      <c r="S17" t="e">
        <f t="shared" si="6"/>
        <v>#DIV/0!</v>
      </c>
      <c r="T17" t="e">
        <f t="shared" si="7"/>
        <v>#DIV/0!</v>
      </c>
    </row>
    <row r="18" spans="1:20" x14ac:dyDescent="0.25">
      <c r="D18">
        <f t="shared" si="4"/>
        <v>0.69813170079773179</v>
      </c>
      <c r="E18" s="2">
        <v>36</v>
      </c>
      <c r="F18" s="7"/>
      <c r="H18" s="2"/>
      <c r="K18" t="e">
        <f t="shared" si="8"/>
        <v>#DIV/0!</v>
      </c>
      <c r="L18" t="e">
        <f t="shared" si="5"/>
        <v>#DIV/0!</v>
      </c>
      <c r="M18" t="e">
        <f t="shared" si="9"/>
        <v>#DIV/0!</v>
      </c>
      <c r="S18" t="e">
        <f t="shared" si="6"/>
        <v>#DIV/0!</v>
      </c>
      <c r="T18" t="e">
        <f t="shared" si="7"/>
        <v>#DIV/0!</v>
      </c>
    </row>
    <row r="19" spans="1:20" x14ac:dyDescent="0.25">
      <c r="D19">
        <f t="shared" si="4"/>
        <v>0.71752424804211334</v>
      </c>
      <c r="E19" s="2">
        <v>37</v>
      </c>
      <c r="F19" s="7"/>
      <c r="H19" s="2"/>
      <c r="K19" t="e">
        <f t="shared" si="8"/>
        <v>#DIV/0!</v>
      </c>
      <c r="L19" t="e">
        <f t="shared" si="5"/>
        <v>#DIV/0!</v>
      </c>
      <c r="M19" t="e">
        <f t="shared" si="9"/>
        <v>#DIV/0!</v>
      </c>
      <c r="S19" t="e">
        <f t="shared" si="6"/>
        <v>#DIV/0!</v>
      </c>
      <c r="T19" t="e">
        <f t="shared" si="7"/>
        <v>#DIV/0!</v>
      </c>
    </row>
    <row r="20" spans="1:20" x14ac:dyDescent="0.25">
      <c r="D20">
        <f t="shared" si="4"/>
        <v>0.73691679528649467</v>
      </c>
      <c r="E20" s="2">
        <v>38</v>
      </c>
      <c r="F20" s="7"/>
      <c r="H20" s="2"/>
      <c r="K20" t="e">
        <f t="shared" si="8"/>
        <v>#DIV/0!</v>
      </c>
      <c r="L20" t="e">
        <f t="shared" si="5"/>
        <v>#DIV/0!</v>
      </c>
      <c r="M20" t="e">
        <f t="shared" si="9"/>
        <v>#DIV/0!</v>
      </c>
      <c r="S20" t="e">
        <f t="shared" si="6"/>
        <v>#DIV/0!</v>
      </c>
      <c r="T20" t="e">
        <f t="shared" si="7"/>
        <v>#DIV/0!</v>
      </c>
    </row>
    <row r="21" spans="1:20" x14ac:dyDescent="0.25">
      <c r="D21">
        <f t="shared" si="4"/>
        <v>0.75630934253087612</v>
      </c>
      <c r="E21">
        <v>39</v>
      </c>
      <c r="F21" s="7"/>
      <c r="H21" s="2"/>
      <c r="J21" s="2"/>
      <c r="K21" t="e">
        <f t="shared" si="8"/>
        <v>#DIV/0!</v>
      </c>
      <c r="L21" t="e">
        <f t="shared" si="5"/>
        <v>#DIV/0!</v>
      </c>
      <c r="M21" t="e">
        <f t="shared" si="9"/>
        <v>#DIV/0!</v>
      </c>
      <c r="S21" t="e">
        <f t="shared" si="6"/>
        <v>#DIV/0!</v>
      </c>
      <c r="T21" t="e">
        <f t="shared" si="7"/>
        <v>#DIV/0!</v>
      </c>
    </row>
    <row r="22" spans="1:20" x14ac:dyDescent="0.25">
      <c r="D22">
        <f t="shared" si="4"/>
        <v>0.77570188977525756</v>
      </c>
      <c r="E22" s="2">
        <v>40</v>
      </c>
      <c r="H22" s="2"/>
      <c r="K22" t="e">
        <f t="shared" si="8"/>
        <v>#DIV/0!</v>
      </c>
      <c r="L22" t="e">
        <f t="shared" si="5"/>
        <v>#DIV/0!</v>
      </c>
      <c r="M22" t="e">
        <f t="shared" si="9"/>
        <v>#DIV/0!</v>
      </c>
      <c r="S22" t="e">
        <f t="shared" si="6"/>
        <v>#DIV/0!</v>
      </c>
      <c r="T22" t="e">
        <f t="shared" si="7"/>
        <v>#DIV/0!</v>
      </c>
    </row>
    <row r="23" spans="1:20" x14ac:dyDescent="0.25">
      <c r="D23">
        <f t="shared" si="4"/>
        <v>0.795094437019639</v>
      </c>
      <c r="E23">
        <v>41</v>
      </c>
      <c r="H23" s="2"/>
      <c r="K23" t="e">
        <f t="shared" si="8"/>
        <v>#DIV/0!</v>
      </c>
      <c r="L23" t="e">
        <f t="shared" si="5"/>
        <v>#DIV/0!</v>
      </c>
      <c r="M23" t="e">
        <f t="shared" si="9"/>
        <v>#DIV/0!</v>
      </c>
      <c r="S23" t="e">
        <f t="shared" si="6"/>
        <v>#DIV/0!</v>
      </c>
      <c r="T23" t="e">
        <f t="shared" si="7"/>
        <v>#DIV/0!</v>
      </c>
    </row>
    <row r="24" spans="1:20" x14ac:dyDescent="0.25">
      <c r="D24">
        <f t="shared" si="4"/>
        <v>0.81448698426402044</v>
      </c>
      <c r="E24" s="2">
        <v>42</v>
      </c>
      <c r="H24" s="2"/>
      <c r="K24" t="e">
        <f t="shared" si="8"/>
        <v>#DIV/0!</v>
      </c>
      <c r="L24" t="e">
        <f t="shared" si="5"/>
        <v>#DIV/0!</v>
      </c>
      <c r="M24" t="e">
        <f t="shared" si="9"/>
        <v>#DIV/0!</v>
      </c>
      <c r="S24" t="e">
        <f t="shared" si="6"/>
        <v>#DIV/0!</v>
      </c>
      <c r="T24" t="e">
        <f t="shared" si="7"/>
        <v>#DIV/0!</v>
      </c>
    </row>
    <row r="25" spans="1:20" x14ac:dyDescent="0.25">
      <c r="D25">
        <f t="shared" si="4"/>
        <v>0.83387953150840188</v>
      </c>
      <c r="E25" s="2">
        <v>43</v>
      </c>
      <c r="H25" s="2"/>
      <c r="K25" t="e">
        <f t="shared" si="8"/>
        <v>#DIV/0!</v>
      </c>
      <c r="L25" t="e">
        <f t="shared" si="5"/>
        <v>#DIV/0!</v>
      </c>
      <c r="M25" t="e">
        <f t="shared" si="9"/>
        <v>#DIV/0!</v>
      </c>
      <c r="S25" t="e">
        <f t="shared" si="6"/>
        <v>#DIV/0!</v>
      </c>
      <c r="T25" t="e">
        <f t="shared" si="7"/>
        <v>#DIV/0!</v>
      </c>
    </row>
    <row r="26" spans="1:20" x14ac:dyDescent="0.25">
      <c r="D26">
        <f t="shared" si="4"/>
        <v>0.85327207875278333</v>
      </c>
      <c r="E26" s="2">
        <v>44</v>
      </c>
      <c r="H26" s="2"/>
      <c r="K26" t="e">
        <f t="shared" si="8"/>
        <v>#DIV/0!</v>
      </c>
      <c r="L26" t="e">
        <f t="shared" si="5"/>
        <v>#DIV/0!</v>
      </c>
      <c r="M26" t="e">
        <f t="shared" si="9"/>
        <v>#DIV/0!</v>
      </c>
      <c r="S26" t="e">
        <f t="shared" si="6"/>
        <v>#DIV/0!</v>
      </c>
      <c r="T26" t="e">
        <f t="shared" si="7"/>
        <v>#DIV/0!</v>
      </c>
    </row>
    <row r="27" spans="1:20" x14ac:dyDescent="0.25">
      <c r="D27">
        <f t="shared" si="4"/>
        <v>0.87266462599716477</v>
      </c>
      <c r="E27" s="2">
        <v>45</v>
      </c>
      <c r="H27" s="2"/>
      <c r="I27" s="2"/>
      <c r="K27" t="e">
        <f t="shared" si="8"/>
        <v>#DIV/0!</v>
      </c>
      <c r="L27" t="e">
        <f t="shared" si="5"/>
        <v>#DIV/0!</v>
      </c>
      <c r="M27" t="e">
        <f t="shared" si="9"/>
        <v>#DIV/0!</v>
      </c>
      <c r="S27" t="e">
        <f t="shared" si="6"/>
        <v>#DIV/0!</v>
      </c>
      <c r="T27" t="e">
        <f t="shared" si="7"/>
        <v>#DIV/0!</v>
      </c>
    </row>
    <row r="28" spans="1:20" x14ac:dyDescent="0.25">
      <c r="D28">
        <f t="shared" si="4"/>
        <v>0.8920571732415461</v>
      </c>
      <c r="E28" s="2">
        <v>46</v>
      </c>
      <c r="H28" s="2"/>
      <c r="J28" s="2"/>
      <c r="K28" t="e">
        <f t="shared" si="8"/>
        <v>#DIV/0!</v>
      </c>
      <c r="L28" t="e">
        <f t="shared" si="5"/>
        <v>#DIV/0!</v>
      </c>
      <c r="M28" t="e">
        <f t="shared" si="9"/>
        <v>#DIV/0!</v>
      </c>
      <c r="S28" t="e">
        <f t="shared" si="6"/>
        <v>#DIV/0!</v>
      </c>
      <c r="T28" t="e">
        <f t="shared" si="7"/>
        <v>#DIV/0!</v>
      </c>
    </row>
    <row r="29" spans="1:20" x14ac:dyDescent="0.25">
      <c r="D29">
        <f t="shared" si="4"/>
        <v>0.91144972048592765</v>
      </c>
      <c r="E29" s="2">
        <v>47</v>
      </c>
      <c r="H29" s="2"/>
      <c r="K29" t="e">
        <f t="shared" si="8"/>
        <v>#DIV/0!</v>
      </c>
      <c r="L29" t="e">
        <f t="shared" si="5"/>
        <v>#DIV/0!</v>
      </c>
      <c r="M29" t="e">
        <f t="shared" si="9"/>
        <v>#DIV/0!</v>
      </c>
      <c r="S29" t="e">
        <f t="shared" si="6"/>
        <v>#DIV/0!</v>
      </c>
      <c r="T29" t="e">
        <f t="shared" si="7"/>
        <v>#DIV/0!</v>
      </c>
    </row>
    <row r="30" spans="1:20" x14ac:dyDescent="0.25">
      <c r="D30">
        <f t="shared" si="4"/>
        <v>0.93084226773030909</v>
      </c>
      <c r="E30" s="2">
        <v>48</v>
      </c>
      <c r="H30" s="2"/>
      <c r="K30" t="e">
        <f t="shared" si="8"/>
        <v>#DIV/0!</v>
      </c>
      <c r="L30" t="e">
        <f t="shared" si="5"/>
        <v>#DIV/0!</v>
      </c>
      <c r="M30" t="e">
        <f t="shared" si="9"/>
        <v>#DIV/0!</v>
      </c>
      <c r="S30" t="e">
        <f t="shared" si="6"/>
        <v>#DIV/0!</v>
      </c>
      <c r="T30" t="e">
        <f t="shared" si="7"/>
        <v>#DIV/0!</v>
      </c>
    </row>
    <row r="31" spans="1:20" x14ac:dyDescent="0.25">
      <c r="D31">
        <f t="shared" si="4"/>
        <v>0.95023481497469053</v>
      </c>
      <c r="E31" s="2">
        <v>49</v>
      </c>
      <c r="H31" s="2"/>
      <c r="K31" t="e">
        <f t="shared" si="8"/>
        <v>#DIV/0!</v>
      </c>
      <c r="L31" t="e">
        <f t="shared" si="5"/>
        <v>#DIV/0!</v>
      </c>
      <c r="M31" t="e">
        <f t="shared" si="9"/>
        <v>#DIV/0!</v>
      </c>
      <c r="S31" t="e">
        <f t="shared" si="6"/>
        <v>#DIV/0!</v>
      </c>
      <c r="T31" t="e">
        <f t="shared" si="7"/>
        <v>#DIV/0!</v>
      </c>
    </row>
    <row r="32" spans="1:20" x14ac:dyDescent="0.25">
      <c r="D32">
        <f t="shared" si="4"/>
        <v>0.96962736221907198</v>
      </c>
      <c r="E32" s="2">
        <v>50</v>
      </c>
      <c r="K32" t="e">
        <f t="shared" si="8"/>
        <v>#DIV/0!</v>
      </c>
      <c r="L32" t="e">
        <f t="shared" si="5"/>
        <v>#DIV/0!</v>
      </c>
      <c r="M32" t="e">
        <f t="shared" si="9"/>
        <v>#DIV/0!</v>
      </c>
      <c r="S32" t="e">
        <f t="shared" si="6"/>
        <v>#DIV/0!</v>
      </c>
      <c r="T32" t="e">
        <f t="shared" si="7"/>
        <v>#DIV/0!</v>
      </c>
    </row>
    <row r="33" spans="4:26" x14ac:dyDescent="0.25">
      <c r="D33">
        <f t="shared" si="4"/>
        <v>0.98901990946345342</v>
      </c>
      <c r="E33" s="2">
        <v>51</v>
      </c>
      <c r="K33" t="e">
        <f t="shared" si="8"/>
        <v>#DIV/0!</v>
      </c>
      <c r="L33" t="e">
        <f t="shared" si="5"/>
        <v>#DIV/0!</v>
      </c>
      <c r="M33" t="e">
        <f t="shared" si="9"/>
        <v>#DIV/0!</v>
      </c>
      <c r="S33" t="e">
        <f t="shared" si="6"/>
        <v>#DIV/0!</v>
      </c>
      <c r="T33" t="e">
        <f t="shared" si="7"/>
        <v>#DIV/0!</v>
      </c>
    </row>
    <row r="34" spans="4:26" x14ac:dyDescent="0.25">
      <c r="D34">
        <f t="shared" si="4"/>
        <v>1.008412456707835</v>
      </c>
      <c r="E34" s="2">
        <v>52</v>
      </c>
      <c r="K34" t="e">
        <f t="shared" si="8"/>
        <v>#DIV/0!</v>
      </c>
      <c r="L34" t="e">
        <f t="shared" si="5"/>
        <v>#DIV/0!</v>
      </c>
      <c r="M34" t="e">
        <f t="shared" si="9"/>
        <v>#DIV/0!</v>
      </c>
      <c r="S34" t="e">
        <f t="shared" si="6"/>
        <v>#DIV/0!</v>
      </c>
      <c r="T34" t="e">
        <f t="shared" si="7"/>
        <v>#DIV/0!</v>
      </c>
    </row>
    <row r="35" spans="4:26" x14ac:dyDescent="0.25">
      <c r="D35">
        <f t="shared" si="4"/>
        <v>1.0278050039522162</v>
      </c>
      <c r="E35" s="2">
        <v>53</v>
      </c>
      <c r="K35" t="e">
        <f t="shared" si="8"/>
        <v>#DIV/0!</v>
      </c>
      <c r="L35" t="e">
        <f t="shared" si="5"/>
        <v>#DIV/0!</v>
      </c>
      <c r="M35" t="e">
        <f t="shared" si="9"/>
        <v>#DIV/0!</v>
      </c>
      <c r="S35" t="e">
        <f t="shared" si="6"/>
        <v>#DIV/0!</v>
      </c>
      <c r="T35" t="e">
        <f t="shared" si="7"/>
        <v>#DIV/0!</v>
      </c>
    </row>
    <row r="36" spans="4:26" x14ac:dyDescent="0.25">
      <c r="W36" s="8" t="s">
        <v>37</v>
      </c>
      <c r="X36" t="s">
        <v>22</v>
      </c>
      <c r="Y36" t="s">
        <v>36</v>
      </c>
      <c r="Z36" t="s">
        <v>35</v>
      </c>
    </row>
    <row r="37" spans="4:26" x14ac:dyDescent="0.25">
      <c r="W37" s="8">
        <v>0</v>
      </c>
      <c r="X37">
        <f>L2</f>
        <v>1</v>
      </c>
      <c r="Y37">
        <f t="shared" ref="Y37:Y71" si="10">(1-W37/$AC$52)^(-2)*(1-$AC$53*W37/$AC$52+$AC$54*(W37/$AC$52)^2)</f>
        <v>1</v>
      </c>
      <c r="Z37">
        <f t="shared" ref="Z37:Z71" si="11">1+2.5*W37+6.2*W37^2</f>
        <v>1</v>
      </c>
    </row>
    <row r="38" spans="4:26" x14ac:dyDescent="0.25">
      <c r="D38" t="s">
        <v>37</v>
      </c>
      <c r="E38" t="s">
        <v>39</v>
      </c>
      <c r="F38" t="s">
        <v>42</v>
      </c>
      <c r="G38" t="s">
        <v>43</v>
      </c>
      <c r="H38" t="s">
        <v>44</v>
      </c>
      <c r="I38" t="s">
        <v>45</v>
      </c>
      <c r="J38" t="s">
        <v>46</v>
      </c>
      <c r="K38" t="s">
        <v>52</v>
      </c>
      <c r="M38" t="s">
        <v>15</v>
      </c>
      <c r="N38" t="s">
        <v>47</v>
      </c>
      <c r="O38" t="s">
        <v>48</v>
      </c>
      <c r="P38" t="s">
        <v>49</v>
      </c>
      <c r="Q38" t="s">
        <v>50</v>
      </c>
      <c r="R38" t="s">
        <v>51</v>
      </c>
      <c r="S38" t="s">
        <v>53</v>
      </c>
      <c r="T38" t="s">
        <v>15</v>
      </c>
      <c r="W38" s="8">
        <v>1.9392547244381438E-2</v>
      </c>
      <c r="X38" t="e">
        <f>#REF!</f>
        <v>#REF!</v>
      </c>
      <c r="Y38">
        <f t="shared" si="10"/>
        <v>1.0297207255751286</v>
      </c>
      <c r="Z38">
        <f t="shared" si="11"/>
        <v>1.0508130076204321</v>
      </c>
    </row>
    <row r="39" spans="4:26" x14ac:dyDescent="0.25">
      <c r="D39">
        <f t="shared" ref="D39:D72" si="12">4/3*PI()*2.5^3*E39/$B$5^3</f>
        <v>0</v>
      </c>
      <c r="E39">
        <v>0</v>
      </c>
      <c r="F39" s="4"/>
      <c r="H39" s="2"/>
      <c r="K39" t="e">
        <f t="shared" ref="K39:K72" si="13">AVERAGE(F39:J39)</f>
        <v>#DIV/0!</v>
      </c>
      <c r="M39" t="e">
        <f t="shared" ref="M39:M72" si="14">_xlfn.STDEV.S(F39:J39)</f>
        <v>#DIV/0!</v>
      </c>
      <c r="S39" t="e">
        <f t="shared" ref="S39:S72" si="15">AVERAGE(N39:R39)</f>
        <v>#DIV/0!</v>
      </c>
      <c r="T39" t="e">
        <f t="shared" ref="T39:T72" si="16">_xlfn.STDEV.S(N39:R39)</f>
        <v>#DIV/0!</v>
      </c>
      <c r="W39" s="8">
        <v>5.8177641733144318E-2</v>
      </c>
      <c r="X39">
        <f t="shared" ref="X39:X71" si="17">L3</f>
        <v>1.1917401563672347</v>
      </c>
      <c r="Y39">
        <f t="shared" si="10"/>
        <v>1.0946569983131924</v>
      </c>
      <c r="Z39">
        <f t="shared" si="11"/>
        <v>1.1664288599181674</v>
      </c>
    </row>
    <row r="40" spans="4:26" x14ac:dyDescent="0.25">
      <c r="D40" s="2">
        <f t="shared" si="12"/>
        <v>5.8177641733144318E-2</v>
      </c>
      <c r="E40" s="2">
        <v>3</v>
      </c>
      <c r="F40" s="4"/>
      <c r="G40" s="2"/>
      <c r="H40" s="2"/>
      <c r="I40" s="2"/>
      <c r="J40" s="2"/>
      <c r="K40" t="e">
        <f t="shared" si="13"/>
        <v>#DIV/0!</v>
      </c>
      <c r="M40" t="e">
        <f t="shared" si="14"/>
        <v>#DIV/0!</v>
      </c>
      <c r="S40" t="e">
        <f t="shared" si="15"/>
        <v>#DIV/0!</v>
      </c>
      <c r="T40" t="e">
        <f t="shared" si="16"/>
        <v>#DIV/0!</v>
      </c>
      <c r="W40" s="8">
        <v>0.11635528346628864</v>
      </c>
      <c r="X40">
        <f t="shared" si="17"/>
        <v>1.4741037156247621</v>
      </c>
      <c r="Y40">
        <f t="shared" si="10"/>
        <v>1.2081401818206143</v>
      </c>
      <c r="Z40">
        <f t="shared" si="11"/>
        <v>1.374827231006948</v>
      </c>
    </row>
    <row r="41" spans="4:26" x14ac:dyDescent="0.25">
      <c r="D41" s="2">
        <f t="shared" si="12"/>
        <v>0.11635528346628864</v>
      </c>
      <c r="E41" s="2">
        <v>6</v>
      </c>
      <c r="F41" s="4"/>
      <c r="G41" s="2"/>
      <c r="H41" s="2"/>
      <c r="I41" s="2"/>
      <c r="J41" s="2"/>
      <c r="K41" t="e">
        <f t="shared" si="13"/>
        <v>#DIV/0!</v>
      </c>
      <c r="M41" t="e">
        <f t="shared" si="14"/>
        <v>#DIV/0!</v>
      </c>
      <c r="S41" t="e">
        <f t="shared" si="15"/>
        <v>#DIV/0!</v>
      </c>
      <c r="T41" t="e">
        <f t="shared" si="16"/>
        <v>#DIV/0!</v>
      </c>
      <c r="W41" s="8">
        <v>0.17453292519943295</v>
      </c>
      <c r="X41">
        <f t="shared" si="17"/>
        <v>1.6539586572860827</v>
      </c>
      <c r="Y41">
        <f t="shared" si="10"/>
        <v>1.3456136810593249</v>
      </c>
      <c r="Z41">
        <f t="shared" si="11"/>
        <v>1.6251951132663416</v>
      </c>
    </row>
    <row r="42" spans="4:26" x14ac:dyDescent="0.25">
      <c r="D42">
        <f t="shared" si="12"/>
        <v>0.17453292519943295</v>
      </c>
      <c r="E42">
        <v>9</v>
      </c>
      <c r="F42" s="4"/>
      <c r="G42" s="2"/>
      <c r="H42" s="2"/>
      <c r="I42" s="2"/>
      <c r="J42" s="2"/>
      <c r="K42" t="e">
        <f t="shared" si="13"/>
        <v>#DIV/0!</v>
      </c>
      <c r="M42" t="e">
        <f t="shared" si="14"/>
        <v>#DIV/0!</v>
      </c>
      <c r="S42" t="e">
        <f t="shared" si="15"/>
        <v>#DIV/0!</v>
      </c>
      <c r="T42" t="e">
        <f t="shared" si="16"/>
        <v>#DIV/0!</v>
      </c>
      <c r="W42" s="8">
        <v>0.23271056693257727</v>
      </c>
      <c r="X42" t="e">
        <f t="shared" si="17"/>
        <v>#DIV/0!</v>
      </c>
      <c r="Y42">
        <f t="shared" si="10"/>
        <v>1.5141162711524736</v>
      </c>
      <c r="Z42">
        <f t="shared" si="11"/>
        <v>1.9175325066963487</v>
      </c>
    </row>
    <row r="43" spans="4:26" x14ac:dyDescent="0.25">
      <c r="D43">
        <f t="shared" si="12"/>
        <v>0.23271056693257727</v>
      </c>
      <c r="E43" s="2">
        <v>12</v>
      </c>
      <c r="F43" s="4"/>
      <c r="G43" s="2"/>
      <c r="H43" s="2"/>
      <c r="I43" s="2"/>
      <c r="J43" s="2"/>
      <c r="K43" t="e">
        <f t="shared" si="13"/>
        <v>#DIV/0!</v>
      </c>
      <c r="M43" t="e">
        <f t="shared" si="14"/>
        <v>#DIV/0!</v>
      </c>
      <c r="S43" t="e">
        <f t="shared" si="15"/>
        <v>#DIV/0!</v>
      </c>
      <c r="T43" t="e">
        <f t="shared" si="16"/>
        <v>#DIV/0!</v>
      </c>
      <c r="W43" s="8">
        <v>0.29088820866572157</v>
      </c>
      <c r="X43">
        <f t="shared" si="17"/>
        <v>2.2263519023955287</v>
      </c>
      <c r="Y43">
        <f t="shared" si="10"/>
        <v>1.7234354587105556</v>
      </c>
      <c r="Z43">
        <f t="shared" si="11"/>
        <v>2.2518394112969689</v>
      </c>
    </row>
    <row r="44" spans="4:26" x14ac:dyDescent="0.25">
      <c r="D44">
        <f t="shared" si="12"/>
        <v>0.29088820866572157</v>
      </c>
      <c r="E44">
        <v>15</v>
      </c>
      <c r="F44" s="5"/>
      <c r="G44" s="2"/>
      <c r="H44" s="2"/>
      <c r="I44" s="2"/>
      <c r="J44" s="2"/>
      <c r="K44" t="e">
        <f t="shared" si="13"/>
        <v>#DIV/0!</v>
      </c>
      <c r="M44" t="e">
        <f t="shared" si="14"/>
        <v>#DIV/0!</v>
      </c>
      <c r="S44" t="e">
        <f t="shared" si="15"/>
        <v>#DIV/0!</v>
      </c>
      <c r="T44" t="e">
        <f t="shared" si="16"/>
        <v>#DIV/0!</v>
      </c>
      <c r="W44" s="8">
        <v>0.3490658503988659</v>
      </c>
      <c r="X44">
        <f t="shared" si="17"/>
        <v>3.9841457977664936</v>
      </c>
      <c r="Y44">
        <f t="shared" si="10"/>
        <v>1.9874947405394148</v>
      </c>
      <c r="Z44">
        <f t="shared" si="11"/>
        <v>2.6281158270682017</v>
      </c>
    </row>
    <row r="45" spans="4:26" x14ac:dyDescent="0.25">
      <c r="D45">
        <f t="shared" si="12"/>
        <v>0.3490658503988659</v>
      </c>
      <c r="E45" s="2">
        <v>18</v>
      </c>
      <c r="F45" s="5"/>
      <c r="H45" s="2"/>
      <c r="I45" s="2"/>
      <c r="J45" s="2"/>
      <c r="K45" t="e">
        <f t="shared" si="13"/>
        <v>#DIV/0!</v>
      </c>
      <c r="M45" t="e">
        <f t="shared" si="14"/>
        <v>#DIV/0!</v>
      </c>
      <c r="S45" t="e">
        <f t="shared" si="15"/>
        <v>#DIV/0!</v>
      </c>
      <c r="T45" t="e">
        <f t="shared" si="16"/>
        <v>#DIV/0!</v>
      </c>
      <c r="W45" s="8">
        <v>0.40724349213201022</v>
      </c>
      <c r="X45" t="e">
        <f t="shared" si="17"/>
        <v>#DIV/0!</v>
      </c>
      <c r="Y45">
        <f t="shared" si="10"/>
        <v>2.3266286341332969</v>
      </c>
      <c r="Z45">
        <f t="shared" si="11"/>
        <v>3.0463617540100483</v>
      </c>
    </row>
    <row r="46" spans="4:26" x14ac:dyDescent="0.25">
      <c r="D46">
        <f t="shared" si="12"/>
        <v>0.40724349213201022</v>
      </c>
      <c r="E46">
        <v>21</v>
      </c>
      <c r="F46" s="5"/>
      <c r="H46" s="2"/>
      <c r="I46" s="2"/>
      <c r="J46" s="2"/>
      <c r="K46" t="e">
        <f t="shared" si="13"/>
        <v>#DIV/0!</v>
      </c>
      <c r="M46" t="e">
        <f t="shared" si="14"/>
        <v>#DIV/0!</v>
      </c>
      <c r="S46" t="e">
        <f t="shared" si="15"/>
        <v>#DIV/0!</v>
      </c>
      <c r="T46" t="e">
        <f t="shared" si="16"/>
        <v>#DIV/0!</v>
      </c>
      <c r="W46" s="8">
        <v>0.46542113386515455</v>
      </c>
      <c r="X46" t="e">
        <f t="shared" si="17"/>
        <v>#DIV/0!</v>
      </c>
      <c r="Y46">
        <f t="shared" si="10"/>
        <v>2.7714576970956388</v>
      </c>
      <c r="Z46">
        <f t="shared" si="11"/>
        <v>3.5065771921225082</v>
      </c>
    </row>
    <row r="47" spans="4:26" x14ac:dyDescent="0.25">
      <c r="D47">
        <f t="shared" si="12"/>
        <v>0.46542113386515455</v>
      </c>
      <c r="E47" s="2">
        <v>24</v>
      </c>
      <c r="F47" s="5"/>
      <c r="H47" s="2"/>
      <c r="I47" s="2"/>
      <c r="J47" s="2"/>
      <c r="K47" t="e">
        <f t="shared" si="13"/>
        <v>#DIV/0!</v>
      </c>
      <c r="M47" t="e">
        <f t="shared" si="14"/>
        <v>#DIV/0!</v>
      </c>
      <c r="S47" t="e">
        <f t="shared" si="15"/>
        <v>#DIV/0!</v>
      </c>
      <c r="T47" t="e">
        <f t="shared" si="16"/>
        <v>#DIV/0!</v>
      </c>
      <c r="W47" s="8">
        <v>0.52359877559829893</v>
      </c>
      <c r="X47" t="e">
        <f t="shared" si="17"/>
        <v>#DIV/0!</v>
      </c>
      <c r="Y47">
        <f t="shared" si="10"/>
        <v>3.3697882034731879</v>
      </c>
      <c r="Z47">
        <f t="shared" si="11"/>
        <v>4.0087621414055814</v>
      </c>
    </row>
    <row r="48" spans="4:26" x14ac:dyDescent="0.25">
      <c r="D48">
        <f t="shared" si="12"/>
        <v>0.52359877559829893</v>
      </c>
      <c r="E48">
        <v>27</v>
      </c>
      <c r="F48" s="5"/>
      <c r="H48" s="2"/>
      <c r="I48" s="2"/>
      <c r="J48" s="2"/>
      <c r="K48" t="e">
        <f t="shared" si="13"/>
        <v>#DIV/0!</v>
      </c>
      <c r="M48" t="e">
        <f t="shared" si="14"/>
        <v>#DIV/0!</v>
      </c>
      <c r="S48" t="e">
        <f t="shared" si="15"/>
        <v>#DIV/0!</v>
      </c>
      <c r="T48" t="e">
        <f t="shared" si="16"/>
        <v>#DIV/0!</v>
      </c>
      <c r="W48" s="8">
        <v>0.58177641733144314</v>
      </c>
      <c r="X48" t="e">
        <f t="shared" si="17"/>
        <v>#DIV/0!</v>
      </c>
      <c r="Y48">
        <f t="shared" si="10"/>
        <v>4.1995621820888953</v>
      </c>
      <c r="Z48">
        <f t="shared" si="11"/>
        <v>4.5529166018592671</v>
      </c>
    </row>
    <row r="49" spans="4:31" x14ac:dyDescent="0.25">
      <c r="D49">
        <f t="shared" si="12"/>
        <v>0.58177641733144314</v>
      </c>
      <c r="E49" s="2">
        <v>30</v>
      </c>
      <c r="F49" s="6"/>
      <c r="H49" s="2"/>
      <c r="K49" t="e">
        <f t="shared" si="13"/>
        <v>#DIV/0!</v>
      </c>
      <c r="M49" t="e">
        <f t="shared" si="14"/>
        <v>#DIV/0!</v>
      </c>
      <c r="S49" t="e">
        <f t="shared" si="15"/>
        <v>#DIV/0!</v>
      </c>
      <c r="T49" t="e">
        <f t="shared" si="16"/>
        <v>#DIV/0!</v>
      </c>
      <c r="W49" s="8">
        <v>0.60116896457582458</v>
      </c>
      <c r="X49" t="e">
        <f t="shared" si="17"/>
        <v>#DIV/0!</v>
      </c>
      <c r="Y49">
        <f t="shared" si="10"/>
        <v>4.5483123020365959</v>
      </c>
      <c r="Z49">
        <f t="shared" si="11"/>
        <v>4.7436279800484096</v>
      </c>
    </row>
    <row r="50" spans="4:31" x14ac:dyDescent="0.25">
      <c r="D50">
        <f t="shared" si="12"/>
        <v>0.60116896457582458</v>
      </c>
      <c r="E50" s="2">
        <v>31</v>
      </c>
      <c r="F50" s="6"/>
      <c r="H50" s="2"/>
      <c r="K50" t="e">
        <f t="shared" si="13"/>
        <v>#DIV/0!</v>
      </c>
      <c r="M50" t="e">
        <f t="shared" si="14"/>
        <v>#DIV/0!</v>
      </c>
      <c r="S50" t="e">
        <f t="shared" si="15"/>
        <v>#DIV/0!</v>
      </c>
      <c r="T50" t="e">
        <f t="shared" si="16"/>
        <v>#DIV/0!</v>
      </c>
      <c r="W50" s="8">
        <v>0.62056151182020602</v>
      </c>
      <c r="X50" t="e">
        <f t="shared" si="17"/>
        <v>#DIV/0!</v>
      </c>
      <c r="Y50">
        <f t="shared" si="10"/>
        <v>4.9438343106351379</v>
      </c>
      <c r="Z50">
        <f t="shared" si="11"/>
        <v>4.9390026372565092</v>
      </c>
    </row>
    <row r="51" spans="4:31" x14ac:dyDescent="0.25">
      <c r="D51">
        <f t="shared" si="12"/>
        <v>0.62056151182020602</v>
      </c>
      <c r="E51" s="2">
        <v>32</v>
      </c>
      <c r="F51" s="6"/>
      <c r="H51" s="2"/>
      <c r="K51" t="e">
        <f t="shared" si="13"/>
        <v>#DIV/0!</v>
      </c>
      <c r="M51" t="e">
        <f t="shared" si="14"/>
        <v>#DIV/0!</v>
      </c>
      <c r="S51" t="e">
        <f t="shared" si="15"/>
        <v>#DIV/0!</v>
      </c>
      <c r="T51" t="e">
        <f t="shared" si="16"/>
        <v>#DIV/0!</v>
      </c>
      <c r="W51" s="8">
        <v>0.63995405906458758</v>
      </c>
      <c r="X51" t="e">
        <f t="shared" si="17"/>
        <v>#DIV/0!</v>
      </c>
      <c r="Y51">
        <f t="shared" si="10"/>
        <v>5.394762258805879</v>
      </c>
      <c r="Z51">
        <f t="shared" si="11"/>
        <v>5.1390405734835678</v>
      </c>
      <c r="AB51" t="s">
        <v>34</v>
      </c>
      <c r="AC51" t="e">
        <f>SUMXMY2(X37:X71,Y37:Y71)</f>
        <v>#REF!</v>
      </c>
    </row>
    <row r="52" spans="4:31" x14ac:dyDescent="0.25">
      <c r="D52">
        <f t="shared" si="12"/>
        <v>0.63995405906458758</v>
      </c>
      <c r="E52">
        <v>33</v>
      </c>
      <c r="F52" s="6"/>
      <c r="H52" s="2"/>
      <c r="K52" t="e">
        <f t="shared" si="13"/>
        <v>#DIV/0!</v>
      </c>
      <c r="M52" t="e">
        <f t="shared" si="14"/>
        <v>#DIV/0!</v>
      </c>
      <c r="S52" t="e">
        <f t="shared" si="15"/>
        <v>#DIV/0!</v>
      </c>
      <c r="T52" t="e">
        <f t="shared" si="16"/>
        <v>#DIV/0!</v>
      </c>
      <c r="W52" s="8">
        <v>0.65934660630896891</v>
      </c>
      <c r="X52" t="e">
        <f t="shared" si="17"/>
        <v>#DIV/0!</v>
      </c>
      <c r="Y52">
        <f t="shared" si="10"/>
        <v>5.9118070143459764</v>
      </c>
      <c r="Z52">
        <f t="shared" si="11"/>
        <v>5.3437417887295799</v>
      </c>
      <c r="AB52" t="s">
        <v>33</v>
      </c>
      <c r="AC52">
        <v>1.0746636636252236</v>
      </c>
    </row>
    <row r="53" spans="4:31" x14ac:dyDescent="0.25">
      <c r="D53">
        <f t="shared" si="12"/>
        <v>0.65934660630896891</v>
      </c>
      <c r="E53">
        <v>34</v>
      </c>
      <c r="F53" s="6"/>
      <c r="H53" s="2"/>
      <c r="K53" t="e">
        <f t="shared" si="13"/>
        <v>#DIV/0!</v>
      </c>
      <c r="M53" t="e">
        <f t="shared" si="14"/>
        <v>#DIV/0!</v>
      </c>
      <c r="S53" t="e">
        <f t="shared" si="15"/>
        <v>#DIV/0!</v>
      </c>
      <c r="T53" t="e">
        <f t="shared" si="16"/>
        <v>#DIV/0!</v>
      </c>
      <c r="W53" s="8">
        <v>0.67873915355335046</v>
      </c>
      <c r="X53" t="e">
        <f t="shared" si="17"/>
        <v>#DIV/0!</v>
      </c>
      <c r="Y53">
        <f t="shared" si="10"/>
        <v>6.508384131958759</v>
      </c>
      <c r="Z53">
        <f t="shared" si="11"/>
        <v>5.5531062829945519</v>
      </c>
      <c r="AB53" t="s">
        <v>32</v>
      </c>
      <c r="AC53">
        <v>0.4</v>
      </c>
      <c r="AE53">
        <v>0.4</v>
      </c>
    </row>
    <row r="54" spans="4:31" x14ac:dyDescent="0.25">
      <c r="D54">
        <f t="shared" si="12"/>
        <v>0.67873915355335046</v>
      </c>
      <c r="E54">
        <v>35</v>
      </c>
      <c r="F54" s="7"/>
      <c r="H54" s="2"/>
      <c r="K54" t="e">
        <f t="shared" si="13"/>
        <v>#DIV/0!</v>
      </c>
      <c r="M54" t="e">
        <f t="shared" si="14"/>
        <v>#DIV/0!</v>
      </c>
      <c r="S54" t="e">
        <f t="shared" si="15"/>
        <v>#DIV/0!</v>
      </c>
      <c r="T54" t="e">
        <f t="shared" si="16"/>
        <v>#DIV/0!</v>
      </c>
      <c r="W54" s="8">
        <v>0.69813170079773179</v>
      </c>
      <c r="X54" t="e">
        <f t="shared" si="17"/>
        <v>#DIV/0!</v>
      </c>
      <c r="Y54">
        <f t="shared" si="10"/>
        <v>7.2014744960466954</v>
      </c>
      <c r="Z54">
        <f t="shared" si="11"/>
        <v>5.7671340562784783</v>
      </c>
      <c r="AB54" t="s">
        <v>31</v>
      </c>
      <c r="AC54">
        <v>0.34100000000000003</v>
      </c>
      <c r="AE54">
        <v>0.34100000000000003</v>
      </c>
    </row>
    <row r="55" spans="4:31" x14ac:dyDescent="0.25">
      <c r="D55">
        <f t="shared" si="12"/>
        <v>0.69813170079773179</v>
      </c>
      <c r="E55" s="2">
        <v>36</v>
      </c>
      <c r="F55" s="7"/>
      <c r="H55" s="2"/>
      <c r="K55" t="e">
        <f t="shared" si="13"/>
        <v>#DIV/0!</v>
      </c>
      <c r="M55" t="e">
        <f t="shared" si="14"/>
        <v>#DIV/0!</v>
      </c>
      <c r="S55" t="e">
        <f t="shared" si="15"/>
        <v>#DIV/0!</v>
      </c>
      <c r="T55" t="e">
        <f t="shared" si="16"/>
        <v>#DIV/0!</v>
      </c>
      <c r="W55" s="8">
        <v>0.71752424804211334</v>
      </c>
      <c r="X55" t="e">
        <f t="shared" si="17"/>
        <v>#DIV/0!</v>
      </c>
      <c r="Y55">
        <f t="shared" si="10"/>
        <v>8.0128217409441991</v>
      </c>
      <c r="Z55">
        <f t="shared" si="11"/>
        <v>5.9858251085813645</v>
      </c>
    </row>
    <row r="56" spans="4:31" x14ac:dyDescent="0.25">
      <c r="D56">
        <f t="shared" si="12"/>
        <v>0.71752424804211334</v>
      </c>
      <c r="E56" s="2">
        <v>37</v>
      </c>
      <c r="F56" s="7"/>
      <c r="H56" s="2"/>
      <c r="K56" t="e">
        <f t="shared" si="13"/>
        <v>#DIV/0!</v>
      </c>
      <c r="M56" t="e">
        <f t="shared" si="14"/>
        <v>#DIV/0!</v>
      </c>
      <c r="S56" t="e">
        <f t="shared" si="15"/>
        <v>#DIV/0!</v>
      </c>
      <c r="T56" t="e">
        <f t="shared" si="16"/>
        <v>#DIV/0!</v>
      </c>
      <c r="W56" s="8">
        <v>0.73691679528649467</v>
      </c>
      <c r="X56" t="e">
        <f t="shared" si="17"/>
        <v>#DIV/0!</v>
      </c>
      <c r="Y56">
        <f t="shared" si="10"/>
        <v>8.9706257689995397</v>
      </c>
      <c r="Z56">
        <f t="shared" si="11"/>
        <v>6.2091794399032061</v>
      </c>
    </row>
    <row r="57" spans="4:31" x14ac:dyDescent="0.25">
      <c r="D57">
        <f t="shared" si="12"/>
        <v>0.73691679528649467</v>
      </c>
      <c r="E57" s="2">
        <v>38</v>
      </c>
      <c r="F57" s="7"/>
      <c r="H57" s="2"/>
      <c r="K57" t="e">
        <f t="shared" si="13"/>
        <v>#DIV/0!</v>
      </c>
      <c r="M57" t="e">
        <f t="shared" si="14"/>
        <v>#DIV/0!</v>
      </c>
      <c r="S57" t="e">
        <f t="shared" si="15"/>
        <v>#DIV/0!</v>
      </c>
      <c r="T57" t="e">
        <f t="shared" si="16"/>
        <v>#DIV/0!</v>
      </c>
      <c r="W57" s="8">
        <v>0.75630934253087612</v>
      </c>
      <c r="X57" t="e">
        <f t="shared" si="17"/>
        <v>#DIV/0!</v>
      </c>
      <c r="Y57">
        <f t="shared" si="10"/>
        <v>10.111981715494998</v>
      </c>
      <c r="Z57">
        <f t="shared" si="11"/>
        <v>6.4371970502440039</v>
      </c>
    </row>
    <row r="58" spans="4:31" x14ac:dyDescent="0.25">
      <c r="D58">
        <f t="shared" si="12"/>
        <v>0.75630934253087612</v>
      </c>
      <c r="E58">
        <v>39</v>
      </c>
      <c r="F58" s="7"/>
      <c r="H58" s="2"/>
      <c r="J58" s="2"/>
      <c r="K58" t="e">
        <f t="shared" si="13"/>
        <v>#DIV/0!</v>
      </c>
      <c r="M58" t="e">
        <f t="shared" si="14"/>
        <v>#DIV/0!</v>
      </c>
      <c r="S58" t="e">
        <f t="shared" si="15"/>
        <v>#DIV/0!</v>
      </c>
      <c r="T58" t="e">
        <f t="shared" si="16"/>
        <v>#DIV/0!</v>
      </c>
      <c r="W58" s="8">
        <v>0.77570188977525756</v>
      </c>
      <c r="X58" t="e">
        <f t="shared" si="17"/>
        <v>#DIV/0!</v>
      </c>
      <c r="Y58">
        <f t="shared" si="10"/>
        <v>11.486463997923641</v>
      </c>
      <c r="Z58">
        <f t="shared" si="11"/>
        <v>6.6698779396037597</v>
      </c>
    </row>
    <row r="59" spans="4:31" x14ac:dyDescent="0.25">
      <c r="D59">
        <f t="shared" si="12"/>
        <v>0.77570188977525756</v>
      </c>
      <c r="E59" s="2">
        <v>40</v>
      </c>
      <c r="H59" s="2"/>
      <c r="K59" t="e">
        <f t="shared" si="13"/>
        <v>#DIV/0!</v>
      </c>
      <c r="M59" t="e">
        <f t="shared" si="14"/>
        <v>#DIV/0!</v>
      </c>
      <c r="S59" t="e">
        <f t="shared" si="15"/>
        <v>#DIV/0!</v>
      </c>
      <c r="T59" t="e">
        <f t="shared" si="16"/>
        <v>#DIV/0!</v>
      </c>
      <c r="W59" s="8">
        <v>0.795094437019639</v>
      </c>
      <c r="X59" t="e">
        <f t="shared" si="17"/>
        <v>#DIV/0!</v>
      </c>
      <c r="Y59">
        <f t="shared" si="10"/>
        <v>13.161513148243587</v>
      </c>
      <c r="Z59">
        <f t="shared" si="11"/>
        <v>6.9072221079824736</v>
      </c>
    </row>
    <row r="60" spans="4:31" x14ac:dyDescent="0.25">
      <c r="D60">
        <f t="shared" si="12"/>
        <v>0.795094437019639</v>
      </c>
      <c r="E60">
        <v>41</v>
      </c>
      <c r="H60" s="2"/>
      <c r="K60" t="e">
        <f t="shared" si="13"/>
        <v>#DIV/0!</v>
      </c>
      <c r="M60" t="e">
        <f t="shared" si="14"/>
        <v>#DIV/0!</v>
      </c>
      <c r="S60" t="e">
        <f t="shared" si="15"/>
        <v>#DIV/0!</v>
      </c>
      <c r="T60" t="e">
        <f t="shared" si="16"/>
        <v>#DIV/0!</v>
      </c>
      <c r="W60" s="8">
        <v>0.81448698426402044</v>
      </c>
      <c r="X60" t="e">
        <f t="shared" si="17"/>
        <v>#DIV/0!</v>
      </c>
      <c r="Y60">
        <f t="shared" si="10"/>
        <v>15.230740461509548</v>
      </c>
      <c r="Z60">
        <f t="shared" si="11"/>
        <v>7.1492295553801428</v>
      </c>
    </row>
    <row r="61" spans="4:31" x14ac:dyDescent="0.25">
      <c r="D61">
        <f t="shared" si="12"/>
        <v>0.81448698426402044</v>
      </c>
      <c r="E61" s="2">
        <v>42</v>
      </c>
      <c r="H61" s="2"/>
      <c r="K61" t="e">
        <f t="shared" si="13"/>
        <v>#DIV/0!</v>
      </c>
      <c r="M61" t="e">
        <f t="shared" si="14"/>
        <v>#DIV/0!</v>
      </c>
      <c r="S61" t="e">
        <f t="shared" si="15"/>
        <v>#DIV/0!</v>
      </c>
      <c r="T61" t="e">
        <f t="shared" si="16"/>
        <v>#DIV/0!</v>
      </c>
      <c r="W61" s="8">
        <v>0.83387953150840188</v>
      </c>
      <c r="X61" t="e">
        <f t="shared" si="17"/>
        <v>#DIV/0!</v>
      </c>
      <c r="Y61">
        <f t="shared" si="10"/>
        <v>17.827105361912757</v>
      </c>
      <c r="Z61">
        <f t="shared" si="11"/>
        <v>7.3959002817967701</v>
      </c>
    </row>
    <row r="62" spans="4:31" x14ac:dyDescent="0.25">
      <c r="D62">
        <f t="shared" si="12"/>
        <v>0.83387953150840188</v>
      </c>
      <c r="E62" s="2">
        <v>43</v>
      </c>
      <c r="H62" s="2"/>
      <c r="K62" t="e">
        <f t="shared" si="13"/>
        <v>#DIV/0!</v>
      </c>
      <c r="M62" t="e">
        <f t="shared" si="14"/>
        <v>#DIV/0!</v>
      </c>
      <c r="S62" t="e">
        <f t="shared" si="15"/>
        <v>#DIV/0!</v>
      </c>
      <c r="T62" t="e">
        <f t="shared" si="16"/>
        <v>#DIV/0!</v>
      </c>
      <c r="W62" s="8">
        <v>0.85327207875278333</v>
      </c>
      <c r="X62" t="e">
        <f t="shared" si="17"/>
        <v>#DIV/0!</v>
      </c>
      <c r="Y62">
        <f t="shared" si="10"/>
        <v>21.144526480193932</v>
      </c>
      <c r="Z62">
        <f t="shared" si="11"/>
        <v>7.6472342872323535</v>
      </c>
    </row>
    <row r="63" spans="4:31" x14ac:dyDescent="0.25">
      <c r="D63">
        <f t="shared" si="12"/>
        <v>0.85327207875278333</v>
      </c>
      <c r="E63" s="2">
        <v>44</v>
      </c>
      <c r="H63" s="2"/>
      <c r="K63" t="e">
        <f t="shared" si="13"/>
        <v>#DIV/0!</v>
      </c>
      <c r="M63" t="e">
        <f t="shared" si="14"/>
        <v>#DIV/0!</v>
      </c>
      <c r="S63" t="e">
        <f t="shared" si="15"/>
        <v>#DIV/0!</v>
      </c>
      <c r="T63" t="e">
        <f t="shared" si="16"/>
        <v>#DIV/0!</v>
      </c>
      <c r="W63" s="8">
        <v>0.87266462599716477</v>
      </c>
      <c r="X63" t="e">
        <f t="shared" si="17"/>
        <v>#DIV/0!</v>
      </c>
      <c r="Y63">
        <f t="shared" si="10"/>
        <v>25.474704909957723</v>
      </c>
      <c r="Z63">
        <f t="shared" si="11"/>
        <v>7.9032315716868959</v>
      </c>
    </row>
    <row r="64" spans="4:31" x14ac:dyDescent="0.25">
      <c r="D64">
        <f t="shared" si="12"/>
        <v>0.87266462599716477</v>
      </c>
      <c r="E64" s="2">
        <v>45</v>
      </c>
      <c r="H64" s="2"/>
      <c r="I64" s="2"/>
      <c r="K64" t="e">
        <f t="shared" si="13"/>
        <v>#DIV/0!</v>
      </c>
      <c r="M64" t="e">
        <f t="shared" si="14"/>
        <v>#DIV/0!</v>
      </c>
      <c r="S64" t="e">
        <f t="shared" si="15"/>
        <v>#DIV/0!</v>
      </c>
      <c r="T64" t="e">
        <f t="shared" si="16"/>
        <v>#DIV/0!</v>
      </c>
      <c r="W64" s="8">
        <v>0.8920571732415461</v>
      </c>
      <c r="X64" t="e">
        <f t="shared" si="17"/>
        <v>#DIV/0!</v>
      </c>
      <c r="Y64">
        <f t="shared" si="10"/>
        <v>31.27274098851289</v>
      </c>
      <c r="Z64">
        <f t="shared" si="11"/>
        <v>8.1638921351603919</v>
      </c>
    </row>
    <row r="65" spans="4:26" x14ac:dyDescent="0.25">
      <c r="D65">
        <f t="shared" si="12"/>
        <v>0.8920571732415461</v>
      </c>
      <c r="E65" s="2">
        <v>46</v>
      </c>
      <c r="H65" s="2"/>
      <c r="J65" s="2"/>
      <c r="K65" t="e">
        <f t="shared" si="13"/>
        <v>#DIV/0!</v>
      </c>
      <c r="M65" t="e">
        <f t="shared" si="14"/>
        <v>#DIV/0!</v>
      </c>
      <c r="S65" t="e">
        <f t="shared" si="15"/>
        <v>#DIV/0!</v>
      </c>
      <c r="T65" t="e">
        <f t="shared" si="16"/>
        <v>#DIV/0!</v>
      </c>
      <c r="W65" s="8">
        <v>0.91144972048592765</v>
      </c>
      <c r="X65" t="e">
        <f t="shared" si="17"/>
        <v>#DIV/0!</v>
      </c>
      <c r="Y65">
        <f t="shared" si="10"/>
        <v>39.280452500847268</v>
      </c>
      <c r="Z65">
        <f t="shared" si="11"/>
        <v>8.4292159776528486</v>
      </c>
    </row>
    <row r="66" spans="4:26" x14ac:dyDescent="0.25">
      <c r="D66">
        <f t="shared" si="12"/>
        <v>0.91144972048592765</v>
      </c>
      <c r="E66" s="2">
        <v>47</v>
      </c>
      <c r="H66" s="2"/>
      <c r="K66" t="e">
        <f t="shared" si="13"/>
        <v>#DIV/0!</v>
      </c>
      <c r="M66" t="e">
        <f t="shared" si="14"/>
        <v>#DIV/0!</v>
      </c>
      <c r="S66" t="e">
        <f t="shared" si="15"/>
        <v>#DIV/0!</v>
      </c>
      <c r="T66" t="e">
        <f t="shared" si="16"/>
        <v>#DIV/0!</v>
      </c>
      <c r="W66" s="8">
        <v>0.93084226773030909</v>
      </c>
      <c r="X66" t="e">
        <f t="shared" si="17"/>
        <v>#DIV/0!</v>
      </c>
      <c r="Y66">
        <f t="shared" si="10"/>
        <v>50.773556787481127</v>
      </c>
      <c r="Z66">
        <f t="shared" si="11"/>
        <v>8.6992030991642597</v>
      </c>
    </row>
    <row r="67" spans="4:26" x14ac:dyDescent="0.25">
      <c r="D67">
        <f t="shared" si="12"/>
        <v>0.93084226773030909</v>
      </c>
      <c r="E67" s="2">
        <v>48</v>
      </c>
      <c r="H67" s="2"/>
      <c r="K67" t="e">
        <f t="shared" si="13"/>
        <v>#DIV/0!</v>
      </c>
      <c r="M67" t="e">
        <f t="shared" si="14"/>
        <v>#DIV/0!</v>
      </c>
      <c r="S67" t="e">
        <f t="shared" si="15"/>
        <v>#DIV/0!</v>
      </c>
      <c r="T67" t="e">
        <f t="shared" si="16"/>
        <v>#DIV/0!</v>
      </c>
      <c r="W67" s="8">
        <v>0.95023481497469053</v>
      </c>
      <c r="X67" t="e">
        <f t="shared" si="17"/>
        <v>#DIV/0!</v>
      </c>
      <c r="Y67">
        <f t="shared" si="10"/>
        <v>68.0982335503261</v>
      </c>
      <c r="Z67">
        <f t="shared" si="11"/>
        <v>8.9738534996946289</v>
      </c>
    </row>
    <row r="68" spans="4:26" x14ac:dyDescent="0.25">
      <c r="D68">
        <f t="shared" si="12"/>
        <v>0.95023481497469053</v>
      </c>
      <c r="E68" s="2">
        <v>49</v>
      </c>
      <c r="H68" s="2"/>
      <c r="K68" t="e">
        <f t="shared" si="13"/>
        <v>#DIV/0!</v>
      </c>
      <c r="M68" t="e">
        <f t="shared" si="14"/>
        <v>#DIV/0!</v>
      </c>
      <c r="S68" t="e">
        <f t="shared" si="15"/>
        <v>#DIV/0!</v>
      </c>
      <c r="T68" t="e">
        <f t="shared" si="16"/>
        <v>#DIV/0!</v>
      </c>
      <c r="W68" s="8">
        <v>0.96962736221907198</v>
      </c>
      <c r="X68" t="e">
        <f t="shared" si="17"/>
        <v>#DIV/0!</v>
      </c>
      <c r="Y68">
        <f t="shared" si="10"/>
        <v>95.960221817091679</v>
      </c>
      <c r="Z68">
        <f t="shared" si="11"/>
        <v>9.253167179243956</v>
      </c>
    </row>
    <row r="69" spans="4:26" x14ac:dyDescent="0.25">
      <c r="D69">
        <f t="shared" si="12"/>
        <v>0.96962736221907198</v>
      </c>
      <c r="E69" s="2">
        <v>50</v>
      </c>
      <c r="K69" t="e">
        <f t="shared" si="13"/>
        <v>#DIV/0!</v>
      </c>
      <c r="M69" t="e">
        <f t="shared" si="14"/>
        <v>#DIV/0!</v>
      </c>
      <c r="S69" t="e">
        <f t="shared" si="15"/>
        <v>#DIV/0!</v>
      </c>
      <c r="T69" t="e">
        <f t="shared" si="16"/>
        <v>#DIV/0!</v>
      </c>
      <c r="W69" s="8">
        <v>0.98901990946345342</v>
      </c>
      <c r="X69" t="e">
        <f t="shared" si="17"/>
        <v>#DIV/0!</v>
      </c>
      <c r="Y69">
        <f t="shared" si="10"/>
        <v>144.96667217568498</v>
      </c>
      <c r="Z69">
        <f t="shared" si="11"/>
        <v>9.5371441378122395</v>
      </c>
    </row>
    <row r="70" spans="4:26" x14ac:dyDescent="0.25">
      <c r="D70">
        <f t="shared" si="12"/>
        <v>0.98901990946345342</v>
      </c>
      <c r="E70" s="2">
        <v>51</v>
      </c>
      <c r="K70" t="e">
        <f t="shared" si="13"/>
        <v>#DIV/0!</v>
      </c>
      <c r="M70" t="e">
        <f t="shared" si="14"/>
        <v>#DIV/0!</v>
      </c>
      <c r="S70" t="e">
        <f t="shared" si="15"/>
        <v>#DIV/0!</v>
      </c>
      <c r="T70" t="e">
        <f t="shared" si="16"/>
        <v>#DIV/0!</v>
      </c>
      <c r="W70" s="8">
        <v>1.008412456707835</v>
      </c>
      <c r="X70" t="e">
        <f t="shared" si="17"/>
        <v>#DIV/0!</v>
      </c>
      <c r="Y70">
        <f t="shared" si="10"/>
        <v>243.36468421251502</v>
      </c>
      <c r="Z70">
        <f t="shared" si="11"/>
        <v>9.8257843753994809</v>
      </c>
    </row>
    <row r="71" spans="4:26" x14ac:dyDescent="0.25">
      <c r="D71">
        <f t="shared" si="12"/>
        <v>1.008412456707835</v>
      </c>
      <c r="E71" s="2">
        <v>52</v>
      </c>
      <c r="K71" t="e">
        <f t="shared" si="13"/>
        <v>#DIV/0!</v>
      </c>
      <c r="M71" t="e">
        <f t="shared" si="14"/>
        <v>#DIV/0!</v>
      </c>
      <c r="S71" t="e">
        <f t="shared" si="15"/>
        <v>#DIV/0!</v>
      </c>
      <c r="T71" t="e">
        <f t="shared" si="16"/>
        <v>#DIV/0!</v>
      </c>
      <c r="W71" s="8">
        <v>1.0278050039522162</v>
      </c>
      <c r="X71" t="e">
        <f t="shared" si="17"/>
        <v>#DIV/0!</v>
      </c>
      <c r="Y71">
        <f t="shared" si="10"/>
        <v>488.81638950319501</v>
      </c>
      <c r="Z71">
        <f t="shared" si="11"/>
        <v>10.119087892005675</v>
      </c>
    </row>
    <row r="72" spans="4:26" x14ac:dyDescent="0.25">
      <c r="D72">
        <f t="shared" si="12"/>
        <v>1.0278050039522162</v>
      </c>
      <c r="E72" s="2">
        <v>53</v>
      </c>
      <c r="K72" t="e">
        <f t="shared" si="13"/>
        <v>#DIV/0!</v>
      </c>
      <c r="M72" t="e">
        <f t="shared" si="14"/>
        <v>#DIV/0!</v>
      </c>
      <c r="S72" t="e">
        <f t="shared" si="15"/>
        <v>#DIV/0!</v>
      </c>
      <c r="T72" t="e">
        <f t="shared" si="16"/>
        <v>#DIV/0!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zoomScale="55" zoomScaleNormal="55" workbookViewId="0">
      <selection activeCell="J11" sqref="J11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30</v>
      </c>
      <c r="B1" s="3" t="s">
        <v>38</v>
      </c>
      <c r="D1" t="s">
        <v>40</v>
      </c>
      <c r="E1" t="s">
        <v>37</v>
      </c>
      <c r="F1" t="s">
        <v>39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15</v>
      </c>
      <c r="O1" t="s">
        <v>21</v>
      </c>
      <c r="P1" t="s">
        <v>20</v>
      </c>
      <c r="Q1" t="s">
        <v>19</v>
      </c>
      <c r="R1" t="s">
        <v>18</v>
      </c>
      <c r="S1" t="s">
        <v>17</v>
      </c>
      <c r="T1" t="s">
        <v>16</v>
      </c>
      <c r="U1" t="s">
        <v>15</v>
      </c>
    </row>
    <row r="2" spans="1:21" ht="15" customHeight="1" x14ac:dyDescent="0.25">
      <c r="A2" t="s">
        <v>14</v>
      </c>
      <c r="B2" s="3" t="s">
        <v>38</v>
      </c>
      <c r="D2">
        <f t="shared" ref="D2:D35" si="0">$B$18-125*F2</f>
        <v>10000</v>
      </c>
      <c r="E2">
        <f t="shared" ref="E2" si="1">4/3*PI()*2.5^3*F2/$B$5^3</f>
        <v>0</v>
      </c>
      <c r="F2">
        <v>0</v>
      </c>
      <c r="G2" s="4"/>
      <c r="I2" s="2"/>
      <c r="L2" t="e">
        <f t="shared" ref="L2" si="2">AVERAGE(G2:K2)</f>
        <v>#DIV/0!</v>
      </c>
      <c r="M2" t="e">
        <f t="shared" ref="M2" si="3">L2/$L$2</f>
        <v>#DIV/0!</v>
      </c>
      <c r="N2" t="e">
        <f t="shared" ref="N2" si="4">_xlfn.STDEV.S(G2:K2)</f>
        <v>#DIV/0!</v>
      </c>
      <c r="T2" t="e">
        <f t="shared" ref="T2" si="5">AVERAGE(O2:S2)</f>
        <v>#DIV/0!</v>
      </c>
      <c r="U2" t="e">
        <f t="shared" ref="U2" si="6">_xlfn.STDEV.S(O2:S2)</f>
        <v>#DIV/0!</v>
      </c>
    </row>
    <row r="3" spans="1:21" x14ac:dyDescent="0.25">
      <c r="A3" t="s">
        <v>13</v>
      </c>
      <c r="B3">
        <v>1000</v>
      </c>
      <c r="D3">
        <f t="shared" si="0"/>
        <v>9625</v>
      </c>
      <c r="E3" s="2">
        <f t="shared" ref="E3:E35" si="7">4/3*PI()*2.5^3*F3/$B$5^3</f>
        <v>5.8177641733144318E-2</v>
      </c>
      <c r="F3" s="2">
        <v>3</v>
      </c>
      <c r="G3" s="4"/>
      <c r="H3" s="2"/>
      <c r="I3" s="2"/>
      <c r="J3" s="2"/>
      <c r="K3" s="2"/>
      <c r="L3" t="e">
        <f t="shared" ref="L3:L35" si="8">AVERAGE(G3:K3)</f>
        <v>#DIV/0!</v>
      </c>
      <c r="M3" t="e">
        <f t="shared" ref="M3:M35" si="9">L3/$L$2</f>
        <v>#DIV/0!</v>
      </c>
      <c r="N3" t="e">
        <f t="shared" ref="N3:N35" si="10">_xlfn.STDEV.S(G3:K3)</f>
        <v>#DIV/0!</v>
      </c>
      <c r="T3" t="e">
        <f t="shared" ref="T3:T35" si="11">AVERAGE(O3:S3)</f>
        <v>#DIV/0!</v>
      </c>
      <c r="U3" t="e">
        <f t="shared" ref="U3:U35" si="12">_xlfn.STDEV.S(O3:S3)</f>
        <v>#DIV/0!</v>
      </c>
    </row>
    <row r="4" spans="1:21" x14ac:dyDescent="0.25">
      <c r="A4" t="s">
        <v>12</v>
      </c>
      <c r="B4">
        <v>0.01</v>
      </c>
      <c r="D4">
        <f t="shared" si="0"/>
        <v>9250</v>
      </c>
      <c r="E4" s="2">
        <f t="shared" si="7"/>
        <v>0.11635528346628864</v>
      </c>
      <c r="F4" s="2">
        <v>6</v>
      </c>
      <c r="G4" s="4"/>
      <c r="H4" s="2"/>
      <c r="I4" s="2"/>
      <c r="J4" s="2"/>
      <c r="K4" s="2"/>
      <c r="L4" t="e">
        <f t="shared" si="8"/>
        <v>#DIV/0!</v>
      </c>
      <c r="M4" t="e">
        <f t="shared" si="9"/>
        <v>#DIV/0!</v>
      </c>
      <c r="N4" t="e">
        <f t="shared" si="10"/>
        <v>#DIV/0!</v>
      </c>
      <c r="T4" t="e">
        <f t="shared" si="11"/>
        <v>#DIV/0!</v>
      </c>
      <c r="U4" t="e">
        <f t="shared" si="12"/>
        <v>#DIV/0!</v>
      </c>
    </row>
    <row r="5" spans="1:21" x14ac:dyDescent="0.25">
      <c r="A5" t="s">
        <v>11</v>
      </c>
      <c r="B5">
        <v>15</v>
      </c>
      <c r="D5">
        <f t="shared" si="0"/>
        <v>8875</v>
      </c>
      <c r="E5">
        <f t="shared" si="7"/>
        <v>0.17453292519943295</v>
      </c>
      <c r="F5">
        <v>9</v>
      </c>
      <c r="G5" s="4"/>
      <c r="H5" s="2"/>
      <c r="I5" s="2"/>
      <c r="J5" s="2"/>
      <c r="K5" s="2"/>
      <c r="L5" t="e">
        <f t="shared" si="8"/>
        <v>#DIV/0!</v>
      </c>
      <c r="M5" t="e">
        <f t="shared" si="9"/>
        <v>#DIV/0!</v>
      </c>
      <c r="N5" t="e">
        <f t="shared" si="10"/>
        <v>#DIV/0!</v>
      </c>
      <c r="T5" t="e">
        <f t="shared" si="11"/>
        <v>#DIV/0!</v>
      </c>
      <c r="U5" t="e">
        <f t="shared" si="12"/>
        <v>#DIV/0!</v>
      </c>
    </row>
    <row r="6" spans="1:21" x14ac:dyDescent="0.25">
      <c r="A6" t="s">
        <v>10</v>
      </c>
      <c r="B6">
        <v>0.5</v>
      </c>
      <c r="D6">
        <f t="shared" si="0"/>
        <v>8500</v>
      </c>
      <c r="E6">
        <f t="shared" si="7"/>
        <v>0.23271056693257727</v>
      </c>
      <c r="F6" s="2">
        <v>12</v>
      </c>
      <c r="G6" s="4"/>
      <c r="H6" s="2"/>
      <c r="I6" s="2"/>
      <c r="J6" s="2"/>
      <c r="K6" s="2"/>
      <c r="L6" t="e">
        <f t="shared" si="8"/>
        <v>#DIV/0!</v>
      </c>
      <c r="M6" t="e">
        <f t="shared" si="9"/>
        <v>#DIV/0!</v>
      </c>
      <c r="N6" t="e">
        <f t="shared" si="10"/>
        <v>#DIV/0!</v>
      </c>
      <c r="T6" t="e">
        <f t="shared" si="11"/>
        <v>#DIV/0!</v>
      </c>
      <c r="U6" t="e">
        <f t="shared" si="12"/>
        <v>#DIV/0!</v>
      </c>
    </row>
    <row r="7" spans="1:21" x14ac:dyDescent="0.25">
      <c r="A7" t="s">
        <v>9</v>
      </c>
      <c r="B7">
        <v>4.5</v>
      </c>
      <c r="D7">
        <f t="shared" si="0"/>
        <v>8125</v>
      </c>
      <c r="E7">
        <f t="shared" si="7"/>
        <v>0.29088820866572157</v>
      </c>
      <c r="F7">
        <v>15</v>
      </c>
      <c r="G7">
        <v>2.6206499999999999</v>
      </c>
      <c r="H7" s="2"/>
      <c r="I7" s="2"/>
      <c r="J7" s="2"/>
      <c r="K7" s="2"/>
      <c r="L7">
        <f>AVERAGE(G7:K7)</f>
        <v>2.6206499999999999</v>
      </c>
      <c r="M7" t="e">
        <f t="shared" si="9"/>
        <v>#DIV/0!</v>
      </c>
      <c r="N7" t="e">
        <f>_xlfn.STDEV.S(G7:K7)</f>
        <v>#DIV/0!</v>
      </c>
      <c r="O7">
        <v>19.734999999999999</v>
      </c>
      <c r="T7">
        <f>AVERAGE(O7:S7)</f>
        <v>19.734999999999999</v>
      </c>
      <c r="U7" t="e">
        <f>_xlfn.STDEV.S(O7:S7)</f>
        <v>#DIV/0!</v>
      </c>
    </row>
    <row r="8" spans="1:21" x14ac:dyDescent="0.25">
      <c r="A8" t="s">
        <v>8</v>
      </c>
      <c r="B8">
        <v>25</v>
      </c>
      <c r="D8">
        <f t="shared" si="0"/>
        <v>7750</v>
      </c>
      <c r="E8">
        <f t="shared" si="7"/>
        <v>0.3490658503988659</v>
      </c>
      <c r="F8" s="2">
        <v>18</v>
      </c>
      <c r="G8">
        <v>6.2299699999999998</v>
      </c>
      <c r="I8" s="2"/>
      <c r="J8" s="2"/>
      <c r="K8" s="2"/>
      <c r="L8">
        <f>AVERAGE(G8:K8)</f>
        <v>6.2299699999999998</v>
      </c>
      <c r="M8" t="e">
        <f t="shared" si="9"/>
        <v>#DIV/0!</v>
      </c>
      <c r="N8" t="e">
        <f>_xlfn.STDEV.S(G8:K8)</f>
        <v>#DIV/0!</v>
      </c>
      <c r="O8">
        <v>19.013200000000001</v>
      </c>
      <c r="T8">
        <f>AVERAGE(O8:S8)</f>
        <v>19.013200000000001</v>
      </c>
      <c r="U8" t="e">
        <f>_xlfn.STDEV.S(O8:S8)</f>
        <v>#DIV/0!</v>
      </c>
    </row>
    <row r="9" spans="1:21" x14ac:dyDescent="0.25">
      <c r="A9" t="s">
        <v>7</v>
      </c>
      <c r="B9">
        <v>196.3</v>
      </c>
      <c r="D9">
        <f t="shared" si="0"/>
        <v>7375</v>
      </c>
      <c r="E9">
        <f t="shared" si="7"/>
        <v>0.40724349213201022</v>
      </c>
      <c r="F9">
        <v>21</v>
      </c>
      <c r="G9">
        <v>2.3734700000000002</v>
      </c>
      <c r="I9" s="2"/>
      <c r="J9" s="2"/>
      <c r="K9" s="2"/>
      <c r="L9">
        <f>AVERAGE(G9:K9)</f>
        <v>2.3734700000000002</v>
      </c>
      <c r="M9" t="e">
        <f t="shared" si="9"/>
        <v>#DIV/0!</v>
      </c>
      <c r="N9" t="e">
        <f>_xlfn.STDEV.S(G9:K9)</f>
        <v>#DIV/0!</v>
      </c>
      <c r="O9">
        <v>18.198499999999999</v>
      </c>
      <c r="T9">
        <f>AVERAGE(O9:S9)</f>
        <v>18.198499999999999</v>
      </c>
      <c r="U9" t="e">
        <f>_xlfn.STDEV.S(O9:S9)</f>
        <v>#DIV/0!</v>
      </c>
    </row>
    <row r="10" spans="1:21" ht="15" customHeight="1" x14ac:dyDescent="0.25">
      <c r="A10" t="s">
        <v>6</v>
      </c>
      <c r="B10">
        <v>3</v>
      </c>
      <c r="D10">
        <f t="shared" si="0"/>
        <v>7000</v>
      </c>
      <c r="E10">
        <f t="shared" si="7"/>
        <v>0.46542113386515455</v>
      </c>
      <c r="F10" s="2">
        <v>24</v>
      </c>
      <c r="G10">
        <v>5.5023900000000001</v>
      </c>
      <c r="I10" s="2"/>
      <c r="J10" s="2"/>
      <c r="K10" s="2"/>
      <c r="L10">
        <f>AVERAGE(G10:K10)</f>
        <v>5.5023900000000001</v>
      </c>
      <c r="M10" t="e">
        <f t="shared" si="9"/>
        <v>#DIV/0!</v>
      </c>
      <c r="N10" t="e">
        <f>_xlfn.STDEV.S(G10:K10)</f>
        <v>#DIV/0!</v>
      </c>
      <c r="O10">
        <v>17.461500000000001</v>
      </c>
      <c r="T10">
        <f>AVERAGE(O10:S10)</f>
        <v>17.461500000000001</v>
      </c>
      <c r="U10" t="e">
        <f>_xlfn.STDEV.S(O10:S10)</f>
        <v>#DIV/0!</v>
      </c>
    </row>
    <row r="11" spans="1:21" x14ac:dyDescent="0.25">
      <c r="A11" t="s">
        <v>5</v>
      </c>
      <c r="B11">
        <v>5</v>
      </c>
      <c r="D11">
        <f t="shared" si="0"/>
        <v>6625</v>
      </c>
      <c r="E11">
        <f t="shared" si="7"/>
        <v>0.52359877559829893</v>
      </c>
      <c r="F11">
        <v>27</v>
      </c>
      <c r="G11">
        <v>10.43281</v>
      </c>
      <c r="I11" s="2"/>
      <c r="J11" s="2"/>
      <c r="K11" s="2"/>
      <c r="L11">
        <f>AVERAGE(G11:K11)</f>
        <v>10.43281</v>
      </c>
      <c r="M11" t="e">
        <f t="shared" si="9"/>
        <v>#DIV/0!</v>
      </c>
      <c r="N11" t="e">
        <f>_xlfn.STDEV.S(G11:K11)</f>
        <v>#DIV/0!</v>
      </c>
      <c r="O11">
        <v>16.561299999999999</v>
      </c>
      <c r="T11">
        <f>AVERAGE(O11:S11)</f>
        <v>16.561299999999999</v>
      </c>
      <c r="U11" t="e">
        <f>_xlfn.STDEV.S(O11:S11)</f>
        <v>#DIV/0!</v>
      </c>
    </row>
    <row r="12" spans="1:21" x14ac:dyDescent="0.25">
      <c r="A12" t="s">
        <v>4</v>
      </c>
      <c r="B12">
        <v>3</v>
      </c>
      <c r="D12">
        <f t="shared" si="0"/>
        <v>6250</v>
      </c>
      <c r="E12">
        <f t="shared" si="7"/>
        <v>0.58177641733144314</v>
      </c>
      <c r="F12" s="2">
        <v>30</v>
      </c>
      <c r="G12">
        <v>15.278879999999999</v>
      </c>
      <c r="H12">
        <v>6.8383500000000002</v>
      </c>
      <c r="I12" s="2"/>
      <c r="L12">
        <f>AVERAGE(G12:K12)</f>
        <v>11.058615</v>
      </c>
      <c r="M12" t="e">
        <f t="shared" si="9"/>
        <v>#DIV/0!</v>
      </c>
      <c r="N12">
        <f>_xlfn.STDEV.S(G12:K12)</f>
        <v>5.9683559998084892</v>
      </c>
      <c r="O12">
        <v>15.710800000000001</v>
      </c>
      <c r="P12">
        <v>15.6487</v>
      </c>
      <c r="T12">
        <f>AVERAGE(O12:S12)</f>
        <v>15.67975</v>
      </c>
      <c r="U12">
        <f>_xlfn.STDEV.S(O12:S12)</f>
        <v>4.3911331111685256E-2</v>
      </c>
    </row>
    <row r="13" spans="1:21" x14ac:dyDescent="0.25">
      <c r="A13" t="s">
        <v>3</v>
      </c>
      <c r="B13">
        <v>2.4500000000000002</v>
      </c>
      <c r="D13">
        <f t="shared" si="0"/>
        <v>6125</v>
      </c>
      <c r="E13">
        <f t="shared" si="7"/>
        <v>0.60116896457582458</v>
      </c>
      <c r="F13" s="2">
        <v>31</v>
      </c>
      <c r="G13">
        <v>-1.1681299999999999</v>
      </c>
      <c r="H13">
        <v>6.5494500000000002</v>
      </c>
      <c r="I13" s="2"/>
      <c r="L13">
        <f>AVERAGE(G13:K13)</f>
        <v>2.6906600000000003</v>
      </c>
      <c r="M13" t="e">
        <f t="shared" si="9"/>
        <v>#DIV/0!</v>
      </c>
      <c r="N13">
        <f>_xlfn.STDEV.S(G13:K13)</f>
        <v>5.4571531523496759</v>
      </c>
      <c r="O13">
        <v>15.384600000000001</v>
      </c>
      <c r="P13">
        <v>15.520799999999999</v>
      </c>
      <c r="T13">
        <f>AVERAGE(O13:S13)</f>
        <v>15.4527</v>
      </c>
      <c r="U13">
        <f>_xlfn.STDEV.S(O13:S13)</f>
        <v>9.6307943597606901E-2</v>
      </c>
    </row>
    <row r="14" spans="1:21" x14ac:dyDescent="0.25">
      <c r="A14" t="s">
        <v>2</v>
      </c>
      <c r="B14">
        <v>110</v>
      </c>
      <c r="D14">
        <f t="shared" si="0"/>
        <v>6000</v>
      </c>
      <c r="E14">
        <f t="shared" si="7"/>
        <v>0.62056151182020602</v>
      </c>
      <c r="F14" s="2">
        <v>32</v>
      </c>
      <c r="G14">
        <v>8.9269800000000004</v>
      </c>
      <c r="H14">
        <v>11.40704</v>
      </c>
      <c r="I14" s="2"/>
      <c r="L14">
        <f>AVERAGE(G14:K14)</f>
        <v>10.167010000000001</v>
      </c>
      <c r="M14" t="e">
        <f t="shared" si="9"/>
        <v>#DIV/0!</v>
      </c>
      <c r="N14">
        <f>_xlfn.STDEV.S(G14:K14)</f>
        <v>1.7536672437495022</v>
      </c>
      <c r="O14">
        <v>15.1403</v>
      </c>
      <c r="P14">
        <v>15.083600000000001</v>
      </c>
      <c r="T14">
        <f>AVERAGE(O14:S14)</f>
        <v>15.11195</v>
      </c>
      <c r="U14">
        <f>_xlfn.STDEV.S(O14:S14)</f>
        <v>4.0092954493276753E-2</v>
      </c>
    </row>
    <row r="15" spans="1:21" x14ac:dyDescent="0.25">
      <c r="A15" t="s">
        <v>1</v>
      </c>
      <c r="B15">
        <v>4.45</v>
      </c>
      <c r="D15">
        <f t="shared" si="0"/>
        <v>5875</v>
      </c>
      <c r="E15">
        <f t="shared" si="7"/>
        <v>0.63995405906458758</v>
      </c>
      <c r="F15">
        <v>33</v>
      </c>
      <c r="G15">
        <v>-14.08718</v>
      </c>
      <c r="H15">
        <v>0.91639000000000004</v>
      </c>
      <c r="I15" s="2"/>
      <c r="L15">
        <f>AVERAGE(G15:K15)</f>
        <v>-6.5853950000000001</v>
      </c>
      <c r="M15" t="e">
        <f t="shared" si="9"/>
        <v>#DIV/0!</v>
      </c>
      <c r="N15">
        <f>_xlfn.STDEV.S(G15:K15)</f>
        <v>10.609126089007049</v>
      </c>
      <c r="O15">
        <v>14.9255</v>
      </c>
      <c r="P15">
        <v>14.956099999999999</v>
      </c>
      <c r="T15">
        <f>AVERAGE(O15:S15)</f>
        <v>14.940799999999999</v>
      </c>
      <c r="U15">
        <f>_xlfn.STDEV.S(O15:S15)</f>
        <v>2.1637467504308169E-2</v>
      </c>
    </row>
    <row r="16" spans="1:21" x14ac:dyDescent="0.25">
      <c r="D16">
        <f t="shared" si="0"/>
        <v>5750</v>
      </c>
      <c r="E16">
        <f t="shared" si="7"/>
        <v>0.65934660630896891</v>
      </c>
      <c r="F16">
        <v>34</v>
      </c>
      <c r="G16">
        <v>9.4492799999999999</v>
      </c>
      <c r="H16">
        <v>6.5506500000000001</v>
      </c>
      <c r="I16" s="2"/>
      <c r="L16">
        <f>AVERAGE(G16:K16)</f>
        <v>7.9999649999999995</v>
      </c>
      <c r="M16" t="e">
        <f t="shared" si="9"/>
        <v>#DIV/0!</v>
      </c>
      <c r="N16">
        <f>_xlfn.STDEV.S(G16:K16)</f>
        <v>2.0496409291507685</v>
      </c>
      <c r="O16">
        <v>14.55</v>
      </c>
      <c r="P16">
        <v>14.649900000000001</v>
      </c>
      <c r="T16">
        <f>AVERAGE(O16:S16)</f>
        <v>14.59995</v>
      </c>
      <c r="U16">
        <f>_xlfn.STDEV.S(O16:S16)</f>
        <v>7.0639967440536008E-2</v>
      </c>
    </row>
    <row r="17" spans="1:21" x14ac:dyDescent="0.25">
      <c r="A17" t="s">
        <v>0</v>
      </c>
      <c r="B17">
        <f>B18/B5^3</f>
        <v>2.9629629629629628</v>
      </c>
      <c r="D17">
        <f t="shared" si="0"/>
        <v>5625</v>
      </c>
      <c r="E17">
        <f t="shared" si="7"/>
        <v>0.67873915355335046</v>
      </c>
      <c r="F17">
        <v>35</v>
      </c>
      <c r="G17">
        <v>3.4132500000000001</v>
      </c>
      <c r="H17">
        <v>10.063549999999999</v>
      </c>
      <c r="I17" s="2"/>
      <c r="L17">
        <f>AVERAGE(G17:K17)</f>
        <v>6.7383999999999995</v>
      </c>
      <c r="M17" t="e">
        <f t="shared" si="9"/>
        <v>#DIV/0!</v>
      </c>
      <c r="N17">
        <f>_xlfn.STDEV.S(G17:K17)</f>
        <v>4.7024722269248969</v>
      </c>
      <c r="O17">
        <v>14.269399999999999</v>
      </c>
      <c r="P17">
        <v>14.354900000000001</v>
      </c>
      <c r="T17">
        <f>AVERAGE(O17:S17)</f>
        <v>14.312149999999999</v>
      </c>
      <c r="U17">
        <f>_xlfn.STDEV.S(O17:S17)</f>
        <v>6.0457629791450848E-2</v>
      </c>
    </row>
    <row r="18" spans="1:21" x14ac:dyDescent="0.25">
      <c r="A18" t="s">
        <v>41</v>
      </c>
      <c r="B18">
        <v>10000</v>
      </c>
      <c r="D18">
        <f t="shared" si="0"/>
        <v>5500</v>
      </c>
      <c r="E18">
        <f t="shared" si="7"/>
        <v>0.69813170079773179</v>
      </c>
      <c r="F18" s="2">
        <v>36</v>
      </c>
      <c r="G18">
        <v>9.2793399999999995</v>
      </c>
      <c r="H18">
        <v>9.4590399999999999</v>
      </c>
      <c r="I18" s="2"/>
      <c r="L18">
        <f>AVERAGE(G18:K18)</f>
        <v>9.3691899999999997</v>
      </c>
      <c r="M18" t="e">
        <f t="shared" si="9"/>
        <v>#DIV/0!</v>
      </c>
      <c r="N18">
        <f>_xlfn.STDEV.S(G18:K18)</f>
        <v>0.12706708857922289</v>
      </c>
      <c r="O18">
        <v>13.9932</v>
      </c>
      <c r="P18">
        <v>13.974600000000001</v>
      </c>
      <c r="T18">
        <f>AVERAGE(O18:S18)</f>
        <v>13.9839</v>
      </c>
      <c r="U18">
        <f>_xlfn.STDEV.S(O18:S18)</f>
        <v>1.3152186130069278E-2</v>
      </c>
    </row>
    <row r="19" spans="1:21" x14ac:dyDescent="0.25">
      <c r="D19">
        <f t="shared" si="0"/>
        <v>5375</v>
      </c>
      <c r="E19">
        <f t="shared" si="7"/>
        <v>0.71752424804211334</v>
      </c>
      <c r="F19" s="2">
        <v>37</v>
      </c>
      <c r="G19">
        <v>2.2111000000000001</v>
      </c>
      <c r="H19">
        <v>8.3814499999999992</v>
      </c>
      <c r="I19" s="2"/>
      <c r="L19">
        <f>AVERAGE(G19:K19)</f>
        <v>5.2962749999999996</v>
      </c>
      <c r="M19" t="e">
        <f t="shared" si="9"/>
        <v>#DIV/0!</v>
      </c>
      <c r="N19">
        <f>_xlfn.STDEV.S(G19:K19)</f>
        <v>4.3630963272944134</v>
      </c>
      <c r="O19">
        <v>13.696</v>
      </c>
      <c r="P19">
        <v>13.671200000000001</v>
      </c>
      <c r="T19">
        <f>AVERAGE(O19:S19)</f>
        <v>13.6836</v>
      </c>
      <c r="U19">
        <f>_xlfn.STDEV.S(O19:S19)</f>
        <v>1.7536248173425702E-2</v>
      </c>
    </row>
    <row r="20" spans="1:21" x14ac:dyDescent="0.25">
      <c r="D20">
        <f t="shared" si="0"/>
        <v>5250</v>
      </c>
      <c r="E20">
        <f t="shared" si="7"/>
        <v>0.73691679528649467</v>
      </c>
      <c r="F20" s="2">
        <v>38</v>
      </c>
      <c r="G20">
        <v>12.889110000000001</v>
      </c>
      <c r="H20">
        <v>15.611280000000001</v>
      </c>
      <c r="I20" s="2"/>
      <c r="L20">
        <f>AVERAGE(G20:K20)</f>
        <v>14.250195000000001</v>
      </c>
      <c r="M20" t="e">
        <f t="shared" si="9"/>
        <v>#DIV/0!</v>
      </c>
      <c r="N20">
        <f>_xlfn.STDEV.S(G20:K20)</f>
        <v>1.9248648665425843</v>
      </c>
      <c r="O20">
        <v>13.668699999999999</v>
      </c>
      <c r="P20">
        <v>13.43</v>
      </c>
      <c r="T20">
        <f>AVERAGE(O20:S20)</f>
        <v>13.54935</v>
      </c>
      <c r="U20">
        <f>_xlfn.STDEV.S(O20:S20)</f>
        <v>0.16878638866922868</v>
      </c>
    </row>
    <row r="21" spans="1:21" x14ac:dyDescent="0.25">
      <c r="D21">
        <f t="shared" si="0"/>
        <v>5125</v>
      </c>
      <c r="E21">
        <f t="shared" si="7"/>
        <v>0.75630934253087612</v>
      </c>
      <c r="F21">
        <v>39</v>
      </c>
      <c r="G21">
        <v>31.22259</v>
      </c>
      <c r="H21">
        <v>16.539490000000001</v>
      </c>
      <c r="I21" s="2"/>
      <c r="K21" s="2"/>
      <c r="L21">
        <f>AVERAGE(G21:K21)</f>
        <v>23.881039999999999</v>
      </c>
      <c r="M21" t="e">
        <f t="shared" si="9"/>
        <v>#DIV/0!</v>
      </c>
      <c r="N21">
        <f>_xlfn.STDEV.S(G21:K21)</f>
        <v>10.382519578840194</v>
      </c>
      <c r="O21">
        <v>13.3584</v>
      </c>
      <c r="P21">
        <v>13.151</v>
      </c>
      <c r="T21">
        <f>AVERAGE(O21:S21)</f>
        <v>13.2547</v>
      </c>
      <c r="U21">
        <f>_xlfn.STDEV.S(O21:S21)</f>
        <v>0.14665394641808982</v>
      </c>
    </row>
    <row r="22" spans="1:21" x14ac:dyDescent="0.25">
      <c r="D22">
        <f t="shared" si="0"/>
        <v>5000</v>
      </c>
      <c r="E22">
        <f t="shared" si="7"/>
        <v>0.77570188977525756</v>
      </c>
      <c r="F22" s="2">
        <v>40</v>
      </c>
      <c r="I22" s="2"/>
      <c r="L22" t="e">
        <f t="shared" si="8"/>
        <v>#DIV/0!</v>
      </c>
      <c r="M22" t="e">
        <f t="shared" si="9"/>
        <v>#DIV/0!</v>
      </c>
      <c r="N22" t="e">
        <f t="shared" si="10"/>
        <v>#DIV/0!</v>
      </c>
      <c r="T22" t="e">
        <f t="shared" si="11"/>
        <v>#DIV/0!</v>
      </c>
      <c r="U22" t="e">
        <f t="shared" si="12"/>
        <v>#DIV/0!</v>
      </c>
    </row>
    <row r="23" spans="1:21" x14ac:dyDescent="0.25">
      <c r="D23">
        <f t="shared" si="0"/>
        <v>4875</v>
      </c>
      <c r="E23">
        <f t="shared" si="7"/>
        <v>0.795094437019639</v>
      </c>
      <c r="F23">
        <v>41</v>
      </c>
      <c r="I23" s="2"/>
      <c r="L23" t="e">
        <f t="shared" si="8"/>
        <v>#DIV/0!</v>
      </c>
      <c r="M23" t="e">
        <f t="shared" si="9"/>
        <v>#DIV/0!</v>
      </c>
      <c r="N23" t="e">
        <f t="shared" si="10"/>
        <v>#DIV/0!</v>
      </c>
      <c r="T23" t="e">
        <f t="shared" si="11"/>
        <v>#DIV/0!</v>
      </c>
      <c r="U23" t="e">
        <f t="shared" si="12"/>
        <v>#DIV/0!</v>
      </c>
    </row>
    <row r="24" spans="1:21" x14ac:dyDescent="0.25">
      <c r="D24">
        <f t="shared" si="0"/>
        <v>4750</v>
      </c>
      <c r="E24">
        <f t="shared" si="7"/>
        <v>0.81448698426402044</v>
      </c>
      <c r="F24" s="2">
        <v>42</v>
      </c>
      <c r="I24" s="2"/>
      <c r="L24" t="e">
        <f t="shared" si="8"/>
        <v>#DIV/0!</v>
      </c>
      <c r="M24" t="e">
        <f t="shared" si="9"/>
        <v>#DIV/0!</v>
      </c>
      <c r="N24" t="e">
        <f t="shared" si="10"/>
        <v>#DIV/0!</v>
      </c>
      <c r="T24" t="e">
        <f t="shared" si="11"/>
        <v>#DIV/0!</v>
      </c>
      <c r="U24" t="e">
        <f t="shared" si="12"/>
        <v>#DIV/0!</v>
      </c>
    </row>
    <row r="25" spans="1:21" x14ac:dyDescent="0.25">
      <c r="D25">
        <f t="shared" si="0"/>
        <v>4625</v>
      </c>
      <c r="E25">
        <f t="shared" si="7"/>
        <v>0.83387953150840188</v>
      </c>
      <c r="F25" s="2">
        <v>43</v>
      </c>
      <c r="I25" s="2"/>
      <c r="L25" t="e">
        <f t="shared" si="8"/>
        <v>#DIV/0!</v>
      </c>
      <c r="M25" t="e">
        <f t="shared" si="9"/>
        <v>#DIV/0!</v>
      </c>
      <c r="N25" t="e">
        <f t="shared" si="10"/>
        <v>#DIV/0!</v>
      </c>
      <c r="T25" t="e">
        <f t="shared" si="11"/>
        <v>#DIV/0!</v>
      </c>
      <c r="U25" t="e">
        <f t="shared" si="12"/>
        <v>#DIV/0!</v>
      </c>
    </row>
    <row r="26" spans="1:21" x14ac:dyDescent="0.25">
      <c r="D26">
        <f t="shared" si="0"/>
        <v>4500</v>
      </c>
      <c r="E26">
        <f t="shared" si="7"/>
        <v>0.85327207875278333</v>
      </c>
      <c r="F26" s="2">
        <v>44</v>
      </c>
      <c r="I26" s="2"/>
      <c r="L26" t="e">
        <f t="shared" si="8"/>
        <v>#DIV/0!</v>
      </c>
      <c r="M26" t="e">
        <f t="shared" si="9"/>
        <v>#DIV/0!</v>
      </c>
      <c r="N26" t="e">
        <f t="shared" si="10"/>
        <v>#DIV/0!</v>
      </c>
      <c r="T26" t="e">
        <f t="shared" si="11"/>
        <v>#DIV/0!</v>
      </c>
      <c r="U26" t="e">
        <f t="shared" si="12"/>
        <v>#DIV/0!</v>
      </c>
    </row>
    <row r="27" spans="1:21" x14ac:dyDescent="0.25">
      <c r="D27">
        <f t="shared" si="0"/>
        <v>4375</v>
      </c>
      <c r="E27">
        <f t="shared" si="7"/>
        <v>0.87266462599716477</v>
      </c>
      <c r="F27" s="2">
        <v>45</v>
      </c>
      <c r="I27" s="2"/>
      <c r="J27" s="2"/>
      <c r="L27" t="e">
        <f t="shared" si="8"/>
        <v>#DIV/0!</v>
      </c>
      <c r="M27" t="e">
        <f t="shared" si="9"/>
        <v>#DIV/0!</v>
      </c>
      <c r="N27" t="e">
        <f t="shared" si="10"/>
        <v>#DIV/0!</v>
      </c>
      <c r="T27" t="e">
        <f t="shared" si="11"/>
        <v>#DIV/0!</v>
      </c>
      <c r="U27" t="e">
        <f t="shared" si="12"/>
        <v>#DIV/0!</v>
      </c>
    </row>
    <row r="28" spans="1:21" x14ac:dyDescent="0.25">
      <c r="D28">
        <f t="shared" si="0"/>
        <v>4250</v>
      </c>
      <c r="E28">
        <f t="shared" si="7"/>
        <v>0.8920571732415461</v>
      </c>
      <c r="F28" s="2">
        <v>46</v>
      </c>
      <c r="I28" s="2"/>
      <c r="K28" s="2"/>
      <c r="L28" t="e">
        <f t="shared" si="8"/>
        <v>#DIV/0!</v>
      </c>
      <c r="M28" t="e">
        <f t="shared" si="9"/>
        <v>#DIV/0!</v>
      </c>
      <c r="N28" t="e">
        <f t="shared" si="10"/>
        <v>#DIV/0!</v>
      </c>
      <c r="T28" t="e">
        <f t="shared" si="11"/>
        <v>#DIV/0!</v>
      </c>
      <c r="U28" t="e">
        <f t="shared" si="12"/>
        <v>#DIV/0!</v>
      </c>
    </row>
    <row r="29" spans="1:21" x14ac:dyDescent="0.25">
      <c r="D29">
        <f t="shared" si="0"/>
        <v>4125</v>
      </c>
      <c r="E29">
        <f t="shared" si="7"/>
        <v>0.91144972048592765</v>
      </c>
      <c r="F29" s="2">
        <v>47</v>
      </c>
      <c r="I29" s="2"/>
      <c r="L29" t="e">
        <f t="shared" si="8"/>
        <v>#DIV/0!</v>
      </c>
      <c r="M29" t="e">
        <f t="shared" si="9"/>
        <v>#DIV/0!</v>
      </c>
      <c r="N29" t="e">
        <f t="shared" si="10"/>
        <v>#DIV/0!</v>
      </c>
      <c r="T29" t="e">
        <f t="shared" si="11"/>
        <v>#DIV/0!</v>
      </c>
      <c r="U29" t="e">
        <f t="shared" si="12"/>
        <v>#DIV/0!</v>
      </c>
    </row>
    <row r="30" spans="1:21" x14ac:dyDescent="0.25">
      <c r="D30">
        <f t="shared" si="0"/>
        <v>4000</v>
      </c>
      <c r="E30">
        <f t="shared" si="7"/>
        <v>0.93084226773030909</v>
      </c>
      <c r="F30" s="2">
        <v>48</v>
      </c>
      <c r="I30" s="2"/>
      <c r="L30" t="e">
        <f t="shared" si="8"/>
        <v>#DIV/0!</v>
      </c>
      <c r="M30" t="e">
        <f t="shared" si="9"/>
        <v>#DIV/0!</v>
      </c>
      <c r="N30" t="e">
        <f t="shared" si="10"/>
        <v>#DIV/0!</v>
      </c>
      <c r="T30" t="e">
        <f t="shared" si="11"/>
        <v>#DIV/0!</v>
      </c>
      <c r="U30" t="e">
        <f t="shared" si="12"/>
        <v>#DIV/0!</v>
      </c>
    </row>
    <row r="31" spans="1:21" x14ac:dyDescent="0.25">
      <c r="D31">
        <f t="shared" si="0"/>
        <v>3875</v>
      </c>
      <c r="E31">
        <f t="shared" si="7"/>
        <v>0.95023481497469053</v>
      </c>
      <c r="F31" s="2">
        <v>49</v>
      </c>
      <c r="I31" s="2"/>
      <c r="L31" t="e">
        <f t="shared" si="8"/>
        <v>#DIV/0!</v>
      </c>
      <c r="M31" t="e">
        <f t="shared" si="9"/>
        <v>#DIV/0!</v>
      </c>
      <c r="N31" t="e">
        <f t="shared" si="10"/>
        <v>#DIV/0!</v>
      </c>
      <c r="T31" t="e">
        <f t="shared" si="11"/>
        <v>#DIV/0!</v>
      </c>
      <c r="U31" t="e">
        <f t="shared" si="12"/>
        <v>#DIV/0!</v>
      </c>
    </row>
    <row r="32" spans="1:21" x14ac:dyDescent="0.25">
      <c r="D32">
        <f t="shared" si="0"/>
        <v>3750</v>
      </c>
      <c r="E32">
        <f t="shared" si="7"/>
        <v>0.96962736221907198</v>
      </c>
      <c r="F32" s="2">
        <v>50</v>
      </c>
      <c r="L32" t="e">
        <f t="shared" si="8"/>
        <v>#DIV/0!</v>
      </c>
      <c r="M32" t="e">
        <f t="shared" si="9"/>
        <v>#DIV/0!</v>
      </c>
      <c r="N32" t="e">
        <f t="shared" si="10"/>
        <v>#DIV/0!</v>
      </c>
      <c r="T32" t="e">
        <f t="shared" si="11"/>
        <v>#DIV/0!</v>
      </c>
      <c r="U32" t="e">
        <f t="shared" si="12"/>
        <v>#DIV/0!</v>
      </c>
    </row>
    <row r="33" spans="4:28" x14ac:dyDescent="0.25">
      <c r="D33">
        <f t="shared" si="0"/>
        <v>3625</v>
      </c>
      <c r="E33">
        <f t="shared" si="7"/>
        <v>0.98901990946345342</v>
      </c>
      <c r="F33" s="2">
        <v>51</v>
      </c>
      <c r="L33" t="e">
        <f t="shared" si="8"/>
        <v>#DIV/0!</v>
      </c>
      <c r="M33" t="e">
        <f t="shared" si="9"/>
        <v>#DIV/0!</v>
      </c>
      <c r="N33" t="e">
        <f t="shared" si="10"/>
        <v>#DIV/0!</v>
      </c>
      <c r="T33" t="e">
        <f t="shared" si="11"/>
        <v>#DIV/0!</v>
      </c>
      <c r="U33" t="e">
        <f t="shared" si="12"/>
        <v>#DIV/0!</v>
      </c>
    </row>
    <row r="34" spans="4:28" x14ac:dyDescent="0.25">
      <c r="D34">
        <f t="shared" si="0"/>
        <v>3500</v>
      </c>
      <c r="E34">
        <f t="shared" si="7"/>
        <v>1.008412456707835</v>
      </c>
      <c r="F34" s="2">
        <v>52</v>
      </c>
      <c r="L34" t="e">
        <f t="shared" si="8"/>
        <v>#DIV/0!</v>
      </c>
      <c r="M34" t="e">
        <f t="shared" si="9"/>
        <v>#DIV/0!</v>
      </c>
      <c r="N34" t="e">
        <f t="shared" si="10"/>
        <v>#DIV/0!</v>
      </c>
      <c r="T34" t="e">
        <f t="shared" si="11"/>
        <v>#DIV/0!</v>
      </c>
      <c r="U34" t="e">
        <f t="shared" si="12"/>
        <v>#DIV/0!</v>
      </c>
    </row>
    <row r="35" spans="4:28" x14ac:dyDescent="0.25">
      <c r="D35">
        <f t="shared" si="0"/>
        <v>3375</v>
      </c>
      <c r="E35">
        <f t="shared" si="7"/>
        <v>1.0278050039522162</v>
      </c>
      <c r="F35" s="2">
        <v>53</v>
      </c>
      <c r="L35" t="e">
        <f t="shared" si="8"/>
        <v>#DIV/0!</v>
      </c>
      <c r="M35" t="e">
        <f t="shared" si="9"/>
        <v>#DIV/0!</v>
      </c>
      <c r="N35" t="e">
        <f t="shared" si="10"/>
        <v>#DIV/0!</v>
      </c>
      <c r="T35" t="e">
        <f t="shared" si="11"/>
        <v>#DIV/0!</v>
      </c>
      <c r="U35" t="e">
        <f t="shared" si="12"/>
        <v>#DIV/0!</v>
      </c>
    </row>
    <row r="38" spans="4:28" x14ac:dyDescent="0.25">
      <c r="D38" t="s">
        <v>40</v>
      </c>
      <c r="E38" t="s">
        <v>37</v>
      </c>
      <c r="F38" t="s">
        <v>39</v>
      </c>
      <c r="G38" t="s">
        <v>42</v>
      </c>
      <c r="H38" t="s">
        <v>43</v>
      </c>
      <c r="I38" t="s">
        <v>44</v>
      </c>
      <c r="J38" t="s">
        <v>45</v>
      </c>
      <c r="K38" t="s">
        <v>46</v>
      </c>
      <c r="L38" t="s">
        <v>52</v>
      </c>
      <c r="N38" t="s">
        <v>15</v>
      </c>
      <c r="O38" t="s">
        <v>47</v>
      </c>
      <c r="P38" t="s">
        <v>48</v>
      </c>
      <c r="Q38" t="s">
        <v>49</v>
      </c>
      <c r="R38" t="s">
        <v>50</v>
      </c>
      <c r="S38" t="s">
        <v>51</v>
      </c>
      <c r="T38" t="s">
        <v>53</v>
      </c>
      <c r="U38" t="s">
        <v>15</v>
      </c>
      <c r="Y38" s="8" t="s">
        <v>37</v>
      </c>
      <c r="Z38" t="s">
        <v>22</v>
      </c>
      <c r="AA38" t="s">
        <v>36</v>
      </c>
      <c r="AB38" t="s">
        <v>35</v>
      </c>
    </row>
    <row r="39" spans="4:28" x14ac:dyDescent="0.25">
      <c r="D39">
        <f t="shared" ref="D39:D72" si="13">$B$18-125*F39</f>
        <v>10000</v>
      </c>
      <c r="E39">
        <f t="shared" ref="E39:E72" si="14">4/3*PI()*2.5^3*F39/$B$5^3</f>
        <v>0</v>
      </c>
      <c r="F39">
        <v>0</v>
      </c>
      <c r="G39" s="4"/>
      <c r="I39" s="2"/>
      <c r="L39" t="e">
        <f t="shared" ref="L39:L72" si="15">AVERAGE(G39:K39)</f>
        <v>#DIV/0!</v>
      </c>
      <c r="N39" t="e">
        <f t="shared" ref="N39:N72" si="16">_xlfn.STDEV.S(G39:K39)</f>
        <v>#DIV/0!</v>
      </c>
      <c r="T39" t="e">
        <f t="shared" ref="T39:T72" si="17">AVERAGE(O39:S39)</f>
        <v>#DIV/0!</v>
      </c>
      <c r="U39" t="e">
        <f t="shared" ref="U39:U72" si="18">_xlfn.STDEV.S(O39:S39)</f>
        <v>#DIV/0!</v>
      </c>
      <c r="Y39" s="8">
        <v>0</v>
      </c>
      <c r="Z39" t="e">
        <f>M2</f>
        <v>#DIV/0!</v>
      </c>
      <c r="AA39">
        <f>(1-Y39/$AF$52)^(-2)*(1-$AF$53*Y39/$AF$52+$AF$54*(Y39/$AF$52)^2)</f>
        <v>1</v>
      </c>
      <c r="AB39">
        <f t="shared" ref="AB39:AB73" si="19">1+2.5*Y39+6.2*Y39^2</f>
        <v>1</v>
      </c>
    </row>
    <row r="40" spans="4:28" x14ac:dyDescent="0.25">
      <c r="D40">
        <f t="shared" si="13"/>
        <v>9625</v>
      </c>
      <c r="E40" s="2">
        <f t="shared" si="14"/>
        <v>5.8177641733144318E-2</v>
      </c>
      <c r="F40" s="2">
        <v>3</v>
      </c>
      <c r="G40" s="4"/>
      <c r="H40" s="2"/>
      <c r="I40" s="2"/>
      <c r="J40" s="2"/>
      <c r="K40" s="2"/>
      <c r="L40" t="e">
        <f t="shared" si="15"/>
        <v>#DIV/0!</v>
      </c>
      <c r="N40" t="e">
        <f t="shared" si="16"/>
        <v>#DIV/0!</v>
      </c>
      <c r="T40" t="e">
        <f t="shared" si="17"/>
        <v>#DIV/0!</v>
      </c>
      <c r="U40" t="e">
        <f t="shared" si="18"/>
        <v>#DIV/0!</v>
      </c>
      <c r="Y40" s="8">
        <v>1.9392547244381438E-2</v>
      </c>
      <c r="Z40" t="e">
        <f>#REF!</f>
        <v>#REF!</v>
      </c>
      <c r="AA40">
        <f>(1-Y40/$AF$52)^(-2)*(1-$AF$53*Y40/$AF$52+$AF$54*(Y40/$AF$52)^2)</f>
        <v>1.0003135124309976</v>
      </c>
      <c r="AB40">
        <f t="shared" si="19"/>
        <v>1.0508130076204321</v>
      </c>
    </row>
    <row r="41" spans="4:28" x14ac:dyDescent="0.25">
      <c r="D41">
        <f t="shared" si="13"/>
        <v>9250</v>
      </c>
      <c r="E41" s="2">
        <f t="shared" si="14"/>
        <v>0.11635528346628864</v>
      </c>
      <c r="F41" s="2">
        <v>6</v>
      </c>
      <c r="G41" s="4"/>
      <c r="H41" s="2"/>
      <c r="I41" s="2"/>
      <c r="J41" s="2"/>
      <c r="K41" s="2"/>
      <c r="L41" t="e">
        <f t="shared" si="15"/>
        <v>#DIV/0!</v>
      </c>
      <c r="N41" t="e">
        <f t="shared" si="16"/>
        <v>#DIV/0!</v>
      </c>
      <c r="T41" t="e">
        <f t="shared" si="17"/>
        <v>#DIV/0!</v>
      </c>
      <c r="U41" t="e">
        <f t="shared" si="18"/>
        <v>#DIV/0!</v>
      </c>
      <c r="Y41" s="8">
        <v>5.8177641733144318E-2</v>
      </c>
      <c r="Z41" t="e">
        <f>M3</f>
        <v>#DIV/0!</v>
      </c>
      <c r="AA41">
        <f>(1-Y41/$AF$52)^(-2)*(1-$AF$53*Y41/$AF$52+$AF$54*(Y41/$AF$52)^2)</f>
        <v>1.0009411229207761</v>
      </c>
      <c r="AB41">
        <f t="shared" si="19"/>
        <v>1.1664288599181674</v>
      </c>
    </row>
    <row r="42" spans="4:28" x14ac:dyDescent="0.25">
      <c r="D42">
        <f t="shared" si="13"/>
        <v>8875</v>
      </c>
      <c r="E42">
        <f t="shared" si="14"/>
        <v>0.17453292519943295</v>
      </c>
      <c r="F42">
        <v>9</v>
      </c>
      <c r="G42" s="4"/>
      <c r="H42" s="2"/>
      <c r="I42" s="2"/>
      <c r="J42" s="2"/>
      <c r="K42" s="2"/>
      <c r="L42" t="e">
        <f t="shared" si="15"/>
        <v>#DIV/0!</v>
      </c>
      <c r="N42" t="e">
        <f t="shared" si="16"/>
        <v>#DIV/0!</v>
      </c>
      <c r="T42" t="e">
        <f t="shared" si="17"/>
        <v>#DIV/0!</v>
      </c>
      <c r="U42" t="e">
        <f t="shared" si="18"/>
        <v>#DIV/0!</v>
      </c>
      <c r="Y42" s="8">
        <v>0.11635528346628864</v>
      </c>
      <c r="Z42" t="e">
        <f>M4</f>
        <v>#DIV/0!</v>
      </c>
      <c r="AA42">
        <f>(1-Y42/$AF$52)^(-2)*(1-$AF$53*Y42/$AF$52+$AF$54*(Y42/$AF$52)^2)</f>
        <v>1.001884005086203</v>
      </c>
      <c r="AB42">
        <f t="shared" si="19"/>
        <v>1.374827231006948</v>
      </c>
    </row>
    <row r="43" spans="4:28" x14ac:dyDescent="0.25">
      <c r="D43">
        <f t="shared" si="13"/>
        <v>8500</v>
      </c>
      <c r="E43">
        <f t="shared" si="14"/>
        <v>0.23271056693257727</v>
      </c>
      <c r="F43" s="2">
        <v>12</v>
      </c>
      <c r="G43" s="4"/>
      <c r="H43" s="2"/>
      <c r="I43" s="2"/>
      <c r="J43" s="2"/>
      <c r="K43" s="2"/>
      <c r="L43" t="e">
        <f t="shared" si="15"/>
        <v>#DIV/0!</v>
      </c>
      <c r="N43" t="e">
        <f t="shared" si="16"/>
        <v>#DIV/0!</v>
      </c>
      <c r="T43" t="e">
        <f t="shared" si="17"/>
        <v>#DIV/0!</v>
      </c>
      <c r="U43" t="e">
        <f t="shared" si="18"/>
        <v>#DIV/0!</v>
      </c>
      <c r="Y43" s="8">
        <v>0.17453292519943295</v>
      </c>
      <c r="Z43" t="e">
        <f>M5</f>
        <v>#DIV/0!</v>
      </c>
      <c r="AA43">
        <f>(1-Y43/$AF$52)^(-2)*(1-$AF$53*Y43/$AF$52+$AF$54*(Y43/$AF$52)^2)</f>
        <v>1.0028286507551012</v>
      </c>
      <c r="AB43">
        <f t="shared" si="19"/>
        <v>1.6251951132663416</v>
      </c>
    </row>
    <row r="44" spans="4:28" x14ac:dyDescent="0.25">
      <c r="D44">
        <f t="shared" si="13"/>
        <v>8125</v>
      </c>
      <c r="E44">
        <f t="shared" si="14"/>
        <v>0.29088820866572157</v>
      </c>
      <c r="F44">
        <v>15</v>
      </c>
      <c r="G44">
        <v>1.0063</v>
      </c>
      <c r="H44" s="2"/>
      <c r="I44" s="2"/>
      <c r="J44" s="2"/>
      <c r="K44" s="2"/>
      <c r="L44">
        <f>AVERAGE(G44:K44)</f>
        <v>1.0063</v>
      </c>
      <c r="N44" t="e">
        <f>_xlfn.STDEV.S(G44:K44)</f>
        <v>#DIV/0!</v>
      </c>
      <c r="O44">
        <v>1.0161</v>
      </c>
      <c r="T44">
        <f>AVERAGE(O44:S44)</f>
        <v>1.0161</v>
      </c>
      <c r="U44" t="e">
        <f>_xlfn.STDEV.S(O44:S44)</f>
        <v>#DIV/0!</v>
      </c>
      <c r="Y44" s="8">
        <v>0.23271056693257727</v>
      </c>
      <c r="Z44" t="e">
        <f>M6</f>
        <v>#DIV/0!</v>
      </c>
      <c r="AA44">
        <f>(1-Y44/$AF$52)^(-2)*(1-$AF$53*Y44/$AF$52+$AF$54*(Y44/$AF$52)^2)</f>
        <v>1.0037750641990404</v>
      </c>
      <c r="AB44">
        <f t="shared" si="19"/>
        <v>1.9175325066963487</v>
      </c>
    </row>
    <row r="45" spans="4:28" x14ac:dyDescent="0.25">
      <c r="D45">
        <f t="shared" si="13"/>
        <v>7750</v>
      </c>
      <c r="E45">
        <f t="shared" si="14"/>
        <v>0.3490658503988659</v>
      </c>
      <c r="F45" s="2">
        <v>18</v>
      </c>
      <c r="G45">
        <v>1.0051000000000001</v>
      </c>
      <c r="I45" s="2"/>
      <c r="J45" s="2"/>
      <c r="K45" s="2"/>
      <c r="L45">
        <f>AVERAGE(G45:K45)</f>
        <v>1.0051000000000001</v>
      </c>
      <c r="N45" t="e">
        <f>_xlfn.STDEV.S(G45:K45)</f>
        <v>#DIV/0!</v>
      </c>
      <c r="O45">
        <v>0.99639999999999995</v>
      </c>
      <c r="T45">
        <f>AVERAGE(O45:S45)</f>
        <v>0.99639999999999995</v>
      </c>
      <c r="U45" t="e">
        <f>_xlfn.STDEV.S(O45:S45)</f>
        <v>#DIV/0!</v>
      </c>
      <c r="Y45" s="8">
        <v>0.29088820866572157</v>
      </c>
      <c r="Z45" t="e">
        <f>M7</f>
        <v>#DIV/0!</v>
      </c>
      <c r="AA45">
        <f>(1-Y45/$AF$52)^(-2)*(1-$AF$53*Y45/$AF$52+$AF$54*(Y45/$AF$52)^2)</f>
        <v>1.0047232497023866</v>
      </c>
      <c r="AB45">
        <f t="shared" si="19"/>
        <v>2.2518394112969689</v>
      </c>
    </row>
    <row r="46" spans="4:28" x14ac:dyDescent="0.25">
      <c r="D46">
        <f t="shared" si="13"/>
        <v>7375</v>
      </c>
      <c r="E46">
        <f t="shared" si="14"/>
        <v>0.40724349213201022</v>
      </c>
      <c r="F46">
        <v>21</v>
      </c>
      <c r="G46">
        <v>1.0024999999999999</v>
      </c>
      <c r="I46" s="2"/>
      <c r="J46" s="2"/>
      <c r="K46" s="2"/>
      <c r="L46">
        <f>AVERAGE(G46:K46)</f>
        <v>1.0024999999999999</v>
      </c>
      <c r="N46" t="e">
        <f>_xlfn.STDEV.S(G46:K46)</f>
        <v>#DIV/0!</v>
      </c>
      <c r="O46">
        <v>1.0012000000000001</v>
      </c>
      <c r="T46">
        <f>AVERAGE(O46:S46)</f>
        <v>1.0012000000000001</v>
      </c>
      <c r="U46" t="e">
        <f>_xlfn.STDEV.S(O46:S46)</f>
        <v>#DIV/0!</v>
      </c>
      <c r="Y46" s="8">
        <v>0.3490658503988659</v>
      </c>
      <c r="Z46" t="e">
        <f>M8</f>
        <v>#DIV/0!</v>
      </c>
      <c r="AA46">
        <f>(1-Y46/$AF$52)^(-2)*(1-$AF$53*Y46/$AF$52+$AF$54*(Y46/$AF$52)^2)</f>
        <v>1.0056732115623468</v>
      </c>
      <c r="AB46">
        <f t="shared" si="19"/>
        <v>2.6281158270682017</v>
      </c>
    </row>
    <row r="47" spans="4:28" x14ac:dyDescent="0.25">
      <c r="D47">
        <f t="shared" si="13"/>
        <v>7000</v>
      </c>
      <c r="E47">
        <f t="shared" si="14"/>
        <v>0.46542113386515455</v>
      </c>
      <c r="F47" s="2">
        <v>24</v>
      </c>
      <c r="G47">
        <v>1.0058</v>
      </c>
      <c r="I47" s="2"/>
      <c r="J47" s="2"/>
      <c r="K47" s="2"/>
      <c r="L47">
        <f>AVERAGE(G47:K47)</f>
        <v>1.0058</v>
      </c>
      <c r="N47" t="e">
        <f>_xlfn.STDEV.S(G47:K47)</f>
        <v>#DIV/0!</v>
      </c>
      <c r="O47">
        <v>1.0072000000000001</v>
      </c>
      <c r="T47">
        <f>AVERAGE(O47:S47)</f>
        <v>1.0072000000000001</v>
      </c>
      <c r="U47" t="e">
        <f>_xlfn.STDEV.S(O47:S47)</f>
        <v>#DIV/0!</v>
      </c>
      <c r="Y47" s="8">
        <v>0.40724349213201022</v>
      </c>
      <c r="Z47" t="e">
        <f>M9</f>
        <v>#DIV/0!</v>
      </c>
      <c r="AA47">
        <f>(1-Y47/$AF$52)^(-2)*(1-$AF$53*Y47/$AF$52+$AF$54*(Y47/$AF$52)^2)</f>
        <v>1.0066249540890155</v>
      </c>
      <c r="AB47">
        <f t="shared" si="19"/>
        <v>3.0463617540100483</v>
      </c>
    </row>
    <row r="48" spans="4:28" x14ac:dyDescent="0.25">
      <c r="D48">
        <f t="shared" si="13"/>
        <v>6625</v>
      </c>
      <c r="E48">
        <f t="shared" si="14"/>
        <v>0.52359877559829893</v>
      </c>
      <c r="F48">
        <v>27</v>
      </c>
      <c r="G48">
        <v>1.0061</v>
      </c>
      <c r="I48" s="2"/>
      <c r="J48" s="2"/>
      <c r="K48" s="2"/>
      <c r="L48">
        <f>AVERAGE(G48:K48)</f>
        <v>1.0061</v>
      </c>
      <c r="N48" t="e">
        <f>_xlfn.STDEV.S(G48:K48)</f>
        <v>#DIV/0!</v>
      </c>
      <c r="O48">
        <v>0.99270000000000003</v>
      </c>
      <c r="T48">
        <f>AVERAGE(O48:S48)</f>
        <v>0.99270000000000003</v>
      </c>
      <c r="U48" t="e">
        <f>_xlfn.STDEV.S(O48:S48)</f>
        <v>#DIV/0!</v>
      </c>
      <c r="Y48" s="8">
        <v>0.46542113386515455</v>
      </c>
      <c r="Z48" t="e">
        <f>M10</f>
        <v>#DIV/0!</v>
      </c>
      <c r="AA48">
        <f>(1-Y48/$AF$52)^(-2)*(1-$AF$53*Y48/$AF$52+$AF$54*(Y48/$AF$52)^2)</f>
        <v>1.0075784816054207</v>
      </c>
      <c r="AB48">
        <f t="shared" si="19"/>
        <v>3.5065771921225082</v>
      </c>
    </row>
    <row r="49" spans="4:34" x14ac:dyDescent="0.25">
      <c r="D49">
        <f t="shared" si="13"/>
        <v>6250</v>
      </c>
      <c r="E49">
        <f t="shared" si="14"/>
        <v>0.58177641733144314</v>
      </c>
      <c r="F49" s="2">
        <v>30</v>
      </c>
      <c r="G49">
        <v>1.0024999999999999</v>
      </c>
      <c r="H49">
        <v>1.0036</v>
      </c>
      <c r="I49" s="2"/>
      <c r="L49">
        <f>AVERAGE(G49:K49)</f>
        <v>1.00305</v>
      </c>
      <c r="N49">
        <f>_xlfn.STDEV.S(G49:K49)</f>
        <v>7.7781745930527359E-4</v>
      </c>
      <c r="O49">
        <v>1.0052000000000001</v>
      </c>
      <c r="P49">
        <v>0.98640000000000005</v>
      </c>
      <c r="T49">
        <f>AVERAGE(O49:S49)</f>
        <v>0.99580000000000002</v>
      </c>
      <c r="U49">
        <f>_xlfn.STDEV.S(O49:S49)</f>
        <v>1.329360748630712E-2</v>
      </c>
      <c r="Y49" s="8">
        <v>0.52359877559829893</v>
      </c>
      <c r="Z49" t="e">
        <f>M11</f>
        <v>#DIV/0!</v>
      </c>
      <c r="AA49">
        <f>(1-Y49/$AF$52)^(-2)*(1-$AF$53*Y49/$AF$52+$AF$54*(Y49/$AF$52)^2)</f>
        <v>1.0085337984475697</v>
      </c>
      <c r="AB49">
        <f t="shared" si="19"/>
        <v>4.0087621414055814</v>
      </c>
    </row>
    <row r="50" spans="4:34" x14ac:dyDescent="0.25">
      <c r="D50">
        <f t="shared" si="13"/>
        <v>6125</v>
      </c>
      <c r="E50">
        <f t="shared" si="14"/>
        <v>0.60116896457582458</v>
      </c>
      <c r="F50" s="2">
        <v>31</v>
      </c>
      <c r="G50">
        <v>1.0083</v>
      </c>
      <c r="H50">
        <v>1.0065</v>
      </c>
      <c r="I50" s="2"/>
      <c r="L50">
        <f>AVERAGE(G50:K50)</f>
        <v>1.0074000000000001</v>
      </c>
      <c r="N50">
        <f>_xlfn.STDEV.S(G50:K50)</f>
        <v>1.2727922061358025E-3</v>
      </c>
      <c r="O50">
        <v>0.99750000000000005</v>
      </c>
      <c r="P50">
        <v>0.998</v>
      </c>
      <c r="T50">
        <f>AVERAGE(O50:S50)</f>
        <v>0.99775000000000003</v>
      </c>
      <c r="U50">
        <f>_xlfn.STDEV.S(O50:S50)</f>
        <v>3.5355339059323483E-4</v>
      </c>
      <c r="Y50" s="8">
        <v>0.58177641733144314</v>
      </c>
      <c r="Z50" t="e">
        <f>M12</f>
        <v>#DIV/0!</v>
      </c>
      <c r="AA50">
        <f>(1-Y50/$AF$52)^(-2)*(1-$AF$53*Y50/$AF$52+$AF$54*(Y50/$AF$52)^2)</f>
        <v>1.0094909089644968</v>
      </c>
      <c r="AB50">
        <f t="shared" si="19"/>
        <v>4.5529166018592671</v>
      </c>
    </row>
    <row r="51" spans="4:34" x14ac:dyDescent="0.25">
      <c r="D51">
        <f t="shared" si="13"/>
        <v>6000</v>
      </c>
      <c r="E51">
        <f t="shared" si="14"/>
        <v>0.62056151182020602</v>
      </c>
      <c r="F51" s="2">
        <v>32</v>
      </c>
      <c r="G51">
        <v>1.0091000000000001</v>
      </c>
      <c r="H51">
        <v>1.0091000000000001</v>
      </c>
      <c r="I51" s="2"/>
      <c r="L51">
        <f>AVERAGE(G51:K51)</f>
        <v>1.0091000000000001</v>
      </c>
      <c r="N51">
        <f>_xlfn.STDEV.S(G51:K51)</f>
        <v>0</v>
      </c>
      <c r="O51">
        <v>0.99029999999999996</v>
      </c>
      <c r="P51">
        <v>1.0067999999999999</v>
      </c>
      <c r="T51">
        <f>AVERAGE(O51:S51)</f>
        <v>0.99854999999999994</v>
      </c>
      <c r="U51">
        <f>_xlfn.STDEV.S(O51:S51)</f>
        <v>1.1667261889578005E-2</v>
      </c>
      <c r="Y51" s="8">
        <v>0.60116896457582458</v>
      </c>
      <c r="Z51" t="e">
        <f>M13</f>
        <v>#DIV/0!</v>
      </c>
      <c r="AA51">
        <f>(1-Y51/$AF$52)^(-2)*(1-$AF$53*Y51/$AF$52+$AF$54*(Y51/$AF$52)^2)</f>
        <v>1.0098103451514344</v>
      </c>
      <c r="AB51">
        <f t="shared" si="19"/>
        <v>4.7436279800484096</v>
      </c>
      <c r="AE51" t="s">
        <v>34</v>
      </c>
      <c r="AF51" t="e">
        <f>SUMXMY2(Z39:Z73,AA39:AA73)</f>
        <v>#DIV/0!</v>
      </c>
    </row>
    <row r="52" spans="4:34" x14ac:dyDescent="0.25">
      <c r="D52">
        <f t="shared" si="13"/>
        <v>5875</v>
      </c>
      <c r="E52">
        <f t="shared" si="14"/>
        <v>0.63995405906458758</v>
      </c>
      <c r="F52">
        <v>33</v>
      </c>
      <c r="G52">
        <v>1.0041</v>
      </c>
      <c r="H52">
        <v>1.006</v>
      </c>
      <c r="I52" s="2"/>
      <c r="L52">
        <f>AVERAGE(G52:K52)</f>
        <v>1.00505</v>
      </c>
      <c r="N52">
        <f>_xlfn.STDEV.S(G52:K52)</f>
        <v>1.3435028842544493E-3</v>
      </c>
      <c r="O52">
        <v>0.99009999999999998</v>
      </c>
      <c r="P52">
        <v>0.9909</v>
      </c>
      <c r="T52">
        <f>AVERAGE(O52:S52)</f>
        <v>0.99049999999999994</v>
      </c>
      <c r="U52">
        <f>_xlfn.STDEV.S(O52:S52)</f>
        <v>5.6568542494925419E-4</v>
      </c>
      <c r="Y52" s="8">
        <v>0.62056151182020602</v>
      </c>
      <c r="Z52" t="e">
        <f>M14</f>
        <v>#DIV/0!</v>
      </c>
      <c r="AA52">
        <f>(1-Y52/$AF$52)^(-2)*(1-$AF$53*Y52/$AF$52+$AF$54*(Y52/$AF$52)^2)</f>
        <v>1.0101299812820235</v>
      </c>
      <c r="AB52">
        <f t="shared" si="19"/>
        <v>4.9390026372565092</v>
      </c>
      <c r="AE52" t="s">
        <v>33</v>
      </c>
      <c r="AF52">
        <v>99</v>
      </c>
    </row>
    <row r="53" spans="4:34" x14ac:dyDescent="0.25">
      <c r="D53">
        <f t="shared" si="13"/>
        <v>5750</v>
      </c>
      <c r="E53">
        <f t="shared" si="14"/>
        <v>0.65934660630896891</v>
      </c>
      <c r="F53">
        <v>34</v>
      </c>
      <c r="G53">
        <v>1.0105</v>
      </c>
      <c r="H53">
        <v>1.0105</v>
      </c>
      <c r="I53" s="2"/>
      <c r="L53">
        <f>AVERAGE(G53:K53)</f>
        <v>1.0105</v>
      </c>
      <c r="N53">
        <f>_xlfn.STDEV.S(G53:K53)</f>
        <v>0</v>
      </c>
      <c r="O53">
        <v>1.0071000000000001</v>
      </c>
      <c r="P53">
        <v>1.0214000000000001</v>
      </c>
      <c r="T53">
        <f>AVERAGE(O53:S53)</f>
        <v>1.0142500000000001</v>
      </c>
      <c r="U53">
        <f>_xlfn.STDEV.S(O53:S53)</f>
        <v>1.0111626970967616E-2</v>
      </c>
      <c r="Y53" s="8">
        <v>0.63995405906458758</v>
      </c>
      <c r="Z53" t="e">
        <f>M15</f>
        <v>#DIV/0!</v>
      </c>
      <c r="AA53">
        <f>(1-Y53/$AF$52)^(-2)*(1-$AF$53*Y53/$AF$52+$AF$54*(Y53/$AF$52)^2)</f>
        <v>1.010449817518309</v>
      </c>
      <c r="AB53">
        <f t="shared" si="19"/>
        <v>5.1390405734835678</v>
      </c>
      <c r="AE53" t="s">
        <v>32</v>
      </c>
      <c r="AF53">
        <v>0.4</v>
      </c>
      <c r="AH53">
        <v>0.4</v>
      </c>
    </row>
    <row r="54" spans="4:34" x14ac:dyDescent="0.25">
      <c r="D54">
        <f t="shared" si="13"/>
        <v>5625</v>
      </c>
      <c r="E54">
        <f t="shared" si="14"/>
        <v>0.67873915355335046</v>
      </c>
      <c r="F54">
        <v>35</v>
      </c>
      <c r="G54">
        <v>1.0088999999999999</v>
      </c>
      <c r="H54">
        <v>1.0146999999999999</v>
      </c>
      <c r="I54" s="2"/>
      <c r="L54">
        <f>AVERAGE(G54:K54)</f>
        <v>1.0118</v>
      </c>
      <c r="N54">
        <f>_xlfn.STDEV.S(G54:K54)</f>
        <v>4.1012193308819951E-3</v>
      </c>
      <c r="O54">
        <v>1.0225</v>
      </c>
      <c r="P54">
        <v>1.0043</v>
      </c>
      <c r="T54">
        <f>AVERAGE(O54:S54)</f>
        <v>1.0133999999999999</v>
      </c>
      <c r="U54">
        <f>_xlfn.STDEV.S(O54:S54)</f>
        <v>1.2869343417595162E-2</v>
      </c>
      <c r="Y54" s="8">
        <v>0.65934660630896891</v>
      </c>
      <c r="Z54" t="e">
        <f>M16</f>
        <v>#DIV/0!</v>
      </c>
      <c r="AA54">
        <f>(1-Y54/$AF$52)^(-2)*(1-$AF$53*Y54/$AF$52+$AF$54*(Y54/$AF$52)^2)</f>
        <v>1.0107698540224985</v>
      </c>
      <c r="AB54">
        <f t="shared" si="19"/>
        <v>5.3437417887295799</v>
      </c>
      <c r="AE54" t="s">
        <v>31</v>
      </c>
      <c r="AF54">
        <v>0.34100000000000003</v>
      </c>
      <c r="AH54">
        <v>0.34100000000000003</v>
      </c>
    </row>
    <row r="55" spans="4:34" x14ac:dyDescent="0.25">
      <c r="D55">
        <f t="shared" si="13"/>
        <v>5500</v>
      </c>
      <c r="E55">
        <f t="shared" si="14"/>
        <v>0.69813170079773179</v>
      </c>
      <c r="F55" s="2">
        <v>36</v>
      </c>
      <c r="G55">
        <v>1.0081</v>
      </c>
      <c r="H55">
        <v>1.0059</v>
      </c>
      <c r="I55" s="2"/>
      <c r="L55">
        <f>AVERAGE(G55:K55)</f>
        <v>1.0070000000000001</v>
      </c>
      <c r="N55">
        <f>_xlfn.STDEV.S(G55:K55)</f>
        <v>1.5556349186103902E-3</v>
      </c>
      <c r="O55">
        <v>0.998</v>
      </c>
      <c r="P55">
        <v>0.9929</v>
      </c>
      <c r="T55">
        <f>AVERAGE(O55:S55)</f>
        <v>0.99544999999999995</v>
      </c>
      <c r="U55">
        <f>_xlfn.STDEV.S(O55:S55)</f>
        <v>3.6062445840513878E-3</v>
      </c>
      <c r="Y55" s="8">
        <v>0.67873915355335046</v>
      </c>
      <c r="Z55" t="e">
        <f>M17</f>
        <v>#DIV/0!</v>
      </c>
      <c r="AA55">
        <f>(1-Y55/$AF$52)^(-2)*(1-$AF$53*Y55/$AF$52+$AF$54*(Y55/$AF$52)^2)</f>
        <v>1.0110900909569625</v>
      </c>
      <c r="AB55">
        <f t="shared" si="19"/>
        <v>5.5531062829945519</v>
      </c>
    </row>
    <row r="56" spans="4:34" x14ac:dyDescent="0.25">
      <c r="D56">
        <f t="shared" si="13"/>
        <v>5375</v>
      </c>
      <c r="E56">
        <f t="shared" si="14"/>
        <v>0.71752424804211334</v>
      </c>
      <c r="F56" s="2">
        <v>37</v>
      </c>
      <c r="G56">
        <v>1.0035000000000001</v>
      </c>
      <c r="H56">
        <v>1.0106999999999999</v>
      </c>
      <c r="I56" s="2"/>
      <c r="L56">
        <f>AVERAGE(G56:K56)</f>
        <v>1.0070999999999999</v>
      </c>
      <c r="N56">
        <f>_xlfn.STDEV.S(G56:K56)</f>
        <v>5.0911688245430528E-3</v>
      </c>
      <c r="O56">
        <v>1.0082</v>
      </c>
      <c r="P56">
        <v>1.0004</v>
      </c>
      <c r="T56">
        <f>AVERAGE(O56:S56)</f>
        <v>1.0043</v>
      </c>
      <c r="U56">
        <f>_xlfn.STDEV.S(O56:S56)</f>
        <v>5.5154328932550912E-3</v>
      </c>
      <c r="Y56" s="8">
        <v>0.69813170079773179</v>
      </c>
      <c r="Z56" t="e">
        <f>M18</f>
        <v>#DIV/0!</v>
      </c>
      <c r="AA56">
        <f>(1-Y56/$AF$52)^(-2)*(1-$AF$53*Y56/$AF$52+$AF$54*(Y56/$AF$52)^2)</f>
        <v>1.0114105284842332</v>
      </c>
      <c r="AB56">
        <f t="shared" si="19"/>
        <v>5.7671340562784783</v>
      </c>
    </row>
    <row r="57" spans="4:34" x14ac:dyDescent="0.25">
      <c r="D57">
        <f t="shared" si="13"/>
        <v>5250</v>
      </c>
      <c r="E57">
        <f t="shared" si="14"/>
        <v>0.73691679528649467</v>
      </c>
      <c r="F57" s="2">
        <v>38</v>
      </c>
      <c r="G57">
        <v>1.0146999999999999</v>
      </c>
      <c r="H57">
        <v>1.0037</v>
      </c>
      <c r="I57" s="2"/>
      <c r="L57">
        <f>AVERAGE(G57:K57)</f>
        <v>1.0091999999999999</v>
      </c>
      <c r="N57">
        <f>_xlfn.STDEV.S(G57:K57)</f>
        <v>7.778174593051951E-3</v>
      </c>
      <c r="O57">
        <v>1.0069999999999999</v>
      </c>
      <c r="P57">
        <v>0.99380000000000002</v>
      </c>
      <c r="T57">
        <f>AVERAGE(O57:S57)</f>
        <v>1.0004</v>
      </c>
      <c r="U57">
        <f>_xlfn.STDEV.S(O57:S57)</f>
        <v>9.3338095116623412E-3</v>
      </c>
      <c r="Y57" s="8">
        <v>0.71752424804211334</v>
      </c>
      <c r="Z57" t="e">
        <f>M19</f>
        <v>#DIV/0!</v>
      </c>
      <c r="AA57">
        <f>(1-Y57/$AF$52)^(-2)*(1-$AF$53*Y57/$AF$52+$AF$54*(Y57/$AF$52)^2)</f>
        <v>1.0117311667670073</v>
      </c>
      <c r="AB57">
        <f t="shared" si="19"/>
        <v>5.9858251085813645</v>
      </c>
    </row>
    <row r="58" spans="4:34" x14ac:dyDescent="0.25">
      <c r="D58">
        <f t="shared" si="13"/>
        <v>5125</v>
      </c>
      <c r="E58">
        <f t="shared" si="14"/>
        <v>0.75630934253087612</v>
      </c>
      <c r="F58">
        <v>39</v>
      </c>
      <c r="G58">
        <v>1.0065999999999999</v>
      </c>
      <c r="H58">
        <v>1.0107999999999999</v>
      </c>
      <c r="I58" s="2"/>
      <c r="K58" s="2"/>
      <c r="L58">
        <f>AVERAGE(G58:K58)</f>
        <v>1.0086999999999999</v>
      </c>
      <c r="N58">
        <f>_xlfn.STDEV.S(G58:K58)</f>
        <v>2.9698484809834867E-3</v>
      </c>
      <c r="O58">
        <v>1.0086999999999999</v>
      </c>
      <c r="P58">
        <v>1.0111000000000001</v>
      </c>
      <c r="T58">
        <f>AVERAGE(O58:S58)</f>
        <v>1.0099</v>
      </c>
      <c r="U58">
        <f>_xlfn.STDEV.S(O58:S58)</f>
        <v>1.6970562748478413E-3</v>
      </c>
      <c r="Y58" s="8">
        <v>0.73691679528649467</v>
      </c>
      <c r="Z58" t="e">
        <f>M20</f>
        <v>#DIV/0!</v>
      </c>
      <c r="AA58">
        <f>(1-Y58/$AF$52)^(-2)*(1-$AF$53*Y58/$AF$52+$AF$54*(Y58/$AF$52)^2)</f>
        <v>1.0120520059681433</v>
      </c>
      <c r="AB58">
        <f t="shared" si="19"/>
        <v>6.2091794399032061</v>
      </c>
    </row>
    <row r="59" spans="4:34" x14ac:dyDescent="0.25">
      <c r="D59">
        <f t="shared" si="13"/>
        <v>5000</v>
      </c>
      <c r="E59">
        <f t="shared" si="14"/>
        <v>0.77570188977525756</v>
      </c>
      <c r="F59" s="2">
        <v>40</v>
      </c>
      <c r="I59" s="2"/>
      <c r="L59" t="e">
        <f t="shared" si="15"/>
        <v>#DIV/0!</v>
      </c>
      <c r="N59" t="e">
        <f t="shared" si="16"/>
        <v>#DIV/0!</v>
      </c>
      <c r="T59" t="e">
        <f t="shared" si="17"/>
        <v>#DIV/0!</v>
      </c>
      <c r="U59" t="e">
        <f t="shared" si="18"/>
        <v>#DIV/0!</v>
      </c>
      <c r="Y59" s="8">
        <v>0.75630934253087612</v>
      </c>
      <c r="Z59" t="e">
        <f>M21</f>
        <v>#DIV/0!</v>
      </c>
      <c r="AA59">
        <f>(1-Y59/$AF$52)^(-2)*(1-$AF$53*Y59/$AF$52+$AF$54*(Y59/$AF$52)^2)</f>
        <v>1.0123730462506637</v>
      </c>
      <c r="AB59">
        <f t="shared" si="19"/>
        <v>6.4371970502440039</v>
      </c>
    </row>
    <row r="60" spans="4:34" x14ac:dyDescent="0.25">
      <c r="D60">
        <f t="shared" si="13"/>
        <v>4875</v>
      </c>
      <c r="E60">
        <f t="shared" si="14"/>
        <v>0.795094437019639</v>
      </c>
      <c r="F60">
        <v>41</v>
      </c>
      <c r="I60" s="2"/>
      <c r="L60" t="e">
        <f t="shared" si="15"/>
        <v>#DIV/0!</v>
      </c>
      <c r="N60" t="e">
        <f t="shared" si="16"/>
        <v>#DIV/0!</v>
      </c>
      <c r="T60" t="e">
        <f t="shared" si="17"/>
        <v>#DIV/0!</v>
      </c>
      <c r="U60" t="e">
        <f t="shared" si="18"/>
        <v>#DIV/0!</v>
      </c>
      <c r="Y60" s="8">
        <v>0.77570188977525756</v>
      </c>
      <c r="Z60" t="e">
        <f>M22</f>
        <v>#DIV/0!</v>
      </c>
      <c r="AA60">
        <f>(1-Y60/$AF$52)^(-2)*(1-$AF$53*Y60/$AF$52+$AF$54*(Y60/$AF$52)^2)</f>
        <v>1.0126942877777545</v>
      </c>
      <c r="AB60">
        <f t="shared" si="19"/>
        <v>6.6698779396037597</v>
      </c>
    </row>
    <row r="61" spans="4:34" x14ac:dyDescent="0.25">
      <c r="D61">
        <f t="shared" si="13"/>
        <v>4750</v>
      </c>
      <c r="E61">
        <f t="shared" si="14"/>
        <v>0.81448698426402044</v>
      </c>
      <c r="F61" s="2">
        <v>42</v>
      </c>
      <c r="I61" s="2"/>
      <c r="L61" t="e">
        <f t="shared" si="15"/>
        <v>#DIV/0!</v>
      </c>
      <c r="N61" t="e">
        <f t="shared" si="16"/>
        <v>#DIV/0!</v>
      </c>
      <c r="T61" t="e">
        <f t="shared" si="17"/>
        <v>#DIV/0!</v>
      </c>
      <c r="U61" t="e">
        <f t="shared" si="18"/>
        <v>#DIV/0!</v>
      </c>
      <c r="Y61" s="8">
        <v>0.795094437019639</v>
      </c>
      <c r="Z61" t="e">
        <f>M23</f>
        <v>#DIV/0!</v>
      </c>
      <c r="AA61">
        <f>(1-Y61/$AF$52)^(-2)*(1-$AF$53*Y61/$AF$52+$AF$54*(Y61/$AF$52)^2)</f>
        <v>1.013015730712765</v>
      </c>
      <c r="AB61">
        <f t="shared" si="19"/>
        <v>6.9072221079824736</v>
      </c>
    </row>
    <row r="62" spans="4:34" x14ac:dyDescent="0.25">
      <c r="D62">
        <f t="shared" si="13"/>
        <v>4625</v>
      </c>
      <c r="E62">
        <f t="shared" si="14"/>
        <v>0.83387953150840188</v>
      </c>
      <c r="F62" s="2">
        <v>43</v>
      </c>
      <c r="I62" s="2"/>
      <c r="L62" t="e">
        <f t="shared" si="15"/>
        <v>#DIV/0!</v>
      </c>
      <c r="N62" t="e">
        <f t="shared" si="16"/>
        <v>#DIV/0!</v>
      </c>
      <c r="T62" t="e">
        <f t="shared" si="17"/>
        <v>#DIV/0!</v>
      </c>
      <c r="U62" t="e">
        <f t="shared" si="18"/>
        <v>#DIV/0!</v>
      </c>
      <c r="Y62" s="8">
        <v>0.81448698426402044</v>
      </c>
      <c r="Z62" t="e">
        <f>M24</f>
        <v>#DIV/0!</v>
      </c>
      <c r="AA62">
        <f>(1-Y62/$AF$52)^(-2)*(1-$AF$53*Y62/$AF$52+$AF$54*(Y62/$AF$52)^2)</f>
        <v>1.013337375219209</v>
      </c>
      <c r="AB62">
        <f t="shared" si="19"/>
        <v>7.1492295553801428</v>
      </c>
    </row>
    <row r="63" spans="4:34" x14ac:dyDescent="0.25">
      <c r="D63">
        <f t="shared" si="13"/>
        <v>4500</v>
      </c>
      <c r="E63">
        <f t="shared" si="14"/>
        <v>0.85327207875278333</v>
      </c>
      <c r="F63" s="2">
        <v>44</v>
      </c>
      <c r="I63" s="2"/>
      <c r="L63" t="e">
        <f t="shared" si="15"/>
        <v>#DIV/0!</v>
      </c>
      <c r="N63" t="e">
        <f t="shared" si="16"/>
        <v>#DIV/0!</v>
      </c>
      <c r="T63" t="e">
        <f t="shared" si="17"/>
        <v>#DIV/0!</v>
      </c>
      <c r="U63" t="e">
        <f t="shared" si="18"/>
        <v>#DIV/0!</v>
      </c>
      <c r="Y63" s="8">
        <v>0.83387953150840188</v>
      </c>
      <c r="Z63" t="e">
        <f>M25</f>
        <v>#DIV/0!</v>
      </c>
      <c r="AA63">
        <f>(1-Y63/$AF$52)^(-2)*(1-$AF$53*Y63/$AF$52+$AF$54*(Y63/$AF$52)^2)</f>
        <v>1.013659221460764</v>
      </c>
      <c r="AB63">
        <f t="shared" si="19"/>
        <v>7.3959002817967701</v>
      </c>
    </row>
    <row r="64" spans="4:34" x14ac:dyDescent="0.25">
      <c r="D64">
        <f t="shared" si="13"/>
        <v>4375</v>
      </c>
      <c r="E64">
        <f t="shared" si="14"/>
        <v>0.87266462599716477</v>
      </c>
      <c r="F64" s="2">
        <v>45</v>
      </c>
      <c r="I64" s="2"/>
      <c r="J64" s="2"/>
      <c r="L64" t="e">
        <f t="shared" si="15"/>
        <v>#DIV/0!</v>
      </c>
      <c r="N64" t="e">
        <f t="shared" si="16"/>
        <v>#DIV/0!</v>
      </c>
      <c r="T64" t="e">
        <f t="shared" si="17"/>
        <v>#DIV/0!</v>
      </c>
      <c r="U64" t="e">
        <f t="shared" si="18"/>
        <v>#DIV/0!</v>
      </c>
      <c r="Y64" s="8">
        <v>0.85327207875278333</v>
      </c>
      <c r="Z64" t="e">
        <f>M26</f>
        <v>#DIV/0!</v>
      </c>
      <c r="AA64">
        <f>(1-Y64/$AF$52)^(-2)*(1-$AF$53*Y64/$AF$52+$AF$54*(Y64/$AF$52)^2)</f>
        <v>1.0139812696012724</v>
      </c>
      <c r="AB64">
        <f t="shared" si="19"/>
        <v>7.6472342872323535</v>
      </c>
    </row>
    <row r="65" spans="4:28" x14ac:dyDescent="0.25">
      <c r="D65">
        <f t="shared" si="13"/>
        <v>4250</v>
      </c>
      <c r="E65">
        <f t="shared" si="14"/>
        <v>0.8920571732415461</v>
      </c>
      <c r="F65" s="2">
        <v>46</v>
      </c>
      <c r="I65" s="2"/>
      <c r="K65" s="2"/>
      <c r="L65" t="e">
        <f t="shared" si="15"/>
        <v>#DIV/0!</v>
      </c>
      <c r="N65" t="e">
        <f t="shared" si="16"/>
        <v>#DIV/0!</v>
      </c>
      <c r="T65" t="e">
        <f t="shared" si="17"/>
        <v>#DIV/0!</v>
      </c>
      <c r="U65" t="e">
        <f t="shared" si="18"/>
        <v>#DIV/0!</v>
      </c>
      <c r="Y65" s="8">
        <v>0.87266462599716477</v>
      </c>
      <c r="Z65" t="e">
        <f>M27</f>
        <v>#DIV/0!</v>
      </c>
      <c r="AA65">
        <f>(1-Y65/$AF$52)^(-2)*(1-$AF$53*Y65/$AF$52+$AF$54*(Y65/$AF$52)^2)</f>
        <v>1.0143035198047401</v>
      </c>
      <c r="AB65">
        <f t="shared" si="19"/>
        <v>7.9032315716868959</v>
      </c>
    </row>
    <row r="66" spans="4:28" x14ac:dyDescent="0.25">
      <c r="D66">
        <f t="shared" si="13"/>
        <v>4125</v>
      </c>
      <c r="E66">
        <f t="shared" si="14"/>
        <v>0.91144972048592765</v>
      </c>
      <c r="F66" s="2">
        <v>47</v>
      </c>
      <c r="I66" s="2"/>
      <c r="L66" t="e">
        <f t="shared" si="15"/>
        <v>#DIV/0!</v>
      </c>
      <c r="N66" t="e">
        <f t="shared" si="16"/>
        <v>#DIV/0!</v>
      </c>
      <c r="T66" t="e">
        <f t="shared" si="17"/>
        <v>#DIV/0!</v>
      </c>
      <c r="U66" t="e">
        <f t="shared" si="18"/>
        <v>#DIV/0!</v>
      </c>
      <c r="Y66" s="8">
        <v>0.8920571732415461</v>
      </c>
      <c r="Z66" t="e">
        <f>M28</f>
        <v>#DIV/0!</v>
      </c>
      <c r="AA66">
        <f>(1-Y66/$AF$52)^(-2)*(1-$AF$53*Y66/$AF$52+$AF$54*(Y66/$AF$52)^2)</f>
        <v>1.0146259722353386</v>
      </c>
      <c r="AB66">
        <f t="shared" si="19"/>
        <v>8.1638921351603919</v>
      </c>
    </row>
    <row r="67" spans="4:28" x14ac:dyDescent="0.25">
      <c r="D67">
        <f t="shared" si="13"/>
        <v>4000</v>
      </c>
      <c r="E67">
        <f t="shared" si="14"/>
        <v>0.93084226773030909</v>
      </c>
      <c r="F67" s="2">
        <v>48</v>
      </c>
      <c r="I67" s="2"/>
      <c r="L67" t="e">
        <f t="shared" si="15"/>
        <v>#DIV/0!</v>
      </c>
      <c r="N67" t="e">
        <f t="shared" si="16"/>
        <v>#DIV/0!</v>
      </c>
      <c r="T67" t="e">
        <f t="shared" si="17"/>
        <v>#DIV/0!</v>
      </c>
      <c r="U67" t="e">
        <f t="shared" si="18"/>
        <v>#DIV/0!</v>
      </c>
      <c r="Y67" s="8">
        <v>0.91144972048592765</v>
      </c>
      <c r="Z67" t="e">
        <f>M29</f>
        <v>#DIV/0!</v>
      </c>
      <c r="AA67">
        <f>(1-Y67/$AF$52)^(-2)*(1-$AF$53*Y67/$AF$52+$AF$54*(Y67/$AF$52)^2)</f>
        <v>1.0149486270574037</v>
      </c>
      <c r="AB67">
        <f t="shared" si="19"/>
        <v>8.4292159776528486</v>
      </c>
    </row>
    <row r="68" spans="4:28" x14ac:dyDescent="0.25">
      <c r="D68">
        <f t="shared" si="13"/>
        <v>3875</v>
      </c>
      <c r="E68">
        <f t="shared" si="14"/>
        <v>0.95023481497469053</v>
      </c>
      <c r="F68" s="2">
        <v>49</v>
      </c>
      <c r="I68" s="2"/>
      <c r="L68" t="e">
        <f t="shared" si="15"/>
        <v>#DIV/0!</v>
      </c>
      <c r="N68" t="e">
        <f t="shared" si="16"/>
        <v>#DIV/0!</v>
      </c>
      <c r="T68" t="e">
        <f t="shared" si="17"/>
        <v>#DIV/0!</v>
      </c>
      <c r="U68" t="e">
        <f t="shared" si="18"/>
        <v>#DIV/0!</v>
      </c>
      <c r="Y68" s="8">
        <v>0.93084226773030909</v>
      </c>
      <c r="Z68" t="e">
        <f>M30</f>
        <v>#DIV/0!</v>
      </c>
      <c r="AA68">
        <f>(1-Y68/$AF$52)^(-2)*(1-$AF$53*Y68/$AF$52+$AF$54*(Y68/$AF$52)^2)</f>
        <v>1.0152714844354367</v>
      </c>
      <c r="AB68">
        <f t="shared" si="19"/>
        <v>8.6992030991642597</v>
      </c>
    </row>
    <row r="69" spans="4:28" x14ac:dyDescent="0.25">
      <c r="D69">
        <f t="shared" si="13"/>
        <v>3750</v>
      </c>
      <c r="E69">
        <f t="shared" si="14"/>
        <v>0.96962736221907198</v>
      </c>
      <c r="F69" s="2">
        <v>50</v>
      </c>
      <c r="L69" t="e">
        <f t="shared" si="15"/>
        <v>#DIV/0!</v>
      </c>
      <c r="N69" t="e">
        <f t="shared" si="16"/>
        <v>#DIV/0!</v>
      </c>
      <c r="T69" t="e">
        <f t="shared" si="17"/>
        <v>#DIV/0!</v>
      </c>
      <c r="U69" t="e">
        <f t="shared" si="18"/>
        <v>#DIV/0!</v>
      </c>
      <c r="Y69" s="8">
        <v>0.95023481497469053</v>
      </c>
      <c r="Z69" t="e">
        <f>M31</f>
        <v>#DIV/0!</v>
      </c>
      <c r="AA69">
        <f>(1-Y69/$AF$52)^(-2)*(1-$AF$53*Y69/$AF$52+$AF$54*(Y69/$AF$52)^2)</f>
        <v>1.0155945445341046</v>
      </c>
      <c r="AB69">
        <f t="shared" si="19"/>
        <v>8.9738534996946289</v>
      </c>
    </row>
    <row r="70" spans="4:28" x14ac:dyDescent="0.25">
      <c r="D70">
        <f t="shared" si="13"/>
        <v>3625</v>
      </c>
      <c r="E70">
        <f t="shared" si="14"/>
        <v>0.98901990946345342</v>
      </c>
      <c r="F70" s="2">
        <v>51</v>
      </c>
      <c r="L70" t="e">
        <f t="shared" si="15"/>
        <v>#DIV/0!</v>
      </c>
      <c r="N70" t="e">
        <f t="shared" si="16"/>
        <v>#DIV/0!</v>
      </c>
      <c r="T70" t="e">
        <f t="shared" si="17"/>
        <v>#DIV/0!</v>
      </c>
      <c r="U70" t="e">
        <f t="shared" si="18"/>
        <v>#DIV/0!</v>
      </c>
      <c r="Y70" s="8">
        <v>0.96962736221907198</v>
      </c>
      <c r="Z70" t="e">
        <f>M32</f>
        <v>#DIV/0!</v>
      </c>
      <c r="AA70">
        <f>(1-Y70/$AF$52)^(-2)*(1-$AF$53*Y70/$AF$52+$AF$54*(Y70/$AF$52)^2)</f>
        <v>1.0159178075182387</v>
      </c>
      <c r="AB70">
        <f t="shared" si="19"/>
        <v>9.253167179243956</v>
      </c>
    </row>
    <row r="71" spans="4:28" x14ac:dyDescent="0.25">
      <c r="D71">
        <f t="shared" si="13"/>
        <v>3500</v>
      </c>
      <c r="E71">
        <f t="shared" si="14"/>
        <v>1.008412456707835</v>
      </c>
      <c r="F71" s="2">
        <v>52</v>
      </c>
      <c r="L71" t="e">
        <f t="shared" si="15"/>
        <v>#DIV/0!</v>
      </c>
      <c r="N71" t="e">
        <f t="shared" si="16"/>
        <v>#DIV/0!</v>
      </c>
      <c r="T71" t="e">
        <f t="shared" si="17"/>
        <v>#DIV/0!</v>
      </c>
      <c r="U71" t="e">
        <f t="shared" si="18"/>
        <v>#DIV/0!</v>
      </c>
      <c r="Y71" s="8">
        <v>0.98901990946345342</v>
      </c>
      <c r="Z71" t="e">
        <f>M33</f>
        <v>#DIV/0!</v>
      </c>
      <c r="AA71">
        <f>(1-Y71/$AF$52)^(-2)*(1-$AF$53*Y71/$AF$52+$AF$54*(Y71/$AF$52)^2)</f>
        <v>1.016241273552837</v>
      </c>
      <c r="AB71">
        <f t="shared" si="19"/>
        <v>9.5371441378122395</v>
      </c>
    </row>
    <row r="72" spans="4:28" x14ac:dyDescent="0.25">
      <c r="D72">
        <f t="shared" si="13"/>
        <v>3375</v>
      </c>
      <c r="E72">
        <f t="shared" si="14"/>
        <v>1.0278050039522162</v>
      </c>
      <c r="F72" s="2">
        <v>53</v>
      </c>
      <c r="L72" t="e">
        <f t="shared" si="15"/>
        <v>#DIV/0!</v>
      </c>
      <c r="N72" t="e">
        <f t="shared" si="16"/>
        <v>#DIV/0!</v>
      </c>
      <c r="T72" t="e">
        <f t="shared" si="17"/>
        <v>#DIV/0!</v>
      </c>
      <c r="U72" t="e">
        <f t="shared" si="18"/>
        <v>#DIV/0!</v>
      </c>
      <c r="Y72" s="8">
        <v>1.008412456707835</v>
      </c>
      <c r="Z72" t="e">
        <f>M34</f>
        <v>#DIV/0!</v>
      </c>
      <c r="AA72">
        <f>(1-Y72/$AF$52)^(-2)*(1-$AF$53*Y72/$AF$52+$AF$54*(Y72/$AF$52)^2)</f>
        <v>1.016564942803063</v>
      </c>
      <c r="AB72">
        <f t="shared" si="19"/>
        <v>9.8257843753994809</v>
      </c>
    </row>
    <row r="73" spans="4:28" x14ac:dyDescent="0.25">
      <c r="Y73" s="8">
        <v>1.0278050039522162</v>
      </c>
      <c r="Z73" t="e">
        <f>M35</f>
        <v>#DIV/0!</v>
      </c>
      <c r="AA73">
        <f>(1-Y73/$AF$52)^(-2)*(1-$AF$53*Y73/$AF$52+$AF$54*(Y73/$AF$52)^2)</f>
        <v>1.0168888154342468</v>
      </c>
      <c r="AB73">
        <f t="shared" si="19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Shear Rate</vt:lpstr>
      <vt:lpstr>Shear Rate 10x Time</vt:lpstr>
      <vt:lpstr>Shear Rate 0.1x Timestep</vt:lpstr>
      <vt:lpstr>Particles Small Box Try</vt:lpstr>
      <vt:lpstr>Particles</vt:lpstr>
      <vt:lpstr>Particles Const. 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2016-07-22T03:02:24Z</dcterms:created>
  <dcterms:modified xsi:type="dcterms:W3CDTF">2016-07-22T09:18:39Z</dcterms:modified>
</cp:coreProperties>
</file>