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firstSheet="4" activeTab="6"/>
  </bookViews>
  <sheets>
    <sheet name="Shear Rate" sheetId="2" r:id="rId1"/>
    <sheet name="Shear Rate 10x Time" sheetId="11" r:id="rId2"/>
    <sheet name="Shear Rate 0.1x Timestep" sheetId="12" r:id="rId3"/>
    <sheet name="Particles Small Box Try" sheetId="8" r:id="rId4"/>
    <sheet name="Particles" sheetId="6" r:id="rId5"/>
    <sheet name="Particles Remove Wat" sheetId="7" r:id="rId6"/>
    <sheet name="Particles Remove Wat 0.1x Step" sheetId="13" r:id="rId7"/>
    <sheet name="Particles 0.1x Step" sheetId="15" r:id="rId8"/>
  </sheets>
  <definedNames>
    <definedName name="solver_adj" localSheetId="4" hidden="1">Particles!$AD$52</definedName>
    <definedName name="solver_adj" localSheetId="7" hidden="1">'Particles 0.1x Step'!$AF$52</definedName>
    <definedName name="solver_adj" localSheetId="5" hidden="1">'Particles Remove Wat'!$AG$52</definedName>
    <definedName name="solver_adj" localSheetId="6" hidden="1">'Particles Remove Wat 0.1x Step'!$AG$52:$AG$54</definedName>
    <definedName name="solver_adj" localSheetId="3" hidden="1">'Particles Small Box Try'!$J$58</definedName>
    <definedName name="solver_adj" localSheetId="0" hidden="1">'Shear Rate'!$E$51</definedName>
    <definedName name="solver_adj" localSheetId="2" hidden="1">'Shear Rate 0.1x Timestep'!#REF!</definedName>
    <definedName name="solver_adj" localSheetId="1" hidden="1">'Shear Rate 10x Time'!#REF!</definedName>
    <definedName name="solver_cvg" localSheetId="4" hidden="1">0.0001</definedName>
    <definedName name="solver_cvg" localSheetId="7" hidden="1">0.0001</definedName>
    <definedName name="solver_cvg" localSheetId="5" hidden="1">0.0001</definedName>
    <definedName name="solver_cvg" localSheetId="6" hidden="1">0.0001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4" hidden="1">1</definedName>
    <definedName name="solver_drv" localSheetId="7" hidden="1">1</definedName>
    <definedName name="solver_drv" localSheetId="5" hidden="1">1</definedName>
    <definedName name="solver_drv" localSheetId="6" hidden="1">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4" hidden="1">1</definedName>
    <definedName name="solver_eng" localSheetId="7" hidden="1">1</definedName>
    <definedName name="solver_eng" localSheetId="5" hidden="1">1</definedName>
    <definedName name="solver_eng" localSheetId="6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4" hidden="1">1</definedName>
    <definedName name="solver_est" localSheetId="7" hidden="1">1</definedName>
    <definedName name="solver_est" localSheetId="5" hidden="1">1</definedName>
    <definedName name="solver_est" localSheetId="6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4" hidden="1">2147483647</definedName>
    <definedName name="solver_itr" localSheetId="7" hidden="1">2147483647</definedName>
    <definedName name="solver_itr" localSheetId="5" hidden="1">2147483647</definedName>
    <definedName name="solver_itr" localSheetId="6" hidden="1">2147483647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4" hidden="1">Particles!$AD$52</definedName>
    <definedName name="solver_lhs1" localSheetId="7" hidden="1">'Particles 0.1x Step'!$AF$52</definedName>
    <definedName name="solver_lhs1" localSheetId="5" hidden="1">'Particles Remove Wat'!$AG$52</definedName>
    <definedName name="solver_lhs1" localSheetId="6" hidden="1">'Particles Remove Wat 0.1x Step'!$AG$52</definedName>
    <definedName name="solver_lhs1" localSheetId="3" hidden="1">'Particles Small Box Try'!$J$58</definedName>
    <definedName name="solver_lhs2" localSheetId="4" hidden="1">Particles!$AD$52</definedName>
    <definedName name="solver_lhs2" localSheetId="7" hidden="1">'Particles 0.1x Step'!$AF$52</definedName>
    <definedName name="solver_lhs2" localSheetId="5" hidden="1">'Particles Remove Wat'!$AG$52</definedName>
    <definedName name="solver_lhs2" localSheetId="6" hidden="1">'Particles Remove Wat 0.1x Step'!$AG$53</definedName>
    <definedName name="solver_lhs2" localSheetId="3" hidden="1">'Particles Small Box Try'!$J$58</definedName>
    <definedName name="solver_lhs3" localSheetId="6" hidden="1">'Particles Remove Wat 0.1x Step'!$AG$54</definedName>
    <definedName name="solver_lhs4" localSheetId="6" hidden="1">'Particles Remove Wat 0.1x Step'!$AG$54</definedName>
    <definedName name="solver_lhs5" localSheetId="6" hidden="1">'Particles Remove Wat 0.1x Step'!$AG$54</definedName>
    <definedName name="solver_mip" localSheetId="4" hidden="1">2147483647</definedName>
    <definedName name="solver_mip" localSheetId="7" hidden="1">2147483647</definedName>
    <definedName name="solver_mip" localSheetId="5" hidden="1">2147483647</definedName>
    <definedName name="solver_mip" localSheetId="6" hidden="1">2147483647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4" hidden="1">30</definedName>
    <definedName name="solver_mni" localSheetId="7" hidden="1">30</definedName>
    <definedName name="solver_mni" localSheetId="5" hidden="1">30</definedName>
    <definedName name="solver_mni" localSheetId="6" hidden="1">30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4" hidden="1">0.075</definedName>
    <definedName name="solver_mrt" localSheetId="7" hidden="1">0.075</definedName>
    <definedName name="solver_mrt" localSheetId="5" hidden="1">0.075</definedName>
    <definedName name="solver_mrt" localSheetId="6" hidden="1">0.075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4" hidden="1">2</definedName>
    <definedName name="solver_msl" localSheetId="7" hidden="1">2</definedName>
    <definedName name="solver_msl" localSheetId="5" hidden="1">2</definedName>
    <definedName name="solver_msl" localSheetId="6" hidden="1">2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4" hidden="1">1</definedName>
    <definedName name="solver_neg" localSheetId="7" hidden="1">1</definedName>
    <definedName name="solver_neg" localSheetId="5" hidden="1">1</definedName>
    <definedName name="solver_neg" localSheetId="6" hidden="1">2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4" hidden="1">2147483647</definedName>
    <definedName name="solver_nod" localSheetId="7" hidden="1">2147483647</definedName>
    <definedName name="solver_nod" localSheetId="5" hidden="1">2147483647</definedName>
    <definedName name="solver_nod" localSheetId="6" hidden="1">2147483647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4" hidden="1">1</definedName>
    <definedName name="solver_num" localSheetId="7" hidden="1">1</definedName>
    <definedName name="solver_num" localSheetId="5" hidden="1">1</definedName>
    <definedName name="solver_num" localSheetId="6" hidden="1">0</definedName>
    <definedName name="solver_num" localSheetId="3" hidden="1">1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4" hidden="1">1</definedName>
    <definedName name="solver_nwt" localSheetId="7" hidden="1">1</definedName>
    <definedName name="solver_nwt" localSheetId="5" hidden="1">1</definedName>
    <definedName name="solver_nwt" localSheetId="6" hidden="1">1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4" hidden="1">Particles!$AD$51</definedName>
    <definedName name="solver_opt" localSheetId="7" hidden="1">'Particles 0.1x Step'!$AF$51</definedName>
    <definedName name="solver_opt" localSheetId="5" hidden="1">'Particles Remove Wat'!$AG$51</definedName>
    <definedName name="solver_opt" localSheetId="6" hidden="1">'Particles Remove Wat 0.1x Step'!$AG$51</definedName>
    <definedName name="solver_opt" localSheetId="3" hidden="1">'Particles Small Box Try'!$J$57</definedName>
    <definedName name="solver_opt" localSheetId="0" hidden="1">'Shear Rate'!$E$50</definedName>
    <definedName name="solver_opt" localSheetId="2" hidden="1">'Shear Rate 0.1x Timestep'!#REF!</definedName>
    <definedName name="solver_opt" localSheetId="1" hidden="1">'Shear Rate 10x Time'!#REF!</definedName>
    <definedName name="solver_pre" localSheetId="4" hidden="1">0.000001</definedName>
    <definedName name="solver_pre" localSheetId="7" hidden="1">0.000001</definedName>
    <definedName name="solver_pre" localSheetId="5" hidden="1">0.000001</definedName>
    <definedName name="solver_pre" localSheetId="6" hidden="1">0.000001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4" hidden="1">1</definedName>
    <definedName name="solver_rbv" localSheetId="7" hidden="1">1</definedName>
    <definedName name="solver_rbv" localSheetId="5" hidden="1">1</definedName>
    <definedName name="solver_rbv" localSheetId="6" hidden="1">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4" hidden="1">3</definedName>
    <definedName name="solver_rel1" localSheetId="7" hidden="1">3</definedName>
    <definedName name="solver_rel1" localSheetId="5" hidden="1">3</definedName>
    <definedName name="solver_rel1" localSheetId="6" hidden="1">3</definedName>
    <definedName name="solver_rel1" localSheetId="3" hidden="1">3</definedName>
    <definedName name="solver_rel2" localSheetId="4" hidden="1">3</definedName>
    <definedName name="solver_rel2" localSheetId="7" hidden="1">3</definedName>
    <definedName name="solver_rel2" localSheetId="5" hidden="1">3</definedName>
    <definedName name="solver_rel2" localSheetId="6" hidden="1">3</definedName>
    <definedName name="solver_rel2" localSheetId="3" hidden="1">3</definedName>
    <definedName name="solver_rel3" localSheetId="6" hidden="1">3</definedName>
    <definedName name="solver_rel4" localSheetId="6" hidden="1">3</definedName>
    <definedName name="solver_rel5" localSheetId="6" hidden="1">3</definedName>
    <definedName name="solver_rhs1" localSheetId="4" hidden="1">0.01</definedName>
    <definedName name="solver_rhs1" localSheetId="7" hidden="1">0.01</definedName>
    <definedName name="solver_rhs1" localSheetId="5" hidden="1">0.01</definedName>
    <definedName name="solver_rhs1" localSheetId="6" hidden="1">0.01</definedName>
    <definedName name="solver_rhs1" localSheetId="3" hidden="1">0.01</definedName>
    <definedName name="solver_rhs2" localSheetId="4" hidden="1">0.5</definedName>
    <definedName name="solver_rhs2" localSheetId="7" hidden="1">0.5</definedName>
    <definedName name="solver_rhs2" localSheetId="5" hidden="1">0.5</definedName>
    <definedName name="solver_rhs2" localSheetId="6" hidden="1">0.3</definedName>
    <definedName name="solver_rhs2" localSheetId="3" hidden="1">0.5</definedName>
    <definedName name="solver_rhs3" localSheetId="6" hidden="1">0.3</definedName>
    <definedName name="solver_rhs4" localSheetId="6" hidden="1">0.3</definedName>
    <definedName name="solver_rhs5" localSheetId="6" hidden="1">0.3</definedName>
    <definedName name="solver_rlx" localSheetId="4" hidden="1">2</definedName>
    <definedName name="solver_rlx" localSheetId="7" hidden="1">2</definedName>
    <definedName name="solver_rlx" localSheetId="5" hidden="1">2</definedName>
    <definedName name="solver_rlx" localSheetId="6" hidden="1">2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4" hidden="1">0</definedName>
    <definedName name="solver_rsd" localSheetId="7" hidden="1">0</definedName>
    <definedName name="solver_rsd" localSheetId="5" hidden="1">0</definedName>
    <definedName name="solver_rsd" localSheetId="6" hidden="1">0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4" hidden="1">1</definedName>
    <definedName name="solver_scl" localSheetId="7" hidden="1">1</definedName>
    <definedName name="solver_scl" localSheetId="5" hidden="1">1</definedName>
    <definedName name="solver_scl" localSheetId="6" hidden="1">1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4" hidden="1">2</definedName>
    <definedName name="solver_sho" localSheetId="7" hidden="1">2</definedName>
    <definedName name="solver_sho" localSheetId="5" hidden="1">2</definedName>
    <definedName name="solver_sho" localSheetId="6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4" hidden="1">100</definedName>
    <definedName name="solver_ssz" localSheetId="7" hidden="1">100</definedName>
    <definedName name="solver_ssz" localSheetId="5" hidden="1">100</definedName>
    <definedName name="solver_ssz" localSheetId="6" hidden="1">100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4" hidden="1">2147483647</definedName>
    <definedName name="solver_tim" localSheetId="7" hidden="1">2147483647</definedName>
    <definedName name="solver_tim" localSheetId="5" hidden="1">2147483647</definedName>
    <definedName name="solver_tim" localSheetId="6" hidden="1">2147483647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4" hidden="1">0.01</definedName>
    <definedName name="solver_tol" localSheetId="7" hidden="1">0.01</definedName>
    <definedName name="solver_tol" localSheetId="5" hidden="1">0.01</definedName>
    <definedName name="solver_tol" localSheetId="6" hidden="1">0.01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4" hidden="1">2</definedName>
    <definedName name="solver_typ" localSheetId="7" hidden="1">2</definedName>
    <definedName name="solver_typ" localSheetId="5" hidden="1">2</definedName>
    <definedName name="solver_typ" localSheetId="6" hidden="1">2</definedName>
    <definedName name="solver_typ" localSheetId="3" hidden="1">2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4" hidden="1">0</definedName>
    <definedName name="solver_val" localSheetId="7" hidden="1">0</definedName>
    <definedName name="solver_val" localSheetId="5" hidden="1">0</definedName>
    <definedName name="solver_val" localSheetId="6" hidden="1">0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4" hidden="1">3</definedName>
    <definedName name="solver_ver" localSheetId="7" hidden="1">3</definedName>
    <definedName name="solver_ver" localSheetId="5" hidden="1">3</definedName>
    <definedName name="solver_ver" localSheetId="6" hidden="1">3</definedName>
    <definedName name="solver_ver" localSheetId="3" hidden="1">3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2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2" i="7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2" i="13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B17" i="15" l="1"/>
  <c r="U72" i="15" l="1"/>
  <c r="T72" i="15"/>
  <c r="L72" i="15"/>
  <c r="K72" i="15"/>
  <c r="D72" i="15"/>
  <c r="U71" i="15"/>
  <c r="T71" i="15"/>
  <c r="L71" i="15"/>
  <c r="K71" i="15"/>
  <c r="D71" i="15"/>
  <c r="U70" i="15"/>
  <c r="T70" i="15"/>
  <c r="L70" i="15"/>
  <c r="K70" i="15"/>
  <c r="D70" i="15"/>
  <c r="U69" i="15"/>
  <c r="T69" i="15"/>
  <c r="L69" i="15"/>
  <c r="K69" i="15"/>
  <c r="D69" i="15"/>
  <c r="U68" i="15"/>
  <c r="T68" i="15"/>
  <c r="L68" i="15"/>
  <c r="K68" i="15"/>
  <c r="D68" i="15"/>
  <c r="U67" i="15"/>
  <c r="T67" i="15"/>
  <c r="L67" i="15"/>
  <c r="K67" i="15"/>
  <c r="D67" i="15"/>
  <c r="U66" i="15"/>
  <c r="T66" i="15"/>
  <c r="L66" i="15"/>
  <c r="K66" i="15"/>
  <c r="D66" i="15"/>
  <c r="U65" i="15"/>
  <c r="T65" i="15"/>
  <c r="L65" i="15"/>
  <c r="K65" i="15"/>
  <c r="D65" i="15"/>
  <c r="U64" i="15"/>
  <c r="T64" i="15"/>
  <c r="L64" i="15"/>
  <c r="K64" i="15"/>
  <c r="D64" i="15"/>
  <c r="U63" i="15"/>
  <c r="T63" i="15"/>
  <c r="L63" i="15"/>
  <c r="K63" i="15"/>
  <c r="D63" i="15"/>
  <c r="U62" i="15"/>
  <c r="T62" i="15"/>
  <c r="L62" i="15"/>
  <c r="K62" i="15"/>
  <c r="D62" i="15"/>
  <c r="U61" i="15"/>
  <c r="T61" i="15"/>
  <c r="L61" i="15"/>
  <c r="K61" i="15"/>
  <c r="D61" i="15"/>
  <c r="U60" i="15"/>
  <c r="T60" i="15"/>
  <c r="L60" i="15"/>
  <c r="K60" i="15"/>
  <c r="D60" i="15"/>
  <c r="U59" i="15"/>
  <c r="T59" i="15"/>
  <c r="L59" i="15"/>
  <c r="K59" i="15"/>
  <c r="D59" i="15"/>
  <c r="AB58" i="15"/>
  <c r="AA58" i="15"/>
  <c r="U58" i="15"/>
  <c r="T58" i="15"/>
  <c r="L58" i="15"/>
  <c r="K58" i="15"/>
  <c r="D58" i="15"/>
  <c r="AB57" i="15"/>
  <c r="AA57" i="15"/>
  <c r="U57" i="15"/>
  <c r="T57" i="15"/>
  <c r="L57" i="15"/>
  <c r="K57" i="15"/>
  <c r="D57" i="15"/>
  <c r="AB56" i="15"/>
  <c r="AA56" i="15"/>
  <c r="U56" i="15"/>
  <c r="T56" i="15"/>
  <c r="L56" i="15"/>
  <c r="K56" i="15"/>
  <c r="D56" i="15"/>
  <c r="AB55" i="15"/>
  <c r="AA55" i="15"/>
  <c r="U55" i="15"/>
  <c r="T55" i="15"/>
  <c r="L55" i="15"/>
  <c r="K55" i="15"/>
  <c r="D55" i="15"/>
  <c r="AB54" i="15"/>
  <c r="AA54" i="15"/>
  <c r="U54" i="15"/>
  <c r="T54" i="15"/>
  <c r="L54" i="15"/>
  <c r="K54" i="15"/>
  <c r="D54" i="15"/>
  <c r="AB53" i="15"/>
  <c r="AA53" i="15"/>
  <c r="U53" i="15"/>
  <c r="T53" i="15"/>
  <c r="L53" i="15"/>
  <c r="K53" i="15"/>
  <c r="D53" i="15"/>
  <c r="AB52" i="15"/>
  <c r="AA52" i="15"/>
  <c r="U52" i="15"/>
  <c r="T52" i="15"/>
  <c r="L52" i="15"/>
  <c r="K52" i="15"/>
  <c r="D52" i="15"/>
  <c r="AB51" i="15"/>
  <c r="AA51" i="15"/>
  <c r="U51" i="15"/>
  <c r="T51" i="15"/>
  <c r="L51" i="15"/>
  <c r="K51" i="15"/>
  <c r="D51" i="15"/>
  <c r="AB50" i="15"/>
  <c r="AA50" i="15"/>
  <c r="U50" i="15"/>
  <c r="T50" i="15"/>
  <c r="L50" i="15"/>
  <c r="K50" i="15"/>
  <c r="D50" i="15"/>
  <c r="AB49" i="15"/>
  <c r="AA49" i="15"/>
  <c r="U49" i="15"/>
  <c r="T49" i="15"/>
  <c r="L49" i="15"/>
  <c r="K49" i="15"/>
  <c r="D49" i="15"/>
  <c r="AB48" i="15"/>
  <c r="AA48" i="15"/>
  <c r="U48" i="15"/>
  <c r="T48" i="15"/>
  <c r="L48" i="15"/>
  <c r="K48" i="15"/>
  <c r="D48" i="15"/>
  <c r="AB47" i="15"/>
  <c r="AA47" i="15"/>
  <c r="U47" i="15"/>
  <c r="T47" i="15"/>
  <c r="L47" i="15"/>
  <c r="K47" i="15"/>
  <c r="D47" i="15"/>
  <c r="AB46" i="15"/>
  <c r="AA46" i="15"/>
  <c r="U46" i="15"/>
  <c r="T46" i="15"/>
  <c r="L46" i="15"/>
  <c r="K46" i="15"/>
  <c r="D46" i="15"/>
  <c r="AB45" i="15"/>
  <c r="AA45" i="15"/>
  <c r="U45" i="15"/>
  <c r="T45" i="15"/>
  <c r="L45" i="15"/>
  <c r="K45" i="15"/>
  <c r="D45" i="15"/>
  <c r="AB44" i="15"/>
  <c r="AA44" i="15"/>
  <c r="U44" i="15"/>
  <c r="T44" i="15"/>
  <c r="L44" i="15"/>
  <c r="K44" i="15"/>
  <c r="D44" i="15"/>
  <c r="AB43" i="15"/>
  <c r="AA43" i="15"/>
  <c r="U43" i="15"/>
  <c r="T43" i="15"/>
  <c r="L43" i="15"/>
  <c r="K43" i="15"/>
  <c r="D43" i="15"/>
  <c r="AB42" i="15"/>
  <c r="AA42" i="15"/>
  <c r="U42" i="15"/>
  <c r="T42" i="15"/>
  <c r="L42" i="15"/>
  <c r="K42" i="15"/>
  <c r="D42" i="15"/>
  <c r="AB41" i="15"/>
  <c r="AA41" i="15"/>
  <c r="U41" i="15"/>
  <c r="T41" i="15"/>
  <c r="L41" i="15"/>
  <c r="K41" i="15"/>
  <c r="D41" i="15"/>
  <c r="AB40" i="15"/>
  <c r="AA40" i="15"/>
  <c r="U40" i="15"/>
  <c r="T40" i="15"/>
  <c r="L40" i="15"/>
  <c r="K40" i="15"/>
  <c r="D40" i="15"/>
  <c r="AB39" i="15"/>
  <c r="AA39" i="15"/>
  <c r="U39" i="15"/>
  <c r="T39" i="15"/>
  <c r="L39" i="15"/>
  <c r="K39" i="15"/>
  <c r="D39" i="15"/>
  <c r="U35" i="15"/>
  <c r="T35" i="15"/>
  <c r="M35" i="15"/>
  <c r="K35" i="15"/>
  <c r="D35" i="15"/>
  <c r="U34" i="15"/>
  <c r="T34" i="15"/>
  <c r="M34" i="15"/>
  <c r="K34" i="15"/>
  <c r="D34" i="15"/>
  <c r="U33" i="15"/>
  <c r="T33" i="15"/>
  <c r="M33" i="15"/>
  <c r="K33" i="15"/>
  <c r="D33" i="15"/>
  <c r="U32" i="15"/>
  <c r="T32" i="15"/>
  <c r="M32" i="15"/>
  <c r="K32" i="15"/>
  <c r="D32" i="15"/>
  <c r="U31" i="15"/>
  <c r="T31" i="15"/>
  <c r="M31" i="15"/>
  <c r="K31" i="15"/>
  <c r="D31" i="15"/>
  <c r="U30" i="15"/>
  <c r="T30" i="15"/>
  <c r="M30" i="15"/>
  <c r="K30" i="15"/>
  <c r="D30" i="15"/>
  <c r="U29" i="15"/>
  <c r="T29" i="15"/>
  <c r="M29" i="15"/>
  <c r="K29" i="15"/>
  <c r="D29" i="15"/>
  <c r="U28" i="15"/>
  <c r="T28" i="15"/>
  <c r="M28" i="15"/>
  <c r="K28" i="15"/>
  <c r="D28" i="15"/>
  <c r="U27" i="15"/>
  <c r="T27" i="15"/>
  <c r="M27" i="15"/>
  <c r="K27" i="15"/>
  <c r="D27" i="15"/>
  <c r="U26" i="15"/>
  <c r="T26" i="15"/>
  <c r="M26" i="15"/>
  <c r="K26" i="15"/>
  <c r="D26" i="15"/>
  <c r="U25" i="15"/>
  <c r="T25" i="15"/>
  <c r="M25" i="15"/>
  <c r="K25" i="15"/>
  <c r="D25" i="15"/>
  <c r="U24" i="15"/>
  <c r="T24" i="15"/>
  <c r="M24" i="15"/>
  <c r="K24" i="15"/>
  <c r="D24" i="15"/>
  <c r="U23" i="15"/>
  <c r="T23" i="15"/>
  <c r="M23" i="15"/>
  <c r="K23" i="15"/>
  <c r="D23" i="15"/>
  <c r="U22" i="15"/>
  <c r="T22" i="15"/>
  <c r="M22" i="15"/>
  <c r="K22" i="15"/>
  <c r="D22" i="15"/>
  <c r="U21" i="15"/>
  <c r="T21" i="15"/>
  <c r="M21" i="15"/>
  <c r="K21" i="15"/>
  <c r="D21" i="15"/>
  <c r="U20" i="15"/>
  <c r="T20" i="15"/>
  <c r="M20" i="15"/>
  <c r="K20" i="15"/>
  <c r="D20" i="15"/>
  <c r="U19" i="15"/>
  <c r="T19" i="15"/>
  <c r="M19" i="15"/>
  <c r="K19" i="15"/>
  <c r="D19" i="15"/>
  <c r="U18" i="15"/>
  <c r="T18" i="15"/>
  <c r="M18" i="15"/>
  <c r="K18" i="15"/>
  <c r="D18" i="15"/>
  <c r="U17" i="15"/>
  <c r="T17" i="15"/>
  <c r="M17" i="15"/>
  <c r="K17" i="15"/>
  <c r="D17" i="15"/>
  <c r="U16" i="15"/>
  <c r="T16" i="15"/>
  <c r="M16" i="15"/>
  <c r="K16" i="15"/>
  <c r="D16" i="15"/>
  <c r="U15" i="15"/>
  <c r="T15" i="15"/>
  <c r="M15" i="15"/>
  <c r="K15" i="15"/>
  <c r="D15" i="15"/>
  <c r="U14" i="15"/>
  <c r="T14" i="15"/>
  <c r="M14" i="15"/>
  <c r="K14" i="15"/>
  <c r="D14" i="15"/>
  <c r="U13" i="15"/>
  <c r="T13" i="15"/>
  <c r="M13" i="15"/>
  <c r="K13" i="15"/>
  <c r="D13" i="15"/>
  <c r="U12" i="15"/>
  <c r="T12" i="15"/>
  <c r="M12" i="15"/>
  <c r="K12" i="15"/>
  <c r="D12" i="15"/>
  <c r="U11" i="15"/>
  <c r="T11" i="15"/>
  <c r="M11" i="15"/>
  <c r="K11" i="15"/>
  <c r="D11" i="15"/>
  <c r="U10" i="15"/>
  <c r="T10" i="15"/>
  <c r="M10" i="15"/>
  <c r="K10" i="15"/>
  <c r="D10" i="15"/>
  <c r="U9" i="15"/>
  <c r="T9" i="15"/>
  <c r="M9" i="15"/>
  <c r="K9" i="15"/>
  <c r="D9" i="15"/>
  <c r="U8" i="15"/>
  <c r="T8" i="15"/>
  <c r="M8" i="15"/>
  <c r="K8" i="15"/>
  <c r="D8" i="15"/>
  <c r="U7" i="15"/>
  <c r="T7" i="15"/>
  <c r="M7" i="15"/>
  <c r="K7" i="15"/>
  <c r="D7" i="15"/>
  <c r="U6" i="15"/>
  <c r="T6" i="15"/>
  <c r="M6" i="15"/>
  <c r="K6" i="15"/>
  <c r="D6" i="15"/>
  <c r="U5" i="15"/>
  <c r="T5" i="15"/>
  <c r="M5" i="15"/>
  <c r="K5" i="15"/>
  <c r="D5" i="15"/>
  <c r="U4" i="15"/>
  <c r="T4" i="15"/>
  <c r="M4" i="15"/>
  <c r="K4" i="15"/>
  <c r="D4" i="15"/>
  <c r="U3" i="15"/>
  <c r="T3" i="15"/>
  <c r="M3" i="15"/>
  <c r="K3" i="15"/>
  <c r="D3" i="15"/>
  <c r="U2" i="15"/>
  <c r="T2" i="15"/>
  <c r="M2" i="15"/>
  <c r="K2" i="15"/>
  <c r="L34" i="15" s="1"/>
  <c r="D2" i="15"/>
  <c r="L5" i="15" l="1"/>
  <c r="Z42" i="15" s="1"/>
  <c r="L17" i="15"/>
  <c r="Z54" i="15" s="1"/>
  <c r="L8" i="15"/>
  <c r="Z45" i="15" s="1"/>
  <c r="L16" i="15"/>
  <c r="Z53" i="15" s="1"/>
  <c r="L2" i="15"/>
  <c r="Z39" i="15" s="1"/>
  <c r="L20" i="15"/>
  <c r="Z57" i="15" s="1"/>
  <c r="L25" i="15"/>
  <c r="L15" i="15"/>
  <c r="Z52" i="15" s="1"/>
  <c r="L4" i="15"/>
  <c r="Z41" i="15" s="1"/>
  <c r="L7" i="15"/>
  <c r="Z44" i="15" s="1"/>
  <c r="L12" i="15"/>
  <c r="Z49" i="15" s="1"/>
  <c r="L24" i="15"/>
  <c r="L29" i="15"/>
  <c r="L6" i="15"/>
  <c r="Z43" i="15" s="1"/>
  <c r="L21" i="15"/>
  <c r="Z58" i="15" s="1"/>
  <c r="L32" i="15"/>
  <c r="L3" i="15"/>
  <c r="Z40" i="15" s="1"/>
  <c r="L11" i="15"/>
  <c r="Z48" i="15" s="1"/>
  <c r="L28" i="15"/>
  <c r="L33" i="15"/>
  <c r="L10" i="15"/>
  <c r="Z47" i="15" s="1"/>
  <c r="L14" i="15"/>
  <c r="Z51" i="15" s="1"/>
  <c r="L19" i="15"/>
  <c r="Z56" i="15" s="1"/>
  <c r="L23" i="15"/>
  <c r="L27" i="15"/>
  <c r="L31" i="15"/>
  <c r="L35" i="15"/>
  <c r="L9" i="15"/>
  <c r="Z46" i="15" s="1"/>
  <c r="L13" i="15"/>
  <c r="Z50" i="15" s="1"/>
  <c r="L18" i="15"/>
  <c r="Z55" i="15" s="1"/>
  <c r="L22" i="15"/>
  <c r="L26" i="15"/>
  <c r="L30" i="15"/>
  <c r="V72" i="13"/>
  <c r="U72" i="13"/>
  <c r="M72" i="13"/>
  <c r="L72" i="13"/>
  <c r="E72" i="13"/>
  <c r="D72" i="13"/>
  <c r="V71" i="13"/>
  <c r="U71" i="13"/>
  <c r="M71" i="13"/>
  <c r="L71" i="13"/>
  <c r="E71" i="13"/>
  <c r="D71" i="13"/>
  <c r="V70" i="13"/>
  <c r="U70" i="13"/>
  <c r="M70" i="13"/>
  <c r="L70" i="13"/>
  <c r="E70" i="13"/>
  <c r="D70" i="13"/>
  <c r="V69" i="13"/>
  <c r="U69" i="13"/>
  <c r="M69" i="13"/>
  <c r="L69" i="13"/>
  <c r="E69" i="13"/>
  <c r="D69" i="13"/>
  <c r="V68" i="13"/>
  <c r="U68" i="13"/>
  <c r="M68" i="13"/>
  <c r="L68" i="13"/>
  <c r="E68" i="13"/>
  <c r="D68" i="13"/>
  <c r="V67" i="13"/>
  <c r="U67" i="13"/>
  <c r="M67" i="13"/>
  <c r="L67" i="13"/>
  <c r="E67" i="13"/>
  <c r="D67" i="13"/>
  <c r="V66" i="13"/>
  <c r="U66" i="13"/>
  <c r="M66" i="13"/>
  <c r="L66" i="13"/>
  <c r="E66" i="13"/>
  <c r="D66" i="13"/>
  <c r="V65" i="13"/>
  <c r="U65" i="13"/>
  <c r="M65" i="13"/>
  <c r="L65" i="13"/>
  <c r="E65" i="13"/>
  <c r="D65" i="13"/>
  <c r="V64" i="13"/>
  <c r="U64" i="13"/>
  <c r="M64" i="13"/>
  <c r="L64" i="13"/>
  <c r="E64" i="13"/>
  <c r="D64" i="13"/>
  <c r="V63" i="13"/>
  <c r="U63" i="13"/>
  <c r="M63" i="13"/>
  <c r="L63" i="13"/>
  <c r="E63" i="13"/>
  <c r="D63" i="13"/>
  <c r="V62" i="13"/>
  <c r="U62" i="13"/>
  <c r="M62" i="13"/>
  <c r="L62" i="13"/>
  <c r="E62" i="13"/>
  <c r="D62" i="13"/>
  <c r="V61" i="13"/>
  <c r="U61" i="13"/>
  <c r="M61" i="13"/>
  <c r="L61" i="13"/>
  <c r="E61" i="13"/>
  <c r="D61" i="13"/>
  <c r="V60" i="13"/>
  <c r="U60" i="13"/>
  <c r="M60" i="13"/>
  <c r="L60" i="13"/>
  <c r="E60" i="13"/>
  <c r="D60" i="13"/>
  <c r="V59" i="13"/>
  <c r="U59" i="13"/>
  <c r="M59" i="13"/>
  <c r="L59" i="13"/>
  <c r="E59" i="13"/>
  <c r="D59" i="13"/>
  <c r="V58" i="13"/>
  <c r="U58" i="13"/>
  <c r="M58" i="13"/>
  <c r="L58" i="13"/>
  <c r="E58" i="13"/>
  <c r="D58" i="13"/>
  <c r="V57" i="13"/>
  <c r="U57" i="13"/>
  <c r="M57" i="13"/>
  <c r="L57" i="13"/>
  <c r="E57" i="13"/>
  <c r="D57" i="13"/>
  <c r="V56" i="13"/>
  <c r="U56" i="13"/>
  <c r="M56" i="13"/>
  <c r="L56" i="13"/>
  <c r="E56" i="13"/>
  <c r="D56" i="13"/>
  <c r="V55" i="13"/>
  <c r="U55" i="13"/>
  <c r="M55" i="13"/>
  <c r="L55" i="13"/>
  <c r="E55" i="13"/>
  <c r="D55" i="13"/>
  <c r="V54" i="13"/>
  <c r="U54" i="13"/>
  <c r="M54" i="13"/>
  <c r="L54" i="13"/>
  <c r="E54" i="13"/>
  <c r="D54" i="13"/>
  <c r="V53" i="13"/>
  <c r="U53" i="13"/>
  <c r="M53" i="13"/>
  <c r="L53" i="13"/>
  <c r="E53" i="13"/>
  <c r="D53" i="13"/>
  <c r="V52" i="13"/>
  <c r="U52" i="13"/>
  <c r="M52" i="13"/>
  <c r="L52" i="13"/>
  <c r="E52" i="13"/>
  <c r="D52" i="13"/>
  <c r="V51" i="13"/>
  <c r="U51" i="13"/>
  <c r="M51" i="13"/>
  <c r="L51" i="13"/>
  <c r="E51" i="13"/>
  <c r="D51" i="13"/>
  <c r="V50" i="13"/>
  <c r="U50" i="13"/>
  <c r="M50" i="13"/>
  <c r="L50" i="13"/>
  <c r="E50" i="13"/>
  <c r="D50" i="13"/>
  <c r="V49" i="13"/>
  <c r="U49" i="13"/>
  <c r="M49" i="13"/>
  <c r="L49" i="13"/>
  <c r="E49" i="13"/>
  <c r="D49" i="13"/>
  <c r="V48" i="13"/>
  <c r="U48" i="13"/>
  <c r="M48" i="13"/>
  <c r="L48" i="13"/>
  <c r="E48" i="13"/>
  <c r="D48" i="13"/>
  <c r="V47" i="13"/>
  <c r="U47" i="13"/>
  <c r="M47" i="13"/>
  <c r="L47" i="13"/>
  <c r="E47" i="13"/>
  <c r="D47" i="13"/>
  <c r="V46" i="13"/>
  <c r="U46" i="13"/>
  <c r="M46" i="13"/>
  <c r="L46" i="13"/>
  <c r="E46" i="13"/>
  <c r="D46" i="13"/>
  <c r="V45" i="13"/>
  <c r="U45" i="13"/>
  <c r="M45" i="13"/>
  <c r="L45" i="13"/>
  <c r="E45" i="13"/>
  <c r="D45" i="13"/>
  <c r="V44" i="13"/>
  <c r="U44" i="13"/>
  <c r="M44" i="13"/>
  <c r="L44" i="13"/>
  <c r="E44" i="13"/>
  <c r="D44" i="13"/>
  <c r="V43" i="13"/>
  <c r="U43" i="13"/>
  <c r="M43" i="13"/>
  <c r="L43" i="13"/>
  <c r="E43" i="13"/>
  <c r="D43" i="13"/>
  <c r="V42" i="13"/>
  <c r="U42" i="13"/>
  <c r="M42" i="13"/>
  <c r="L42" i="13"/>
  <c r="E42" i="13"/>
  <c r="D42" i="13"/>
  <c r="V41" i="13"/>
  <c r="U41" i="13"/>
  <c r="M41" i="13"/>
  <c r="L41" i="13"/>
  <c r="E41" i="13"/>
  <c r="D41" i="13"/>
  <c r="V40" i="13"/>
  <c r="U40" i="13"/>
  <c r="M40" i="13"/>
  <c r="L40" i="13"/>
  <c r="E40" i="13"/>
  <c r="D40" i="13"/>
  <c r="AB39" i="13"/>
  <c r="V39" i="13"/>
  <c r="U39" i="13"/>
  <c r="M39" i="13"/>
  <c r="L39" i="13"/>
  <c r="E39" i="13"/>
  <c r="D39" i="13"/>
  <c r="V35" i="13"/>
  <c r="U35" i="13"/>
  <c r="N35" i="13"/>
  <c r="L35" i="13"/>
  <c r="E35" i="13"/>
  <c r="D35" i="13"/>
  <c r="V34" i="13"/>
  <c r="U34" i="13"/>
  <c r="N34" i="13"/>
  <c r="L34" i="13"/>
  <c r="E34" i="13"/>
  <c r="D34" i="13"/>
  <c r="V33" i="13"/>
  <c r="U33" i="13"/>
  <c r="N33" i="13"/>
  <c r="L33" i="13"/>
  <c r="E33" i="13"/>
  <c r="D33" i="13"/>
  <c r="V32" i="13"/>
  <c r="U32" i="13"/>
  <c r="N32" i="13"/>
  <c r="L32" i="13"/>
  <c r="E32" i="13"/>
  <c r="D32" i="13"/>
  <c r="V31" i="13"/>
  <c r="U31" i="13"/>
  <c r="N31" i="13"/>
  <c r="L31" i="13"/>
  <c r="E31" i="13"/>
  <c r="D31" i="13"/>
  <c r="V30" i="13"/>
  <c r="U30" i="13"/>
  <c r="N30" i="13"/>
  <c r="L30" i="13"/>
  <c r="E30" i="13"/>
  <c r="D30" i="13"/>
  <c r="V29" i="13"/>
  <c r="U29" i="13"/>
  <c r="N29" i="13"/>
  <c r="L29" i="13"/>
  <c r="E29" i="13"/>
  <c r="Z66" i="13" s="1"/>
  <c r="D29" i="13"/>
  <c r="V28" i="13"/>
  <c r="U28" i="13"/>
  <c r="N28" i="13"/>
  <c r="L28" i="13"/>
  <c r="E28" i="13"/>
  <c r="Z65" i="13" s="1"/>
  <c r="D28" i="13"/>
  <c r="V27" i="13"/>
  <c r="U27" i="13"/>
  <c r="N27" i="13"/>
  <c r="L27" i="13"/>
  <c r="E27" i="13"/>
  <c r="Z64" i="13" s="1"/>
  <c r="D27" i="13"/>
  <c r="V26" i="13"/>
  <c r="U26" i="13"/>
  <c r="N26" i="13"/>
  <c r="L26" i="13"/>
  <c r="E26" i="13"/>
  <c r="Z63" i="13" s="1"/>
  <c r="D26" i="13"/>
  <c r="V25" i="13"/>
  <c r="U25" i="13"/>
  <c r="N25" i="13"/>
  <c r="L25" i="13"/>
  <c r="E25" i="13"/>
  <c r="Z62" i="13" s="1"/>
  <c r="D25" i="13"/>
  <c r="V24" i="13"/>
  <c r="U24" i="13"/>
  <c r="N24" i="13"/>
  <c r="L24" i="13"/>
  <c r="E24" i="13"/>
  <c r="Z61" i="13" s="1"/>
  <c r="D24" i="13"/>
  <c r="V23" i="13"/>
  <c r="U23" i="13"/>
  <c r="N23" i="13"/>
  <c r="L23" i="13"/>
  <c r="E23" i="13"/>
  <c r="Z60" i="13" s="1"/>
  <c r="D23" i="13"/>
  <c r="V22" i="13"/>
  <c r="U22" i="13"/>
  <c r="N22" i="13"/>
  <c r="L22" i="13"/>
  <c r="E22" i="13"/>
  <c r="Z59" i="13" s="1"/>
  <c r="D22" i="13"/>
  <c r="V21" i="13"/>
  <c r="U21" i="13"/>
  <c r="N21" i="13"/>
  <c r="L21" i="13"/>
  <c r="E21" i="13"/>
  <c r="Z58" i="13" s="1"/>
  <c r="D21" i="13"/>
  <c r="V20" i="13"/>
  <c r="U20" i="13"/>
  <c r="N20" i="13"/>
  <c r="L20" i="13"/>
  <c r="E20" i="13"/>
  <c r="Z57" i="13" s="1"/>
  <c r="D20" i="13"/>
  <c r="V19" i="13"/>
  <c r="U19" i="13"/>
  <c r="N19" i="13"/>
  <c r="L19" i="13"/>
  <c r="E19" i="13"/>
  <c r="Z56" i="13" s="1"/>
  <c r="D19" i="13"/>
  <c r="V18" i="13"/>
  <c r="U18" i="13"/>
  <c r="N18" i="13"/>
  <c r="L18" i="13"/>
  <c r="E18" i="13"/>
  <c r="Z55" i="13" s="1"/>
  <c r="D18" i="13"/>
  <c r="V17" i="13"/>
  <c r="U17" i="13"/>
  <c r="N17" i="13"/>
  <c r="L17" i="13"/>
  <c r="E17" i="13"/>
  <c r="Z54" i="13" s="1"/>
  <c r="D17" i="13"/>
  <c r="B17" i="13"/>
  <c r="V16" i="13"/>
  <c r="U16" i="13"/>
  <c r="N16" i="13"/>
  <c r="L16" i="13"/>
  <c r="E16" i="13"/>
  <c r="Z53" i="13" s="1"/>
  <c r="D16" i="13"/>
  <c r="V15" i="13"/>
  <c r="U15" i="13"/>
  <c r="N15" i="13"/>
  <c r="L15" i="13"/>
  <c r="E15" i="13"/>
  <c r="Z52" i="13" s="1"/>
  <c r="D15" i="13"/>
  <c r="V14" i="13"/>
  <c r="U14" i="13"/>
  <c r="N14" i="13"/>
  <c r="L14" i="13"/>
  <c r="E14" i="13"/>
  <c r="Z51" i="13" s="1"/>
  <c r="D14" i="13"/>
  <c r="V13" i="13"/>
  <c r="U13" i="13"/>
  <c r="N13" i="13"/>
  <c r="L13" i="13"/>
  <c r="E13" i="13"/>
  <c r="Z50" i="13" s="1"/>
  <c r="AB50" i="13" s="1"/>
  <c r="D13" i="13"/>
  <c r="V12" i="13"/>
  <c r="U12" i="13"/>
  <c r="N12" i="13"/>
  <c r="L12" i="13"/>
  <c r="E12" i="13"/>
  <c r="Z49" i="13" s="1"/>
  <c r="AB49" i="13" s="1"/>
  <c r="D12" i="13"/>
  <c r="V11" i="13"/>
  <c r="U11" i="13"/>
  <c r="N11" i="13"/>
  <c r="L11" i="13"/>
  <c r="E11" i="13"/>
  <c r="Z48" i="13" s="1"/>
  <c r="AB48" i="13" s="1"/>
  <c r="D11" i="13"/>
  <c r="V10" i="13"/>
  <c r="U10" i="13"/>
  <c r="N10" i="13"/>
  <c r="L10" i="13"/>
  <c r="E10" i="13"/>
  <c r="Z47" i="13" s="1"/>
  <c r="AB47" i="13" s="1"/>
  <c r="D10" i="13"/>
  <c r="V9" i="13"/>
  <c r="U9" i="13"/>
  <c r="N9" i="13"/>
  <c r="L9" i="13"/>
  <c r="E9" i="13"/>
  <c r="Z46" i="13" s="1"/>
  <c r="AB46" i="13" s="1"/>
  <c r="D9" i="13"/>
  <c r="V8" i="13"/>
  <c r="U8" i="13"/>
  <c r="N8" i="13"/>
  <c r="L8" i="13"/>
  <c r="E8" i="13"/>
  <c r="Z45" i="13" s="1"/>
  <c r="AB45" i="13" s="1"/>
  <c r="D8" i="13"/>
  <c r="V7" i="13"/>
  <c r="U7" i="13"/>
  <c r="N7" i="13"/>
  <c r="L7" i="13"/>
  <c r="E7" i="13"/>
  <c r="Z44" i="13" s="1"/>
  <c r="AB44" i="13" s="1"/>
  <c r="D7" i="13"/>
  <c r="V6" i="13"/>
  <c r="U6" i="13"/>
  <c r="N6" i="13"/>
  <c r="L6" i="13"/>
  <c r="E6" i="13"/>
  <c r="Z43" i="13" s="1"/>
  <c r="AB43" i="13" s="1"/>
  <c r="D6" i="13"/>
  <c r="V5" i="13"/>
  <c r="U5" i="13"/>
  <c r="N5" i="13"/>
  <c r="L5" i="13"/>
  <c r="E5" i="13"/>
  <c r="Z42" i="13" s="1"/>
  <c r="AB42" i="13" s="1"/>
  <c r="D5" i="13"/>
  <c r="V4" i="13"/>
  <c r="U4" i="13"/>
  <c r="N4" i="13"/>
  <c r="L4" i="13"/>
  <c r="E4" i="13"/>
  <c r="Z41" i="13" s="1"/>
  <c r="AB41" i="13" s="1"/>
  <c r="D4" i="13"/>
  <c r="V3" i="13"/>
  <c r="U3" i="13"/>
  <c r="N3" i="13"/>
  <c r="L3" i="13"/>
  <c r="E3" i="13"/>
  <c r="Z40" i="13" s="1"/>
  <c r="AB40" i="13" s="1"/>
  <c r="D3" i="13"/>
  <c r="V2" i="13"/>
  <c r="U2" i="13"/>
  <c r="N2" i="13"/>
  <c r="L2" i="13"/>
  <c r="M2" i="13" s="1"/>
  <c r="AA39" i="13" s="1"/>
  <c r="E2" i="13"/>
  <c r="Z39" i="13" s="1"/>
  <c r="AC39" i="13" s="1"/>
  <c r="D2" i="13"/>
  <c r="AB52" i="13" l="1"/>
  <c r="AC52" i="13"/>
  <c r="AC40" i="13"/>
  <c r="AC44" i="13"/>
  <c r="AC48" i="13"/>
  <c r="AB54" i="13"/>
  <c r="AC54" i="13"/>
  <c r="AB56" i="13"/>
  <c r="AC56" i="13"/>
  <c r="AB58" i="13"/>
  <c r="AC58" i="13"/>
  <c r="AB60" i="13"/>
  <c r="AC60" i="13"/>
  <c r="AC62" i="13"/>
  <c r="AB62" i="13"/>
  <c r="AB64" i="13"/>
  <c r="AC64" i="13"/>
  <c r="AC66" i="13"/>
  <c r="AB66" i="13"/>
  <c r="AC43" i="13"/>
  <c r="AC47" i="13"/>
  <c r="AB51" i="13"/>
  <c r="AC51" i="13"/>
  <c r="AB53" i="13"/>
  <c r="AC53" i="13"/>
  <c r="AC42" i="13"/>
  <c r="AC46" i="13"/>
  <c r="AC50" i="13"/>
  <c r="AB55" i="13"/>
  <c r="AC55" i="13"/>
  <c r="AC57" i="13"/>
  <c r="AB57" i="13"/>
  <c r="AB59" i="13"/>
  <c r="AC59" i="13"/>
  <c r="AB61" i="13"/>
  <c r="AC61" i="13"/>
  <c r="AC63" i="13"/>
  <c r="AB63" i="13"/>
  <c r="AB65" i="13"/>
  <c r="AC65" i="13"/>
  <c r="AC41" i="13"/>
  <c r="AC45" i="13"/>
  <c r="AC49" i="13"/>
  <c r="AF51" i="15"/>
  <c r="M5" i="13"/>
  <c r="AA42" i="13" s="1"/>
  <c r="M9" i="13"/>
  <c r="AA46" i="13" s="1"/>
  <c r="M13" i="13"/>
  <c r="AA50" i="13" s="1"/>
  <c r="M22" i="13"/>
  <c r="AA59" i="13" s="1"/>
  <c r="M26" i="13"/>
  <c r="AA63" i="13" s="1"/>
  <c r="M34" i="13"/>
  <c r="M31" i="13"/>
  <c r="M33" i="13"/>
  <c r="M17" i="13"/>
  <c r="AA54" i="13" s="1"/>
  <c r="M19" i="13"/>
  <c r="AA56" i="13" s="1"/>
  <c r="M21" i="13"/>
  <c r="AA58" i="13" s="1"/>
  <c r="M35" i="13"/>
  <c r="M4" i="13"/>
  <c r="AA41" i="13" s="1"/>
  <c r="M6" i="13"/>
  <c r="AA43" i="13" s="1"/>
  <c r="M8" i="13"/>
  <c r="AA45" i="13" s="1"/>
  <c r="M10" i="13"/>
  <c r="AA47" i="13" s="1"/>
  <c r="M12" i="13"/>
  <c r="AA49" i="13" s="1"/>
  <c r="M14" i="13"/>
  <c r="AA51" i="13" s="1"/>
  <c r="M16" i="13"/>
  <c r="AA53" i="13" s="1"/>
  <c r="M23" i="13"/>
  <c r="AA60" i="13" s="1"/>
  <c r="M25" i="13"/>
  <c r="AA62" i="13" s="1"/>
  <c r="M30" i="13"/>
  <c r="M18" i="13"/>
  <c r="AA55" i="13" s="1"/>
  <c r="M27" i="13"/>
  <c r="AA64" i="13" s="1"/>
  <c r="M29" i="13"/>
  <c r="AA66" i="13" s="1"/>
  <c r="M7" i="13"/>
  <c r="AA44" i="13" s="1"/>
  <c r="M11" i="13"/>
  <c r="AA48" i="13" s="1"/>
  <c r="M15" i="13"/>
  <c r="AA52" i="13" s="1"/>
  <c r="M20" i="13"/>
  <c r="AA57" i="13" s="1"/>
  <c r="M24" i="13"/>
  <c r="AA61" i="13" s="1"/>
  <c r="M28" i="13"/>
  <c r="AA65" i="13" s="1"/>
  <c r="M32" i="13"/>
  <c r="M3" i="13"/>
  <c r="AA40" i="13" s="1"/>
  <c r="R44" i="12"/>
  <c r="Q44" i="12"/>
  <c r="K44" i="12"/>
  <c r="J44" i="12"/>
  <c r="R43" i="12"/>
  <c r="Q43" i="12"/>
  <c r="K43" i="12"/>
  <c r="J43" i="12"/>
  <c r="R42" i="12"/>
  <c r="Q42" i="12"/>
  <c r="K42" i="12"/>
  <c r="J42" i="12"/>
  <c r="R41" i="12"/>
  <c r="Q41" i="12"/>
  <c r="K41" i="12"/>
  <c r="J41" i="12"/>
  <c r="R40" i="12"/>
  <c r="Q40" i="12"/>
  <c r="K40" i="12"/>
  <c r="J40" i="12"/>
  <c r="R39" i="12"/>
  <c r="Q39" i="12"/>
  <c r="K39" i="12"/>
  <c r="J39" i="12"/>
  <c r="R38" i="12"/>
  <c r="Q38" i="12"/>
  <c r="K38" i="12"/>
  <c r="J38" i="12"/>
  <c r="R37" i="12"/>
  <c r="Q37" i="12"/>
  <c r="K37" i="12"/>
  <c r="J37" i="12"/>
  <c r="R36" i="12"/>
  <c r="Q36" i="12"/>
  <c r="K36" i="12"/>
  <c r="J36" i="12"/>
  <c r="R35" i="12"/>
  <c r="Q35" i="12"/>
  <c r="K35" i="12"/>
  <c r="J35" i="12"/>
  <c r="R34" i="12"/>
  <c r="Q34" i="12"/>
  <c r="K34" i="12"/>
  <c r="J34" i="12"/>
  <c r="R33" i="12"/>
  <c r="Q33" i="12"/>
  <c r="K33" i="12"/>
  <c r="J33" i="12"/>
  <c r="R32" i="12"/>
  <c r="Q32" i="12"/>
  <c r="K32" i="12"/>
  <c r="J32" i="12"/>
  <c r="R31" i="12"/>
  <c r="Q31" i="12"/>
  <c r="K31" i="12"/>
  <c r="J31" i="12"/>
  <c r="R30" i="12"/>
  <c r="Q30" i="12"/>
  <c r="K30" i="12"/>
  <c r="J30" i="12"/>
  <c r="R29" i="12"/>
  <c r="Q29" i="12"/>
  <c r="K29" i="12"/>
  <c r="J29" i="12"/>
  <c r="R28" i="12"/>
  <c r="Q28" i="12"/>
  <c r="K28" i="12"/>
  <c r="J28" i="12"/>
  <c r="R27" i="12"/>
  <c r="Q27" i="12"/>
  <c r="K27" i="12"/>
  <c r="J27" i="12"/>
  <c r="R26" i="12"/>
  <c r="Q26" i="12"/>
  <c r="K26" i="12"/>
  <c r="J26" i="12"/>
  <c r="R25" i="12"/>
  <c r="Q25" i="12"/>
  <c r="K25" i="12"/>
  <c r="J25" i="12"/>
  <c r="R21" i="12"/>
  <c r="Q21" i="12"/>
  <c r="K21" i="12"/>
  <c r="J21" i="12"/>
  <c r="R20" i="12"/>
  <c r="Q20" i="12"/>
  <c r="K20" i="12"/>
  <c r="J20" i="12"/>
  <c r="R19" i="12"/>
  <c r="Q19" i="12"/>
  <c r="K19" i="12"/>
  <c r="J19" i="12"/>
  <c r="R18" i="12"/>
  <c r="Q18" i="12"/>
  <c r="K18" i="12"/>
  <c r="J18" i="12"/>
  <c r="R17" i="12"/>
  <c r="Q17" i="12"/>
  <c r="K17" i="12"/>
  <c r="J17" i="12"/>
  <c r="B17" i="12"/>
  <c r="R16" i="12"/>
  <c r="Q16" i="12"/>
  <c r="K16" i="12"/>
  <c r="J16" i="12"/>
  <c r="R15" i="12"/>
  <c r="Q15" i="12"/>
  <c r="K15" i="12"/>
  <c r="J15" i="12"/>
  <c r="R14" i="12"/>
  <c r="Q14" i="12"/>
  <c r="K14" i="12"/>
  <c r="J14" i="12"/>
  <c r="R13" i="12"/>
  <c r="Q13" i="12"/>
  <c r="K13" i="12"/>
  <c r="J13" i="12"/>
  <c r="R12" i="12"/>
  <c r="Q12" i="12"/>
  <c r="K12" i="12"/>
  <c r="J12" i="12"/>
  <c r="R11" i="12"/>
  <c r="Q11" i="12"/>
  <c r="K11" i="12"/>
  <c r="J11" i="12"/>
  <c r="R10" i="12"/>
  <c r="Q10" i="12"/>
  <c r="K10" i="12"/>
  <c r="J10" i="12"/>
  <c r="R9" i="12"/>
  <c r="Q9" i="12"/>
  <c r="K9" i="12"/>
  <c r="J9" i="12"/>
  <c r="R8" i="12"/>
  <c r="Q8" i="12"/>
  <c r="K8" i="12"/>
  <c r="J8" i="12"/>
  <c r="R7" i="12"/>
  <c r="Q7" i="12"/>
  <c r="K7" i="12"/>
  <c r="J7" i="12"/>
  <c r="R6" i="12"/>
  <c r="Q6" i="12"/>
  <c r="K6" i="12"/>
  <c r="J6" i="12"/>
  <c r="R5" i="12"/>
  <c r="Q5" i="12"/>
  <c r="K5" i="12"/>
  <c r="J5" i="12"/>
  <c r="R4" i="12"/>
  <c r="Q4" i="12"/>
  <c r="K4" i="12"/>
  <c r="J4" i="12"/>
  <c r="R3" i="12"/>
  <c r="Q3" i="12"/>
  <c r="K3" i="12"/>
  <c r="J3" i="12"/>
  <c r="R2" i="12"/>
  <c r="Q2" i="12"/>
  <c r="K2" i="12"/>
  <c r="J2" i="12"/>
  <c r="R44" i="11"/>
  <c r="Q44" i="11"/>
  <c r="K44" i="11"/>
  <c r="J44" i="11"/>
  <c r="R43" i="11"/>
  <c r="Q43" i="11"/>
  <c r="K43" i="11"/>
  <c r="J43" i="11"/>
  <c r="R42" i="11"/>
  <c r="Q42" i="11"/>
  <c r="K42" i="11"/>
  <c r="J42" i="11"/>
  <c r="R41" i="11"/>
  <c r="Q41" i="11"/>
  <c r="K41" i="11"/>
  <c r="J41" i="11"/>
  <c r="R40" i="11"/>
  <c r="Q40" i="11"/>
  <c r="K40" i="11"/>
  <c r="J40" i="11"/>
  <c r="R39" i="11"/>
  <c r="Q39" i="11"/>
  <c r="K39" i="11"/>
  <c r="J39" i="11"/>
  <c r="R38" i="11"/>
  <c r="Q38" i="11"/>
  <c r="K38" i="11"/>
  <c r="J38" i="11"/>
  <c r="R37" i="11"/>
  <c r="Q37" i="11"/>
  <c r="K37" i="11"/>
  <c r="J37" i="11"/>
  <c r="R36" i="11"/>
  <c r="Q36" i="11"/>
  <c r="K36" i="11"/>
  <c r="J36" i="11"/>
  <c r="R35" i="11"/>
  <c r="Q35" i="11"/>
  <c r="K35" i="11"/>
  <c r="J35" i="11"/>
  <c r="R34" i="11"/>
  <c r="Q34" i="11"/>
  <c r="K34" i="11"/>
  <c r="J34" i="11"/>
  <c r="R33" i="11"/>
  <c r="Q33" i="11"/>
  <c r="K33" i="11"/>
  <c r="J33" i="11"/>
  <c r="R32" i="11"/>
  <c r="Q32" i="11"/>
  <c r="K32" i="11"/>
  <c r="J32" i="11"/>
  <c r="R31" i="11"/>
  <c r="Q31" i="11"/>
  <c r="K31" i="11"/>
  <c r="J31" i="11"/>
  <c r="R30" i="11"/>
  <c r="Q30" i="11"/>
  <c r="K30" i="11"/>
  <c r="J30" i="11"/>
  <c r="R29" i="11"/>
  <c r="Q29" i="11"/>
  <c r="K29" i="11"/>
  <c r="J29" i="11"/>
  <c r="R28" i="11"/>
  <c r="Q28" i="11"/>
  <c r="K28" i="11"/>
  <c r="J28" i="11"/>
  <c r="R27" i="11"/>
  <c r="Q27" i="11"/>
  <c r="K27" i="11"/>
  <c r="J27" i="11"/>
  <c r="R26" i="11"/>
  <c r="Q26" i="11"/>
  <c r="K26" i="11"/>
  <c r="J26" i="11"/>
  <c r="R25" i="11"/>
  <c r="Q25" i="11"/>
  <c r="K25" i="11"/>
  <c r="J25" i="11"/>
  <c r="R21" i="11"/>
  <c r="Q21" i="11"/>
  <c r="K21" i="11"/>
  <c r="J21" i="11"/>
  <c r="R20" i="11"/>
  <c r="Q20" i="11"/>
  <c r="K20" i="11"/>
  <c r="J20" i="11"/>
  <c r="R19" i="11"/>
  <c r="Q19" i="11"/>
  <c r="K19" i="11"/>
  <c r="J19" i="11"/>
  <c r="R18" i="11"/>
  <c r="Q18" i="11"/>
  <c r="K18" i="11"/>
  <c r="J18" i="11"/>
  <c r="R17" i="11"/>
  <c r="Q17" i="11"/>
  <c r="K17" i="11"/>
  <c r="J17" i="11"/>
  <c r="B17" i="11"/>
  <c r="R16" i="11"/>
  <c r="Q16" i="11"/>
  <c r="K16" i="11"/>
  <c r="J16" i="11"/>
  <c r="R15" i="11"/>
  <c r="Q15" i="11"/>
  <c r="K15" i="11"/>
  <c r="J15" i="11"/>
  <c r="R14" i="11"/>
  <c r="Q14" i="11"/>
  <c r="K14" i="11"/>
  <c r="J14" i="11"/>
  <c r="R13" i="11"/>
  <c r="Q13" i="11"/>
  <c r="K13" i="11"/>
  <c r="J13" i="11"/>
  <c r="R12" i="11"/>
  <c r="Q12" i="11"/>
  <c r="K12" i="11"/>
  <c r="J12" i="11"/>
  <c r="R11" i="11"/>
  <c r="Q11" i="11"/>
  <c r="K11" i="11"/>
  <c r="J11" i="11"/>
  <c r="R10" i="11"/>
  <c r="Q10" i="11"/>
  <c r="K10" i="11"/>
  <c r="J10" i="11"/>
  <c r="R9" i="11"/>
  <c r="Q9" i="11"/>
  <c r="K9" i="11"/>
  <c r="J9" i="11"/>
  <c r="R8" i="11"/>
  <c r="Q8" i="11"/>
  <c r="K8" i="11"/>
  <c r="J8" i="11"/>
  <c r="R7" i="11"/>
  <c r="Q7" i="11"/>
  <c r="K7" i="11"/>
  <c r="J7" i="11"/>
  <c r="R6" i="11"/>
  <c r="Q6" i="11"/>
  <c r="K6" i="11"/>
  <c r="J6" i="11"/>
  <c r="R5" i="11"/>
  <c r="Q5" i="11"/>
  <c r="K5" i="11"/>
  <c r="J5" i="11"/>
  <c r="R4" i="11"/>
  <c r="Q4" i="11"/>
  <c r="K4" i="11"/>
  <c r="J4" i="11"/>
  <c r="R3" i="11"/>
  <c r="Q3" i="11"/>
  <c r="K3" i="11"/>
  <c r="J3" i="11"/>
  <c r="R2" i="11"/>
  <c r="Q2" i="11"/>
  <c r="K2" i="11"/>
  <c r="J2" i="11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V72" i="7"/>
  <c r="U72" i="7"/>
  <c r="M72" i="7"/>
  <c r="L72" i="7"/>
  <c r="E72" i="7"/>
  <c r="V71" i="7"/>
  <c r="U71" i="7"/>
  <c r="M71" i="7"/>
  <c r="L71" i="7"/>
  <c r="E71" i="7"/>
  <c r="V70" i="7"/>
  <c r="U70" i="7"/>
  <c r="M70" i="7"/>
  <c r="L70" i="7"/>
  <c r="E70" i="7"/>
  <c r="V69" i="7"/>
  <c r="U69" i="7"/>
  <c r="M69" i="7"/>
  <c r="L69" i="7"/>
  <c r="E69" i="7"/>
  <c r="V68" i="7"/>
  <c r="U68" i="7"/>
  <c r="M68" i="7"/>
  <c r="L68" i="7"/>
  <c r="E68" i="7"/>
  <c r="V67" i="7"/>
  <c r="U67" i="7"/>
  <c r="M67" i="7"/>
  <c r="L67" i="7"/>
  <c r="E67" i="7"/>
  <c r="V66" i="7"/>
  <c r="U66" i="7"/>
  <c r="M66" i="7"/>
  <c r="L66" i="7"/>
  <c r="E66" i="7"/>
  <c r="V65" i="7"/>
  <c r="U65" i="7"/>
  <c r="M65" i="7"/>
  <c r="L65" i="7"/>
  <c r="E65" i="7"/>
  <c r="V64" i="7"/>
  <c r="U64" i="7"/>
  <c r="M64" i="7"/>
  <c r="L64" i="7"/>
  <c r="E64" i="7"/>
  <c r="V63" i="7"/>
  <c r="U63" i="7"/>
  <c r="M63" i="7"/>
  <c r="L63" i="7"/>
  <c r="E63" i="7"/>
  <c r="V62" i="7"/>
  <c r="U62" i="7"/>
  <c r="M62" i="7"/>
  <c r="L62" i="7"/>
  <c r="E62" i="7"/>
  <c r="V61" i="7"/>
  <c r="U61" i="7"/>
  <c r="M61" i="7"/>
  <c r="L61" i="7"/>
  <c r="E61" i="7"/>
  <c r="V60" i="7"/>
  <c r="U60" i="7"/>
  <c r="M60" i="7"/>
  <c r="L60" i="7"/>
  <c r="E60" i="7"/>
  <c r="V59" i="7"/>
  <c r="U59" i="7"/>
  <c r="M59" i="7"/>
  <c r="L59" i="7"/>
  <c r="E59" i="7"/>
  <c r="V58" i="7"/>
  <c r="U58" i="7"/>
  <c r="M58" i="7"/>
  <c r="L58" i="7"/>
  <c r="E58" i="7"/>
  <c r="V57" i="7"/>
  <c r="U57" i="7"/>
  <c r="M57" i="7"/>
  <c r="L57" i="7"/>
  <c r="E57" i="7"/>
  <c r="V56" i="7"/>
  <c r="U56" i="7"/>
  <c r="M56" i="7"/>
  <c r="L56" i="7"/>
  <c r="E56" i="7"/>
  <c r="V55" i="7"/>
  <c r="U55" i="7"/>
  <c r="M55" i="7"/>
  <c r="L55" i="7"/>
  <c r="E55" i="7"/>
  <c r="V54" i="7"/>
  <c r="U54" i="7"/>
  <c r="M54" i="7"/>
  <c r="L54" i="7"/>
  <c r="E54" i="7"/>
  <c r="V53" i="7"/>
  <c r="U53" i="7"/>
  <c r="M53" i="7"/>
  <c r="L53" i="7"/>
  <c r="E53" i="7"/>
  <c r="V52" i="7"/>
  <c r="U52" i="7"/>
  <c r="M52" i="7"/>
  <c r="L52" i="7"/>
  <c r="E52" i="7"/>
  <c r="V51" i="7"/>
  <c r="U51" i="7"/>
  <c r="M51" i="7"/>
  <c r="L51" i="7"/>
  <c r="E51" i="7"/>
  <c r="V50" i="7"/>
  <c r="U50" i="7"/>
  <c r="M50" i="7"/>
  <c r="L50" i="7"/>
  <c r="E50" i="7"/>
  <c r="V49" i="7"/>
  <c r="U49" i="7"/>
  <c r="M49" i="7"/>
  <c r="L49" i="7"/>
  <c r="E49" i="7"/>
  <c r="V48" i="7"/>
  <c r="U48" i="7"/>
  <c r="M48" i="7"/>
  <c r="L48" i="7"/>
  <c r="E48" i="7"/>
  <c r="V47" i="7"/>
  <c r="U47" i="7"/>
  <c r="M47" i="7"/>
  <c r="L47" i="7"/>
  <c r="E47" i="7"/>
  <c r="V46" i="7"/>
  <c r="U46" i="7"/>
  <c r="M46" i="7"/>
  <c r="L46" i="7"/>
  <c r="E46" i="7"/>
  <c r="V45" i="7"/>
  <c r="U45" i="7"/>
  <c r="M45" i="7"/>
  <c r="L45" i="7"/>
  <c r="E45" i="7"/>
  <c r="V44" i="7"/>
  <c r="U44" i="7"/>
  <c r="M44" i="7"/>
  <c r="L44" i="7"/>
  <c r="E44" i="7"/>
  <c r="V43" i="7"/>
  <c r="U43" i="7"/>
  <c r="M43" i="7"/>
  <c r="L43" i="7"/>
  <c r="E43" i="7"/>
  <c r="V42" i="7"/>
  <c r="U42" i="7"/>
  <c r="M42" i="7"/>
  <c r="L42" i="7"/>
  <c r="E42" i="7"/>
  <c r="V41" i="7"/>
  <c r="U41" i="7"/>
  <c r="M41" i="7"/>
  <c r="L41" i="7"/>
  <c r="E41" i="7"/>
  <c r="V40" i="7"/>
  <c r="U40" i="7"/>
  <c r="M40" i="7"/>
  <c r="L40" i="7"/>
  <c r="E40" i="7"/>
  <c r="V39" i="7"/>
  <c r="U39" i="7"/>
  <c r="M39" i="7"/>
  <c r="L39" i="7"/>
  <c r="E39" i="7"/>
  <c r="AG51" i="13" l="1"/>
  <c r="B17" i="7"/>
  <c r="K16" i="6"/>
  <c r="U72" i="6" l="1"/>
  <c r="T72" i="6"/>
  <c r="L72" i="6"/>
  <c r="K72" i="6"/>
  <c r="D72" i="6"/>
  <c r="U71" i="6"/>
  <c r="T71" i="6"/>
  <c r="L71" i="6"/>
  <c r="K71" i="6"/>
  <c r="D71" i="6"/>
  <c r="U70" i="6"/>
  <c r="T70" i="6"/>
  <c r="L70" i="6"/>
  <c r="K70" i="6"/>
  <c r="D70" i="6"/>
  <c r="U69" i="6"/>
  <c r="T69" i="6"/>
  <c r="L69" i="6"/>
  <c r="K69" i="6"/>
  <c r="D69" i="6"/>
  <c r="U68" i="6"/>
  <c r="T68" i="6"/>
  <c r="L68" i="6"/>
  <c r="K68" i="6"/>
  <c r="D68" i="6"/>
  <c r="U67" i="6"/>
  <c r="T67" i="6"/>
  <c r="L67" i="6"/>
  <c r="K67" i="6"/>
  <c r="D67" i="6"/>
  <c r="U66" i="6"/>
  <c r="T66" i="6"/>
  <c r="L66" i="6"/>
  <c r="K66" i="6"/>
  <c r="D66" i="6"/>
  <c r="U65" i="6"/>
  <c r="T65" i="6"/>
  <c r="L65" i="6"/>
  <c r="K65" i="6"/>
  <c r="D65" i="6"/>
  <c r="U64" i="6"/>
  <c r="T64" i="6"/>
  <c r="L64" i="6"/>
  <c r="K64" i="6"/>
  <c r="D64" i="6"/>
  <c r="U63" i="6"/>
  <c r="T63" i="6"/>
  <c r="L63" i="6"/>
  <c r="K63" i="6"/>
  <c r="D63" i="6"/>
  <c r="U62" i="6"/>
  <c r="T62" i="6"/>
  <c r="L62" i="6"/>
  <c r="K62" i="6"/>
  <c r="D62" i="6"/>
  <c r="U61" i="6"/>
  <c r="T61" i="6"/>
  <c r="L61" i="6"/>
  <c r="K61" i="6"/>
  <c r="D61" i="6"/>
  <c r="U60" i="6"/>
  <c r="T60" i="6"/>
  <c r="L60" i="6"/>
  <c r="K60" i="6"/>
  <c r="D60" i="6"/>
  <c r="U59" i="6"/>
  <c r="T59" i="6"/>
  <c r="L59" i="6"/>
  <c r="K59" i="6"/>
  <c r="D59" i="6"/>
  <c r="U58" i="6"/>
  <c r="T58" i="6"/>
  <c r="L58" i="6"/>
  <c r="K58" i="6"/>
  <c r="D58" i="6"/>
  <c r="U57" i="6"/>
  <c r="T57" i="6"/>
  <c r="L57" i="6"/>
  <c r="K57" i="6"/>
  <c r="D57" i="6"/>
  <c r="U56" i="6"/>
  <c r="T56" i="6"/>
  <c r="L56" i="6"/>
  <c r="K56" i="6"/>
  <c r="D56" i="6"/>
  <c r="U55" i="6"/>
  <c r="T55" i="6"/>
  <c r="L55" i="6"/>
  <c r="K55" i="6"/>
  <c r="D55" i="6"/>
  <c r="U54" i="6"/>
  <c r="T54" i="6"/>
  <c r="L54" i="6"/>
  <c r="K54" i="6"/>
  <c r="D54" i="6"/>
  <c r="U53" i="6"/>
  <c r="T53" i="6"/>
  <c r="L53" i="6"/>
  <c r="K53" i="6"/>
  <c r="D53" i="6"/>
  <c r="U52" i="6"/>
  <c r="T52" i="6"/>
  <c r="L52" i="6"/>
  <c r="K52" i="6"/>
  <c r="D52" i="6"/>
  <c r="U51" i="6"/>
  <c r="T51" i="6"/>
  <c r="L51" i="6"/>
  <c r="K51" i="6"/>
  <c r="D51" i="6"/>
  <c r="U50" i="6"/>
  <c r="T50" i="6"/>
  <c r="L50" i="6"/>
  <c r="K50" i="6"/>
  <c r="D50" i="6"/>
  <c r="U49" i="6"/>
  <c r="T49" i="6"/>
  <c r="L49" i="6"/>
  <c r="K49" i="6"/>
  <c r="D49" i="6"/>
  <c r="U48" i="6"/>
  <c r="T48" i="6"/>
  <c r="L48" i="6"/>
  <c r="K48" i="6"/>
  <c r="D48" i="6"/>
  <c r="U47" i="6"/>
  <c r="T47" i="6"/>
  <c r="L47" i="6"/>
  <c r="K47" i="6"/>
  <c r="D47" i="6"/>
  <c r="U46" i="6"/>
  <c r="T46" i="6"/>
  <c r="L46" i="6"/>
  <c r="K46" i="6"/>
  <c r="D46" i="6"/>
  <c r="U45" i="6"/>
  <c r="T45" i="6"/>
  <c r="L45" i="6"/>
  <c r="K45" i="6"/>
  <c r="D45" i="6"/>
  <c r="U44" i="6"/>
  <c r="T44" i="6"/>
  <c r="L44" i="6"/>
  <c r="K44" i="6"/>
  <c r="D44" i="6"/>
  <c r="U43" i="6"/>
  <c r="T43" i="6"/>
  <c r="L43" i="6"/>
  <c r="K43" i="6"/>
  <c r="D43" i="6"/>
  <c r="U42" i="6"/>
  <c r="T42" i="6"/>
  <c r="L42" i="6"/>
  <c r="K42" i="6"/>
  <c r="D42" i="6"/>
  <c r="U41" i="6"/>
  <c r="T41" i="6"/>
  <c r="L41" i="6"/>
  <c r="K41" i="6"/>
  <c r="D41" i="6"/>
  <c r="U40" i="6"/>
  <c r="T40" i="6"/>
  <c r="L40" i="6"/>
  <c r="K40" i="6"/>
  <c r="D40" i="6"/>
  <c r="U39" i="6"/>
  <c r="T39" i="6"/>
  <c r="L39" i="6"/>
  <c r="K39" i="6"/>
  <c r="D39" i="6"/>
  <c r="U43" i="8" l="1"/>
  <c r="T43" i="8"/>
  <c r="L43" i="8"/>
  <c r="K43" i="8"/>
  <c r="D43" i="8"/>
  <c r="U42" i="8"/>
  <c r="T42" i="8"/>
  <c r="L42" i="8"/>
  <c r="K42" i="8"/>
  <c r="D42" i="8"/>
  <c r="U41" i="8"/>
  <c r="T41" i="8"/>
  <c r="L41" i="8"/>
  <c r="K41" i="8"/>
  <c r="D41" i="8"/>
  <c r="U40" i="8"/>
  <c r="T40" i="8"/>
  <c r="L40" i="8"/>
  <c r="K40" i="8"/>
  <c r="D40" i="8"/>
  <c r="U39" i="8"/>
  <c r="T39" i="8"/>
  <c r="L39" i="8"/>
  <c r="K39" i="8"/>
  <c r="D39" i="8"/>
  <c r="U38" i="8"/>
  <c r="T38" i="8"/>
  <c r="L38" i="8"/>
  <c r="K38" i="8"/>
  <c r="D38" i="8"/>
  <c r="U37" i="8"/>
  <c r="T37" i="8"/>
  <c r="L37" i="8"/>
  <c r="K37" i="8"/>
  <c r="D37" i="8"/>
  <c r="U36" i="8"/>
  <c r="T36" i="8"/>
  <c r="L36" i="8"/>
  <c r="K36" i="8"/>
  <c r="D36" i="8"/>
  <c r="U35" i="8"/>
  <c r="T35" i="8"/>
  <c r="L35" i="8"/>
  <c r="K35" i="8"/>
  <c r="D35" i="8"/>
  <c r="U34" i="8"/>
  <c r="T34" i="8"/>
  <c r="L34" i="8"/>
  <c r="K34" i="8"/>
  <c r="D34" i="8"/>
  <c r="U33" i="8"/>
  <c r="T33" i="8"/>
  <c r="L33" i="8"/>
  <c r="K33" i="8"/>
  <c r="D33" i="8"/>
  <c r="U32" i="8"/>
  <c r="T32" i="8"/>
  <c r="L32" i="8"/>
  <c r="K32" i="8"/>
  <c r="D32" i="8"/>
  <c r="U31" i="8"/>
  <c r="T31" i="8"/>
  <c r="L31" i="8"/>
  <c r="K31" i="8"/>
  <c r="D31" i="8"/>
  <c r="U30" i="8"/>
  <c r="T30" i="8"/>
  <c r="L30" i="8"/>
  <c r="K30" i="8"/>
  <c r="D30" i="8"/>
  <c r="U29" i="8"/>
  <c r="T29" i="8"/>
  <c r="L29" i="8"/>
  <c r="K29" i="8"/>
  <c r="D29" i="8"/>
  <c r="U28" i="8"/>
  <c r="T28" i="8"/>
  <c r="L28" i="8"/>
  <c r="K28" i="8"/>
  <c r="D28" i="8"/>
  <c r="U27" i="8"/>
  <c r="T27" i="8"/>
  <c r="L27" i="8"/>
  <c r="K27" i="8"/>
  <c r="D27" i="8"/>
  <c r="U26" i="8"/>
  <c r="T26" i="8"/>
  <c r="L26" i="8"/>
  <c r="K26" i="8"/>
  <c r="D26" i="8"/>
  <c r="U25" i="8"/>
  <c r="T25" i="8"/>
  <c r="L25" i="8"/>
  <c r="K25" i="8"/>
  <c r="D25" i="8"/>
  <c r="U24" i="8"/>
  <c r="T24" i="8"/>
  <c r="L24" i="8"/>
  <c r="K24" i="8"/>
  <c r="D24" i="8"/>
  <c r="U21" i="8"/>
  <c r="T21" i="8"/>
  <c r="M21" i="8"/>
  <c r="K21" i="8"/>
  <c r="D21" i="8"/>
  <c r="U20" i="8"/>
  <c r="T20" i="8"/>
  <c r="M20" i="8"/>
  <c r="K20" i="8"/>
  <c r="D20" i="8"/>
  <c r="U19" i="8"/>
  <c r="T19" i="8"/>
  <c r="M19" i="8"/>
  <c r="K19" i="8"/>
  <c r="D19" i="8"/>
  <c r="U18" i="8"/>
  <c r="T18" i="8"/>
  <c r="M18" i="8"/>
  <c r="K18" i="8"/>
  <c r="D18" i="8"/>
  <c r="U17" i="8"/>
  <c r="T17" i="8"/>
  <c r="M17" i="8"/>
  <c r="K17" i="8"/>
  <c r="D17" i="8"/>
  <c r="B17" i="8"/>
  <c r="U16" i="8"/>
  <c r="T16" i="8"/>
  <c r="M16" i="8"/>
  <c r="K16" i="8"/>
  <c r="D16" i="8"/>
  <c r="U15" i="8"/>
  <c r="T15" i="8"/>
  <c r="M15" i="8"/>
  <c r="K15" i="8"/>
  <c r="D15" i="8"/>
  <c r="U14" i="8"/>
  <c r="T14" i="8"/>
  <c r="M14" i="8"/>
  <c r="K14" i="8"/>
  <c r="D14" i="8"/>
  <c r="U13" i="8"/>
  <c r="T13" i="8"/>
  <c r="M13" i="8"/>
  <c r="K13" i="8"/>
  <c r="D13" i="8"/>
  <c r="U12" i="8"/>
  <c r="T12" i="8"/>
  <c r="M12" i="8"/>
  <c r="K12" i="8"/>
  <c r="D12" i="8"/>
  <c r="U11" i="8"/>
  <c r="T11" i="8"/>
  <c r="M11" i="8"/>
  <c r="K11" i="8"/>
  <c r="D11" i="8"/>
  <c r="U10" i="8"/>
  <c r="T10" i="8"/>
  <c r="M10" i="8"/>
  <c r="K10" i="8"/>
  <c r="D10" i="8"/>
  <c r="U9" i="8"/>
  <c r="T9" i="8"/>
  <c r="M9" i="8"/>
  <c r="K9" i="8"/>
  <c r="D9" i="8"/>
  <c r="U8" i="8"/>
  <c r="T8" i="8"/>
  <c r="M8" i="8"/>
  <c r="K8" i="8"/>
  <c r="D8" i="8"/>
  <c r="U7" i="8"/>
  <c r="T7" i="8"/>
  <c r="M7" i="8"/>
  <c r="K7" i="8"/>
  <c r="D7" i="8"/>
  <c r="U6" i="8"/>
  <c r="T6" i="8"/>
  <c r="M6" i="8"/>
  <c r="K6" i="8"/>
  <c r="D6" i="8"/>
  <c r="U5" i="8"/>
  <c r="T5" i="8"/>
  <c r="M5" i="8"/>
  <c r="K5" i="8"/>
  <c r="D5" i="8"/>
  <c r="U4" i="8"/>
  <c r="T4" i="8"/>
  <c r="M4" i="8"/>
  <c r="K4" i="8"/>
  <c r="D4" i="8"/>
  <c r="U3" i="8"/>
  <c r="T3" i="8"/>
  <c r="M3" i="8"/>
  <c r="K3" i="8"/>
  <c r="D3" i="8"/>
  <c r="U2" i="8"/>
  <c r="T2" i="8"/>
  <c r="M2" i="8"/>
  <c r="K2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2" i="7"/>
  <c r="L3" i="8" l="1"/>
  <c r="L16" i="8"/>
  <c r="L20" i="8"/>
  <c r="L11" i="8"/>
  <c r="L15" i="8"/>
  <c r="L18" i="8"/>
  <c r="L5" i="8"/>
  <c r="L8" i="8"/>
  <c r="L2" i="8"/>
  <c r="L6" i="8"/>
  <c r="L9" i="8"/>
  <c r="L4" i="8"/>
  <c r="L7" i="8"/>
  <c r="L13" i="8"/>
  <c r="L10" i="8"/>
  <c r="L17" i="8"/>
  <c r="L19" i="8"/>
  <c r="L21" i="8"/>
  <c r="L12" i="8"/>
  <c r="L14" i="8"/>
  <c r="AC73" i="7"/>
  <c r="AB73" i="7"/>
  <c r="AC72" i="7"/>
  <c r="AB72" i="7"/>
  <c r="AC71" i="7"/>
  <c r="AB71" i="7"/>
  <c r="AC70" i="7"/>
  <c r="AB70" i="7"/>
  <c r="AC69" i="7"/>
  <c r="AB69" i="7"/>
  <c r="AC68" i="7"/>
  <c r="AB68" i="7"/>
  <c r="AC67" i="7"/>
  <c r="AB67" i="7"/>
  <c r="AC66" i="7"/>
  <c r="AB66" i="7"/>
  <c r="AC65" i="7"/>
  <c r="AB65" i="7"/>
  <c r="AC64" i="7"/>
  <c r="AB64" i="7"/>
  <c r="AC63" i="7"/>
  <c r="AB63" i="7"/>
  <c r="AC62" i="7"/>
  <c r="AB62" i="7"/>
  <c r="AC61" i="7"/>
  <c r="AB61" i="7"/>
  <c r="AC60" i="7"/>
  <c r="AB60" i="7"/>
  <c r="AC59" i="7"/>
  <c r="AB59" i="7"/>
  <c r="AC58" i="7"/>
  <c r="AB58" i="7"/>
  <c r="AC57" i="7"/>
  <c r="AB57" i="7"/>
  <c r="AC56" i="7"/>
  <c r="AB56" i="7"/>
  <c r="AC55" i="7"/>
  <c r="AB55" i="7"/>
  <c r="AC54" i="7"/>
  <c r="AB54" i="7"/>
  <c r="AC53" i="7"/>
  <c r="AB53" i="7"/>
  <c r="AC52" i="7"/>
  <c r="AB52" i="7"/>
  <c r="AC51" i="7"/>
  <c r="AB51" i="7"/>
  <c r="AC50" i="7"/>
  <c r="AB50" i="7"/>
  <c r="AC49" i="7"/>
  <c r="AB49" i="7"/>
  <c r="AC48" i="7"/>
  <c r="AB48" i="7"/>
  <c r="AC47" i="7"/>
  <c r="AB47" i="7"/>
  <c r="AC46" i="7"/>
  <c r="AB46" i="7"/>
  <c r="AC45" i="7"/>
  <c r="AB45" i="7"/>
  <c r="AC44" i="7"/>
  <c r="AB44" i="7"/>
  <c r="AC43" i="7"/>
  <c r="AB43" i="7"/>
  <c r="AC42" i="7"/>
  <c r="AB42" i="7"/>
  <c r="AC41" i="7"/>
  <c r="AB41" i="7"/>
  <c r="AC40" i="7"/>
  <c r="AB40" i="7"/>
  <c r="AC39" i="7"/>
  <c r="AB39" i="7"/>
  <c r="V35" i="7"/>
  <c r="U35" i="7"/>
  <c r="N35" i="7"/>
  <c r="L35" i="7"/>
  <c r="E35" i="7"/>
  <c r="V34" i="7"/>
  <c r="U34" i="7"/>
  <c r="N34" i="7"/>
  <c r="L34" i="7"/>
  <c r="E34" i="7"/>
  <c r="V33" i="7"/>
  <c r="U33" i="7"/>
  <c r="N33" i="7"/>
  <c r="L33" i="7"/>
  <c r="E33" i="7"/>
  <c r="V32" i="7"/>
  <c r="U32" i="7"/>
  <c r="N32" i="7"/>
  <c r="L32" i="7"/>
  <c r="E32" i="7"/>
  <c r="V31" i="7"/>
  <c r="U31" i="7"/>
  <c r="N31" i="7"/>
  <c r="L31" i="7"/>
  <c r="E31" i="7"/>
  <c r="V30" i="7"/>
  <c r="U30" i="7"/>
  <c r="N30" i="7"/>
  <c r="L30" i="7"/>
  <c r="E30" i="7"/>
  <c r="V29" i="7"/>
  <c r="U29" i="7"/>
  <c r="N29" i="7"/>
  <c r="L29" i="7"/>
  <c r="E29" i="7"/>
  <c r="V28" i="7"/>
  <c r="U28" i="7"/>
  <c r="N28" i="7"/>
  <c r="L28" i="7"/>
  <c r="E28" i="7"/>
  <c r="V27" i="7"/>
  <c r="U27" i="7"/>
  <c r="N27" i="7"/>
  <c r="L27" i="7"/>
  <c r="E27" i="7"/>
  <c r="V26" i="7"/>
  <c r="U26" i="7"/>
  <c r="N26" i="7"/>
  <c r="L26" i="7"/>
  <c r="E26" i="7"/>
  <c r="V25" i="7"/>
  <c r="U25" i="7"/>
  <c r="N25" i="7"/>
  <c r="L25" i="7"/>
  <c r="E25" i="7"/>
  <c r="V24" i="7"/>
  <c r="U24" i="7"/>
  <c r="N24" i="7"/>
  <c r="L24" i="7"/>
  <c r="E24" i="7"/>
  <c r="V23" i="7"/>
  <c r="U23" i="7"/>
  <c r="N23" i="7"/>
  <c r="L23" i="7"/>
  <c r="E23" i="7"/>
  <c r="V22" i="7"/>
  <c r="U22" i="7"/>
  <c r="N22" i="7"/>
  <c r="L22" i="7"/>
  <c r="E22" i="7"/>
  <c r="V21" i="7"/>
  <c r="U21" i="7"/>
  <c r="N21" i="7"/>
  <c r="L21" i="7"/>
  <c r="E21" i="7"/>
  <c r="V20" i="7"/>
  <c r="U20" i="7"/>
  <c r="N20" i="7"/>
  <c r="L20" i="7"/>
  <c r="E20" i="7"/>
  <c r="V19" i="7"/>
  <c r="U19" i="7"/>
  <c r="N19" i="7"/>
  <c r="L19" i="7"/>
  <c r="E19" i="7"/>
  <c r="V18" i="7"/>
  <c r="U18" i="7"/>
  <c r="N18" i="7"/>
  <c r="L18" i="7"/>
  <c r="E18" i="7"/>
  <c r="V17" i="7"/>
  <c r="U17" i="7"/>
  <c r="N17" i="7"/>
  <c r="L17" i="7"/>
  <c r="E17" i="7"/>
  <c r="V16" i="7"/>
  <c r="U16" i="7"/>
  <c r="N16" i="7"/>
  <c r="L16" i="7"/>
  <c r="E16" i="7"/>
  <c r="V15" i="7"/>
  <c r="U15" i="7"/>
  <c r="N15" i="7"/>
  <c r="L15" i="7"/>
  <c r="E15" i="7"/>
  <c r="V14" i="7"/>
  <c r="U14" i="7"/>
  <c r="N14" i="7"/>
  <c r="L14" i="7"/>
  <c r="E14" i="7"/>
  <c r="V13" i="7"/>
  <c r="U13" i="7"/>
  <c r="N13" i="7"/>
  <c r="L13" i="7"/>
  <c r="E13" i="7"/>
  <c r="V12" i="7"/>
  <c r="U12" i="7"/>
  <c r="N12" i="7"/>
  <c r="L12" i="7"/>
  <c r="E12" i="7"/>
  <c r="V11" i="7"/>
  <c r="U11" i="7"/>
  <c r="N11" i="7"/>
  <c r="L11" i="7"/>
  <c r="E11" i="7"/>
  <c r="V10" i="7"/>
  <c r="U10" i="7"/>
  <c r="N10" i="7"/>
  <c r="L10" i="7"/>
  <c r="E10" i="7"/>
  <c r="V9" i="7"/>
  <c r="U9" i="7"/>
  <c r="N9" i="7"/>
  <c r="L9" i="7"/>
  <c r="E9" i="7"/>
  <c r="V8" i="7"/>
  <c r="U8" i="7"/>
  <c r="N8" i="7"/>
  <c r="L8" i="7"/>
  <c r="E8" i="7"/>
  <c r="V7" i="7"/>
  <c r="U7" i="7"/>
  <c r="N7" i="7"/>
  <c r="L7" i="7"/>
  <c r="E7" i="7"/>
  <c r="V6" i="7"/>
  <c r="U6" i="7"/>
  <c r="N6" i="7"/>
  <c r="L6" i="7"/>
  <c r="E6" i="7"/>
  <c r="V5" i="7"/>
  <c r="U5" i="7"/>
  <c r="N5" i="7"/>
  <c r="L5" i="7"/>
  <c r="E5" i="7"/>
  <c r="V4" i="7"/>
  <c r="U4" i="7"/>
  <c r="N4" i="7"/>
  <c r="L4" i="7"/>
  <c r="E4" i="7"/>
  <c r="V3" i="7"/>
  <c r="U3" i="7"/>
  <c r="N3" i="7"/>
  <c r="L3" i="7"/>
  <c r="E3" i="7"/>
  <c r="V2" i="7"/>
  <c r="U2" i="7"/>
  <c r="N2" i="7"/>
  <c r="L2" i="7"/>
  <c r="M14" i="7" s="1"/>
  <c r="AA52" i="7" s="1"/>
  <c r="E2" i="7"/>
  <c r="AA71" i="6"/>
  <c r="Z71" i="6"/>
  <c r="AA70" i="6"/>
  <c r="Z70" i="6"/>
  <c r="AA69" i="6"/>
  <c r="Z69" i="6"/>
  <c r="AA68" i="6"/>
  <c r="Z68" i="6"/>
  <c r="AA67" i="6"/>
  <c r="Z67" i="6"/>
  <c r="AA66" i="6"/>
  <c r="Z66" i="6"/>
  <c r="AA65" i="6"/>
  <c r="Z65" i="6"/>
  <c r="AA64" i="6"/>
  <c r="Z64" i="6"/>
  <c r="AA63" i="6"/>
  <c r="Z63" i="6"/>
  <c r="AA62" i="6"/>
  <c r="Z62" i="6"/>
  <c r="AA61" i="6"/>
  <c r="Z61" i="6"/>
  <c r="AA60" i="6"/>
  <c r="Z60" i="6"/>
  <c r="AA59" i="6"/>
  <c r="Z59" i="6"/>
  <c r="AA58" i="6"/>
  <c r="Z58" i="6"/>
  <c r="AA57" i="6"/>
  <c r="Z57" i="6"/>
  <c r="AA56" i="6"/>
  <c r="Z56" i="6"/>
  <c r="AA55" i="6"/>
  <c r="Z55" i="6"/>
  <c r="AA54" i="6"/>
  <c r="Z54" i="6"/>
  <c r="AA53" i="6"/>
  <c r="Z53" i="6"/>
  <c r="AA52" i="6"/>
  <c r="Z52" i="6"/>
  <c r="AA51" i="6"/>
  <c r="Z51" i="6"/>
  <c r="AA50" i="6"/>
  <c r="Z50" i="6"/>
  <c r="AA49" i="6"/>
  <c r="Z49" i="6"/>
  <c r="AA48" i="6"/>
  <c r="Z48" i="6"/>
  <c r="AA47" i="6"/>
  <c r="Z47" i="6"/>
  <c r="AA46" i="6"/>
  <c r="Z46" i="6"/>
  <c r="AA45" i="6"/>
  <c r="Z45" i="6"/>
  <c r="AA44" i="6"/>
  <c r="Z44" i="6"/>
  <c r="AA43" i="6"/>
  <c r="Z43" i="6"/>
  <c r="AA42" i="6"/>
  <c r="Z42" i="6"/>
  <c r="AA41" i="6"/>
  <c r="Z41" i="6"/>
  <c r="AA40" i="6"/>
  <c r="Z40" i="6"/>
  <c r="AA39" i="6"/>
  <c r="Z39" i="6"/>
  <c r="AA38" i="6"/>
  <c r="Z38" i="6"/>
  <c r="AA37" i="6"/>
  <c r="Z37" i="6"/>
  <c r="U35" i="6"/>
  <c r="T35" i="6"/>
  <c r="M35" i="6"/>
  <c r="K35" i="6"/>
  <c r="D35" i="6"/>
  <c r="U34" i="6"/>
  <c r="T34" i="6"/>
  <c r="M34" i="6"/>
  <c r="K34" i="6"/>
  <c r="D34" i="6"/>
  <c r="U33" i="6"/>
  <c r="T33" i="6"/>
  <c r="M33" i="6"/>
  <c r="K33" i="6"/>
  <c r="D33" i="6"/>
  <c r="U32" i="6"/>
  <c r="T32" i="6"/>
  <c r="M32" i="6"/>
  <c r="K32" i="6"/>
  <c r="D32" i="6"/>
  <c r="U31" i="6"/>
  <c r="T31" i="6"/>
  <c r="M31" i="6"/>
  <c r="K31" i="6"/>
  <c r="D31" i="6"/>
  <c r="U30" i="6"/>
  <c r="T30" i="6"/>
  <c r="M30" i="6"/>
  <c r="K30" i="6"/>
  <c r="D30" i="6"/>
  <c r="U29" i="6"/>
  <c r="T29" i="6"/>
  <c r="M29" i="6"/>
  <c r="K29" i="6"/>
  <c r="D29" i="6"/>
  <c r="U28" i="6"/>
  <c r="T28" i="6"/>
  <c r="M28" i="6"/>
  <c r="K28" i="6"/>
  <c r="D28" i="6"/>
  <c r="U27" i="6"/>
  <c r="T27" i="6"/>
  <c r="M27" i="6"/>
  <c r="K27" i="6"/>
  <c r="D27" i="6"/>
  <c r="U26" i="6"/>
  <c r="T26" i="6"/>
  <c r="M26" i="6"/>
  <c r="K26" i="6"/>
  <c r="D26" i="6"/>
  <c r="U25" i="6"/>
  <c r="T25" i="6"/>
  <c r="M25" i="6"/>
  <c r="K25" i="6"/>
  <c r="D25" i="6"/>
  <c r="U24" i="6"/>
  <c r="T24" i="6"/>
  <c r="M24" i="6"/>
  <c r="K24" i="6"/>
  <c r="D24" i="6"/>
  <c r="U23" i="6"/>
  <c r="T23" i="6"/>
  <c r="M23" i="6"/>
  <c r="K23" i="6"/>
  <c r="D23" i="6"/>
  <c r="U22" i="6"/>
  <c r="T22" i="6"/>
  <c r="M22" i="6"/>
  <c r="K22" i="6"/>
  <c r="D22" i="6"/>
  <c r="U21" i="6"/>
  <c r="T21" i="6"/>
  <c r="M21" i="6"/>
  <c r="K21" i="6"/>
  <c r="D21" i="6"/>
  <c r="U20" i="6"/>
  <c r="T20" i="6"/>
  <c r="M20" i="6"/>
  <c r="K20" i="6"/>
  <c r="D20" i="6"/>
  <c r="U19" i="6"/>
  <c r="T19" i="6"/>
  <c r="M19" i="6"/>
  <c r="K19" i="6"/>
  <c r="D19" i="6"/>
  <c r="U18" i="6"/>
  <c r="T18" i="6"/>
  <c r="M18" i="6"/>
  <c r="K18" i="6"/>
  <c r="D18" i="6"/>
  <c r="U17" i="6"/>
  <c r="T17" i="6"/>
  <c r="M17" i="6"/>
  <c r="K17" i="6"/>
  <c r="D17" i="6"/>
  <c r="U16" i="6"/>
  <c r="T16" i="6"/>
  <c r="M16" i="6"/>
  <c r="D16" i="6"/>
  <c r="B17" i="6"/>
  <c r="U15" i="6"/>
  <c r="T15" i="6"/>
  <c r="M15" i="6"/>
  <c r="K15" i="6"/>
  <c r="D15" i="6"/>
  <c r="U14" i="6"/>
  <c r="T14" i="6"/>
  <c r="M14" i="6"/>
  <c r="K14" i="6"/>
  <c r="D14" i="6"/>
  <c r="U13" i="6"/>
  <c r="T13" i="6"/>
  <c r="M13" i="6"/>
  <c r="K13" i="6"/>
  <c r="D13" i="6"/>
  <c r="U12" i="6"/>
  <c r="T12" i="6"/>
  <c r="M12" i="6"/>
  <c r="K12" i="6"/>
  <c r="D12" i="6"/>
  <c r="U11" i="6"/>
  <c r="T11" i="6"/>
  <c r="M11" i="6"/>
  <c r="K11" i="6"/>
  <c r="D11" i="6"/>
  <c r="U10" i="6"/>
  <c r="T10" i="6"/>
  <c r="M10" i="6"/>
  <c r="K10" i="6"/>
  <c r="D10" i="6"/>
  <c r="U9" i="6"/>
  <c r="T9" i="6"/>
  <c r="M9" i="6"/>
  <c r="K9" i="6"/>
  <c r="D9" i="6"/>
  <c r="U8" i="6"/>
  <c r="T8" i="6"/>
  <c r="M8" i="6"/>
  <c r="K8" i="6"/>
  <c r="D8" i="6"/>
  <c r="U7" i="6"/>
  <c r="T7" i="6"/>
  <c r="M7" i="6"/>
  <c r="K7" i="6"/>
  <c r="D7" i="6"/>
  <c r="U6" i="6"/>
  <c r="T6" i="6"/>
  <c r="M6" i="6"/>
  <c r="K6" i="6"/>
  <c r="D6" i="6"/>
  <c r="U5" i="6"/>
  <c r="T5" i="6"/>
  <c r="M5" i="6"/>
  <c r="K5" i="6"/>
  <c r="D5" i="6"/>
  <c r="U4" i="6"/>
  <c r="T4" i="6"/>
  <c r="M4" i="6"/>
  <c r="K4" i="6"/>
  <c r="D4" i="6"/>
  <c r="U3" i="6"/>
  <c r="T3" i="6"/>
  <c r="M3" i="6"/>
  <c r="K3" i="6"/>
  <c r="D3" i="6"/>
  <c r="Y38" i="6"/>
  <c r="U2" i="6"/>
  <c r="T2" i="6"/>
  <c r="M2" i="6"/>
  <c r="K2" i="6"/>
  <c r="L2" i="6" s="1"/>
  <c r="Y37" i="6" s="1"/>
  <c r="D2" i="6"/>
  <c r="J2" i="2"/>
  <c r="K2" i="2"/>
  <c r="Q2" i="2"/>
  <c r="R2" i="2"/>
  <c r="J3" i="2"/>
  <c r="K3" i="2"/>
  <c r="Q3" i="2"/>
  <c r="R3" i="2"/>
  <c r="J4" i="2"/>
  <c r="K4" i="2"/>
  <c r="Q4" i="2"/>
  <c r="R4" i="2"/>
  <c r="J5" i="2"/>
  <c r="K5" i="2"/>
  <c r="Q5" i="2"/>
  <c r="R5" i="2"/>
  <c r="J6" i="2"/>
  <c r="K6" i="2"/>
  <c r="Q6" i="2"/>
  <c r="R6" i="2"/>
  <c r="J7" i="2"/>
  <c r="K7" i="2"/>
  <c r="Q7" i="2"/>
  <c r="R7" i="2"/>
  <c r="J8" i="2"/>
  <c r="K8" i="2"/>
  <c r="Q8" i="2"/>
  <c r="R8" i="2"/>
  <c r="J9" i="2"/>
  <c r="K9" i="2"/>
  <c r="Q9" i="2"/>
  <c r="R9" i="2"/>
  <c r="J10" i="2"/>
  <c r="K10" i="2"/>
  <c r="Q10" i="2"/>
  <c r="R10" i="2"/>
  <c r="J11" i="2"/>
  <c r="K11" i="2"/>
  <c r="Q11" i="2"/>
  <c r="R11" i="2"/>
  <c r="J12" i="2"/>
  <c r="K12" i="2"/>
  <c r="Q12" i="2"/>
  <c r="R12" i="2"/>
  <c r="J13" i="2"/>
  <c r="K13" i="2"/>
  <c r="Q13" i="2"/>
  <c r="R13" i="2"/>
  <c r="J14" i="2"/>
  <c r="K14" i="2"/>
  <c r="Q14" i="2"/>
  <c r="R14" i="2"/>
  <c r="J15" i="2"/>
  <c r="K15" i="2"/>
  <c r="Q15" i="2"/>
  <c r="R15" i="2"/>
  <c r="J16" i="2"/>
  <c r="K16" i="2"/>
  <c r="Q16" i="2"/>
  <c r="R16" i="2"/>
  <c r="B17" i="2"/>
  <c r="J17" i="2"/>
  <c r="K17" i="2"/>
  <c r="Q17" i="2"/>
  <c r="R17" i="2"/>
  <c r="J18" i="2"/>
  <c r="K18" i="2"/>
  <c r="Q18" i="2"/>
  <c r="R18" i="2"/>
  <c r="J19" i="2"/>
  <c r="K19" i="2"/>
  <c r="Q19" i="2"/>
  <c r="R19" i="2"/>
  <c r="J20" i="2"/>
  <c r="K20" i="2"/>
  <c r="Q20" i="2"/>
  <c r="R20" i="2"/>
  <c r="J21" i="2"/>
  <c r="K21" i="2"/>
  <c r="Q21" i="2"/>
  <c r="R21" i="2"/>
  <c r="L3" i="6" l="1"/>
  <c r="Y39" i="6" s="1"/>
  <c r="M21" i="7"/>
  <c r="AA59" i="7" s="1"/>
  <c r="M25" i="7"/>
  <c r="AA63" i="7" s="1"/>
  <c r="M29" i="7"/>
  <c r="AA67" i="7" s="1"/>
  <c r="M3" i="7"/>
  <c r="AA41" i="7" s="1"/>
  <c r="M7" i="7"/>
  <c r="AA45" i="7" s="1"/>
  <c r="M11" i="7"/>
  <c r="AA49" i="7" s="1"/>
  <c r="M15" i="7"/>
  <c r="AA53" i="7" s="1"/>
  <c r="M19" i="7"/>
  <c r="AA57" i="7" s="1"/>
  <c r="M23" i="7"/>
  <c r="AA61" i="7" s="1"/>
  <c r="M27" i="7"/>
  <c r="AA65" i="7" s="1"/>
  <c r="M31" i="7"/>
  <c r="AA69" i="7" s="1"/>
  <c r="M35" i="7"/>
  <c r="AA73" i="7" s="1"/>
  <c r="M17" i="7"/>
  <c r="AA55" i="7" s="1"/>
  <c r="M33" i="7"/>
  <c r="AA71" i="7" s="1"/>
  <c r="M5" i="7"/>
  <c r="AA43" i="7" s="1"/>
  <c r="M9" i="7"/>
  <c r="AA47" i="7" s="1"/>
  <c r="M13" i="7"/>
  <c r="AA51" i="7" s="1"/>
  <c r="L6" i="6"/>
  <c r="Y42" i="6" s="1"/>
  <c r="L10" i="6"/>
  <c r="Y46" i="6" s="1"/>
  <c r="L14" i="6"/>
  <c r="Y50" i="6" s="1"/>
  <c r="L17" i="6"/>
  <c r="Y53" i="6" s="1"/>
  <c r="L21" i="6"/>
  <c r="Y57" i="6" s="1"/>
  <c r="L25" i="6"/>
  <c r="Y61" i="6" s="1"/>
  <c r="L29" i="6"/>
  <c r="Y65" i="6" s="1"/>
  <c r="L33" i="6"/>
  <c r="Y69" i="6" s="1"/>
  <c r="M20" i="7"/>
  <c r="AA58" i="7" s="1"/>
  <c r="M24" i="7"/>
  <c r="AA62" i="7" s="1"/>
  <c r="M28" i="7"/>
  <c r="AA66" i="7" s="1"/>
  <c r="M34" i="7"/>
  <c r="AA72" i="7" s="1"/>
  <c r="M2" i="7"/>
  <c r="AA39" i="7" s="1"/>
  <c r="AG51" i="7" s="1"/>
  <c r="M16" i="7"/>
  <c r="AA54" i="7" s="1"/>
  <c r="M18" i="7"/>
  <c r="AA56" i="7" s="1"/>
  <c r="M22" i="7"/>
  <c r="AA60" i="7" s="1"/>
  <c r="M26" i="7"/>
  <c r="AA64" i="7" s="1"/>
  <c r="M30" i="7"/>
  <c r="AA68" i="7" s="1"/>
  <c r="M32" i="7"/>
  <c r="AA70" i="7" s="1"/>
  <c r="AA40" i="7"/>
  <c r="M4" i="7"/>
  <c r="AA42" i="7" s="1"/>
  <c r="M6" i="7"/>
  <c r="AA44" i="7" s="1"/>
  <c r="M8" i="7"/>
  <c r="AA46" i="7" s="1"/>
  <c r="M10" i="7"/>
  <c r="AA48" i="7" s="1"/>
  <c r="M12" i="7"/>
  <c r="AA50" i="7" s="1"/>
  <c r="L7" i="6"/>
  <c r="Y43" i="6" s="1"/>
  <c r="L11" i="6"/>
  <c r="Y47" i="6" s="1"/>
  <c r="L15" i="6"/>
  <c r="Y51" i="6" s="1"/>
  <c r="L4" i="6"/>
  <c r="Y40" i="6" s="1"/>
  <c r="L8" i="6"/>
  <c r="Y44" i="6" s="1"/>
  <c r="L12" i="6"/>
  <c r="Y48" i="6" s="1"/>
  <c r="L19" i="6"/>
  <c r="Y55" i="6" s="1"/>
  <c r="L23" i="6"/>
  <c r="Y59" i="6" s="1"/>
  <c r="L27" i="6"/>
  <c r="Y63" i="6" s="1"/>
  <c r="L31" i="6"/>
  <c r="Y67" i="6" s="1"/>
  <c r="L35" i="6"/>
  <c r="Y71" i="6" s="1"/>
  <c r="L5" i="6"/>
  <c r="Y41" i="6" s="1"/>
  <c r="L9" i="6"/>
  <c r="Y45" i="6" s="1"/>
  <c r="L13" i="6"/>
  <c r="Y49" i="6" s="1"/>
  <c r="L20" i="6"/>
  <c r="Y56" i="6" s="1"/>
  <c r="L16" i="6"/>
  <c r="Y52" i="6" s="1"/>
  <c r="AD51" i="6" s="1"/>
  <c r="L18" i="6"/>
  <c r="Y54" i="6" s="1"/>
  <c r="L22" i="6"/>
  <c r="Y58" i="6" s="1"/>
  <c r="L24" i="6"/>
  <c r="Y60" i="6" s="1"/>
  <c r="L26" i="6"/>
  <c r="Y62" i="6" s="1"/>
  <c r="L28" i="6"/>
  <c r="Y64" i="6" s="1"/>
  <c r="L30" i="6"/>
  <c r="Y66" i="6" s="1"/>
  <c r="L32" i="6"/>
  <c r="Y68" i="6" s="1"/>
  <c r="L34" i="6"/>
  <c r="Y70" i="6" s="1"/>
</calcChain>
</file>

<file path=xl/sharedStrings.xml><?xml version="1.0" encoding="utf-8"?>
<sst xmlns="http://schemas.openxmlformats.org/spreadsheetml/2006/main" count="441" uniqueCount="61">
  <si>
    <t>rho</t>
  </si>
  <si>
    <t>15. SIGMA_CC</t>
  </si>
  <si>
    <t>14. E_CC</t>
  </si>
  <si>
    <t>13. SIGMA_SC</t>
  </si>
  <si>
    <t>12. E_SC</t>
  </si>
  <si>
    <t>11. R_CC</t>
  </si>
  <si>
    <t>10. R_SC</t>
  </si>
  <si>
    <t>9. M_PARTICLE</t>
  </si>
  <si>
    <t>8. SPRING_CONST</t>
  </si>
  <si>
    <t>7. DAMP_CONST</t>
  </si>
  <si>
    <t>6. V_SHEAR</t>
  </si>
  <si>
    <t>5. BOX_SIZE</t>
  </si>
  <si>
    <t>4. TIME_STEP</t>
  </si>
  <si>
    <t>3. N_STEPS</t>
  </si>
  <si>
    <t>2. N_PARTICLES</t>
  </si>
  <si>
    <t>Stdev</t>
  </si>
  <si>
    <t>P_avg</t>
  </si>
  <si>
    <t>P5</t>
  </si>
  <si>
    <t>P4</t>
  </si>
  <si>
    <t>P3</t>
  </si>
  <si>
    <t>P2</t>
  </si>
  <si>
    <t>P1</t>
  </si>
  <si>
    <t>V_norm</t>
  </si>
  <si>
    <t>Visc_avg</t>
  </si>
  <si>
    <t>V5</t>
  </si>
  <si>
    <t>V4</t>
  </si>
  <si>
    <t>V3</t>
  </si>
  <si>
    <t>V2</t>
  </si>
  <si>
    <t>V1</t>
  </si>
  <si>
    <t>V_SHEAR</t>
  </si>
  <si>
    <t>1. N_WATER</t>
  </si>
  <si>
    <t>b</t>
  </si>
  <si>
    <t>a</t>
  </si>
  <si>
    <t>phimax</t>
  </si>
  <si>
    <t>err</t>
  </si>
  <si>
    <t>Quad</t>
  </si>
  <si>
    <t>Formula Fit</t>
  </si>
  <si>
    <t>phi</t>
  </si>
  <si>
    <t>Varied</t>
  </si>
  <si>
    <t>N_PARTICLES</t>
  </si>
  <si>
    <t>N_WATER</t>
  </si>
  <si>
    <t>N_WATER_max</t>
  </si>
  <si>
    <t>Trans1</t>
  </si>
  <si>
    <t>Trans2</t>
  </si>
  <si>
    <t>Trans3</t>
  </si>
  <si>
    <t>Trans4</t>
  </si>
  <si>
    <t>Trans5</t>
  </si>
  <si>
    <t>Rot1</t>
  </si>
  <si>
    <t>Rot2</t>
  </si>
  <si>
    <t>Rot3</t>
  </si>
  <si>
    <t>Rot4</t>
  </si>
  <si>
    <t>Rot5</t>
  </si>
  <si>
    <t>Trans_avg</t>
  </si>
  <si>
    <t>Rot_avg</t>
  </si>
  <si>
    <t xml:space="preserve"> Viscosity</t>
  </si>
  <si>
    <t xml:space="preserve"> Pressure</t>
  </si>
  <si>
    <t xml:space="preserve"> Trans Temp</t>
  </si>
  <si>
    <t xml:space="preserve"> Rot Temp</t>
  </si>
  <si>
    <t>Shear Rate</t>
  </si>
  <si>
    <t>Particle Number</t>
  </si>
  <si>
    <t>StdevNorm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</si>
</sst>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0" xfId="0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Rate'!$K$2:$K$21</c:f>
                <c:numCache>
                  <c:formatCode>General</c:formatCode>
                  <c:ptCount val="20"/>
                  <c:pt idx="0">
                    <c:v>37.741649819400187</c:v>
                  </c:pt>
                  <c:pt idx="1">
                    <c:v>6.24273050333586</c:v>
                  </c:pt>
                  <c:pt idx="2">
                    <c:v>3.7258478058651292</c:v>
                  </c:pt>
                  <c:pt idx="3">
                    <c:v>1.2259401264662155</c:v>
                  </c:pt>
                  <c:pt idx="4">
                    <c:v>0.74994882066711721</c:v>
                  </c:pt>
                  <c:pt idx="5">
                    <c:v>0.73239169629372514</c:v>
                  </c:pt>
                  <c:pt idx="6">
                    <c:v>0.12213176298572066</c:v>
                  </c:pt>
                  <c:pt idx="7">
                    <c:v>9.808052304101969E-2</c:v>
                  </c:pt>
                  <c:pt idx="8">
                    <c:v>0.16001028145091198</c:v>
                  </c:pt>
                  <c:pt idx="9">
                    <c:v>4.4490966835976906E-2</c:v>
                  </c:pt>
                  <c:pt idx="10">
                    <c:v>5.6773029864540386E-2</c:v>
                  </c:pt>
                  <c:pt idx="11">
                    <c:v>6.9415601416396286E-2</c:v>
                  </c:pt>
                  <c:pt idx="12">
                    <c:v>8.7821607079351494E-2</c:v>
                  </c:pt>
                  <c:pt idx="13">
                    <c:v>5.8555170309717318E-2</c:v>
                  </c:pt>
                  <c:pt idx="14">
                    <c:v>9.9563710256297747E-2</c:v>
                  </c:pt>
                  <c:pt idx="15">
                    <c:v>0.10238282849189111</c:v>
                  </c:pt>
                  <c:pt idx="16">
                    <c:v>2.918802185828976E-2</c:v>
                  </c:pt>
                  <c:pt idx="17">
                    <c:v>5.4847798953102947E-2</c:v>
                  </c:pt>
                  <c:pt idx="18">
                    <c:v>4.8111915675848951E-2</c:v>
                  </c:pt>
                  <c:pt idx="19">
                    <c:v>4.5226798250594703E-2</c:v>
                  </c:pt>
                </c:numCache>
              </c:numRef>
            </c:plus>
            <c:minus>
              <c:numRef>
                <c:f>'Shear Rate'!$K$2:$K$21</c:f>
                <c:numCache>
                  <c:formatCode>General</c:formatCode>
                  <c:ptCount val="20"/>
                  <c:pt idx="0">
                    <c:v>37.741649819400187</c:v>
                  </c:pt>
                  <c:pt idx="1">
                    <c:v>6.24273050333586</c:v>
                  </c:pt>
                  <c:pt idx="2">
                    <c:v>3.7258478058651292</c:v>
                  </c:pt>
                  <c:pt idx="3">
                    <c:v>1.2259401264662155</c:v>
                  </c:pt>
                  <c:pt idx="4">
                    <c:v>0.74994882066711721</c:v>
                  </c:pt>
                  <c:pt idx="5">
                    <c:v>0.73239169629372514</c:v>
                  </c:pt>
                  <c:pt idx="6">
                    <c:v>0.12213176298572066</c:v>
                  </c:pt>
                  <c:pt idx="7">
                    <c:v>9.808052304101969E-2</c:v>
                  </c:pt>
                  <c:pt idx="8">
                    <c:v>0.16001028145091198</c:v>
                  </c:pt>
                  <c:pt idx="9">
                    <c:v>4.4490966835976906E-2</c:v>
                  </c:pt>
                  <c:pt idx="10">
                    <c:v>5.6773029864540386E-2</c:v>
                  </c:pt>
                  <c:pt idx="11">
                    <c:v>6.9415601416396286E-2</c:v>
                  </c:pt>
                  <c:pt idx="12">
                    <c:v>8.7821607079351494E-2</c:v>
                  </c:pt>
                  <c:pt idx="13">
                    <c:v>5.8555170309717318E-2</c:v>
                  </c:pt>
                  <c:pt idx="14">
                    <c:v>9.9563710256297747E-2</c:v>
                  </c:pt>
                  <c:pt idx="15">
                    <c:v>0.10238282849189111</c:v>
                  </c:pt>
                  <c:pt idx="16">
                    <c:v>2.918802185828976E-2</c:v>
                  </c:pt>
                  <c:pt idx="17">
                    <c:v>5.4847798953102947E-2</c:v>
                  </c:pt>
                  <c:pt idx="18">
                    <c:v>4.8111915675848951E-2</c:v>
                  </c:pt>
                  <c:pt idx="19">
                    <c:v>4.5226798250594703E-2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Rate'!$J$2:$J$21</c:f>
              <c:numCache>
                <c:formatCode>General</c:formatCode>
                <c:ptCount val="20"/>
                <c:pt idx="0">
                  <c:v>-31.126616000000002</c:v>
                </c:pt>
                <c:pt idx="1">
                  <c:v>5.9647440000000005</c:v>
                </c:pt>
                <c:pt idx="2">
                  <c:v>-3.7758780000000001</c:v>
                </c:pt>
                <c:pt idx="3">
                  <c:v>0.68560399999999999</c:v>
                </c:pt>
                <c:pt idx="4">
                  <c:v>0.99755199999999999</c:v>
                </c:pt>
                <c:pt idx="5">
                  <c:v>1.13893</c:v>
                </c:pt>
                <c:pt idx="6">
                  <c:v>0.99186599999999991</c:v>
                </c:pt>
                <c:pt idx="7">
                  <c:v>1.0257799999999999</c:v>
                </c:pt>
                <c:pt idx="8">
                  <c:v>0.95957199999999998</c:v>
                </c:pt>
                <c:pt idx="9">
                  <c:v>0.97982599999999986</c:v>
                </c:pt>
                <c:pt idx="10">
                  <c:v>1.028532</c:v>
                </c:pt>
                <c:pt idx="11">
                  <c:v>1.0074179999999999</c:v>
                </c:pt>
                <c:pt idx="12">
                  <c:v>0.96723800000000004</c:v>
                </c:pt>
                <c:pt idx="13">
                  <c:v>0.95912799999999998</c:v>
                </c:pt>
                <c:pt idx="14">
                  <c:v>0.98946000000000001</c:v>
                </c:pt>
                <c:pt idx="15">
                  <c:v>1.0374019999999999</c:v>
                </c:pt>
                <c:pt idx="16">
                  <c:v>1.0340180000000001</c:v>
                </c:pt>
                <c:pt idx="17">
                  <c:v>0.99512</c:v>
                </c:pt>
                <c:pt idx="18">
                  <c:v>0.98879400000000006</c:v>
                </c:pt>
                <c:pt idx="19">
                  <c:v>0.98276399999999986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5-466C-A503-5FEAD787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0.1x Timestep'!$R$25:$R$36</c:f>
                <c:numCache>
                  <c:formatCode>General</c:formatCode>
                  <c:ptCount val="12"/>
                  <c:pt idx="0">
                    <c:v>5.0639246966491377E-3</c:v>
                  </c:pt>
                  <c:pt idx="1">
                    <c:v>1.1812705024675789E-2</c:v>
                  </c:pt>
                  <c:pt idx="2">
                    <c:v>1.2171825390356788E-2</c:v>
                  </c:pt>
                  <c:pt idx="3">
                    <c:v>9.0284734774674844E-3</c:v>
                  </c:pt>
                  <c:pt idx="4">
                    <c:v>6.478875931311987E-3</c:v>
                  </c:pt>
                  <c:pt idx="5">
                    <c:v>8.184130986244079E-3</c:v>
                  </c:pt>
                  <c:pt idx="6">
                    <c:v>3.1255666152982362E-3</c:v>
                  </c:pt>
                  <c:pt idx="7">
                    <c:v>1.2429668807601648E-2</c:v>
                  </c:pt>
                  <c:pt idx="8">
                    <c:v>1.7294772813386934E-2</c:v>
                  </c:pt>
                  <c:pt idx="9">
                    <c:v>9.1050809990905913E-3</c:v>
                  </c:pt>
                  <c:pt idx="10">
                    <c:v>1.7240359625019377E-2</c:v>
                  </c:pt>
                  <c:pt idx="11">
                    <c:v>1.4724808997063438E-2</c:v>
                  </c:pt>
                </c:numCache>
              </c:numRef>
            </c:plus>
            <c:minus>
              <c:numRef>
                <c:f>'Shear Rate 0.1x Timestep'!$R$25:$R$36</c:f>
                <c:numCache>
                  <c:formatCode>General</c:formatCode>
                  <c:ptCount val="12"/>
                  <c:pt idx="0">
                    <c:v>5.0639246966491377E-3</c:v>
                  </c:pt>
                  <c:pt idx="1">
                    <c:v>1.1812705024675789E-2</c:v>
                  </c:pt>
                  <c:pt idx="2">
                    <c:v>1.2171825390356788E-2</c:v>
                  </c:pt>
                  <c:pt idx="3">
                    <c:v>9.0284734774674844E-3</c:v>
                  </c:pt>
                  <c:pt idx="4">
                    <c:v>6.478875931311987E-3</c:v>
                  </c:pt>
                  <c:pt idx="5">
                    <c:v>8.184130986244079E-3</c:v>
                  </c:pt>
                  <c:pt idx="6">
                    <c:v>3.1255666152982362E-3</c:v>
                  </c:pt>
                  <c:pt idx="7">
                    <c:v>1.2429668807601648E-2</c:v>
                  </c:pt>
                  <c:pt idx="8">
                    <c:v>1.7294772813386934E-2</c:v>
                  </c:pt>
                  <c:pt idx="9">
                    <c:v>9.1050809990905913E-3</c:v>
                  </c:pt>
                  <c:pt idx="10">
                    <c:v>1.7240359625019377E-2</c:v>
                  </c:pt>
                  <c:pt idx="11">
                    <c:v>1.4724808997063438E-2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0.1x Timestep'!$D$25:$D$44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0.1x Timestep'!$Q$25:$Q$36</c:f>
              <c:numCache>
                <c:formatCode>General</c:formatCode>
                <c:ptCount val="12"/>
                <c:pt idx="0">
                  <c:v>0.99544999999999995</c:v>
                </c:pt>
                <c:pt idx="1">
                  <c:v>0.99960000000000004</c:v>
                </c:pt>
                <c:pt idx="2">
                  <c:v>0.99780000000000002</c:v>
                </c:pt>
                <c:pt idx="3">
                  <c:v>1.0021</c:v>
                </c:pt>
                <c:pt idx="4">
                  <c:v>1.0054250000000002</c:v>
                </c:pt>
                <c:pt idx="5">
                  <c:v>1.0053999999999998</c:v>
                </c:pt>
                <c:pt idx="6">
                  <c:v>1.0037249999999998</c:v>
                </c:pt>
                <c:pt idx="7">
                  <c:v>0.99364999999999992</c:v>
                </c:pt>
                <c:pt idx="8">
                  <c:v>1.0009749999999999</c:v>
                </c:pt>
                <c:pt idx="9">
                  <c:v>0.99637500000000001</c:v>
                </c:pt>
                <c:pt idx="10">
                  <c:v>1.00135</c:v>
                </c:pt>
                <c:pt idx="11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D-4766-97EC-EA3C758C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Small Box Try'!$N$2:$N$21</c:f>
                <c:numCache>
                  <c:formatCode>General</c:formatCode>
                  <c:ptCount val="20"/>
                  <c:pt idx="0">
                    <c:v>0.48201003530339503</c:v>
                  </c:pt>
                  <c:pt idx="1">
                    <c:v>0.22883839520633201</c:v>
                  </c:pt>
                  <c:pt idx="2">
                    <c:v>0.34841798566718157</c:v>
                  </c:pt>
                  <c:pt idx="3">
                    <c:v>0.58211785785889991</c:v>
                  </c:pt>
                  <c:pt idx="4">
                    <c:v>0.42674333547841198</c:v>
                  </c:pt>
                  <c:pt idx="5">
                    <c:v>0.55776998796914412</c:v>
                  </c:pt>
                  <c:pt idx="6">
                    <c:v>0.75711847771097662</c:v>
                  </c:pt>
                  <c:pt idx="7">
                    <c:v>1.3985162339304649</c:v>
                  </c:pt>
                  <c:pt idx="8">
                    <c:v>1.8830076948369225</c:v>
                  </c:pt>
                  <c:pt idx="9">
                    <c:v>2.1213695872785192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Try'!$N$2:$N$21</c:f>
                <c:numCache>
                  <c:formatCode>General</c:formatCode>
                  <c:ptCount val="20"/>
                  <c:pt idx="0">
                    <c:v>0.48201003530339503</c:v>
                  </c:pt>
                  <c:pt idx="1">
                    <c:v>0.22883839520633201</c:v>
                  </c:pt>
                  <c:pt idx="2">
                    <c:v>0.34841798566718157</c:v>
                  </c:pt>
                  <c:pt idx="3">
                    <c:v>0.58211785785889991</c:v>
                  </c:pt>
                  <c:pt idx="4">
                    <c:v>0.42674333547841198</c:v>
                  </c:pt>
                  <c:pt idx="5">
                    <c:v>0.55776998796914412</c:v>
                  </c:pt>
                  <c:pt idx="6">
                    <c:v>0.75711847771097662</c:v>
                  </c:pt>
                  <c:pt idx="7">
                    <c:v>1.3985162339304649</c:v>
                  </c:pt>
                  <c:pt idx="8">
                    <c:v>1.8830076948369225</c:v>
                  </c:pt>
                  <c:pt idx="9">
                    <c:v>2.1213695872785192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Try'!$D$2:$D$21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Try'!$L$2:$L$21</c:f>
              <c:numCache>
                <c:formatCode>General</c:formatCode>
                <c:ptCount val="20"/>
                <c:pt idx="0">
                  <c:v>1</c:v>
                </c:pt>
                <c:pt idx="1">
                  <c:v>1.4102931083546761</c:v>
                </c:pt>
                <c:pt idx="2">
                  <c:v>1.2348131036676209</c:v>
                </c:pt>
                <c:pt idx="3">
                  <c:v>1.7617071762165417</c:v>
                </c:pt>
                <c:pt idx="4">
                  <c:v>2.3643746128994461</c:v>
                </c:pt>
                <c:pt idx="5">
                  <c:v>2.6611091581713788</c:v>
                </c:pt>
                <c:pt idx="6">
                  <c:v>2.5161201225330188</c:v>
                </c:pt>
                <c:pt idx="7">
                  <c:v>4.7763981653526182</c:v>
                </c:pt>
                <c:pt idx="8">
                  <c:v>5.4425417231624236</c:v>
                </c:pt>
                <c:pt idx="9">
                  <c:v>5.9067317832571682</c:v>
                </c:pt>
                <c:pt idx="10">
                  <c:v>4.0881271028976043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F-4177-84E9-73597C96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6898203106230832E-2"/>
                  <c:y val="-0.1588031297230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Small Box Try'!$U$2:$U$21</c:f>
                <c:numCache>
                  <c:formatCode>General</c:formatCode>
                  <c:ptCount val="20"/>
                  <c:pt idx="0">
                    <c:v>2.4449089962614252E-2</c:v>
                  </c:pt>
                  <c:pt idx="1">
                    <c:v>2.7245605150189273E-2</c:v>
                  </c:pt>
                  <c:pt idx="2">
                    <c:v>5.2010412419053749E-2</c:v>
                  </c:pt>
                  <c:pt idx="3">
                    <c:v>5.0394215937941959E-2</c:v>
                  </c:pt>
                  <c:pt idx="4">
                    <c:v>3.4702924948770211E-2</c:v>
                  </c:pt>
                  <c:pt idx="5">
                    <c:v>6.5519424600648163E-2</c:v>
                  </c:pt>
                  <c:pt idx="6">
                    <c:v>4.4707739822092737E-2</c:v>
                  </c:pt>
                  <c:pt idx="7">
                    <c:v>7.4733479779814482E-2</c:v>
                  </c:pt>
                  <c:pt idx="8">
                    <c:v>0.15615553144221234</c:v>
                  </c:pt>
                  <c:pt idx="9">
                    <c:v>0.14934646631239579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Try'!$U$2:$U$21</c:f>
                <c:numCache>
                  <c:formatCode>General</c:formatCode>
                  <c:ptCount val="20"/>
                  <c:pt idx="0">
                    <c:v>2.4449089962614252E-2</c:v>
                  </c:pt>
                  <c:pt idx="1">
                    <c:v>2.7245605150189273E-2</c:v>
                  </c:pt>
                  <c:pt idx="2">
                    <c:v>5.2010412419053749E-2</c:v>
                  </c:pt>
                  <c:pt idx="3">
                    <c:v>5.0394215937941959E-2</c:v>
                  </c:pt>
                  <c:pt idx="4">
                    <c:v>3.4702924948770211E-2</c:v>
                  </c:pt>
                  <c:pt idx="5">
                    <c:v>6.5519424600648163E-2</c:v>
                  </c:pt>
                  <c:pt idx="6">
                    <c:v>4.4707739822092737E-2</c:v>
                  </c:pt>
                  <c:pt idx="7">
                    <c:v>7.4733479779814482E-2</c:v>
                  </c:pt>
                  <c:pt idx="8">
                    <c:v>0.15615553144221234</c:v>
                  </c:pt>
                  <c:pt idx="9">
                    <c:v>0.14934646631239579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Try'!$D$2:$D$21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Try'!$T$2:$T$21</c:f>
              <c:numCache>
                <c:formatCode>General</c:formatCode>
                <c:ptCount val="20"/>
                <c:pt idx="0">
                  <c:v>23.710940000000001</c:v>
                </c:pt>
                <c:pt idx="1">
                  <c:v>25.075439999999997</c:v>
                </c:pt>
                <c:pt idx="2">
                  <c:v>26.551139999999997</c:v>
                </c:pt>
                <c:pt idx="3">
                  <c:v>28.162620000000004</c:v>
                </c:pt>
                <c:pt idx="4">
                  <c:v>29.84656</c:v>
                </c:pt>
                <c:pt idx="5">
                  <c:v>31.723900000000004</c:v>
                </c:pt>
                <c:pt idx="6">
                  <c:v>33.708579999999998</c:v>
                </c:pt>
                <c:pt idx="7">
                  <c:v>35.907359999999997</c:v>
                </c:pt>
                <c:pt idx="8">
                  <c:v>38.333399999999997</c:v>
                </c:pt>
                <c:pt idx="9">
                  <c:v>40.953879999999998</c:v>
                </c:pt>
                <c:pt idx="10">
                  <c:v>43.616500000000002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0-4BE3-9D9C-A568DD73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50" b="0" i="0" baseline="0">
                    <a:effectLst/>
                  </a:rPr>
                  <a:t>Fill fraction (phi)</a:t>
                </a:r>
                <a:endParaRPr lang="en-SG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Try'!$K$23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Small Box Try'!$L$24:$L$43</c:f>
                <c:numCache>
                  <c:formatCode>General</c:formatCode>
                  <c:ptCount val="20"/>
                  <c:pt idx="0">
                    <c:v>2.9978325503603595E-3</c:v>
                  </c:pt>
                  <c:pt idx="1">
                    <c:v>3.5590729129929117E-3</c:v>
                  </c:pt>
                  <c:pt idx="2">
                    <c:v>3.8360135557632983E-3</c:v>
                  </c:pt>
                  <c:pt idx="3">
                    <c:v>4.0665710371269974E-3</c:v>
                  </c:pt>
                  <c:pt idx="4">
                    <c:v>8.0991974911098757E-3</c:v>
                  </c:pt>
                  <c:pt idx="5">
                    <c:v>5.3190224665815959E-3</c:v>
                  </c:pt>
                  <c:pt idx="6">
                    <c:v>3.3424541881677222E-3</c:v>
                  </c:pt>
                  <c:pt idx="7">
                    <c:v>2.0837466256721521E-3</c:v>
                  </c:pt>
                  <c:pt idx="8">
                    <c:v>3.1357614705203769E-3</c:v>
                  </c:pt>
                  <c:pt idx="9">
                    <c:v>3.0826936273330645E-3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Try'!$L$24:$L$43</c:f>
                <c:numCache>
                  <c:formatCode>General</c:formatCode>
                  <c:ptCount val="20"/>
                  <c:pt idx="0">
                    <c:v>2.9978325503603595E-3</c:v>
                  </c:pt>
                  <c:pt idx="1">
                    <c:v>3.5590729129929117E-3</c:v>
                  </c:pt>
                  <c:pt idx="2">
                    <c:v>3.8360135557632983E-3</c:v>
                  </c:pt>
                  <c:pt idx="3">
                    <c:v>4.0665710371269974E-3</c:v>
                  </c:pt>
                  <c:pt idx="4">
                    <c:v>8.0991974911098757E-3</c:v>
                  </c:pt>
                  <c:pt idx="5">
                    <c:v>5.3190224665815959E-3</c:v>
                  </c:pt>
                  <c:pt idx="6">
                    <c:v>3.3424541881677222E-3</c:v>
                  </c:pt>
                  <c:pt idx="7">
                    <c:v>2.0837466256721521E-3</c:v>
                  </c:pt>
                  <c:pt idx="8">
                    <c:v>3.1357614705203769E-3</c:v>
                  </c:pt>
                  <c:pt idx="9">
                    <c:v>3.0826936273330645E-3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Try'!$D$24:$D$43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Try'!$K$24:$K$43</c:f>
              <c:numCache>
                <c:formatCode>General</c:formatCode>
                <c:ptCount val="20"/>
                <c:pt idx="0">
                  <c:v>1.0042800000000001</c:v>
                </c:pt>
                <c:pt idx="1">
                  <c:v>1.0044200000000001</c:v>
                </c:pt>
                <c:pt idx="2">
                  <c:v>1.0036999999999998</c:v>
                </c:pt>
                <c:pt idx="3">
                  <c:v>1.00058</c:v>
                </c:pt>
                <c:pt idx="4">
                  <c:v>1.0036799999999999</c:v>
                </c:pt>
                <c:pt idx="5">
                  <c:v>1.0062800000000001</c:v>
                </c:pt>
                <c:pt idx="6">
                  <c:v>0.99931999999999999</c:v>
                </c:pt>
                <c:pt idx="7">
                  <c:v>1.00342</c:v>
                </c:pt>
                <c:pt idx="8">
                  <c:v>1.0074400000000001</c:v>
                </c:pt>
                <c:pt idx="9">
                  <c:v>1.0048599999999999</c:v>
                </c:pt>
                <c:pt idx="10">
                  <c:v>1.006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3-43EE-85D6-9038AE12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Try'!$T$23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Small Box Try'!$U$24:$U$43</c:f>
                <c:numCache>
                  <c:formatCode>General</c:formatCode>
                  <c:ptCount val="20"/>
                  <c:pt idx="0">
                    <c:v>1.233422068879907E-2</c:v>
                  </c:pt>
                  <c:pt idx="1">
                    <c:v>7.127201414300015E-3</c:v>
                  </c:pt>
                  <c:pt idx="2">
                    <c:v>1.083111259289646E-2</c:v>
                  </c:pt>
                  <c:pt idx="3">
                    <c:v>8.1414372195577605E-3</c:v>
                  </c:pt>
                  <c:pt idx="4">
                    <c:v>1.1056084297797262E-2</c:v>
                  </c:pt>
                  <c:pt idx="5">
                    <c:v>5.8581567066783771E-3</c:v>
                  </c:pt>
                  <c:pt idx="6">
                    <c:v>1.0688779163215974E-2</c:v>
                  </c:pt>
                  <c:pt idx="7">
                    <c:v>5.5106260987296237E-3</c:v>
                  </c:pt>
                  <c:pt idx="8">
                    <c:v>6.1989515242498773E-3</c:v>
                  </c:pt>
                  <c:pt idx="9">
                    <c:v>6.6071930500023919E-3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Try'!$U$24:$U$43</c:f>
                <c:numCache>
                  <c:formatCode>General</c:formatCode>
                  <c:ptCount val="20"/>
                  <c:pt idx="0">
                    <c:v>1.233422068879907E-2</c:v>
                  </c:pt>
                  <c:pt idx="1">
                    <c:v>7.127201414300015E-3</c:v>
                  </c:pt>
                  <c:pt idx="2">
                    <c:v>1.083111259289646E-2</c:v>
                  </c:pt>
                  <c:pt idx="3">
                    <c:v>8.1414372195577605E-3</c:v>
                  </c:pt>
                  <c:pt idx="4">
                    <c:v>1.1056084297797262E-2</c:v>
                  </c:pt>
                  <c:pt idx="5">
                    <c:v>5.8581567066783771E-3</c:v>
                  </c:pt>
                  <c:pt idx="6">
                    <c:v>1.0688779163215974E-2</c:v>
                  </c:pt>
                  <c:pt idx="7">
                    <c:v>5.5106260987296237E-3</c:v>
                  </c:pt>
                  <c:pt idx="8">
                    <c:v>6.1989515242498773E-3</c:v>
                  </c:pt>
                  <c:pt idx="9">
                    <c:v>6.6071930500023919E-3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Try'!$D$24:$D$43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Try'!$T$24:$T$43</c:f>
              <c:numCache>
                <c:formatCode>General</c:formatCode>
                <c:ptCount val="20"/>
                <c:pt idx="0">
                  <c:v>1.0012399999999999</c:v>
                </c:pt>
                <c:pt idx="1">
                  <c:v>1.00068</c:v>
                </c:pt>
                <c:pt idx="2">
                  <c:v>1.0031600000000001</c:v>
                </c:pt>
                <c:pt idx="3">
                  <c:v>1.0068600000000001</c:v>
                </c:pt>
                <c:pt idx="4">
                  <c:v>1.00702</c:v>
                </c:pt>
                <c:pt idx="5">
                  <c:v>0.99734000000000012</c:v>
                </c:pt>
                <c:pt idx="6">
                  <c:v>1.0028999999999999</c:v>
                </c:pt>
                <c:pt idx="7">
                  <c:v>1.0058199999999999</c:v>
                </c:pt>
                <c:pt idx="8">
                  <c:v>1.0070200000000002</c:v>
                </c:pt>
                <c:pt idx="9">
                  <c:v>0.99930000000000008</c:v>
                </c:pt>
                <c:pt idx="10">
                  <c:v>1.0117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1-49CA-800F-6CCE5938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Particles!$M$3:$M$35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</c:numCache>
              </c:numRef>
            </c:plus>
            <c:minus>
              <c:numRef>
                <c:f>Particles!$M$3:$M$35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Particles!$D$2:$D$35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Particles!$L$2:$L$35</c:f>
              <c:numCache>
                <c:formatCode>General</c:formatCode>
                <c:ptCount val="34"/>
                <c:pt idx="0">
                  <c:v>1</c:v>
                </c:pt>
                <c:pt idx="1">
                  <c:v>1.1917401563672347</c:v>
                </c:pt>
                <c:pt idx="2">
                  <c:v>1.4741037156247621</c:v>
                </c:pt>
                <c:pt idx="3">
                  <c:v>1.6539586572860827</c:v>
                </c:pt>
                <c:pt idx="4">
                  <c:v>0</c:v>
                </c:pt>
                <c:pt idx="5">
                  <c:v>2.2263519023955287</c:v>
                </c:pt>
                <c:pt idx="6">
                  <c:v>3.9841457977664936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6-4886-AC9C-C3273490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Particles!$U$2:$U$9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Particles!$U$2:$U$9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Particles!$D$2:$D$35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Particles!$T$2:$T$35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B-4965-B486-6B67327A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 fraction</a:t>
                </a:r>
                <a:r>
                  <a:rPr lang="en-SG" baseline="0"/>
                  <a:t>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Particles!$X$37:$X$71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Particles!$Y$37:$Y$71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1.1917401563672347</c:v>
                </c:pt>
                <c:pt idx="3">
                  <c:v>1.4741037156247621</c:v>
                </c:pt>
                <c:pt idx="4">
                  <c:v>1.6539586572860827</c:v>
                </c:pt>
                <c:pt idx="5">
                  <c:v>0</c:v>
                </c:pt>
                <c:pt idx="6">
                  <c:v>2.2263519023955287</c:v>
                </c:pt>
                <c:pt idx="7">
                  <c:v>3.9841457977664936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6-4D41-88D0-D4A2AED9B42C}"/>
            </c:ext>
          </c:extLst>
        </c:ser>
        <c:ser>
          <c:idx val="1"/>
          <c:order val="1"/>
          <c:tx>
            <c:strRef>
              <c:f>Particles!$Z$36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Particles!$X$37:$X$71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Particles!$Z$37:$Z$71</c:f>
              <c:numCache>
                <c:formatCode>General</c:formatCode>
                <c:ptCount val="35"/>
                <c:pt idx="0">
                  <c:v>1</c:v>
                </c:pt>
                <c:pt idx="1">
                  <c:v>1.0297207255751286</c:v>
                </c:pt>
                <c:pt idx="2">
                  <c:v>1.0946569983131924</c:v>
                </c:pt>
                <c:pt idx="3">
                  <c:v>1.2081401818206143</c:v>
                </c:pt>
                <c:pt idx="4">
                  <c:v>1.3456136810593249</c:v>
                </c:pt>
                <c:pt idx="5">
                  <c:v>1.5141162711524736</c:v>
                </c:pt>
                <c:pt idx="6">
                  <c:v>1.7234354587105556</c:v>
                </c:pt>
                <c:pt idx="7">
                  <c:v>1.9874947405394148</c:v>
                </c:pt>
                <c:pt idx="8">
                  <c:v>2.3266286341332969</c:v>
                </c:pt>
                <c:pt idx="9">
                  <c:v>2.7714576970956388</c:v>
                </c:pt>
                <c:pt idx="10">
                  <c:v>3.3697882034731879</c:v>
                </c:pt>
                <c:pt idx="11">
                  <c:v>4.1995621820888953</c:v>
                </c:pt>
                <c:pt idx="12">
                  <c:v>4.5483123020365959</c:v>
                </c:pt>
                <c:pt idx="13">
                  <c:v>4.9438343106351379</c:v>
                </c:pt>
                <c:pt idx="14">
                  <c:v>5.394762258805879</c:v>
                </c:pt>
                <c:pt idx="15">
                  <c:v>5.9118070143459764</c:v>
                </c:pt>
                <c:pt idx="16">
                  <c:v>6.508384131958759</c:v>
                </c:pt>
                <c:pt idx="17">
                  <c:v>7.2014744960466954</c:v>
                </c:pt>
                <c:pt idx="18">
                  <c:v>8.0128217409441991</c:v>
                </c:pt>
                <c:pt idx="19">
                  <c:v>8.9706257689995397</c:v>
                </c:pt>
                <c:pt idx="20">
                  <c:v>10.111981715494998</c:v>
                </c:pt>
                <c:pt idx="21">
                  <c:v>11.486463997923641</c:v>
                </c:pt>
                <c:pt idx="22">
                  <c:v>13.161513148243587</c:v>
                </c:pt>
                <c:pt idx="23">
                  <c:v>15.230740461509548</c:v>
                </c:pt>
                <c:pt idx="24">
                  <c:v>17.827105361912757</c:v>
                </c:pt>
                <c:pt idx="25">
                  <c:v>21.144526480193932</c:v>
                </c:pt>
                <c:pt idx="26">
                  <c:v>25.474704909957723</c:v>
                </c:pt>
                <c:pt idx="27">
                  <c:v>31.27274098851289</c:v>
                </c:pt>
                <c:pt idx="28">
                  <c:v>39.280452500847268</c:v>
                </c:pt>
                <c:pt idx="29">
                  <c:v>50.773556787481127</c:v>
                </c:pt>
                <c:pt idx="30">
                  <c:v>68.0982335503261</c:v>
                </c:pt>
                <c:pt idx="31">
                  <c:v>95.960221817091679</c:v>
                </c:pt>
                <c:pt idx="32">
                  <c:v>144.96667217568498</c:v>
                </c:pt>
                <c:pt idx="33">
                  <c:v>243.36468421251502</c:v>
                </c:pt>
                <c:pt idx="34">
                  <c:v>488.81638950319501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6-4D41-88D0-D4A2AED9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Particles!$K$38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Particles!$D$39:$D$72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Particles!$K$39:$K$72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B-4E5E-A045-38B0CB50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Particles!$T$38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Particles!$U$39:$U$72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Particles!$U$39:$U$72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Particles!$D$39:$D$72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Particles!$T$39:$T$72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5-4919-AEBA-0081E6A8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Rate'!$R$3:$R$36</c:f>
                <c:numCache>
                  <c:formatCode>General</c:formatCode>
                  <c:ptCount val="34"/>
                  <c:pt idx="0">
                    <c:v>3.5086079860822905E-2</c:v>
                  </c:pt>
                  <c:pt idx="1">
                    <c:v>1.3794636638925785E-2</c:v>
                  </c:pt>
                  <c:pt idx="2">
                    <c:v>1.3517137270887023E-2</c:v>
                  </c:pt>
                  <c:pt idx="3">
                    <c:v>1.2206883304103579E-2</c:v>
                  </c:pt>
                  <c:pt idx="4">
                    <c:v>2.4527270537097929E-2</c:v>
                  </c:pt>
                  <c:pt idx="5">
                    <c:v>1.3171825993384435E-2</c:v>
                  </c:pt>
                  <c:pt idx="6">
                    <c:v>2.2572704755965647E-2</c:v>
                  </c:pt>
                  <c:pt idx="7">
                    <c:v>3.130982273983629E-2</c:v>
                  </c:pt>
                  <c:pt idx="8">
                    <c:v>2.7044870123555127E-2</c:v>
                  </c:pt>
                  <c:pt idx="9">
                    <c:v>2.0240182805497872E-2</c:v>
                  </c:pt>
                  <c:pt idx="10">
                    <c:v>3.8209318235216928E-2</c:v>
                  </c:pt>
                  <c:pt idx="11">
                    <c:v>2.4666840089480762E-2</c:v>
                  </c:pt>
                  <c:pt idx="12">
                    <c:v>8.0450605964151982E-3</c:v>
                  </c:pt>
                  <c:pt idx="13">
                    <c:v>2.2188352800512044E-2</c:v>
                  </c:pt>
                  <c:pt idx="14">
                    <c:v>2.2168107722582642E-2</c:v>
                  </c:pt>
                  <c:pt idx="15">
                    <c:v>1.913094352090269E-2</c:v>
                  </c:pt>
                  <c:pt idx="16">
                    <c:v>2.0766078108299318E-2</c:v>
                  </c:pt>
                  <c:pt idx="17">
                    <c:v>2.2442972173933862E-2</c:v>
                  </c:pt>
                  <c:pt idx="18">
                    <c:v>3.1151885978220429E-2</c:v>
                  </c:pt>
                </c:numCache>
              </c:numRef>
            </c:plus>
            <c:minus>
              <c:numRef>
                <c:f>'Shear Rate'!$R$3:$R$36</c:f>
                <c:numCache>
                  <c:formatCode>General</c:formatCode>
                  <c:ptCount val="34"/>
                  <c:pt idx="0">
                    <c:v>3.5086079860822905E-2</c:v>
                  </c:pt>
                  <c:pt idx="1">
                    <c:v>1.3794636638925785E-2</c:v>
                  </c:pt>
                  <c:pt idx="2">
                    <c:v>1.3517137270887023E-2</c:v>
                  </c:pt>
                  <c:pt idx="3">
                    <c:v>1.2206883304103579E-2</c:v>
                  </c:pt>
                  <c:pt idx="4">
                    <c:v>2.4527270537097929E-2</c:v>
                  </c:pt>
                  <c:pt idx="5">
                    <c:v>1.3171825993384435E-2</c:v>
                  </c:pt>
                  <c:pt idx="6">
                    <c:v>2.2572704755965647E-2</c:v>
                  </c:pt>
                  <c:pt idx="7">
                    <c:v>3.130982273983629E-2</c:v>
                  </c:pt>
                  <c:pt idx="8">
                    <c:v>2.7044870123555127E-2</c:v>
                  </c:pt>
                  <c:pt idx="9">
                    <c:v>2.0240182805497872E-2</c:v>
                  </c:pt>
                  <c:pt idx="10">
                    <c:v>3.8209318235216928E-2</c:v>
                  </c:pt>
                  <c:pt idx="11">
                    <c:v>2.4666840089480762E-2</c:v>
                  </c:pt>
                  <c:pt idx="12">
                    <c:v>8.0450605964151982E-3</c:v>
                  </c:pt>
                  <c:pt idx="13">
                    <c:v>2.2188352800512044E-2</c:v>
                  </c:pt>
                  <c:pt idx="14">
                    <c:v>2.2168107722582642E-2</c:v>
                  </c:pt>
                  <c:pt idx="15">
                    <c:v>1.913094352090269E-2</c:v>
                  </c:pt>
                  <c:pt idx="16">
                    <c:v>2.0766078108299318E-2</c:v>
                  </c:pt>
                  <c:pt idx="17">
                    <c:v>2.2442972173933862E-2</c:v>
                  </c:pt>
                  <c:pt idx="18">
                    <c:v>3.1151885978220429E-2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Rate'!$Q$2:$Q$21</c:f>
              <c:numCache>
                <c:formatCode>General</c:formatCode>
                <c:ptCount val="20"/>
                <c:pt idx="0">
                  <c:v>23.72156</c:v>
                </c:pt>
                <c:pt idx="1">
                  <c:v>23.710359999999998</c:v>
                </c:pt>
                <c:pt idx="2">
                  <c:v>23.707819999999998</c:v>
                </c:pt>
                <c:pt idx="3">
                  <c:v>23.70496</c:v>
                </c:pt>
                <c:pt idx="4">
                  <c:v>23.684660000000001</c:v>
                </c:pt>
                <c:pt idx="5">
                  <c:v>23.701279999999997</c:v>
                </c:pt>
                <c:pt idx="6">
                  <c:v>23.706620000000001</c:v>
                </c:pt>
                <c:pt idx="7">
                  <c:v>23.702079999999999</c:v>
                </c:pt>
                <c:pt idx="8">
                  <c:v>23.706899999999997</c:v>
                </c:pt>
                <c:pt idx="9">
                  <c:v>23.703200000000002</c:v>
                </c:pt>
                <c:pt idx="10">
                  <c:v>23.667899999999999</c:v>
                </c:pt>
                <c:pt idx="11">
                  <c:v>23.708220000000004</c:v>
                </c:pt>
                <c:pt idx="12">
                  <c:v>23.670960000000001</c:v>
                </c:pt>
                <c:pt idx="13">
                  <c:v>23.682639999999999</c:v>
                </c:pt>
                <c:pt idx="14">
                  <c:v>23.660140000000002</c:v>
                </c:pt>
                <c:pt idx="15">
                  <c:v>23.680699999999998</c:v>
                </c:pt>
                <c:pt idx="16">
                  <c:v>23.68524</c:v>
                </c:pt>
                <c:pt idx="17">
                  <c:v>23.683100000000003</c:v>
                </c:pt>
                <c:pt idx="18">
                  <c:v>23.67878</c:v>
                </c:pt>
                <c:pt idx="19">
                  <c:v>23.665600000000001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8-4420-9BF8-9D8639E6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Wat'!$N$2:$N$35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5.9683559998084892</c:v>
                  </c:pt>
                  <c:pt idx="11">
                    <c:v>5.4571531523496759</c:v>
                  </c:pt>
                  <c:pt idx="12">
                    <c:v>1.7536672437495022</c:v>
                  </c:pt>
                  <c:pt idx="13">
                    <c:v>10.609126089007049</c:v>
                  </c:pt>
                  <c:pt idx="14">
                    <c:v>2.0496409291507685</c:v>
                  </c:pt>
                  <c:pt idx="15">
                    <c:v>4.7024722269248969</c:v>
                  </c:pt>
                  <c:pt idx="16">
                    <c:v>0.12706708857922289</c:v>
                  </c:pt>
                  <c:pt idx="17">
                    <c:v>4.3630963272944134</c:v>
                  </c:pt>
                  <c:pt idx="18">
                    <c:v>1.9248648665425843</c:v>
                  </c:pt>
                  <c:pt idx="19">
                    <c:v>10.382519578840194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Remove Wat'!$N$2:$N$35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5.9683559998084892</c:v>
                  </c:pt>
                  <c:pt idx="11">
                    <c:v>5.4571531523496759</c:v>
                  </c:pt>
                  <c:pt idx="12">
                    <c:v>1.7536672437495022</c:v>
                  </c:pt>
                  <c:pt idx="13">
                    <c:v>10.609126089007049</c:v>
                  </c:pt>
                  <c:pt idx="14">
                    <c:v>2.0496409291507685</c:v>
                  </c:pt>
                  <c:pt idx="15">
                    <c:v>4.7024722269248969</c:v>
                  </c:pt>
                  <c:pt idx="16">
                    <c:v>0.12706708857922289</c:v>
                  </c:pt>
                  <c:pt idx="17">
                    <c:v>4.3630963272944134</c:v>
                  </c:pt>
                  <c:pt idx="18">
                    <c:v>1.9248648665425843</c:v>
                  </c:pt>
                  <c:pt idx="19">
                    <c:v>10.382519578840194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Wat'!$L$2:$L$35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2.6206499999999999</c:v>
                </c:pt>
                <c:pt idx="6">
                  <c:v>6.2299699999999998</c:v>
                </c:pt>
                <c:pt idx="7">
                  <c:v>2.3734700000000002</c:v>
                </c:pt>
                <c:pt idx="8">
                  <c:v>5.5023900000000001</c:v>
                </c:pt>
                <c:pt idx="9">
                  <c:v>10.43281</c:v>
                </c:pt>
                <c:pt idx="10">
                  <c:v>11.058615</c:v>
                </c:pt>
                <c:pt idx="11">
                  <c:v>2.6906600000000003</c:v>
                </c:pt>
                <c:pt idx="12">
                  <c:v>10.167010000000001</c:v>
                </c:pt>
                <c:pt idx="13">
                  <c:v>-6.5853950000000001</c:v>
                </c:pt>
                <c:pt idx="14">
                  <c:v>7.9999649999999995</c:v>
                </c:pt>
                <c:pt idx="15">
                  <c:v>6.7383999999999995</c:v>
                </c:pt>
                <c:pt idx="16">
                  <c:v>9.3691899999999997</c:v>
                </c:pt>
                <c:pt idx="17">
                  <c:v>5.2962749999999996</c:v>
                </c:pt>
                <c:pt idx="18">
                  <c:v>14.250195000000001</c:v>
                </c:pt>
                <c:pt idx="19">
                  <c:v>23.881039999999999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A-4A4A-ADAC-2A39D999C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Remove Wat'!$V$2:$V$9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'Particles Remove Wat'!$V$2:$V$9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Wat'!$U$2:$U$35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19.734999999999999</c:v>
                </c:pt>
                <c:pt idx="6">
                  <c:v>19.013200000000001</c:v>
                </c:pt>
                <c:pt idx="7">
                  <c:v>18.198499999999999</c:v>
                </c:pt>
                <c:pt idx="8">
                  <c:v>17.461500000000001</c:v>
                </c:pt>
                <c:pt idx="9">
                  <c:v>16.561299999999999</c:v>
                </c:pt>
                <c:pt idx="10">
                  <c:v>15.67975</c:v>
                </c:pt>
                <c:pt idx="11">
                  <c:v>15.4527</c:v>
                </c:pt>
                <c:pt idx="12">
                  <c:v>15.11195</c:v>
                </c:pt>
                <c:pt idx="13">
                  <c:v>14.940799999999999</c:v>
                </c:pt>
                <c:pt idx="14">
                  <c:v>14.59995</c:v>
                </c:pt>
                <c:pt idx="15">
                  <c:v>14.312149999999999</c:v>
                </c:pt>
                <c:pt idx="16">
                  <c:v>13.9839</c:v>
                </c:pt>
                <c:pt idx="17">
                  <c:v>13.6836</c:v>
                </c:pt>
                <c:pt idx="18">
                  <c:v>13.54935</c:v>
                </c:pt>
                <c:pt idx="19">
                  <c:v>13.2547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6-4152-97A6-4706E576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Wat'!$Z$39:$Z$73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Remove Wat'!$AA$39:$AA$73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B-4597-97DF-0E71E85E9867}"/>
            </c:ext>
          </c:extLst>
        </c:ser>
        <c:ser>
          <c:idx val="1"/>
          <c:order val="1"/>
          <c:tx>
            <c:strRef>
              <c:f>'Particles Remove Wat'!$AB$38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Remove Wat'!$Z$39:$Z$73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Remove Wat'!$AB$39:$AB$73</c:f>
              <c:numCache>
                <c:formatCode>General</c:formatCode>
                <c:ptCount val="35"/>
                <c:pt idx="0">
                  <c:v>1</c:v>
                </c:pt>
                <c:pt idx="1">
                  <c:v>1.0003135124309976</c:v>
                </c:pt>
                <c:pt idx="2">
                  <c:v>1.0009411229207761</c:v>
                </c:pt>
                <c:pt idx="3">
                  <c:v>1.001884005086203</c:v>
                </c:pt>
                <c:pt idx="4">
                  <c:v>1.0028286507551012</c:v>
                </c:pt>
                <c:pt idx="5">
                  <c:v>1.0037750641990404</c:v>
                </c:pt>
                <c:pt idx="6">
                  <c:v>1.0047232497023866</c:v>
                </c:pt>
                <c:pt idx="7">
                  <c:v>1.0056732115623468</c:v>
                </c:pt>
                <c:pt idx="8">
                  <c:v>1.0066249540890155</c:v>
                </c:pt>
                <c:pt idx="9">
                  <c:v>1.0075784816054207</c:v>
                </c:pt>
                <c:pt idx="10">
                  <c:v>1.0085337984475697</c:v>
                </c:pt>
                <c:pt idx="11">
                  <c:v>1.0094909089644968</c:v>
                </c:pt>
                <c:pt idx="12">
                  <c:v>1.0098103451514344</c:v>
                </c:pt>
                <c:pt idx="13">
                  <c:v>1.0101299812820235</c:v>
                </c:pt>
                <c:pt idx="14">
                  <c:v>1.010449817518309</c:v>
                </c:pt>
                <c:pt idx="15">
                  <c:v>1.0107698540224985</c:v>
                </c:pt>
                <c:pt idx="16">
                  <c:v>1.0110900909569625</c:v>
                </c:pt>
                <c:pt idx="17">
                  <c:v>1.0114105284842332</c:v>
                </c:pt>
                <c:pt idx="18">
                  <c:v>1.0117311667670073</c:v>
                </c:pt>
                <c:pt idx="19">
                  <c:v>1.0120520059681433</c:v>
                </c:pt>
                <c:pt idx="20">
                  <c:v>1.0123730462506637</c:v>
                </c:pt>
                <c:pt idx="21">
                  <c:v>1.0126942877777545</c:v>
                </c:pt>
                <c:pt idx="22">
                  <c:v>1.013015730712765</c:v>
                </c:pt>
                <c:pt idx="23">
                  <c:v>1.013337375219209</c:v>
                </c:pt>
                <c:pt idx="24">
                  <c:v>1.013659221460764</c:v>
                </c:pt>
                <c:pt idx="25">
                  <c:v>1.0139812696012724</c:v>
                </c:pt>
                <c:pt idx="26">
                  <c:v>1.0143035198047401</c:v>
                </c:pt>
                <c:pt idx="27">
                  <c:v>1.0146259722353386</c:v>
                </c:pt>
                <c:pt idx="28">
                  <c:v>1.0149486270574037</c:v>
                </c:pt>
                <c:pt idx="29">
                  <c:v>1.0152714844354367</c:v>
                </c:pt>
                <c:pt idx="30">
                  <c:v>1.0155945445341046</c:v>
                </c:pt>
                <c:pt idx="31">
                  <c:v>1.0159178075182387</c:v>
                </c:pt>
                <c:pt idx="32">
                  <c:v>1.016241273552837</c:v>
                </c:pt>
                <c:pt idx="33">
                  <c:v>1.016564942803063</c:v>
                </c:pt>
                <c:pt idx="34">
                  <c:v>1.0168888154342468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B-4597-97DF-0E71E85E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Wat'!$L$39:$L$72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1.0063</c:v>
                </c:pt>
                <c:pt idx="6">
                  <c:v>1.0051000000000001</c:v>
                </c:pt>
                <c:pt idx="7">
                  <c:v>1.0024999999999999</c:v>
                </c:pt>
                <c:pt idx="8">
                  <c:v>1.0058</c:v>
                </c:pt>
                <c:pt idx="9">
                  <c:v>1.0061</c:v>
                </c:pt>
                <c:pt idx="10">
                  <c:v>1.00305</c:v>
                </c:pt>
                <c:pt idx="11">
                  <c:v>1.0074000000000001</c:v>
                </c:pt>
                <c:pt idx="12">
                  <c:v>1.0091000000000001</c:v>
                </c:pt>
                <c:pt idx="13">
                  <c:v>1.00505</c:v>
                </c:pt>
                <c:pt idx="14">
                  <c:v>1.0105</c:v>
                </c:pt>
                <c:pt idx="15">
                  <c:v>1.0118</c:v>
                </c:pt>
                <c:pt idx="16">
                  <c:v>1.0070000000000001</c:v>
                </c:pt>
                <c:pt idx="17">
                  <c:v>1.0070999999999999</c:v>
                </c:pt>
                <c:pt idx="18">
                  <c:v>1.0091999999999999</c:v>
                </c:pt>
                <c:pt idx="19">
                  <c:v>1.0086999999999999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8B4-930B-859BEDF0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Wat'!$U$39:$U$72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1.0161</c:v>
                </c:pt>
                <c:pt idx="6">
                  <c:v>0.99639999999999995</c:v>
                </c:pt>
                <c:pt idx="7">
                  <c:v>1.0012000000000001</c:v>
                </c:pt>
                <c:pt idx="8">
                  <c:v>1.0072000000000001</c:v>
                </c:pt>
                <c:pt idx="9">
                  <c:v>0.99270000000000003</c:v>
                </c:pt>
                <c:pt idx="10">
                  <c:v>0.99580000000000002</c:v>
                </c:pt>
                <c:pt idx="11">
                  <c:v>0.99775000000000003</c:v>
                </c:pt>
                <c:pt idx="12">
                  <c:v>0.99854999999999994</c:v>
                </c:pt>
                <c:pt idx="13">
                  <c:v>0.99049999999999994</c:v>
                </c:pt>
                <c:pt idx="14">
                  <c:v>1.0142500000000001</c:v>
                </c:pt>
                <c:pt idx="15">
                  <c:v>1.0133999999999999</c:v>
                </c:pt>
                <c:pt idx="16">
                  <c:v>0.99544999999999995</c:v>
                </c:pt>
                <c:pt idx="17">
                  <c:v>1.0043</c:v>
                </c:pt>
                <c:pt idx="18">
                  <c:v>1.0004</c:v>
                </c:pt>
                <c:pt idx="19">
                  <c:v>1.0099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8-472C-9A86-F7A9D917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 0.1x Step'!$O$2:$O$35</c:f>
                <c:numCache>
                  <c:formatCode>General</c:formatCode>
                  <c:ptCount val="34"/>
                  <c:pt idx="0">
                    <c:v>6.5341824590005329E-2</c:v>
                  </c:pt>
                  <c:pt idx="1">
                    <c:v>6.622407707257448E-2</c:v>
                  </c:pt>
                  <c:pt idx="2">
                    <c:v>0.11287568292381508</c:v>
                  </c:pt>
                  <c:pt idx="3">
                    <c:v>2.6002422678474801E-2</c:v>
                  </c:pt>
                  <c:pt idx="4">
                    <c:v>0.87894358444451592</c:v>
                  </c:pt>
                  <c:pt idx="5">
                    <c:v>0.31571217318823042</c:v>
                  </c:pt>
                  <c:pt idx="6">
                    <c:v>0.85906735994652361</c:v>
                  </c:pt>
                  <c:pt idx="7">
                    <c:v>0.60541146501270282</c:v>
                  </c:pt>
                  <c:pt idx="8">
                    <c:v>0.3792851108187888</c:v>
                  </c:pt>
                  <c:pt idx="9">
                    <c:v>0.30475081592595221</c:v>
                  </c:pt>
                  <c:pt idx="10">
                    <c:v>0.95617171695326764</c:v>
                  </c:pt>
                  <c:pt idx="11">
                    <c:v>0.69421464322917736</c:v>
                  </c:pt>
                  <c:pt idx="12">
                    <c:v>1.1783750094219767</c:v>
                  </c:pt>
                  <c:pt idx="13">
                    <c:v>0.88970814976139934</c:v>
                  </c:pt>
                  <c:pt idx="14">
                    <c:v>1.7571510599625335</c:v>
                  </c:pt>
                  <c:pt idx="15">
                    <c:v>1.161335600959845</c:v>
                  </c:pt>
                  <c:pt idx="16">
                    <c:v>3.1107527598728724</c:v>
                  </c:pt>
                  <c:pt idx="17">
                    <c:v>2.2457368778294704</c:v>
                  </c:pt>
                  <c:pt idx="18">
                    <c:v>0.90725986738720188</c:v>
                  </c:pt>
                  <c:pt idx="19">
                    <c:v>2.9126225799739478</c:v>
                  </c:pt>
                  <c:pt idx="20">
                    <c:v>1.5408217275910938</c:v>
                  </c:pt>
                  <c:pt idx="21">
                    <c:v>2.6000281289755587</c:v>
                  </c:pt>
                  <c:pt idx="22">
                    <c:v>1.3070242231013625</c:v>
                  </c:pt>
                  <c:pt idx="23">
                    <c:v>3.0702836776480158</c:v>
                  </c:pt>
                  <c:pt idx="24">
                    <c:v>2.5908750898781086</c:v>
                  </c:pt>
                  <c:pt idx="25">
                    <c:v>1.8591088329270897</c:v>
                  </c:pt>
                  <c:pt idx="26">
                    <c:v>2.7654050337266627</c:v>
                  </c:pt>
                  <c:pt idx="27">
                    <c:v>2.3919407651276452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Remove Wat 0.1x Step'!$O$2:$O$35</c:f>
                <c:numCache>
                  <c:formatCode>General</c:formatCode>
                  <c:ptCount val="34"/>
                  <c:pt idx="0">
                    <c:v>6.5341824590005329E-2</c:v>
                  </c:pt>
                  <c:pt idx="1">
                    <c:v>6.622407707257448E-2</c:v>
                  </c:pt>
                  <c:pt idx="2">
                    <c:v>0.11287568292381508</c:v>
                  </c:pt>
                  <c:pt idx="3">
                    <c:v>2.6002422678474801E-2</c:v>
                  </c:pt>
                  <c:pt idx="4">
                    <c:v>0.87894358444451592</c:v>
                  </c:pt>
                  <c:pt idx="5">
                    <c:v>0.31571217318823042</c:v>
                  </c:pt>
                  <c:pt idx="6">
                    <c:v>0.85906735994652361</c:v>
                  </c:pt>
                  <c:pt idx="7">
                    <c:v>0.60541146501270282</c:v>
                  </c:pt>
                  <c:pt idx="8">
                    <c:v>0.3792851108187888</c:v>
                  </c:pt>
                  <c:pt idx="9">
                    <c:v>0.30475081592595221</c:v>
                  </c:pt>
                  <c:pt idx="10">
                    <c:v>0.95617171695326764</c:v>
                  </c:pt>
                  <c:pt idx="11">
                    <c:v>0.69421464322917736</c:v>
                  </c:pt>
                  <c:pt idx="12">
                    <c:v>1.1783750094219767</c:v>
                  </c:pt>
                  <c:pt idx="13">
                    <c:v>0.88970814976139934</c:v>
                  </c:pt>
                  <c:pt idx="14">
                    <c:v>1.7571510599625335</c:v>
                  </c:pt>
                  <c:pt idx="15">
                    <c:v>1.161335600959845</c:v>
                  </c:pt>
                  <c:pt idx="16">
                    <c:v>3.1107527598728724</c:v>
                  </c:pt>
                  <c:pt idx="17">
                    <c:v>2.2457368778294704</c:v>
                  </c:pt>
                  <c:pt idx="18">
                    <c:v>0.90725986738720188</c:v>
                  </c:pt>
                  <c:pt idx="19">
                    <c:v>2.9126225799739478</c:v>
                  </c:pt>
                  <c:pt idx="20">
                    <c:v>1.5408217275910938</c:v>
                  </c:pt>
                  <c:pt idx="21">
                    <c:v>2.6000281289755587</c:v>
                  </c:pt>
                  <c:pt idx="22">
                    <c:v>1.3070242231013625</c:v>
                  </c:pt>
                  <c:pt idx="23">
                    <c:v>3.0702836776480158</c:v>
                  </c:pt>
                  <c:pt idx="24">
                    <c:v>2.5908750898781086</c:v>
                  </c:pt>
                  <c:pt idx="25">
                    <c:v>1.8591088329270897</c:v>
                  </c:pt>
                  <c:pt idx="26">
                    <c:v>2.7654050337266627</c:v>
                  </c:pt>
                  <c:pt idx="27">
                    <c:v>2.3919407651276452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 0.1x Step'!$E$2:$E$35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Step'!$M$2:$M$29</c:f>
              <c:numCache>
                <c:formatCode>General</c:formatCode>
                <c:ptCount val="28"/>
                <c:pt idx="0">
                  <c:v>1</c:v>
                </c:pt>
                <c:pt idx="1">
                  <c:v>1.2012238524947763</c:v>
                </c:pt>
                <c:pt idx="2">
                  <c:v>1.5454027079362893</c:v>
                </c:pt>
                <c:pt idx="3">
                  <c:v>2.2547874905283458</c:v>
                </c:pt>
                <c:pt idx="4">
                  <c:v>2.8207905673807723</c:v>
                </c:pt>
                <c:pt idx="5">
                  <c:v>2.6145806066450823</c:v>
                </c:pt>
                <c:pt idx="6">
                  <c:v>3.1049734793690162</c:v>
                </c:pt>
                <c:pt idx="7">
                  <c:v>3.6945391609836746</c:v>
                </c:pt>
                <c:pt idx="8">
                  <c:v>5.1966047469250602</c:v>
                </c:pt>
                <c:pt idx="9">
                  <c:v>5.1502835755780572</c:v>
                </c:pt>
                <c:pt idx="10">
                  <c:v>6.205271979977498</c:v>
                </c:pt>
                <c:pt idx="11">
                  <c:v>6.7924410461298246</c:v>
                </c:pt>
                <c:pt idx="12">
                  <c:v>8.8341369888177077</c:v>
                </c:pt>
                <c:pt idx="13">
                  <c:v>8.5343189593809559</c:v>
                </c:pt>
                <c:pt idx="14">
                  <c:v>10.029829969461092</c:v>
                </c:pt>
                <c:pt idx="15">
                  <c:v>9.7846409956143372</c:v>
                </c:pt>
                <c:pt idx="16">
                  <c:v>11.18521733140456</c:v>
                </c:pt>
                <c:pt idx="17">
                  <c:v>11.948630341438772</c:v>
                </c:pt>
                <c:pt idx="18">
                  <c:v>11.966584004959701</c:v>
                </c:pt>
                <c:pt idx="19">
                  <c:v>12.806881587104773</c:v>
                </c:pt>
                <c:pt idx="20">
                  <c:v>12.309595646483434</c:v>
                </c:pt>
                <c:pt idx="21">
                  <c:v>13.981290900323758</c:v>
                </c:pt>
                <c:pt idx="22">
                  <c:v>14.954262818304974</c:v>
                </c:pt>
                <c:pt idx="23">
                  <c:v>17.577750223875459</c:v>
                </c:pt>
                <c:pt idx="24">
                  <c:v>19.035273587288465</c:v>
                </c:pt>
                <c:pt idx="25">
                  <c:v>18.314057082500977</c:v>
                </c:pt>
                <c:pt idx="26">
                  <c:v>22.416587449197493</c:v>
                </c:pt>
                <c:pt idx="27">
                  <c:v>25.599368556405132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D67-965B-A5E1E13C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Step'!$U$1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 0.1x Step'!$V$2:$V$9</c:f>
                <c:numCache>
                  <c:formatCode>General</c:formatCode>
                  <c:ptCount val="8"/>
                  <c:pt idx="0">
                    <c:v>2.4304800623196291E-2</c:v>
                  </c:pt>
                  <c:pt idx="1">
                    <c:v>1.5063864046121084E-2</c:v>
                  </c:pt>
                  <c:pt idx="2">
                    <c:v>6.754998149517237E-3</c:v>
                  </c:pt>
                  <c:pt idx="3">
                    <c:v>2.8425692603698278E-2</c:v>
                  </c:pt>
                  <c:pt idx="4">
                    <c:v>0.24536605307173293</c:v>
                  </c:pt>
                  <c:pt idx="5">
                    <c:v>7.9338937477130639E-2</c:v>
                  </c:pt>
                  <c:pt idx="6">
                    <c:v>0.11271022580050141</c:v>
                  </c:pt>
                  <c:pt idx="7">
                    <c:v>4.4407159708016376E-2</c:v>
                  </c:pt>
                </c:numCache>
              </c:numRef>
            </c:plus>
            <c:minus>
              <c:numRef>
                <c:f>'Particles Remove Wat 0.1x Step'!$V$2:$V$9</c:f>
                <c:numCache>
                  <c:formatCode>General</c:formatCode>
                  <c:ptCount val="8"/>
                  <c:pt idx="0">
                    <c:v>2.4304800623196291E-2</c:v>
                  </c:pt>
                  <c:pt idx="1">
                    <c:v>1.5063864046121084E-2</c:v>
                  </c:pt>
                  <c:pt idx="2">
                    <c:v>6.754998149517237E-3</c:v>
                  </c:pt>
                  <c:pt idx="3">
                    <c:v>2.8425692603698278E-2</c:v>
                  </c:pt>
                  <c:pt idx="4">
                    <c:v>0.24536605307173293</c:v>
                  </c:pt>
                  <c:pt idx="5">
                    <c:v>7.9338937477130639E-2</c:v>
                  </c:pt>
                  <c:pt idx="6">
                    <c:v>0.11271022580050141</c:v>
                  </c:pt>
                  <c:pt idx="7">
                    <c:v>4.4407159708016376E-2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 0.1x Step'!$E$2:$E$35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Step'!$U$2:$U$29</c:f>
              <c:numCache>
                <c:formatCode>General</c:formatCode>
                <c:ptCount val="28"/>
                <c:pt idx="0">
                  <c:v>23.04473333333333</c:v>
                </c:pt>
                <c:pt idx="1">
                  <c:v>22.417100000000001</c:v>
                </c:pt>
                <c:pt idx="2">
                  <c:v>21.763900000000003</c:v>
                </c:pt>
                <c:pt idx="3">
                  <c:v>21.125399999999999</c:v>
                </c:pt>
                <c:pt idx="4">
                  <c:v>20.665800000000001</c:v>
                </c:pt>
                <c:pt idx="5">
                  <c:v>19.778280000000002</c:v>
                </c:pt>
                <c:pt idx="6">
                  <c:v>19.094200000000001</c:v>
                </c:pt>
                <c:pt idx="7">
                  <c:v>18.320425</c:v>
                </c:pt>
                <c:pt idx="8">
                  <c:v>17.841433333333331</c:v>
                </c:pt>
                <c:pt idx="9">
                  <c:v>17.017333333333337</c:v>
                </c:pt>
                <c:pt idx="10">
                  <c:v>16.30284</c:v>
                </c:pt>
                <c:pt idx="11">
                  <c:v>16.095279999999999</c:v>
                </c:pt>
                <c:pt idx="12">
                  <c:v>15.923120000000001</c:v>
                </c:pt>
                <c:pt idx="13">
                  <c:v>15.672675000000002</c:v>
                </c:pt>
                <c:pt idx="14">
                  <c:v>15.676475</c:v>
                </c:pt>
                <c:pt idx="15">
                  <c:v>15.402699999999999</c:v>
                </c:pt>
                <c:pt idx="16">
                  <c:v>15.283580000000001</c:v>
                </c:pt>
                <c:pt idx="17">
                  <c:v>15.159479999999999</c:v>
                </c:pt>
                <c:pt idx="18">
                  <c:v>14.777480000000001</c:v>
                </c:pt>
                <c:pt idx="19">
                  <c:v>14.8108</c:v>
                </c:pt>
                <c:pt idx="20">
                  <c:v>14.40512</c:v>
                </c:pt>
                <c:pt idx="21">
                  <c:v>14.656379999999999</c:v>
                </c:pt>
                <c:pt idx="22">
                  <c:v>14.670100000000001</c:v>
                </c:pt>
                <c:pt idx="23">
                  <c:v>14.806479999999999</c:v>
                </c:pt>
                <c:pt idx="24">
                  <c:v>14.685499999999999</c:v>
                </c:pt>
                <c:pt idx="25">
                  <c:v>14.515639999999999</c:v>
                </c:pt>
                <c:pt idx="26">
                  <c:v>14.917339999999999</c:v>
                </c:pt>
                <c:pt idx="27">
                  <c:v>15.20392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6-4204-8544-6D342686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Step'!$Z$39:$Z$73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</c:numCache>
            </c:numRef>
          </c:xVal>
          <c:yVal>
            <c:numRef>
              <c:f>'Particles Remove Wat 0.1x Step'!$AA$39:$AA$73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1.2012238524947763</c:v>
                </c:pt>
                <c:pt idx="2">
                  <c:v>1.5454027079362893</c:v>
                </c:pt>
                <c:pt idx="3">
                  <c:v>2.2547874905283458</c:v>
                </c:pt>
                <c:pt idx="4">
                  <c:v>2.8207905673807723</c:v>
                </c:pt>
                <c:pt idx="5">
                  <c:v>2.6145806066450823</c:v>
                </c:pt>
                <c:pt idx="6">
                  <c:v>3.1049734793690162</c:v>
                </c:pt>
                <c:pt idx="7">
                  <c:v>3.6945391609836746</c:v>
                </c:pt>
                <c:pt idx="8">
                  <c:v>5.1966047469250602</c:v>
                </c:pt>
                <c:pt idx="9">
                  <c:v>5.1502835755780572</c:v>
                </c:pt>
                <c:pt idx="10">
                  <c:v>6.205271979977498</c:v>
                </c:pt>
                <c:pt idx="11">
                  <c:v>6.7924410461298246</c:v>
                </c:pt>
                <c:pt idx="12">
                  <c:v>8.8341369888177077</c:v>
                </c:pt>
                <c:pt idx="13">
                  <c:v>8.5343189593809559</c:v>
                </c:pt>
                <c:pt idx="14">
                  <c:v>10.029829969461092</c:v>
                </c:pt>
                <c:pt idx="15">
                  <c:v>9.7846409956143372</c:v>
                </c:pt>
                <c:pt idx="16">
                  <c:v>11.18521733140456</c:v>
                </c:pt>
                <c:pt idx="17">
                  <c:v>11.948630341438772</c:v>
                </c:pt>
                <c:pt idx="18">
                  <c:v>11.966584004959701</c:v>
                </c:pt>
                <c:pt idx="19">
                  <c:v>12.806881587104773</c:v>
                </c:pt>
                <c:pt idx="20">
                  <c:v>12.309595646483434</c:v>
                </c:pt>
                <c:pt idx="21">
                  <c:v>13.981290900323758</c:v>
                </c:pt>
                <c:pt idx="22">
                  <c:v>14.954262818304974</c:v>
                </c:pt>
                <c:pt idx="23">
                  <c:v>17.577750223875459</c:v>
                </c:pt>
                <c:pt idx="24">
                  <c:v>19.035273587288465</c:v>
                </c:pt>
                <c:pt idx="25">
                  <c:v>18.314057082500977</c:v>
                </c:pt>
                <c:pt idx="26">
                  <c:v>22.416587449197493</c:v>
                </c:pt>
                <c:pt idx="27">
                  <c:v>25.599368556405132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4469-AE77-F7D36C3BF6EA}"/>
            </c:ext>
          </c:extLst>
        </c:ser>
        <c:ser>
          <c:idx val="1"/>
          <c:order val="1"/>
          <c:tx>
            <c:strRef>
              <c:f>'Particles Remove Wat 0.1x Step'!$AB$38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Remove Wat 0.1x Step'!$Z$39:$Z$73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</c:numCache>
            </c:numRef>
          </c:xVal>
          <c:yVal>
            <c:numRef>
              <c:f>'Particles Remove Wat 0.1x Step'!$AB$39:$AB$73</c:f>
              <c:numCache>
                <c:formatCode>General</c:formatCode>
                <c:ptCount val="35"/>
                <c:pt idx="0">
                  <c:v>1</c:v>
                </c:pt>
                <c:pt idx="1">
                  <c:v>1.3088862481196377</c:v>
                </c:pt>
                <c:pt idx="2">
                  <c:v>1.6532181906904975</c:v>
                </c:pt>
                <c:pt idx="3">
                  <c:v>2.0394684673244745</c:v>
                </c:pt>
                <c:pt idx="4">
                  <c:v>2.4757877947923044</c:v>
                </c:pt>
                <c:pt idx="5">
                  <c:v>2.972586473454824</c:v>
                </c:pt>
                <c:pt idx="6">
                  <c:v>3.543375713072777</c:v>
                </c:pt>
                <c:pt idx="7">
                  <c:v>4.2060151114220856</c:v>
                </c:pt>
                <c:pt idx="8">
                  <c:v>4.9846150512896381</c:v>
                </c:pt>
                <c:pt idx="9">
                  <c:v>5.9125336127224726</c:v>
                </c:pt>
                <c:pt idx="10">
                  <c:v>7.0372805831026239</c:v>
                </c:pt>
                <c:pt idx="11">
                  <c:v>7.4671568842849068</c:v>
                </c:pt>
                <c:pt idx="12">
                  <c:v>7.9297406614056438</c:v>
                </c:pt>
                <c:pt idx="13">
                  <c:v>8.4289123994141892</c:v>
                </c:pt>
                <c:pt idx="14">
                  <c:v>8.9691917109775954</c:v>
                </c:pt>
                <c:pt idx="15">
                  <c:v>9.5558745699953498</c:v>
                </c:pt>
                <c:pt idx="16">
                  <c:v>10.195207491884336</c:v>
                </c:pt>
                <c:pt idx="17">
                  <c:v>10.89461081066424</c:v>
                </c:pt>
                <c:pt idx="18">
                  <c:v>11.662967994328955</c:v>
                </c:pt>
                <c:pt idx="19">
                  <c:v>12.511004967405889</c:v>
                </c:pt>
                <c:pt idx="20">
                  <c:v>13.45179389574016</c:v>
                </c:pt>
                <c:pt idx="21">
                  <c:v>14.501431834254893</c:v>
                </c:pt>
                <c:pt idx="22">
                  <c:v>15.679969396005761</c:v>
                </c:pt>
                <c:pt idx="23">
                  <c:v>17.012703934854834</c:v>
                </c:pt>
                <c:pt idx="24">
                  <c:v>18.532015847699242</c:v>
                </c:pt>
                <c:pt idx="25">
                  <c:v>20.280034146039277</c:v>
                </c:pt>
                <c:pt idx="26">
                  <c:v>22.312603769541511</c:v>
                </c:pt>
                <c:pt idx="27">
                  <c:v>24.705362017262711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5-4469-AE77-F7D36C3B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Step'!$L$39:$L$72</c:f>
              <c:numCache>
                <c:formatCode>General</c:formatCode>
                <c:ptCount val="34"/>
                <c:pt idx="0">
                  <c:v>1.0176333333333334</c:v>
                </c:pt>
                <c:pt idx="1">
                  <c:v>1.0245333333333333</c:v>
                </c:pt>
                <c:pt idx="2">
                  <c:v>1.0292999999999999</c:v>
                </c:pt>
                <c:pt idx="3">
                  <c:v>1.0847</c:v>
                </c:pt>
                <c:pt idx="4">
                  <c:v>1.1145499999999999</c:v>
                </c:pt>
                <c:pt idx="5">
                  <c:v>1.02894</c:v>
                </c:pt>
                <c:pt idx="6">
                  <c:v>1.03302</c:v>
                </c:pt>
                <c:pt idx="7">
                  <c:v>1.036375</c:v>
                </c:pt>
                <c:pt idx="8">
                  <c:v>1.0358666666666667</c:v>
                </c:pt>
                <c:pt idx="9">
                  <c:v>1.0396333333333334</c:v>
                </c:pt>
                <c:pt idx="10">
                  <c:v>1.0457400000000001</c:v>
                </c:pt>
                <c:pt idx="11">
                  <c:v>1.0560800000000001</c:v>
                </c:pt>
                <c:pt idx="12">
                  <c:v>1.0595600000000001</c:v>
                </c:pt>
                <c:pt idx="13">
                  <c:v>1.0586249999999999</c:v>
                </c:pt>
                <c:pt idx="14">
                  <c:v>1.0642500000000001</c:v>
                </c:pt>
                <c:pt idx="15">
                  <c:v>1.0607200000000001</c:v>
                </c:pt>
                <c:pt idx="16">
                  <c:v>1.07284</c:v>
                </c:pt>
                <c:pt idx="17">
                  <c:v>1.0606399999999998</c:v>
                </c:pt>
                <c:pt idx="18">
                  <c:v>1.0765800000000001</c:v>
                </c:pt>
                <c:pt idx="19">
                  <c:v>1.0714600000000001</c:v>
                </c:pt>
                <c:pt idx="20">
                  <c:v>1.0670599999999999</c:v>
                </c:pt>
                <c:pt idx="21">
                  <c:v>1.0844999999999998</c:v>
                </c:pt>
                <c:pt idx="22">
                  <c:v>1.0808</c:v>
                </c:pt>
                <c:pt idx="23">
                  <c:v>1.0937399999999999</c:v>
                </c:pt>
                <c:pt idx="24">
                  <c:v>1.0980399999999999</c:v>
                </c:pt>
                <c:pt idx="25">
                  <c:v>1.0951</c:v>
                </c:pt>
                <c:pt idx="26">
                  <c:v>1.1209000000000002</c:v>
                </c:pt>
                <c:pt idx="27">
                  <c:v>1.1344799999999999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6-4B4C-8ED3-1792F523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Step'!$U$38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Step'!$U$39:$U$72</c:f>
              <c:numCache>
                <c:formatCode>General</c:formatCode>
                <c:ptCount val="34"/>
                <c:pt idx="0">
                  <c:v>1.0013666666666667</c:v>
                </c:pt>
                <c:pt idx="1">
                  <c:v>1.0022333333333331</c:v>
                </c:pt>
                <c:pt idx="2">
                  <c:v>0.99676666666666669</c:v>
                </c:pt>
                <c:pt idx="3">
                  <c:v>1.0045999999999999</c:v>
                </c:pt>
                <c:pt idx="4">
                  <c:v>1.0101499999999999</c:v>
                </c:pt>
                <c:pt idx="5">
                  <c:v>1.00206</c:v>
                </c:pt>
                <c:pt idx="6">
                  <c:v>1.0047799999999998</c:v>
                </c:pt>
                <c:pt idx="7">
                  <c:v>1.001725</c:v>
                </c:pt>
                <c:pt idx="8">
                  <c:v>1.0046333333333333</c:v>
                </c:pt>
                <c:pt idx="9">
                  <c:v>1.0066333333333333</c:v>
                </c:pt>
                <c:pt idx="10">
                  <c:v>1.0062599999999999</c:v>
                </c:pt>
                <c:pt idx="11">
                  <c:v>1.0059</c:v>
                </c:pt>
                <c:pt idx="12">
                  <c:v>1.0026200000000001</c:v>
                </c:pt>
                <c:pt idx="13">
                  <c:v>1.0025249999999999</c:v>
                </c:pt>
                <c:pt idx="14">
                  <c:v>1.0050250000000001</c:v>
                </c:pt>
                <c:pt idx="15">
                  <c:v>1.01048</c:v>
                </c:pt>
                <c:pt idx="16">
                  <c:v>1.0171400000000002</c:v>
                </c:pt>
                <c:pt idx="17">
                  <c:v>1.0158799999999999</c:v>
                </c:pt>
                <c:pt idx="18">
                  <c:v>1.0101800000000001</c:v>
                </c:pt>
                <c:pt idx="19">
                  <c:v>1.0053399999999999</c:v>
                </c:pt>
                <c:pt idx="20">
                  <c:v>1.0061</c:v>
                </c:pt>
                <c:pt idx="21">
                  <c:v>1.00726</c:v>
                </c:pt>
                <c:pt idx="22">
                  <c:v>1.0042599999999999</c:v>
                </c:pt>
                <c:pt idx="23">
                  <c:v>1.0082</c:v>
                </c:pt>
                <c:pt idx="24">
                  <c:v>1.0077400000000001</c:v>
                </c:pt>
                <c:pt idx="25">
                  <c:v>1.0120399999999998</c:v>
                </c:pt>
                <c:pt idx="26">
                  <c:v>1.0140799999999999</c:v>
                </c:pt>
                <c:pt idx="27">
                  <c:v>1.0172000000000001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C-420C-B401-0BD99070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10x Time'!$K$2:$K$21</c:f>
                <c:numCache>
                  <c:formatCode>General</c:formatCode>
                  <c:ptCount val="20"/>
                  <c:pt idx="0">
                    <c:v>15.770100494988927</c:v>
                  </c:pt>
                  <c:pt idx="1">
                    <c:v>2.2305966255242118</c:v>
                  </c:pt>
                  <c:pt idx="2">
                    <c:v>0.55874163635798602</c:v>
                  </c:pt>
                  <c:pt idx="3">
                    <c:v>0.24005568114502049</c:v>
                  </c:pt>
                  <c:pt idx="4">
                    <c:v>0.11131274949438623</c:v>
                  </c:pt>
                  <c:pt idx="5">
                    <c:v>0.32210128096609614</c:v>
                  </c:pt>
                  <c:pt idx="6">
                    <c:v>0.21826265014885066</c:v>
                  </c:pt>
                  <c:pt idx="7">
                    <c:v>1.9028243481729986E-2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'Shear Rate 10x Time'!$K$2:$K$21</c:f>
                <c:numCache>
                  <c:formatCode>General</c:formatCode>
                  <c:ptCount val="20"/>
                  <c:pt idx="0">
                    <c:v>15.770100494988927</c:v>
                  </c:pt>
                  <c:pt idx="1">
                    <c:v>2.2305966255242118</c:v>
                  </c:pt>
                  <c:pt idx="2">
                    <c:v>0.55874163635798602</c:v>
                  </c:pt>
                  <c:pt idx="3">
                    <c:v>0.24005568114502049</c:v>
                  </c:pt>
                  <c:pt idx="4">
                    <c:v>0.11131274949438623</c:v>
                  </c:pt>
                  <c:pt idx="5">
                    <c:v>0.32210128096609614</c:v>
                  </c:pt>
                  <c:pt idx="6">
                    <c:v>0.21826265014885066</c:v>
                  </c:pt>
                  <c:pt idx="7">
                    <c:v>1.9028243481729986E-2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10x Time'!$D$2:$D$21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Time'!$J$2:$J$21</c:f>
              <c:numCache>
                <c:formatCode>General</c:formatCode>
                <c:ptCount val="20"/>
                <c:pt idx="0">
                  <c:v>5.4145350000000008</c:v>
                </c:pt>
                <c:pt idx="1">
                  <c:v>1.62836</c:v>
                </c:pt>
                <c:pt idx="2">
                  <c:v>0.51910000000000001</c:v>
                </c:pt>
                <c:pt idx="3">
                  <c:v>0.72255500000000006</c:v>
                </c:pt>
                <c:pt idx="4">
                  <c:v>1.2394699999999998</c:v>
                </c:pt>
                <c:pt idx="5">
                  <c:v>1.08934</c:v>
                </c:pt>
                <c:pt idx="6">
                  <c:v>1.0971850000000001</c:v>
                </c:pt>
                <c:pt idx="7">
                  <c:v>1.009325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B-488F-9074-47B16A82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0.1x Step'!$L$1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0.1x Step'!$N$2:$N$35</c:f>
                <c:numCache>
                  <c:formatCode>General</c:formatCode>
                  <c:ptCount val="34"/>
                  <c:pt idx="0">
                    <c:v>8.1266185244109751E-2</c:v>
                  </c:pt>
                  <c:pt idx="1">
                    <c:v>0.18121927186549416</c:v>
                  </c:pt>
                  <c:pt idx="2">
                    <c:v>0.12525776876316641</c:v>
                  </c:pt>
                  <c:pt idx="3">
                    <c:v>0.56694978120131367</c:v>
                  </c:pt>
                  <c:pt idx="4">
                    <c:v>0.27668293884363976</c:v>
                  </c:pt>
                  <c:pt idx="5">
                    <c:v>0.54315087665125761</c:v>
                  </c:pt>
                  <c:pt idx="6">
                    <c:v>0.39205217674504722</c:v>
                  </c:pt>
                  <c:pt idx="7">
                    <c:v>0.64720127812295469</c:v>
                  </c:pt>
                  <c:pt idx="8">
                    <c:v>1.0033961961386391</c:v>
                  </c:pt>
                  <c:pt idx="9">
                    <c:v>1.0104740584947407</c:v>
                  </c:pt>
                  <c:pt idx="10">
                    <c:v>1.6374289492843734</c:v>
                  </c:pt>
                  <c:pt idx="11">
                    <c:v>1.6352342129550292</c:v>
                  </c:pt>
                  <c:pt idx="12">
                    <c:v>1.302962166645973</c:v>
                  </c:pt>
                  <c:pt idx="13">
                    <c:v>0.96583647551331853</c:v>
                  </c:pt>
                  <c:pt idx="14">
                    <c:v>0.40280160976510104</c:v>
                  </c:pt>
                  <c:pt idx="15">
                    <c:v>0.74194896281579525</c:v>
                  </c:pt>
                  <c:pt idx="16">
                    <c:v>0.63322510865248571</c:v>
                  </c:pt>
                  <c:pt idx="17">
                    <c:v>1.7687598468277139</c:v>
                  </c:pt>
                  <c:pt idx="18">
                    <c:v>1.5517307260296529</c:v>
                  </c:pt>
                  <c:pt idx="19">
                    <c:v>2.4163903786703234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0.1x Step'!$N$2:$N$35</c:f>
                <c:numCache>
                  <c:formatCode>General</c:formatCode>
                  <c:ptCount val="34"/>
                  <c:pt idx="0">
                    <c:v>8.1266185244109751E-2</c:v>
                  </c:pt>
                  <c:pt idx="1">
                    <c:v>0.18121927186549416</c:v>
                  </c:pt>
                  <c:pt idx="2">
                    <c:v>0.12525776876316641</c:v>
                  </c:pt>
                  <c:pt idx="3">
                    <c:v>0.56694978120131367</c:v>
                  </c:pt>
                  <c:pt idx="4">
                    <c:v>0.27668293884363976</c:v>
                  </c:pt>
                  <c:pt idx="5">
                    <c:v>0.54315087665125761</c:v>
                  </c:pt>
                  <c:pt idx="6">
                    <c:v>0.39205217674504722</c:v>
                  </c:pt>
                  <c:pt idx="7">
                    <c:v>0.64720127812295469</c:v>
                  </c:pt>
                  <c:pt idx="8">
                    <c:v>1.0033961961386391</c:v>
                  </c:pt>
                  <c:pt idx="9">
                    <c:v>1.0104740584947407</c:v>
                  </c:pt>
                  <c:pt idx="10">
                    <c:v>1.6374289492843734</c:v>
                  </c:pt>
                  <c:pt idx="11">
                    <c:v>1.6352342129550292</c:v>
                  </c:pt>
                  <c:pt idx="12">
                    <c:v>1.302962166645973</c:v>
                  </c:pt>
                  <c:pt idx="13">
                    <c:v>0.96583647551331853</c:v>
                  </c:pt>
                  <c:pt idx="14">
                    <c:v>0.40280160976510104</c:v>
                  </c:pt>
                  <c:pt idx="15">
                    <c:v>0.74194896281579525</c:v>
                  </c:pt>
                  <c:pt idx="16">
                    <c:v>0.63322510865248571</c:v>
                  </c:pt>
                  <c:pt idx="17">
                    <c:v>1.7687598468277139</c:v>
                  </c:pt>
                  <c:pt idx="18">
                    <c:v>1.5517307260296529</c:v>
                  </c:pt>
                  <c:pt idx="19">
                    <c:v>2.4163903786703234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0.1x Step'!$D$2:$D$35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0.1x Step'!$L$2:$L$35</c:f>
              <c:numCache>
                <c:formatCode>General</c:formatCode>
                <c:ptCount val="34"/>
                <c:pt idx="0">
                  <c:v>1</c:v>
                </c:pt>
                <c:pt idx="1">
                  <c:v>1.063074685430641</c:v>
                </c:pt>
                <c:pt idx="2">
                  <c:v>1.3095519731834311</c:v>
                </c:pt>
                <c:pt idx="3">
                  <c:v>1.8367598551962463</c:v>
                </c:pt>
                <c:pt idx="4">
                  <c:v>2.2457053822540356</c:v>
                </c:pt>
                <c:pt idx="5">
                  <c:v>2.5109120992613292</c:v>
                </c:pt>
                <c:pt idx="6">
                  <c:v>2.9882463093268345</c:v>
                </c:pt>
                <c:pt idx="7">
                  <c:v>4.6694886483434406</c:v>
                </c:pt>
                <c:pt idx="8">
                  <c:v>5.4806291029814851</c:v>
                </c:pt>
                <c:pt idx="9">
                  <c:v>6.0711082204361979</c:v>
                </c:pt>
                <c:pt idx="10">
                  <c:v>7.5769278875876873</c:v>
                </c:pt>
                <c:pt idx="11">
                  <c:v>7.7080589078251913</c:v>
                </c:pt>
                <c:pt idx="12">
                  <c:v>8.6411782994493009</c:v>
                </c:pt>
                <c:pt idx="13">
                  <c:v>10.079181065444006</c:v>
                </c:pt>
                <c:pt idx="14">
                  <c:v>9.3654829591140238</c:v>
                </c:pt>
                <c:pt idx="15">
                  <c:v>10.263830866928496</c:v>
                </c:pt>
                <c:pt idx="16">
                  <c:v>12.761481200884832</c:v>
                </c:pt>
                <c:pt idx="17">
                  <c:v>12.623181465691303</c:v>
                </c:pt>
                <c:pt idx="18">
                  <c:v>15.750034842956541</c:v>
                </c:pt>
                <c:pt idx="19">
                  <c:v>16.7736744488559</c:v>
                </c:pt>
                <c:pt idx="20">
                  <c:v>18.918846287170286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6-45C4-AFF6-50A33E1C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0.1x Step'!$T$1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0.1x Step'!$U$2:$U$9</c:f>
                <c:numCache>
                  <c:formatCode>General</c:formatCode>
                  <c:ptCount val="8"/>
                  <c:pt idx="0">
                    <c:v>1.0913447362465536E-2</c:v>
                  </c:pt>
                  <c:pt idx="1">
                    <c:v>1.0644403850537687E-2</c:v>
                  </c:pt>
                  <c:pt idx="2">
                    <c:v>1.5543916280440242E-2</c:v>
                  </c:pt>
                  <c:pt idx="3">
                    <c:v>3.6659378063463526E-2</c:v>
                  </c:pt>
                  <c:pt idx="4">
                    <c:v>5.5348803058423449E-2</c:v>
                  </c:pt>
                  <c:pt idx="5">
                    <c:v>5.9435090645173404E-2</c:v>
                  </c:pt>
                  <c:pt idx="6">
                    <c:v>3.3213300548624744E-2</c:v>
                  </c:pt>
                  <c:pt idx="7">
                    <c:v>7.9743839887478171E-2</c:v>
                  </c:pt>
                </c:numCache>
              </c:numRef>
            </c:plus>
            <c:minus>
              <c:numRef>
                <c:f>'Particles 0.1x Step'!$U$2:$U$9</c:f>
                <c:numCache>
                  <c:formatCode>General</c:formatCode>
                  <c:ptCount val="8"/>
                  <c:pt idx="0">
                    <c:v>1.0913447362465536E-2</c:v>
                  </c:pt>
                  <c:pt idx="1">
                    <c:v>1.0644403850537687E-2</c:v>
                  </c:pt>
                  <c:pt idx="2">
                    <c:v>1.5543916280440242E-2</c:v>
                  </c:pt>
                  <c:pt idx="3">
                    <c:v>3.6659378063463526E-2</c:v>
                  </c:pt>
                  <c:pt idx="4">
                    <c:v>5.5348803058423449E-2</c:v>
                  </c:pt>
                  <c:pt idx="5">
                    <c:v>5.9435090645173404E-2</c:v>
                  </c:pt>
                  <c:pt idx="6">
                    <c:v>3.3213300548624744E-2</c:v>
                  </c:pt>
                  <c:pt idx="7">
                    <c:v>7.9743839887478171E-2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0.1x Step'!$D$2:$D$35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0.1x Step'!$T$2:$T$35</c:f>
              <c:numCache>
                <c:formatCode>General</c:formatCode>
                <c:ptCount val="34"/>
                <c:pt idx="0">
                  <c:v>23.059933333333333</c:v>
                </c:pt>
                <c:pt idx="1">
                  <c:v>24.241533333333336</c:v>
                </c:pt>
                <c:pt idx="2">
                  <c:v>25.518966666666667</c:v>
                </c:pt>
                <c:pt idx="3">
                  <c:v>26.880700000000001</c:v>
                </c:pt>
                <c:pt idx="4">
                  <c:v>28.357900000000001</c:v>
                </c:pt>
                <c:pt idx="5">
                  <c:v>29.865300000000001</c:v>
                </c:pt>
                <c:pt idx="6">
                  <c:v>31.587433333333333</c:v>
                </c:pt>
                <c:pt idx="7">
                  <c:v>33.4876</c:v>
                </c:pt>
                <c:pt idx="8">
                  <c:v>35.580933333333327</c:v>
                </c:pt>
                <c:pt idx="9">
                  <c:v>37.660800000000002</c:v>
                </c:pt>
                <c:pt idx="10">
                  <c:v>40.030833333333334</c:v>
                </c:pt>
                <c:pt idx="11">
                  <c:v>40.918866666666666</c:v>
                </c:pt>
                <c:pt idx="12">
                  <c:v>41.844466666666669</c:v>
                </c:pt>
                <c:pt idx="13">
                  <c:v>42.808500000000002</c:v>
                </c:pt>
                <c:pt idx="14">
                  <c:v>43.508800000000001</c:v>
                </c:pt>
                <c:pt idx="15">
                  <c:v>44.581500000000005</c:v>
                </c:pt>
                <c:pt idx="16">
                  <c:v>45.708166666666671</c:v>
                </c:pt>
                <c:pt idx="17">
                  <c:v>46.921166666666664</c:v>
                </c:pt>
                <c:pt idx="18">
                  <c:v>48.281100000000002</c:v>
                </c:pt>
                <c:pt idx="19">
                  <c:v>49.482733333333336</c:v>
                </c:pt>
                <c:pt idx="20">
                  <c:v>51.706400000000002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C-4D26-9C01-1EBD3F29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0.1x Step'!$L$1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0.1x Step'!$Y$39:$Y$73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</c:numCache>
            </c:numRef>
          </c:xVal>
          <c:yVal>
            <c:numRef>
              <c:f>'Particles 0.1x Step'!$Z$39:$Z$73</c:f>
              <c:numCache>
                <c:formatCode>General</c:formatCode>
                <c:ptCount val="35"/>
                <c:pt idx="0">
                  <c:v>1</c:v>
                </c:pt>
                <c:pt idx="1">
                  <c:v>1.063074685430641</c:v>
                </c:pt>
                <c:pt idx="2">
                  <c:v>1.3095519731834311</c:v>
                </c:pt>
                <c:pt idx="3">
                  <c:v>1.8367598551962463</c:v>
                </c:pt>
                <c:pt idx="4">
                  <c:v>2.2457053822540356</c:v>
                </c:pt>
                <c:pt idx="5">
                  <c:v>2.5109120992613292</c:v>
                </c:pt>
                <c:pt idx="6">
                  <c:v>2.9882463093268345</c:v>
                </c:pt>
                <c:pt idx="7">
                  <c:v>4.6694886483434406</c:v>
                </c:pt>
                <c:pt idx="8">
                  <c:v>5.4806291029814851</c:v>
                </c:pt>
                <c:pt idx="9">
                  <c:v>6.0711082204361979</c:v>
                </c:pt>
                <c:pt idx="10">
                  <c:v>7.5769278875876873</c:v>
                </c:pt>
                <c:pt idx="11">
                  <c:v>7.7080589078251913</c:v>
                </c:pt>
                <c:pt idx="12">
                  <c:v>8.6411782994493009</c:v>
                </c:pt>
                <c:pt idx="13">
                  <c:v>10.079181065444006</c:v>
                </c:pt>
                <c:pt idx="14">
                  <c:v>9.3654829591140238</c:v>
                </c:pt>
                <c:pt idx="15">
                  <c:v>10.263830866928496</c:v>
                </c:pt>
                <c:pt idx="16">
                  <c:v>12.761481200884832</c:v>
                </c:pt>
                <c:pt idx="17">
                  <c:v>12.623181465691303</c:v>
                </c:pt>
                <c:pt idx="18">
                  <c:v>15.750034842956541</c:v>
                </c:pt>
                <c:pt idx="19">
                  <c:v>16.7736744488559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5-4DDE-A56E-E9A0656CA210}"/>
            </c:ext>
          </c:extLst>
        </c:ser>
        <c:ser>
          <c:idx val="1"/>
          <c:order val="1"/>
          <c:tx>
            <c:strRef>
              <c:f>'Particles 0.1x Step'!$AA$38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0.1x Step'!$Y$39:$Y$73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</c:numCache>
            </c:numRef>
          </c:xVal>
          <c:yVal>
            <c:numRef>
              <c:f>'Particles 0.1x Step'!$AA$39:$AA$73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1.0342593778121272</c:v>
                </c:pt>
                <c:pt idx="2">
                  <c:v>1.1101290434506104</c:v>
                </c:pt>
                <c:pt idx="3">
                  <c:v>1.2459867155396847</c:v>
                </c:pt>
                <c:pt idx="4">
                  <c:v>1.4159585543096289</c:v>
                </c:pt>
                <c:pt idx="5">
                  <c:v>1.6320954068365052</c:v>
                </c:pt>
                <c:pt idx="6">
                  <c:v>1.9122035097664325</c:v>
                </c:pt>
                <c:pt idx="7">
                  <c:v>2.2834631545169866</c:v>
                </c:pt>
                <c:pt idx="8">
                  <c:v>2.7889970577153678</c:v>
                </c:pt>
                <c:pt idx="9">
                  <c:v>3.5004856703654039</c:v>
                </c:pt>
                <c:pt idx="10">
                  <c:v>4.5441221617515524</c:v>
                </c:pt>
                <c:pt idx="11">
                  <c:v>6.1587994126745746</c:v>
                </c:pt>
                <c:pt idx="12">
                  <c:v>6.8970790352915401</c:v>
                </c:pt>
                <c:pt idx="13">
                  <c:v>7.7784015663103778</c:v>
                </c:pt>
                <c:pt idx="14">
                  <c:v>8.8417961987723235</c:v>
                </c:pt>
                <c:pt idx="15">
                  <c:v>10.140503567704576</c:v>
                </c:pt>
                <c:pt idx="16">
                  <c:v>11.74865324048479</c:v>
                </c:pt>
                <c:pt idx="17">
                  <c:v>13.771904494658941</c:v>
                </c:pt>
                <c:pt idx="18">
                  <c:v>16.364982941434839</c:v>
                </c:pt>
                <c:pt idx="19">
                  <c:v>19.76173139006092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5-4DDE-A56E-E9A0656C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0.1x Step'!$K$38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0.1x Step'!$D$39:$D$72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0.1x Step'!$K$39:$K$72</c:f>
              <c:numCache>
                <c:formatCode>General</c:formatCode>
                <c:ptCount val="34"/>
                <c:pt idx="0">
                  <c:v>1.0018333333333331</c:v>
                </c:pt>
                <c:pt idx="1">
                  <c:v>1.0022</c:v>
                </c:pt>
                <c:pt idx="2">
                  <c:v>1.0048333333333332</c:v>
                </c:pt>
                <c:pt idx="3">
                  <c:v>1.0105000000000002</c:v>
                </c:pt>
                <c:pt idx="4">
                  <c:v>1.0141666666666664</c:v>
                </c:pt>
                <c:pt idx="5">
                  <c:v>1.0175333333333334</c:v>
                </c:pt>
                <c:pt idx="6">
                  <c:v>1.0179666666666667</c:v>
                </c:pt>
                <c:pt idx="7">
                  <c:v>1.0256333333333334</c:v>
                </c:pt>
                <c:pt idx="8">
                  <c:v>1.0278333333333334</c:v>
                </c:pt>
                <c:pt idx="9">
                  <c:v>1.0242333333333331</c:v>
                </c:pt>
                <c:pt idx="10">
                  <c:v>1.0251333333333335</c:v>
                </c:pt>
                <c:pt idx="11">
                  <c:v>1.0301</c:v>
                </c:pt>
                <c:pt idx="12">
                  <c:v>1.0283</c:v>
                </c:pt>
                <c:pt idx="13">
                  <c:v>1.0257333333333334</c:v>
                </c:pt>
                <c:pt idx="14">
                  <c:v>1.0258333333333332</c:v>
                </c:pt>
                <c:pt idx="15">
                  <c:v>1.0241333333333333</c:v>
                </c:pt>
                <c:pt idx="16">
                  <c:v>1.0295666666666665</c:v>
                </c:pt>
                <c:pt idx="17">
                  <c:v>1.0293333333333334</c:v>
                </c:pt>
                <c:pt idx="18">
                  <c:v>1.0311999999999999</c:v>
                </c:pt>
                <c:pt idx="19">
                  <c:v>1.0343666666666669</c:v>
                </c:pt>
                <c:pt idx="20">
                  <c:v>1.0728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9-4EA7-8CEC-5557F72F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0.1x Step'!$T$38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0.1x Step'!$D$39:$D$72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0.1x Step'!$T$39:$T$72</c:f>
              <c:numCache>
                <c:formatCode>General</c:formatCode>
                <c:ptCount val="34"/>
                <c:pt idx="0">
                  <c:v>1.0028666666666666</c:v>
                </c:pt>
                <c:pt idx="1">
                  <c:v>0.99849999999999994</c:v>
                </c:pt>
                <c:pt idx="2">
                  <c:v>1.0074333333333334</c:v>
                </c:pt>
                <c:pt idx="3">
                  <c:v>1.0006999999999999</c:v>
                </c:pt>
                <c:pt idx="4">
                  <c:v>0.99306666666666654</c:v>
                </c:pt>
                <c:pt idx="5">
                  <c:v>1.0062666666666666</c:v>
                </c:pt>
                <c:pt idx="6">
                  <c:v>0.99863333333333337</c:v>
                </c:pt>
                <c:pt idx="7">
                  <c:v>1.0016</c:v>
                </c:pt>
                <c:pt idx="8">
                  <c:v>0.99909999999999999</c:v>
                </c:pt>
                <c:pt idx="9">
                  <c:v>1.0018333333333334</c:v>
                </c:pt>
                <c:pt idx="10">
                  <c:v>1.0073666666666667</c:v>
                </c:pt>
                <c:pt idx="11">
                  <c:v>1.0008666666666668</c:v>
                </c:pt>
                <c:pt idx="12">
                  <c:v>0.99929999999999997</c:v>
                </c:pt>
                <c:pt idx="13">
                  <c:v>1.0022333333333331</c:v>
                </c:pt>
                <c:pt idx="14">
                  <c:v>1.0007666666666666</c:v>
                </c:pt>
                <c:pt idx="15">
                  <c:v>1.0044999999999999</c:v>
                </c:pt>
                <c:pt idx="16">
                  <c:v>0.99770000000000003</c:v>
                </c:pt>
                <c:pt idx="17">
                  <c:v>1.0030999999999999</c:v>
                </c:pt>
                <c:pt idx="18">
                  <c:v>1.0005666666666666</c:v>
                </c:pt>
                <c:pt idx="19">
                  <c:v>1.0018666666666667</c:v>
                </c:pt>
                <c:pt idx="20">
                  <c:v>1.0081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4-4BA8-A5E2-BC6789D6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10x Time'!$R$3:$R$36</c:f>
                <c:numCache>
                  <c:formatCode>General</c:formatCode>
                  <c:ptCount val="34"/>
                  <c:pt idx="0">
                    <c:v>1.6970562748462711E-3</c:v>
                  </c:pt>
                  <c:pt idx="1">
                    <c:v>1.1313708498983514E-3</c:v>
                  </c:pt>
                  <c:pt idx="2">
                    <c:v>1.2020815280173439E-2</c:v>
                  </c:pt>
                  <c:pt idx="3">
                    <c:v>7.9195959492884601E-3</c:v>
                  </c:pt>
                  <c:pt idx="4">
                    <c:v>1.1737972567694453E-2</c:v>
                  </c:pt>
                  <c:pt idx="5">
                    <c:v>2.0930360723120756E-2</c:v>
                  </c:pt>
                  <c:pt idx="6">
                    <c:v>3.1112698372210944E-3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21">
                    <c:v>0</c:v>
                  </c:pt>
                  <c:pt idx="22">
                    <c:v>2.6162950903902515E-3</c:v>
                  </c:pt>
                  <c:pt idx="23">
                    <c:v>7.0710678118646967E-4</c:v>
                  </c:pt>
                  <c:pt idx="24">
                    <c:v>6.3639610306797973E-4</c:v>
                  </c:pt>
                  <c:pt idx="25">
                    <c:v>3.3234018715767215E-3</c:v>
                  </c:pt>
                  <c:pt idx="26">
                    <c:v>7.0710678118646961E-5</c:v>
                  </c:pt>
                  <c:pt idx="27">
                    <c:v>1.3435028842544493E-3</c:v>
                  </c:pt>
                  <c:pt idx="28">
                    <c:v>1.2020815280171554E-3</c:v>
                  </c:pt>
                  <c:pt idx="29">
                    <c:v>7.0710678118646967E-4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'Shear Rate 10x Time'!$R$3:$R$36</c:f>
                <c:numCache>
                  <c:formatCode>General</c:formatCode>
                  <c:ptCount val="34"/>
                  <c:pt idx="0">
                    <c:v>1.6970562748462711E-3</c:v>
                  </c:pt>
                  <c:pt idx="1">
                    <c:v>1.1313708498983514E-3</c:v>
                  </c:pt>
                  <c:pt idx="2">
                    <c:v>1.2020815280173439E-2</c:v>
                  </c:pt>
                  <c:pt idx="3">
                    <c:v>7.9195959492884601E-3</c:v>
                  </c:pt>
                  <c:pt idx="4">
                    <c:v>1.1737972567694453E-2</c:v>
                  </c:pt>
                  <c:pt idx="5">
                    <c:v>2.0930360723120756E-2</c:v>
                  </c:pt>
                  <c:pt idx="6">
                    <c:v>3.1112698372210944E-3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21">
                    <c:v>0</c:v>
                  </c:pt>
                  <c:pt idx="22">
                    <c:v>2.6162950903902515E-3</c:v>
                  </c:pt>
                  <c:pt idx="23">
                    <c:v>7.0710678118646967E-4</c:v>
                  </c:pt>
                  <c:pt idx="24">
                    <c:v>6.3639610306797973E-4</c:v>
                  </c:pt>
                  <c:pt idx="25">
                    <c:v>3.3234018715767215E-3</c:v>
                  </c:pt>
                  <c:pt idx="26">
                    <c:v>7.0710678118646961E-5</c:v>
                  </c:pt>
                  <c:pt idx="27">
                    <c:v>1.3435028842544493E-3</c:v>
                  </c:pt>
                  <c:pt idx="28">
                    <c:v>1.2020815280171554E-3</c:v>
                  </c:pt>
                  <c:pt idx="29">
                    <c:v>7.0710678118646967E-4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10x Time'!$D$2:$D$21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Time'!$Q$2:$Q$21</c:f>
              <c:numCache>
                <c:formatCode>General</c:formatCode>
                <c:ptCount val="20"/>
                <c:pt idx="0">
                  <c:v>23.70665</c:v>
                </c:pt>
                <c:pt idx="1">
                  <c:v>23.700600000000001</c:v>
                </c:pt>
                <c:pt idx="2">
                  <c:v>23.697600000000001</c:v>
                </c:pt>
                <c:pt idx="3">
                  <c:v>23.7028</c:v>
                </c:pt>
                <c:pt idx="4">
                  <c:v>23.702300000000001</c:v>
                </c:pt>
                <c:pt idx="5">
                  <c:v>23.7104</c:v>
                </c:pt>
                <c:pt idx="6">
                  <c:v>23.710700000000003</c:v>
                </c:pt>
                <c:pt idx="7">
                  <c:v>23.698799999999999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A-439C-93E7-7D1C8C8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Rate 10x Time'!$D$25:$D$44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Time'!$J$25:$J$44</c:f>
              <c:numCache>
                <c:formatCode>General</c:formatCode>
                <c:ptCount val="20"/>
                <c:pt idx="0">
                  <c:v>1.00305</c:v>
                </c:pt>
                <c:pt idx="1">
                  <c:v>1.0015499999999999</c:v>
                </c:pt>
                <c:pt idx="2">
                  <c:v>1.0017</c:v>
                </c:pt>
                <c:pt idx="3">
                  <c:v>1.00545</c:v>
                </c:pt>
                <c:pt idx="4">
                  <c:v>1.0078999999999998</c:v>
                </c:pt>
                <c:pt idx="5">
                  <c:v>1.0106999999999999</c:v>
                </c:pt>
                <c:pt idx="6">
                  <c:v>1.0769500000000001</c:v>
                </c:pt>
                <c:pt idx="7">
                  <c:v>1.03355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B-444E-945C-7DDB9017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Time'!$Q$24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Rate 10x Time'!$D$25:$D$44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Time'!$Q$25:$Q$44</c:f>
              <c:numCache>
                <c:formatCode>General</c:formatCode>
                <c:ptCount val="20"/>
                <c:pt idx="0">
                  <c:v>1.0073500000000002</c:v>
                </c:pt>
                <c:pt idx="1">
                  <c:v>1.0021</c:v>
                </c:pt>
                <c:pt idx="2">
                  <c:v>1.00105</c:v>
                </c:pt>
                <c:pt idx="3">
                  <c:v>1.00345</c:v>
                </c:pt>
                <c:pt idx="4">
                  <c:v>1.00285</c:v>
                </c:pt>
                <c:pt idx="5">
                  <c:v>1.0036499999999999</c:v>
                </c:pt>
                <c:pt idx="6">
                  <c:v>1.00265</c:v>
                </c:pt>
                <c:pt idx="7">
                  <c:v>1.0063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9-407A-9730-E7E15370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0.1x Timestep'!$K$2:$K$21</c:f>
                <c:numCache>
                  <c:formatCode>General</c:formatCode>
                  <c:ptCount val="20"/>
                  <c:pt idx="0">
                    <c:v>21.284179553967618</c:v>
                  </c:pt>
                  <c:pt idx="1">
                    <c:v>4.3370091890341529</c:v>
                  </c:pt>
                  <c:pt idx="2">
                    <c:v>4.3145561510185102</c:v>
                  </c:pt>
                  <c:pt idx="3">
                    <c:v>0.73322979703955438</c:v>
                  </c:pt>
                  <c:pt idx="4">
                    <c:v>0.41338825116347949</c:v>
                  </c:pt>
                  <c:pt idx="5">
                    <c:v>0.74808563805667772</c:v>
                  </c:pt>
                  <c:pt idx="6">
                    <c:v>0.11193681402172016</c:v>
                  </c:pt>
                  <c:pt idx="7">
                    <c:v>0.11610041314884835</c:v>
                  </c:pt>
                  <c:pt idx="8">
                    <c:v>0.15354338287598054</c:v>
                  </c:pt>
                  <c:pt idx="9">
                    <c:v>9.929061721364546E-2</c:v>
                  </c:pt>
                  <c:pt idx="10">
                    <c:v>7.9251080907455154E-2</c:v>
                  </c:pt>
                  <c:pt idx="11">
                    <c:v>9.3359907169333997E-2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'Shear Rate 0.1x Timestep'!$K$2:$K$21</c:f>
                <c:numCache>
                  <c:formatCode>General</c:formatCode>
                  <c:ptCount val="20"/>
                  <c:pt idx="0">
                    <c:v>21.284179553967618</c:v>
                  </c:pt>
                  <c:pt idx="1">
                    <c:v>4.3370091890341529</c:v>
                  </c:pt>
                  <c:pt idx="2">
                    <c:v>4.3145561510185102</c:v>
                  </c:pt>
                  <c:pt idx="3">
                    <c:v>0.73322979703955438</c:v>
                  </c:pt>
                  <c:pt idx="4">
                    <c:v>0.41338825116347949</c:v>
                  </c:pt>
                  <c:pt idx="5">
                    <c:v>0.74808563805667772</c:v>
                  </c:pt>
                  <c:pt idx="6">
                    <c:v>0.11193681402172016</c:v>
                  </c:pt>
                  <c:pt idx="7">
                    <c:v>0.11610041314884835</c:v>
                  </c:pt>
                  <c:pt idx="8">
                    <c:v>0.15354338287598054</c:v>
                  </c:pt>
                  <c:pt idx="9">
                    <c:v>9.929061721364546E-2</c:v>
                  </c:pt>
                  <c:pt idx="10">
                    <c:v>7.9251080907455154E-2</c:v>
                  </c:pt>
                  <c:pt idx="11">
                    <c:v>9.3359907169333997E-2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0.1x Timestep'!$D$2:$D$20</c:f>
              <c:numCache>
                <c:formatCode>General</c:formatCode>
                <c:ptCount val="19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'Shear Rate 0.1x Timestep'!$J$2:$J$13</c:f>
              <c:numCache>
                <c:formatCode>General</c:formatCode>
                <c:ptCount val="12"/>
                <c:pt idx="0">
                  <c:v>-4.4512199999999993</c:v>
                </c:pt>
                <c:pt idx="1">
                  <c:v>-4.9122049999999993</c:v>
                </c:pt>
                <c:pt idx="2">
                  <c:v>0.67806250000000012</c:v>
                </c:pt>
                <c:pt idx="3">
                  <c:v>1.73966</c:v>
                </c:pt>
                <c:pt idx="4">
                  <c:v>1.24926</c:v>
                </c:pt>
                <c:pt idx="5">
                  <c:v>0.88481999999999994</c:v>
                </c:pt>
                <c:pt idx="6">
                  <c:v>0.87157000000000007</c:v>
                </c:pt>
                <c:pt idx="7">
                  <c:v>0.98232000000000008</c:v>
                </c:pt>
                <c:pt idx="8">
                  <c:v>0.94203250000000005</c:v>
                </c:pt>
                <c:pt idx="9">
                  <c:v>0.94804999999999984</c:v>
                </c:pt>
                <c:pt idx="10">
                  <c:v>1.0566875</c:v>
                </c:pt>
                <c:pt idx="11">
                  <c:v>1.0454600000000001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F-4FAC-A921-EDD381ED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inorUnit val="5.000000000000001E-2"/>
      </c:valAx>
      <c:valAx>
        <c:axId val="32598913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  <c:majorUnit val="0.5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Timestep'!$Q$1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0.1x Timestep'!$R$2:$R$13</c:f>
                <c:numCache>
                  <c:formatCode>General</c:formatCode>
                  <c:ptCount val="12"/>
                  <c:pt idx="0">
                    <c:v>2.2446139237442358E-2</c:v>
                  </c:pt>
                  <c:pt idx="1">
                    <c:v>1.1189094392904969E-2</c:v>
                  </c:pt>
                  <c:pt idx="2">
                    <c:v>9.6906742111510912E-3</c:v>
                  </c:pt>
                  <c:pt idx="3">
                    <c:v>1.6322377277835958E-2</c:v>
                  </c:pt>
                  <c:pt idx="4">
                    <c:v>1.9224723665113557E-2</c:v>
                  </c:pt>
                  <c:pt idx="5">
                    <c:v>4.4505992105931924E-2</c:v>
                  </c:pt>
                  <c:pt idx="6">
                    <c:v>1.1811117643982013E-2</c:v>
                  </c:pt>
                  <c:pt idx="7">
                    <c:v>5.4097281200937666E-2</c:v>
                  </c:pt>
                  <c:pt idx="8">
                    <c:v>1.9441429131281905E-2</c:v>
                  </c:pt>
                  <c:pt idx="9">
                    <c:v>1.37246736451784E-2</c:v>
                  </c:pt>
                  <c:pt idx="10">
                    <c:v>1.9015607624615346E-2</c:v>
                  </c:pt>
                  <c:pt idx="11">
                    <c:v>4.1425475253761737E-2</c:v>
                  </c:pt>
                </c:numCache>
              </c:numRef>
            </c:plus>
            <c:minus>
              <c:numRef>
                <c:f>'Shear Rate 0.1x Timestep'!$R$2:$R$13</c:f>
                <c:numCache>
                  <c:formatCode>General</c:formatCode>
                  <c:ptCount val="12"/>
                  <c:pt idx="0">
                    <c:v>2.2446139237442358E-2</c:v>
                  </c:pt>
                  <c:pt idx="1">
                    <c:v>1.1189094392904969E-2</c:v>
                  </c:pt>
                  <c:pt idx="2">
                    <c:v>9.6906742111510912E-3</c:v>
                  </c:pt>
                  <c:pt idx="3">
                    <c:v>1.6322377277835958E-2</c:v>
                  </c:pt>
                  <c:pt idx="4">
                    <c:v>1.9224723665113557E-2</c:v>
                  </c:pt>
                  <c:pt idx="5">
                    <c:v>4.4505992105931924E-2</c:v>
                  </c:pt>
                  <c:pt idx="6">
                    <c:v>1.1811117643982013E-2</c:v>
                  </c:pt>
                  <c:pt idx="7">
                    <c:v>5.4097281200937666E-2</c:v>
                  </c:pt>
                  <c:pt idx="8">
                    <c:v>1.9441429131281905E-2</c:v>
                  </c:pt>
                  <c:pt idx="9">
                    <c:v>1.37246736451784E-2</c:v>
                  </c:pt>
                  <c:pt idx="10">
                    <c:v>1.9015607624615346E-2</c:v>
                  </c:pt>
                  <c:pt idx="11">
                    <c:v>4.1425475253761737E-2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0.1x Timestep'!$D$2:$D$21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'Shear Rate 0.1x Timestep'!$Q$2:$Q$13</c:f>
              <c:numCache>
                <c:formatCode>General</c:formatCode>
                <c:ptCount val="12"/>
                <c:pt idx="0">
                  <c:v>23.642675000000001</c:v>
                </c:pt>
                <c:pt idx="1">
                  <c:v>23.667475</c:v>
                </c:pt>
                <c:pt idx="2">
                  <c:v>23.665724999999998</c:v>
                </c:pt>
                <c:pt idx="3">
                  <c:v>23.644800000000004</c:v>
                </c:pt>
                <c:pt idx="4">
                  <c:v>23.639750000000003</c:v>
                </c:pt>
                <c:pt idx="5">
                  <c:v>23.66855</c:v>
                </c:pt>
                <c:pt idx="6">
                  <c:v>23.642225</c:v>
                </c:pt>
                <c:pt idx="7">
                  <c:v>23.672474999999999</c:v>
                </c:pt>
                <c:pt idx="8">
                  <c:v>23.638674999999999</c:v>
                </c:pt>
                <c:pt idx="9">
                  <c:v>23.636999999999997</c:v>
                </c:pt>
                <c:pt idx="10">
                  <c:v>23.649099999999997</c:v>
                </c:pt>
                <c:pt idx="11">
                  <c:v>23.638749999999998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4-4623-B2E8-9FAAA591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  <c:max val="23.75"/>
          <c:min val="23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0.1x Timestep'!$K$25:$K$36</c:f>
                <c:numCache>
                  <c:formatCode>General</c:formatCode>
                  <c:ptCount val="12"/>
                  <c:pt idx="0">
                    <c:v>5.8366657148295363E-3</c:v>
                  </c:pt>
                  <c:pt idx="1">
                    <c:v>4.2295586846225874E-3</c:v>
                  </c:pt>
                  <c:pt idx="2">
                    <c:v>6.2275597146876083E-3</c:v>
                  </c:pt>
                  <c:pt idx="3">
                    <c:v>7.8049129826455565E-4</c:v>
                  </c:pt>
                  <c:pt idx="4">
                    <c:v>6.7124262876151501E-3</c:v>
                  </c:pt>
                  <c:pt idx="5">
                    <c:v>2.9217574619853138E-3</c:v>
                  </c:pt>
                  <c:pt idx="6">
                    <c:v>5.3928192997726469E-3</c:v>
                  </c:pt>
                  <c:pt idx="7">
                    <c:v>6.8674959046220157E-3</c:v>
                  </c:pt>
                  <c:pt idx="8">
                    <c:v>3.3095820481343899E-3</c:v>
                  </c:pt>
                  <c:pt idx="9">
                    <c:v>4.0398019753448118E-3</c:v>
                  </c:pt>
                  <c:pt idx="10">
                    <c:v>5.3200093984879359E-3</c:v>
                  </c:pt>
                  <c:pt idx="11">
                    <c:v>5.7404993975553502E-3</c:v>
                  </c:pt>
                </c:numCache>
              </c:numRef>
            </c:plus>
            <c:minus>
              <c:numRef>
                <c:f>'Shear Rate 0.1x Timestep'!$K$25:$K$36</c:f>
                <c:numCache>
                  <c:formatCode>General</c:formatCode>
                  <c:ptCount val="12"/>
                  <c:pt idx="0">
                    <c:v>5.8366657148295363E-3</c:v>
                  </c:pt>
                  <c:pt idx="1">
                    <c:v>4.2295586846225874E-3</c:v>
                  </c:pt>
                  <c:pt idx="2">
                    <c:v>6.2275597146876083E-3</c:v>
                  </c:pt>
                  <c:pt idx="3">
                    <c:v>7.8049129826455565E-4</c:v>
                  </c:pt>
                  <c:pt idx="4">
                    <c:v>6.7124262876151501E-3</c:v>
                  </c:pt>
                  <c:pt idx="5">
                    <c:v>2.9217574619853138E-3</c:v>
                  </c:pt>
                  <c:pt idx="6">
                    <c:v>5.3928192997726469E-3</c:v>
                  </c:pt>
                  <c:pt idx="7">
                    <c:v>6.8674959046220157E-3</c:v>
                  </c:pt>
                  <c:pt idx="8">
                    <c:v>3.3095820481343899E-3</c:v>
                  </c:pt>
                  <c:pt idx="9">
                    <c:v>4.0398019753448118E-3</c:v>
                  </c:pt>
                  <c:pt idx="10">
                    <c:v>5.3200093984879359E-3</c:v>
                  </c:pt>
                  <c:pt idx="11">
                    <c:v>5.7404993975553502E-3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0.1x Timestep'!$D$25:$D$44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0.1x Timestep'!$J$25:$J$36</c:f>
              <c:numCache>
                <c:formatCode>General</c:formatCode>
                <c:ptCount val="12"/>
                <c:pt idx="0">
                  <c:v>1.0037999999999998</c:v>
                </c:pt>
                <c:pt idx="1">
                  <c:v>0.99862499999999998</c:v>
                </c:pt>
                <c:pt idx="2">
                  <c:v>1.0008249999999999</c:v>
                </c:pt>
                <c:pt idx="3">
                  <c:v>1.0058750000000001</c:v>
                </c:pt>
                <c:pt idx="4">
                  <c:v>1.00285</c:v>
                </c:pt>
                <c:pt idx="5">
                  <c:v>1.00135</c:v>
                </c:pt>
                <c:pt idx="6">
                  <c:v>1.0019750000000001</c:v>
                </c:pt>
                <c:pt idx="7">
                  <c:v>1.005725</c:v>
                </c:pt>
                <c:pt idx="8">
                  <c:v>1.0074000000000001</c:v>
                </c:pt>
                <c:pt idx="9">
                  <c:v>1.0109999999999999</c:v>
                </c:pt>
                <c:pt idx="10">
                  <c:v>1.0161249999999999</c:v>
                </c:pt>
                <c:pt idx="11">
                  <c:v>1.0177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6AC-86CE-78F90838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329972</xdr:colOff>
      <xdr:row>15</xdr:row>
      <xdr:rowOff>183015</xdr:rowOff>
    </xdr:from>
    <xdr:to>
      <xdr:col>26</xdr:col>
      <xdr:colOff>615722</xdr:colOff>
      <xdr:row>28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329972</xdr:colOff>
      <xdr:row>15</xdr:row>
      <xdr:rowOff>183014</xdr:rowOff>
    </xdr:from>
    <xdr:to>
      <xdr:col>27</xdr:col>
      <xdr:colOff>61</xdr:colOff>
      <xdr:row>30</xdr:row>
      <xdr:rowOff>34635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0</xdr:row>
      <xdr:rowOff>187036</xdr:rowOff>
    </xdr:from>
    <xdr:to>
      <xdr:col>34</xdr:col>
      <xdr:colOff>381000</xdr:colOff>
      <xdr:row>15</xdr:row>
      <xdr:rowOff>72736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331334</xdr:colOff>
      <xdr:row>1</xdr:row>
      <xdr:rowOff>21090</xdr:rowOff>
    </xdr:from>
    <xdr:to>
      <xdr:col>27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329972</xdr:colOff>
      <xdr:row>15</xdr:row>
      <xdr:rowOff>183014</xdr:rowOff>
    </xdr:from>
    <xdr:to>
      <xdr:col>27</xdr:col>
      <xdr:colOff>61</xdr:colOff>
      <xdr:row>30</xdr:row>
      <xdr:rowOff>34635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51954</xdr:colOff>
      <xdr:row>0</xdr:row>
      <xdr:rowOff>187036</xdr:rowOff>
    </xdr:from>
    <xdr:to>
      <xdr:col>34</xdr:col>
      <xdr:colOff>381000</xdr:colOff>
      <xdr:row>15</xdr:row>
      <xdr:rowOff>72736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103909</xdr:colOff>
      <xdr:row>15</xdr:row>
      <xdr:rowOff>135082</xdr:rowOff>
    </xdr:from>
    <xdr:to>
      <xdr:col>34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117021</xdr:colOff>
      <xdr:row>0</xdr:row>
      <xdr:rowOff>140153</xdr:rowOff>
    </xdr:from>
    <xdr:to>
      <xdr:col>28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115659</xdr:colOff>
      <xdr:row>15</xdr:row>
      <xdr:rowOff>111578</xdr:rowOff>
    </xdr:from>
    <xdr:to>
      <xdr:col>28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307521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36</xdr:col>
      <xdr:colOff>307521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117021</xdr:colOff>
      <xdr:row>0</xdr:row>
      <xdr:rowOff>140153</xdr:rowOff>
    </xdr:from>
    <xdr:to>
      <xdr:col>28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115659</xdr:colOff>
      <xdr:row>15</xdr:row>
      <xdr:rowOff>111578</xdr:rowOff>
    </xdr:from>
    <xdr:to>
      <xdr:col>28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317913</xdr:colOff>
      <xdr:row>34</xdr:row>
      <xdr:rowOff>146216</xdr:rowOff>
    </xdr:from>
    <xdr:to>
      <xdr:col>35</xdr:col>
      <xdr:colOff>12370</xdr:colOff>
      <xdr:row>49</xdr:row>
      <xdr:rowOff>31916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536864</xdr:colOff>
      <xdr:row>0</xdr:row>
      <xdr:rowOff>138546</xdr:rowOff>
    </xdr:from>
    <xdr:to>
      <xdr:col>36</xdr:col>
      <xdr:colOff>238248</xdr:colOff>
      <xdr:row>15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554183</xdr:colOff>
      <xdr:row>15</xdr:row>
      <xdr:rowOff>86591</xdr:rowOff>
    </xdr:from>
    <xdr:to>
      <xdr:col>36</xdr:col>
      <xdr:colOff>398318</xdr:colOff>
      <xdr:row>31</xdr:row>
      <xdr:rowOff>103909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115659</xdr:colOff>
      <xdr:row>15</xdr:row>
      <xdr:rowOff>111578</xdr:rowOff>
    </xdr:from>
    <xdr:to>
      <xdr:col>29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112259</xdr:colOff>
      <xdr:row>33</xdr:row>
      <xdr:rowOff>63954</xdr:rowOff>
    </xdr:from>
    <xdr:to>
      <xdr:col>37</xdr:col>
      <xdr:colOff>391205</xdr:colOff>
      <xdr:row>47</xdr:row>
      <xdr:rowOff>140154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37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115659</xdr:colOff>
      <xdr:row>15</xdr:row>
      <xdr:rowOff>111578</xdr:rowOff>
    </xdr:from>
    <xdr:to>
      <xdr:col>29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37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117021</xdr:colOff>
      <xdr:row>0</xdr:row>
      <xdr:rowOff>140153</xdr:rowOff>
    </xdr:from>
    <xdr:to>
      <xdr:col>28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115659</xdr:colOff>
      <xdr:row>15</xdr:row>
      <xdr:rowOff>111578</xdr:rowOff>
    </xdr:from>
    <xdr:to>
      <xdr:col>28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597168</xdr:colOff>
      <xdr:row>55</xdr:row>
      <xdr:rowOff>46636</xdr:rowOff>
    </xdr:from>
    <xdr:to>
      <xdr:col>36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17319</xdr:colOff>
      <xdr:row>15</xdr:row>
      <xdr:rowOff>138545</xdr:rowOff>
    </xdr:from>
    <xdr:to>
      <xdr:col>36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G4" zoomScale="85" zoomScaleNormal="85" workbookViewId="0">
      <selection activeCell="K28" sqref="K28:K29"/>
    </sheetView>
  </sheetViews>
  <sheetFormatPr defaultRowHeight="15" x14ac:dyDescent="0.25"/>
  <cols>
    <col min="1" max="1" width="20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30</v>
      </c>
      <c r="B1" s="9">
        <v>3000</v>
      </c>
      <c r="C1" s="3"/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15</v>
      </c>
      <c r="L1" t="s">
        <v>21</v>
      </c>
      <c r="M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</row>
    <row r="2" spans="1:18" ht="15" customHeight="1" x14ac:dyDescent="0.25">
      <c r="A2" t="s">
        <v>14</v>
      </c>
      <c r="B2" s="3">
        <v>0</v>
      </c>
      <c r="C2" s="3"/>
      <c r="D2">
        <v>1E-3</v>
      </c>
      <c r="E2" s="2">
        <v>-1.8831599999999999</v>
      </c>
      <c r="F2">
        <v>-28.576560000000001</v>
      </c>
      <c r="G2">
        <v>-2.3155700000000001</v>
      </c>
      <c r="H2">
        <v>-28.49325</v>
      </c>
      <c r="I2">
        <v>-94.364540000000005</v>
      </c>
      <c r="J2">
        <f t="shared" ref="J2:J21" si="0">AVERAGE(E2:I2)</f>
        <v>-31.126616000000002</v>
      </c>
      <c r="K2">
        <f t="shared" ref="K2:K21" si="1">_xlfn.STDEV.S(E2:I2)</f>
        <v>37.741649819400187</v>
      </c>
      <c r="L2">
        <v>23.747699999999998</v>
      </c>
      <c r="M2">
        <v>23.71</v>
      </c>
      <c r="N2">
        <v>23.705500000000001</v>
      </c>
      <c r="O2">
        <v>23.706600000000002</v>
      </c>
      <c r="P2">
        <v>23.738</v>
      </c>
      <c r="Q2">
        <f t="shared" ref="Q2:Q21" si="2">AVERAGE(L2:P2)</f>
        <v>23.72156</v>
      </c>
      <c r="R2">
        <f t="shared" ref="R2:R21" si="3">_xlfn.STDEV.S(L2:P2)</f>
        <v>1.9804873137688878E-2</v>
      </c>
    </row>
    <row r="3" spans="1:18" x14ac:dyDescent="0.25">
      <c r="A3" t="s">
        <v>13</v>
      </c>
      <c r="B3">
        <v>1000</v>
      </c>
      <c r="D3" s="2">
        <v>3.0000000000000001E-3</v>
      </c>
      <c r="E3" s="2">
        <v>4.2975500000000002</v>
      </c>
      <c r="F3" s="2">
        <v>4.7222200000000001</v>
      </c>
      <c r="G3" s="2">
        <v>15.19173</v>
      </c>
      <c r="H3" s="2">
        <v>-2.0142699999999998</v>
      </c>
      <c r="I3" s="2">
        <v>7.6264900000000004</v>
      </c>
      <c r="J3">
        <f t="shared" si="0"/>
        <v>5.9647440000000005</v>
      </c>
      <c r="K3">
        <f t="shared" si="1"/>
        <v>6.24273050333586</v>
      </c>
      <c r="L3">
        <v>23.751200000000001</v>
      </c>
      <c r="M3">
        <v>23.745799999999999</v>
      </c>
      <c r="N3">
        <v>23.680499999999999</v>
      </c>
      <c r="O3">
        <v>23.683199999999999</v>
      </c>
      <c r="P3">
        <v>23.691099999999999</v>
      </c>
      <c r="Q3">
        <f t="shared" si="2"/>
        <v>23.710359999999998</v>
      </c>
      <c r="R3">
        <f t="shared" si="3"/>
        <v>3.5086079860822905E-2</v>
      </c>
    </row>
    <row r="4" spans="1:18" x14ac:dyDescent="0.25">
      <c r="A4" t="s">
        <v>12</v>
      </c>
      <c r="B4">
        <v>0.01</v>
      </c>
      <c r="D4" s="2">
        <v>0.01</v>
      </c>
      <c r="E4">
        <v>-8.1041399999999992</v>
      </c>
      <c r="F4">
        <v>-4.1857899999999999</v>
      </c>
      <c r="G4">
        <v>-5.0522499999999999</v>
      </c>
      <c r="H4">
        <v>2.1390899999999999</v>
      </c>
      <c r="I4">
        <v>-3.6762999999999999</v>
      </c>
      <c r="J4">
        <f t="shared" si="0"/>
        <v>-3.7758780000000001</v>
      </c>
      <c r="K4">
        <f t="shared" si="1"/>
        <v>3.7258478058651292</v>
      </c>
      <c r="L4">
        <v>23.699400000000001</v>
      </c>
      <c r="M4">
        <v>23.7013</v>
      </c>
      <c r="N4">
        <v>23.724599999999999</v>
      </c>
      <c r="O4">
        <v>23.6934</v>
      </c>
      <c r="P4">
        <v>23.720400000000001</v>
      </c>
      <c r="Q4">
        <f t="shared" si="2"/>
        <v>23.707819999999998</v>
      </c>
      <c r="R4">
        <f t="shared" si="3"/>
        <v>1.3794636638925785E-2</v>
      </c>
    </row>
    <row r="5" spans="1:18" x14ac:dyDescent="0.25">
      <c r="A5" t="s">
        <v>11</v>
      </c>
      <c r="B5" s="7">
        <v>10</v>
      </c>
      <c r="D5" s="2">
        <v>0.03</v>
      </c>
      <c r="E5">
        <v>2.2416</v>
      </c>
      <c r="F5">
        <v>1.56993</v>
      </c>
      <c r="G5">
        <v>-0.86873</v>
      </c>
      <c r="H5">
        <v>0.25033</v>
      </c>
      <c r="I5">
        <v>0.23488999999999999</v>
      </c>
      <c r="J5">
        <f t="shared" si="0"/>
        <v>0.68560399999999999</v>
      </c>
      <c r="K5">
        <f t="shared" si="1"/>
        <v>1.2259401264662155</v>
      </c>
      <c r="L5">
        <v>23.695599999999999</v>
      </c>
      <c r="M5">
        <v>23.718</v>
      </c>
      <c r="N5">
        <v>23.691500000000001</v>
      </c>
      <c r="O5">
        <v>23.698799999999999</v>
      </c>
      <c r="P5">
        <v>23.7209</v>
      </c>
      <c r="Q5">
        <f t="shared" si="2"/>
        <v>23.70496</v>
      </c>
      <c r="R5">
        <f t="shared" si="3"/>
        <v>1.3517137270887023E-2</v>
      </c>
    </row>
    <row r="6" spans="1:18" x14ac:dyDescent="0.25">
      <c r="A6" t="s">
        <v>10</v>
      </c>
      <c r="B6" s="3" t="s">
        <v>38</v>
      </c>
      <c r="D6">
        <v>7.0000000000000007E-2</v>
      </c>
      <c r="E6">
        <v>1.75132</v>
      </c>
      <c r="F6">
        <v>0.56686999999999999</v>
      </c>
      <c r="G6">
        <v>1.5318700000000001</v>
      </c>
      <c r="H6">
        <v>1.21807</v>
      </c>
      <c r="I6">
        <v>-8.0369999999999997E-2</v>
      </c>
      <c r="J6">
        <f t="shared" si="0"/>
        <v>0.99755199999999999</v>
      </c>
      <c r="K6">
        <f t="shared" si="1"/>
        <v>0.74994882066711721</v>
      </c>
      <c r="L6">
        <v>23.6755</v>
      </c>
      <c r="M6">
        <v>23.697600000000001</v>
      </c>
      <c r="N6">
        <v>23.698399999999999</v>
      </c>
      <c r="O6">
        <v>23.674800000000001</v>
      </c>
      <c r="P6">
        <v>23.677</v>
      </c>
      <c r="Q6">
        <f t="shared" si="2"/>
        <v>23.684660000000001</v>
      </c>
      <c r="R6">
        <f t="shared" si="3"/>
        <v>1.2206883304103579E-2</v>
      </c>
    </row>
    <row r="7" spans="1:18" x14ac:dyDescent="0.25">
      <c r="A7" t="s">
        <v>9</v>
      </c>
      <c r="B7">
        <v>4.5</v>
      </c>
      <c r="D7">
        <v>0.1</v>
      </c>
      <c r="E7">
        <v>1.44468</v>
      </c>
      <c r="F7">
        <v>1.8061400000000001</v>
      </c>
      <c r="G7">
        <v>4.3950000000000003E-2</v>
      </c>
      <c r="H7">
        <v>1.64744</v>
      </c>
      <c r="I7">
        <v>0.75244</v>
      </c>
      <c r="J7">
        <f t="shared" si="0"/>
        <v>1.13893</v>
      </c>
      <c r="K7">
        <f t="shared" si="1"/>
        <v>0.73239169629372514</v>
      </c>
      <c r="L7">
        <v>23.7044</v>
      </c>
      <c r="M7">
        <v>23.7377</v>
      </c>
      <c r="N7">
        <v>23.691199999999998</v>
      </c>
      <c r="O7">
        <v>23.7029</v>
      </c>
      <c r="P7">
        <v>23.670200000000001</v>
      </c>
      <c r="Q7">
        <f t="shared" si="2"/>
        <v>23.701279999999997</v>
      </c>
      <c r="R7">
        <f t="shared" si="3"/>
        <v>2.4527270537097929E-2</v>
      </c>
    </row>
    <row r="8" spans="1:18" x14ac:dyDescent="0.25">
      <c r="A8" t="s">
        <v>8</v>
      </c>
      <c r="B8">
        <v>25</v>
      </c>
      <c r="D8">
        <v>0.2</v>
      </c>
      <c r="E8">
        <v>1.0770299999999999</v>
      </c>
      <c r="F8">
        <v>1.0820799999999999</v>
      </c>
      <c r="G8">
        <v>0.95308999999999999</v>
      </c>
      <c r="H8">
        <v>0.79425999999999997</v>
      </c>
      <c r="I8">
        <v>1.05287</v>
      </c>
      <c r="J8">
        <f t="shared" si="0"/>
        <v>0.99186599999999991</v>
      </c>
      <c r="K8">
        <f t="shared" si="1"/>
        <v>0.12213176298572066</v>
      </c>
      <c r="L8">
        <v>23.6873</v>
      </c>
      <c r="M8">
        <v>23.7241</v>
      </c>
      <c r="N8">
        <v>23.7072</v>
      </c>
      <c r="O8">
        <v>23.709900000000001</v>
      </c>
      <c r="P8">
        <v>23.704599999999999</v>
      </c>
      <c r="Q8">
        <f t="shared" si="2"/>
        <v>23.706620000000001</v>
      </c>
      <c r="R8">
        <f t="shared" si="3"/>
        <v>1.3171825993384435E-2</v>
      </c>
    </row>
    <row r="9" spans="1:18" x14ac:dyDescent="0.25">
      <c r="A9" t="s">
        <v>7</v>
      </c>
      <c r="B9">
        <v>196.3</v>
      </c>
      <c r="D9">
        <v>0.3</v>
      </c>
      <c r="E9">
        <v>0.91800999999999999</v>
      </c>
      <c r="F9">
        <v>1.1006899999999999</v>
      </c>
      <c r="G9">
        <v>1.1537999999999999</v>
      </c>
      <c r="H9">
        <v>0.96523000000000003</v>
      </c>
      <c r="I9">
        <v>0.99117</v>
      </c>
      <c r="J9">
        <f t="shared" si="0"/>
        <v>1.0257799999999999</v>
      </c>
      <c r="K9">
        <f t="shared" si="1"/>
        <v>9.808052304101969E-2</v>
      </c>
      <c r="L9">
        <v>23.739799999999999</v>
      </c>
      <c r="M9">
        <v>23.678999999999998</v>
      </c>
      <c r="N9">
        <v>23.6982</v>
      </c>
      <c r="O9">
        <v>23.694500000000001</v>
      </c>
      <c r="P9">
        <v>23.698899999999998</v>
      </c>
      <c r="Q9">
        <f t="shared" si="2"/>
        <v>23.702079999999999</v>
      </c>
      <c r="R9">
        <f t="shared" si="3"/>
        <v>2.2572704755965647E-2</v>
      </c>
    </row>
    <row r="10" spans="1:18" ht="15" customHeight="1" x14ac:dyDescent="0.25">
      <c r="A10" t="s">
        <v>6</v>
      </c>
      <c r="B10">
        <v>3</v>
      </c>
      <c r="D10">
        <v>0.4</v>
      </c>
      <c r="E10">
        <v>0.85377000000000003</v>
      </c>
      <c r="F10">
        <v>0.98018000000000005</v>
      </c>
      <c r="G10">
        <v>0.92642999999999998</v>
      </c>
      <c r="H10">
        <v>0.81540000000000001</v>
      </c>
      <c r="I10">
        <v>1.2220800000000001</v>
      </c>
      <c r="J10">
        <f t="shared" si="0"/>
        <v>0.95957199999999998</v>
      </c>
      <c r="K10">
        <f t="shared" si="1"/>
        <v>0.16001028145091198</v>
      </c>
      <c r="L10">
        <v>23.719899999999999</v>
      </c>
      <c r="M10">
        <v>23.697199999999999</v>
      </c>
      <c r="N10">
        <v>23.659800000000001</v>
      </c>
      <c r="O10">
        <v>23.7133</v>
      </c>
      <c r="P10">
        <v>23.744299999999999</v>
      </c>
      <c r="Q10">
        <f t="shared" si="2"/>
        <v>23.706899999999997</v>
      </c>
      <c r="R10">
        <f t="shared" si="3"/>
        <v>3.130982273983629E-2</v>
      </c>
    </row>
    <row r="11" spans="1:18" x14ac:dyDescent="0.25">
      <c r="A11" t="s">
        <v>5</v>
      </c>
      <c r="B11">
        <v>5</v>
      </c>
      <c r="D11">
        <v>0.5</v>
      </c>
      <c r="E11">
        <v>1.0495699999999999</v>
      </c>
      <c r="F11">
        <v>0.99414000000000002</v>
      </c>
      <c r="G11">
        <v>0.96992</v>
      </c>
      <c r="H11">
        <v>0.94194999999999995</v>
      </c>
      <c r="I11">
        <v>0.94355</v>
      </c>
      <c r="J11">
        <f t="shared" si="0"/>
        <v>0.97982599999999986</v>
      </c>
      <c r="K11">
        <f t="shared" si="1"/>
        <v>4.4490966835976906E-2</v>
      </c>
      <c r="L11">
        <v>23.7303</v>
      </c>
      <c r="M11">
        <v>23.7286</v>
      </c>
      <c r="N11">
        <v>23.706</v>
      </c>
      <c r="O11">
        <v>23.673400000000001</v>
      </c>
      <c r="P11">
        <v>23.677700000000002</v>
      </c>
      <c r="Q11">
        <f t="shared" si="2"/>
        <v>23.703200000000002</v>
      </c>
      <c r="R11">
        <f t="shared" si="3"/>
        <v>2.7044870123555127E-2</v>
      </c>
    </row>
    <row r="12" spans="1:18" x14ac:dyDescent="0.25">
      <c r="A12" t="s">
        <v>4</v>
      </c>
      <c r="B12">
        <v>3</v>
      </c>
      <c r="D12">
        <v>0.55000000000000004</v>
      </c>
      <c r="E12">
        <v>0.98943000000000003</v>
      </c>
      <c r="F12">
        <v>1.1287499999999999</v>
      </c>
      <c r="G12">
        <v>1.01187</v>
      </c>
      <c r="H12">
        <v>1.00109</v>
      </c>
      <c r="I12">
        <v>1.01152</v>
      </c>
      <c r="J12">
        <f t="shared" si="0"/>
        <v>1.028532</v>
      </c>
      <c r="K12">
        <f t="shared" si="1"/>
        <v>5.6773029864540386E-2</v>
      </c>
      <c r="L12">
        <v>23.667999999999999</v>
      </c>
      <c r="M12">
        <v>23.642700000000001</v>
      </c>
      <c r="N12">
        <v>23.659300000000002</v>
      </c>
      <c r="O12">
        <v>23.6982</v>
      </c>
      <c r="P12">
        <v>23.671299999999999</v>
      </c>
      <c r="Q12">
        <f t="shared" si="2"/>
        <v>23.667899999999999</v>
      </c>
      <c r="R12">
        <f t="shared" si="3"/>
        <v>2.0240182805497872E-2</v>
      </c>
    </row>
    <row r="13" spans="1:18" x14ac:dyDescent="0.25">
      <c r="A13" t="s">
        <v>3</v>
      </c>
      <c r="B13">
        <v>2.4500000000000002</v>
      </c>
      <c r="D13">
        <v>0.6</v>
      </c>
      <c r="E13">
        <v>0.95916999999999997</v>
      </c>
      <c r="F13">
        <v>1.10317</v>
      </c>
      <c r="G13">
        <v>0.92469000000000001</v>
      </c>
      <c r="H13">
        <v>1.03755</v>
      </c>
      <c r="I13">
        <v>1.01251</v>
      </c>
      <c r="J13">
        <f t="shared" si="0"/>
        <v>1.0074179999999999</v>
      </c>
      <c r="K13">
        <f t="shared" si="1"/>
        <v>6.9415601416396286E-2</v>
      </c>
      <c r="L13">
        <v>23.697299999999998</v>
      </c>
      <c r="M13">
        <v>23.684999999999999</v>
      </c>
      <c r="N13">
        <v>23.758400000000002</v>
      </c>
      <c r="O13">
        <v>23.6646</v>
      </c>
      <c r="P13">
        <v>23.735800000000001</v>
      </c>
      <c r="Q13">
        <f t="shared" si="2"/>
        <v>23.708220000000004</v>
      </c>
      <c r="R13">
        <f t="shared" si="3"/>
        <v>3.8209318235216928E-2</v>
      </c>
    </row>
    <row r="14" spans="1:18" x14ac:dyDescent="0.25">
      <c r="A14" t="s">
        <v>2</v>
      </c>
      <c r="B14">
        <v>110</v>
      </c>
      <c r="D14">
        <v>0.65</v>
      </c>
      <c r="E14">
        <v>1.0637099999999999</v>
      </c>
      <c r="F14">
        <v>0.94688000000000005</v>
      </c>
      <c r="G14">
        <v>0.90651999999999999</v>
      </c>
      <c r="H14">
        <v>0.86646999999999996</v>
      </c>
      <c r="I14">
        <v>1.05261</v>
      </c>
      <c r="J14">
        <f t="shared" si="0"/>
        <v>0.96723800000000004</v>
      </c>
      <c r="K14">
        <f t="shared" si="1"/>
        <v>8.7821607079351494E-2</v>
      </c>
      <c r="L14">
        <v>23.677099999999999</v>
      </c>
      <c r="M14">
        <v>23.6356</v>
      </c>
      <c r="N14">
        <v>23.688400000000001</v>
      </c>
      <c r="O14">
        <v>23.6572</v>
      </c>
      <c r="P14">
        <v>23.6965</v>
      </c>
      <c r="Q14">
        <f t="shared" si="2"/>
        <v>23.670960000000001</v>
      </c>
      <c r="R14">
        <f t="shared" si="3"/>
        <v>2.4666840089480762E-2</v>
      </c>
    </row>
    <row r="15" spans="1:18" x14ac:dyDescent="0.25">
      <c r="A15" t="s">
        <v>1</v>
      </c>
      <c r="B15">
        <v>4.45</v>
      </c>
      <c r="D15">
        <v>0.7</v>
      </c>
      <c r="E15">
        <v>1.00969</v>
      </c>
      <c r="F15">
        <v>0.95626</v>
      </c>
      <c r="G15">
        <v>0.86224000000000001</v>
      </c>
      <c r="H15">
        <v>1.0003500000000001</v>
      </c>
      <c r="I15">
        <v>0.96709999999999996</v>
      </c>
      <c r="J15">
        <f t="shared" si="0"/>
        <v>0.95912799999999998</v>
      </c>
      <c r="K15">
        <f t="shared" si="1"/>
        <v>5.8555170309717318E-2</v>
      </c>
      <c r="L15">
        <v>23.683900000000001</v>
      </c>
      <c r="M15">
        <v>23.676600000000001</v>
      </c>
      <c r="N15">
        <v>23.6828</v>
      </c>
      <c r="O15">
        <v>23.6952</v>
      </c>
      <c r="P15">
        <v>23.674700000000001</v>
      </c>
      <c r="Q15">
        <f t="shared" si="2"/>
        <v>23.682639999999999</v>
      </c>
      <c r="R15">
        <f t="shared" si="3"/>
        <v>8.0450605964151982E-3</v>
      </c>
    </row>
    <row r="16" spans="1:18" x14ac:dyDescent="0.25">
      <c r="D16">
        <v>0.75</v>
      </c>
      <c r="E16">
        <v>0.94838999999999996</v>
      </c>
      <c r="F16">
        <v>1.05921</v>
      </c>
      <c r="G16">
        <v>1.07047</v>
      </c>
      <c r="H16">
        <v>1.0359100000000001</v>
      </c>
      <c r="I16">
        <v>0.83331999999999995</v>
      </c>
      <c r="J16">
        <f t="shared" si="0"/>
        <v>0.98946000000000001</v>
      </c>
      <c r="K16">
        <f t="shared" si="1"/>
        <v>9.9563710256297747E-2</v>
      </c>
      <c r="L16">
        <v>23.648399999999999</v>
      </c>
      <c r="M16">
        <v>23.646899999999999</v>
      </c>
      <c r="N16">
        <v>23.691299999999998</v>
      </c>
      <c r="O16">
        <v>23.6753</v>
      </c>
      <c r="P16">
        <v>23.6388</v>
      </c>
      <c r="Q16">
        <f t="shared" si="2"/>
        <v>23.660140000000002</v>
      </c>
      <c r="R16">
        <f t="shared" si="3"/>
        <v>2.2188352800512044E-2</v>
      </c>
    </row>
    <row r="17" spans="1:18" x14ac:dyDescent="0.25">
      <c r="A17" t="s">
        <v>0</v>
      </c>
      <c r="B17">
        <f>B1/B5^3</f>
        <v>3</v>
      </c>
      <c r="D17">
        <v>0.8</v>
      </c>
      <c r="E17">
        <v>1.01203</v>
      </c>
      <c r="F17">
        <v>0.94810000000000005</v>
      </c>
      <c r="G17">
        <v>1.07165</v>
      </c>
      <c r="H17">
        <v>1.19783</v>
      </c>
      <c r="I17">
        <v>0.95740000000000003</v>
      </c>
      <c r="J17">
        <f t="shared" si="0"/>
        <v>1.0374019999999999</v>
      </c>
      <c r="K17">
        <f t="shared" si="1"/>
        <v>0.10238282849189111</v>
      </c>
      <c r="L17">
        <v>23.659199999999998</v>
      </c>
      <c r="M17">
        <v>23.704499999999999</v>
      </c>
      <c r="N17">
        <v>23.656099999999999</v>
      </c>
      <c r="O17">
        <v>23.685400000000001</v>
      </c>
      <c r="P17">
        <v>23.6983</v>
      </c>
      <c r="Q17">
        <f t="shared" si="2"/>
        <v>23.680699999999998</v>
      </c>
      <c r="R17">
        <f t="shared" si="3"/>
        <v>2.2168107722582642E-2</v>
      </c>
    </row>
    <row r="18" spans="1:18" x14ac:dyDescent="0.25">
      <c r="D18">
        <v>0.85</v>
      </c>
      <c r="E18">
        <v>1.0425599999999999</v>
      </c>
      <c r="F18">
        <v>1.0331999999999999</v>
      </c>
      <c r="G18">
        <v>1.0684</v>
      </c>
      <c r="H18">
        <v>0.98780999999999997</v>
      </c>
      <c r="I18">
        <v>1.0381199999999999</v>
      </c>
      <c r="J18">
        <f t="shared" si="0"/>
        <v>1.0340180000000001</v>
      </c>
      <c r="K18">
        <f t="shared" si="1"/>
        <v>2.918802185828976E-2</v>
      </c>
      <c r="L18">
        <v>23.706399999999999</v>
      </c>
      <c r="M18">
        <v>23.695499999999999</v>
      </c>
      <c r="N18">
        <v>23.658000000000001</v>
      </c>
      <c r="O18">
        <v>23.6921</v>
      </c>
      <c r="P18">
        <v>23.674199999999999</v>
      </c>
      <c r="Q18">
        <f t="shared" si="2"/>
        <v>23.68524</v>
      </c>
      <c r="R18">
        <f t="shared" si="3"/>
        <v>1.913094352090269E-2</v>
      </c>
    </row>
    <row r="19" spans="1:18" x14ac:dyDescent="0.25">
      <c r="D19">
        <v>0.9</v>
      </c>
      <c r="E19">
        <v>0.98219999999999996</v>
      </c>
      <c r="F19">
        <v>1.0015499999999999</v>
      </c>
      <c r="G19">
        <v>0.91120999999999996</v>
      </c>
      <c r="H19">
        <v>1.0589999999999999</v>
      </c>
      <c r="I19">
        <v>1.0216400000000001</v>
      </c>
      <c r="J19">
        <f t="shared" si="0"/>
        <v>0.99512</v>
      </c>
      <c r="K19">
        <f t="shared" si="1"/>
        <v>5.4847798953102947E-2</v>
      </c>
      <c r="L19">
        <v>23.697099999999999</v>
      </c>
      <c r="M19">
        <v>23.679200000000002</v>
      </c>
      <c r="N19">
        <v>23.668199999999999</v>
      </c>
      <c r="O19">
        <v>23.6602</v>
      </c>
      <c r="P19">
        <v>23.710799999999999</v>
      </c>
      <c r="Q19">
        <f t="shared" si="2"/>
        <v>23.683100000000003</v>
      </c>
      <c r="R19">
        <f t="shared" si="3"/>
        <v>2.0766078108299318E-2</v>
      </c>
    </row>
    <row r="20" spans="1:18" x14ac:dyDescent="0.25">
      <c r="D20">
        <v>0.95</v>
      </c>
      <c r="E20">
        <v>0.90280000000000005</v>
      </c>
      <c r="F20">
        <v>1.0104500000000001</v>
      </c>
      <c r="G20">
        <v>1.00827</v>
      </c>
      <c r="H20">
        <v>1.0134000000000001</v>
      </c>
      <c r="I20">
        <v>1.00905</v>
      </c>
      <c r="J20">
        <f t="shared" si="0"/>
        <v>0.98879400000000006</v>
      </c>
      <c r="K20">
        <f t="shared" si="1"/>
        <v>4.8111915675848951E-2</v>
      </c>
      <c r="L20">
        <v>23.683700000000002</v>
      </c>
      <c r="M20">
        <v>23.6692</v>
      </c>
      <c r="N20">
        <v>23.7041</v>
      </c>
      <c r="O20">
        <v>23.691299999999998</v>
      </c>
      <c r="P20">
        <v>23.645600000000002</v>
      </c>
      <c r="Q20">
        <f t="shared" si="2"/>
        <v>23.67878</v>
      </c>
      <c r="R20">
        <f t="shared" si="3"/>
        <v>2.2442972173933862E-2</v>
      </c>
    </row>
    <row r="21" spans="1:18" x14ac:dyDescent="0.25">
      <c r="D21">
        <v>1</v>
      </c>
      <c r="E21">
        <v>1.0320499999999999</v>
      </c>
      <c r="F21">
        <v>0.97811999999999999</v>
      </c>
      <c r="G21">
        <v>1.0173099999999999</v>
      </c>
      <c r="H21">
        <v>0.96965000000000001</v>
      </c>
      <c r="I21">
        <v>0.91669</v>
      </c>
      <c r="J21">
        <f t="shared" si="0"/>
        <v>0.98276399999999986</v>
      </c>
      <c r="K21">
        <f t="shared" si="1"/>
        <v>4.5226798250594703E-2</v>
      </c>
      <c r="L21">
        <v>23.681699999999999</v>
      </c>
      <c r="M21">
        <v>23.685700000000001</v>
      </c>
      <c r="N21">
        <v>23.637899999999998</v>
      </c>
      <c r="O21">
        <v>23.696100000000001</v>
      </c>
      <c r="P21">
        <v>23.6266</v>
      </c>
      <c r="Q21">
        <f t="shared" si="2"/>
        <v>23.665600000000001</v>
      </c>
      <c r="R21">
        <f t="shared" si="3"/>
        <v>3.1151885978220429E-2</v>
      </c>
    </row>
    <row r="34" spans="3:3" x14ac:dyDescent="0.25">
      <c r="C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zoomScale="70" zoomScaleNormal="70" workbookViewId="0">
      <selection activeCell="P6" sqref="P6"/>
    </sheetView>
  </sheetViews>
  <sheetFormatPr defaultRowHeight="15" x14ac:dyDescent="0.25"/>
  <cols>
    <col min="1" max="1" width="20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30</v>
      </c>
      <c r="B1" s="9">
        <v>3000</v>
      </c>
      <c r="C1" s="3"/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15</v>
      </c>
      <c r="L1" t="s">
        <v>21</v>
      </c>
      <c r="M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</row>
    <row r="2" spans="1:18" ht="15" customHeight="1" x14ac:dyDescent="0.25">
      <c r="A2" t="s">
        <v>14</v>
      </c>
      <c r="B2" s="3">
        <v>0</v>
      </c>
      <c r="C2" s="3"/>
      <c r="D2">
        <v>1E-3</v>
      </c>
      <c r="E2">
        <v>16.56568</v>
      </c>
      <c r="F2">
        <v>-5.7366099999999998</v>
      </c>
      <c r="J2">
        <f t="shared" ref="J2:J9" si="0">AVERAGE(E2:I2)</f>
        <v>5.4145350000000008</v>
      </c>
      <c r="K2">
        <f t="shared" ref="K2:K21" si="1">_xlfn.STDEV.S(E2:I2)</f>
        <v>15.770100494988927</v>
      </c>
      <c r="L2">
        <v>23.708500000000001</v>
      </c>
      <c r="M2">
        <v>23.704799999999999</v>
      </c>
      <c r="Q2">
        <f t="shared" ref="Q2:Q9" si="2">AVERAGE(L2:P2)</f>
        <v>23.70665</v>
      </c>
      <c r="R2">
        <f t="shared" ref="R2:R9" si="3">_xlfn.STDEV.S(L2:P2)</f>
        <v>2.6162950903916649E-3</v>
      </c>
    </row>
    <row r="3" spans="1:18" x14ac:dyDescent="0.25">
      <c r="A3" t="s">
        <v>13</v>
      </c>
      <c r="B3" s="4">
        <v>10000</v>
      </c>
      <c r="D3" s="2">
        <v>3.0000000000000001E-3</v>
      </c>
      <c r="E3">
        <v>3.2056300000000002</v>
      </c>
      <c r="F3">
        <v>5.1090000000000003E-2</v>
      </c>
      <c r="G3" s="2"/>
      <c r="H3" s="2"/>
      <c r="I3" s="2"/>
      <c r="J3">
        <f t="shared" si="0"/>
        <v>1.62836</v>
      </c>
      <c r="K3">
        <f t="shared" si="1"/>
        <v>2.2305966255242118</v>
      </c>
      <c r="L3">
        <v>23.699400000000001</v>
      </c>
      <c r="M3">
        <v>23.701799999999999</v>
      </c>
      <c r="Q3">
        <f t="shared" si="2"/>
        <v>23.700600000000001</v>
      </c>
      <c r="R3">
        <f t="shared" si="3"/>
        <v>1.6970562748462711E-3</v>
      </c>
    </row>
    <row r="4" spans="1:18" x14ac:dyDescent="0.25">
      <c r="A4" t="s">
        <v>12</v>
      </c>
      <c r="B4">
        <v>0.01</v>
      </c>
      <c r="D4" s="2">
        <v>0.01</v>
      </c>
      <c r="E4">
        <v>0.91418999999999995</v>
      </c>
      <c r="F4">
        <v>0.12401</v>
      </c>
      <c r="J4">
        <f t="shared" si="0"/>
        <v>0.51910000000000001</v>
      </c>
      <c r="K4">
        <f t="shared" si="1"/>
        <v>0.55874163635798602</v>
      </c>
      <c r="L4">
        <v>23.6968</v>
      </c>
      <c r="M4">
        <v>23.698399999999999</v>
      </c>
      <c r="Q4">
        <f t="shared" si="2"/>
        <v>23.697600000000001</v>
      </c>
      <c r="R4">
        <f t="shared" si="3"/>
        <v>1.1313708498983514E-3</v>
      </c>
    </row>
    <row r="5" spans="1:18" x14ac:dyDescent="0.25">
      <c r="A5" t="s">
        <v>11</v>
      </c>
      <c r="B5" s="7">
        <v>10</v>
      </c>
      <c r="D5" s="2">
        <v>0.03</v>
      </c>
      <c r="E5">
        <v>0.89229999999999998</v>
      </c>
      <c r="F5">
        <v>0.55281000000000002</v>
      </c>
      <c r="J5">
        <f t="shared" si="0"/>
        <v>0.72255500000000006</v>
      </c>
      <c r="K5">
        <f t="shared" si="1"/>
        <v>0.24005568114502049</v>
      </c>
      <c r="L5">
        <v>23.711300000000001</v>
      </c>
      <c r="M5">
        <v>23.694299999999998</v>
      </c>
      <c r="Q5">
        <f t="shared" si="2"/>
        <v>23.7028</v>
      </c>
      <c r="R5">
        <f t="shared" si="3"/>
        <v>1.2020815280173439E-2</v>
      </c>
    </row>
    <row r="6" spans="1:18" x14ac:dyDescent="0.25">
      <c r="A6" t="s">
        <v>10</v>
      </c>
      <c r="B6" s="3" t="s">
        <v>38</v>
      </c>
      <c r="D6">
        <v>7.0000000000000007E-2</v>
      </c>
      <c r="E6">
        <v>1.16076</v>
      </c>
      <c r="F6">
        <v>1.3181799999999999</v>
      </c>
      <c r="J6">
        <f t="shared" si="0"/>
        <v>1.2394699999999998</v>
      </c>
      <c r="K6">
        <f t="shared" si="1"/>
        <v>0.11131274949438623</v>
      </c>
      <c r="L6">
        <v>23.6967</v>
      </c>
      <c r="M6">
        <v>23.707899999999999</v>
      </c>
      <c r="Q6">
        <f t="shared" si="2"/>
        <v>23.702300000000001</v>
      </c>
      <c r="R6">
        <f t="shared" si="3"/>
        <v>7.9195959492884601E-3</v>
      </c>
    </row>
    <row r="7" spans="1:18" x14ac:dyDescent="0.25">
      <c r="A7" t="s">
        <v>9</v>
      </c>
      <c r="B7">
        <v>4.5</v>
      </c>
      <c r="D7">
        <v>0.1</v>
      </c>
      <c r="E7">
        <v>0.86158000000000001</v>
      </c>
      <c r="F7">
        <v>1.3170999999999999</v>
      </c>
      <c r="J7">
        <f t="shared" si="0"/>
        <v>1.08934</v>
      </c>
      <c r="K7">
        <f t="shared" si="1"/>
        <v>0.32210128096609614</v>
      </c>
      <c r="L7">
        <v>23.718699999999998</v>
      </c>
      <c r="M7">
        <v>23.702100000000002</v>
      </c>
      <c r="Q7">
        <f t="shared" si="2"/>
        <v>23.7104</v>
      </c>
      <c r="R7">
        <f t="shared" si="3"/>
        <v>1.1737972567694453E-2</v>
      </c>
    </row>
    <row r="8" spans="1:18" x14ac:dyDescent="0.25">
      <c r="A8" t="s">
        <v>8</v>
      </c>
      <c r="B8">
        <v>25</v>
      </c>
      <c r="D8">
        <v>0.2</v>
      </c>
      <c r="E8">
        <v>0.94284999999999997</v>
      </c>
      <c r="F8">
        <v>1.25152</v>
      </c>
      <c r="J8">
        <f t="shared" si="0"/>
        <v>1.0971850000000001</v>
      </c>
      <c r="K8">
        <f t="shared" si="1"/>
        <v>0.21826265014885066</v>
      </c>
      <c r="L8">
        <v>23.7255</v>
      </c>
      <c r="M8">
        <v>23.695900000000002</v>
      </c>
      <c r="Q8">
        <f t="shared" si="2"/>
        <v>23.710700000000003</v>
      </c>
      <c r="R8">
        <f t="shared" si="3"/>
        <v>2.0930360723120756E-2</v>
      </c>
    </row>
    <row r="9" spans="1:18" x14ac:dyDescent="0.25">
      <c r="A9" t="s">
        <v>7</v>
      </c>
      <c r="B9">
        <v>196.3</v>
      </c>
      <c r="D9">
        <v>0.3</v>
      </c>
      <c r="E9">
        <v>0.99587000000000003</v>
      </c>
      <c r="F9">
        <v>1.02278</v>
      </c>
      <c r="J9">
        <f t="shared" si="0"/>
        <v>1.009325</v>
      </c>
      <c r="K9">
        <f t="shared" si="1"/>
        <v>1.9028243481729986E-2</v>
      </c>
      <c r="L9">
        <v>23.701000000000001</v>
      </c>
      <c r="M9">
        <v>23.6966</v>
      </c>
      <c r="Q9">
        <f t="shared" si="2"/>
        <v>23.698799999999999</v>
      </c>
      <c r="R9">
        <f t="shared" si="3"/>
        <v>3.1112698372210944E-3</v>
      </c>
    </row>
    <row r="10" spans="1:18" ht="15" customHeight="1" x14ac:dyDescent="0.25">
      <c r="A10" t="s">
        <v>6</v>
      </c>
      <c r="B10">
        <v>3</v>
      </c>
      <c r="D10">
        <v>0.4</v>
      </c>
      <c r="J10" t="e">
        <f t="shared" ref="J10:J21" si="4">AVERAGE(E10:I10)</f>
        <v>#DIV/0!</v>
      </c>
      <c r="K10" t="e">
        <f t="shared" si="1"/>
        <v>#DIV/0!</v>
      </c>
      <c r="Q10" t="e">
        <f t="shared" ref="Q10:Q21" si="5">AVERAGE(L10:P10)</f>
        <v>#DIV/0!</v>
      </c>
      <c r="R10" t="e">
        <f t="shared" ref="R10:R21" si="6">_xlfn.STDEV.S(L10:P10)</f>
        <v>#DIV/0!</v>
      </c>
    </row>
    <row r="11" spans="1:18" x14ac:dyDescent="0.25">
      <c r="A11" t="s">
        <v>5</v>
      </c>
      <c r="B11">
        <v>5</v>
      </c>
      <c r="D11">
        <v>0.5</v>
      </c>
      <c r="J11" t="e">
        <f t="shared" si="4"/>
        <v>#DIV/0!</v>
      </c>
      <c r="K11" t="e">
        <f t="shared" si="1"/>
        <v>#DIV/0!</v>
      </c>
      <c r="Q11" t="e">
        <f t="shared" si="5"/>
        <v>#DIV/0!</v>
      </c>
      <c r="R11" t="e">
        <f t="shared" si="6"/>
        <v>#DIV/0!</v>
      </c>
    </row>
    <row r="12" spans="1:18" x14ac:dyDescent="0.25">
      <c r="A12" t="s">
        <v>4</v>
      </c>
      <c r="B12">
        <v>3</v>
      </c>
      <c r="D12">
        <v>0.55000000000000004</v>
      </c>
      <c r="J12" t="e">
        <f t="shared" si="4"/>
        <v>#DIV/0!</v>
      </c>
      <c r="K12" t="e">
        <f t="shared" si="1"/>
        <v>#DIV/0!</v>
      </c>
      <c r="Q12" t="e">
        <f t="shared" si="5"/>
        <v>#DIV/0!</v>
      </c>
      <c r="R12" t="e">
        <f t="shared" si="6"/>
        <v>#DIV/0!</v>
      </c>
    </row>
    <row r="13" spans="1:18" x14ac:dyDescent="0.25">
      <c r="A13" t="s">
        <v>3</v>
      </c>
      <c r="B13">
        <v>2.4500000000000002</v>
      </c>
      <c r="D13">
        <v>0.6</v>
      </c>
      <c r="J13" t="e">
        <f t="shared" si="4"/>
        <v>#DIV/0!</v>
      </c>
      <c r="K13" t="e">
        <f t="shared" si="1"/>
        <v>#DIV/0!</v>
      </c>
      <c r="Q13" t="e">
        <f t="shared" si="5"/>
        <v>#DIV/0!</v>
      </c>
      <c r="R13" t="e">
        <f t="shared" si="6"/>
        <v>#DIV/0!</v>
      </c>
    </row>
    <row r="14" spans="1:18" x14ac:dyDescent="0.25">
      <c r="A14" t="s">
        <v>2</v>
      </c>
      <c r="B14">
        <v>110</v>
      </c>
      <c r="D14">
        <v>0.65</v>
      </c>
      <c r="J14" t="e">
        <f t="shared" si="4"/>
        <v>#DIV/0!</v>
      </c>
      <c r="K14" t="e">
        <f t="shared" si="1"/>
        <v>#DIV/0!</v>
      </c>
      <c r="Q14" t="e">
        <f t="shared" si="5"/>
        <v>#DIV/0!</v>
      </c>
      <c r="R14" t="e">
        <f t="shared" si="6"/>
        <v>#DIV/0!</v>
      </c>
    </row>
    <row r="15" spans="1:18" x14ac:dyDescent="0.25">
      <c r="A15" t="s">
        <v>1</v>
      </c>
      <c r="B15">
        <v>4.45</v>
      </c>
      <c r="D15">
        <v>0.7</v>
      </c>
      <c r="J15" t="e">
        <f t="shared" si="4"/>
        <v>#DIV/0!</v>
      </c>
      <c r="K15" t="e">
        <f t="shared" si="1"/>
        <v>#DIV/0!</v>
      </c>
      <c r="Q15" t="e">
        <f t="shared" si="5"/>
        <v>#DIV/0!</v>
      </c>
      <c r="R15" t="e">
        <f t="shared" si="6"/>
        <v>#DIV/0!</v>
      </c>
    </row>
    <row r="16" spans="1:18" x14ac:dyDescent="0.25">
      <c r="D16">
        <v>0.75</v>
      </c>
      <c r="J16" t="e">
        <f t="shared" si="4"/>
        <v>#DIV/0!</v>
      </c>
      <c r="K16" t="e">
        <f t="shared" si="1"/>
        <v>#DIV/0!</v>
      </c>
      <c r="Q16" t="e">
        <f t="shared" si="5"/>
        <v>#DIV/0!</v>
      </c>
      <c r="R16" t="e">
        <f t="shared" si="6"/>
        <v>#DIV/0!</v>
      </c>
    </row>
    <row r="17" spans="1:18" x14ac:dyDescent="0.25">
      <c r="A17" t="s">
        <v>0</v>
      </c>
      <c r="B17">
        <f>B1/B5^3</f>
        <v>3</v>
      </c>
      <c r="D17">
        <v>0.8</v>
      </c>
      <c r="J17" t="e">
        <f t="shared" si="4"/>
        <v>#DIV/0!</v>
      </c>
      <c r="K17" t="e">
        <f t="shared" si="1"/>
        <v>#DIV/0!</v>
      </c>
      <c r="Q17" t="e">
        <f t="shared" si="5"/>
        <v>#DIV/0!</v>
      </c>
      <c r="R17" t="e">
        <f t="shared" si="6"/>
        <v>#DIV/0!</v>
      </c>
    </row>
    <row r="18" spans="1:18" x14ac:dyDescent="0.25">
      <c r="D18">
        <v>0.85</v>
      </c>
      <c r="J18" t="e">
        <f t="shared" si="4"/>
        <v>#DIV/0!</v>
      </c>
      <c r="K18" t="e">
        <f t="shared" si="1"/>
        <v>#DIV/0!</v>
      </c>
      <c r="Q18" t="e">
        <f t="shared" si="5"/>
        <v>#DIV/0!</v>
      </c>
      <c r="R18" t="e">
        <f t="shared" si="6"/>
        <v>#DIV/0!</v>
      </c>
    </row>
    <row r="19" spans="1:18" x14ac:dyDescent="0.25">
      <c r="D19">
        <v>0.9</v>
      </c>
      <c r="J19" t="e">
        <f t="shared" si="4"/>
        <v>#DIV/0!</v>
      </c>
      <c r="K19" t="e">
        <f t="shared" si="1"/>
        <v>#DIV/0!</v>
      </c>
      <c r="Q19" t="e">
        <f t="shared" si="5"/>
        <v>#DIV/0!</v>
      </c>
      <c r="R19" t="e">
        <f t="shared" si="6"/>
        <v>#DIV/0!</v>
      </c>
    </row>
    <row r="20" spans="1:18" x14ac:dyDescent="0.25">
      <c r="D20">
        <v>0.95</v>
      </c>
      <c r="J20" t="e">
        <f t="shared" si="4"/>
        <v>#DIV/0!</v>
      </c>
      <c r="K20" t="e">
        <f t="shared" si="1"/>
        <v>#DIV/0!</v>
      </c>
      <c r="Q20" t="e">
        <f t="shared" si="5"/>
        <v>#DIV/0!</v>
      </c>
      <c r="R20" t="e">
        <f t="shared" si="6"/>
        <v>#DIV/0!</v>
      </c>
    </row>
    <row r="21" spans="1:18" x14ac:dyDescent="0.25">
      <c r="D21">
        <v>1</v>
      </c>
      <c r="J21" t="e">
        <f t="shared" si="4"/>
        <v>#DIV/0!</v>
      </c>
      <c r="K21" t="e">
        <f t="shared" si="1"/>
        <v>#DIV/0!</v>
      </c>
      <c r="Q21" t="e">
        <f t="shared" si="5"/>
        <v>#DIV/0!</v>
      </c>
      <c r="R21" t="e">
        <f t="shared" si="6"/>
        <v>#DIV/0!</v>
      </c>
    </row>
    <row r="24" spans="1:18" x14ac:dyDescent="0.25">
      <c r="D24" t="s">
        <v>29</v>
      </c>
      <c r="E24" t="s">
        <v>42</v>
      </c>
      <c r="F24" t="s">
        <v>43</v>
      </c>
      <c r="G24" t="s">
        <v>44</v>
      </c>
      <c r="H24" t="s">
        <v>45</v>
      </c>
      <c r="I24" t="s">
        <v>46</v>
      </c>
      <c r="J24" t="s">
        <v>52</v>
      </c>
      <c r="K24" t="s">
        <v>15</v>
      </c>
      <c r="L24" t="s">
        <v>47</v>
      </c>
      <c r="M24" t="s">
        <v>48</v>
      </c>
      <c r="N24" t="s">
        <v>49</v>
      </c>
      <c r="O24" t="s">
        <v>50</v>
      </c>
      <c r="P24" t="s">
        <v>51</v>
      </c>
      <c r="Q24" t="s">
        <v>53</v>
      </c>
      <c r="R24" t="s">
        <v>15</v>
      </c>
    </row>
    <row r="25" spans="1:18" x14ac:dyDescent="0.25">
      <c r="D25">
        <v>1E-3</v>
      </c>
      <c r="E25">
        <v>1.0038</v>
      </c>
      <c r="F25">
        <v>1.0023</v>
      </c>
      <c r="J25">
        <f t="shared" ref="J25:J32" si="7">AVERAGE(E25:I25)</f>
        <v>1.00305</v>
      </c>
      <c r="K25">
        <f t="shared" ref="K25:K44" si="8">_xlfn.STDEV.S(E25:I25)</f>
        <v>1.0606601717798615E-3</v>
      </c>
      <c r="L25">
        <v>1.0055000000000001</v>
      </c>
      <c r="M25">
        <v>1.0092000000000001</v>
      </c>
      <c r="Q25">
        <f t="shared" ref="Q25:Q32" si="9">AVERAGE(L25:P25)</f>
        <v>1.0073500000000002</v>
      </c>
      <c r="R25">
        <f t="shared" ref="R25:R32" si="10">_xlfn.STDEV.S(L25:P25)</f>
        <v>2.6162950903902515E-3</v>
      </c>
    </row>
    <row r="26" spans="1:18" x14ac:dyDescent="0.25">
      <c r="D26" s="2">
        <v>3.0000000000000001E-3</v>
      </c>
      <c r="E26">
        <v>1.0041</v>
      </c>
      <c r="F26">
        <v>0.999</v>
      </c>
      <c r="G26" s="2"/>
      <c r="H26" s="2"/>
      <c r="I26" s="2"/>
      <c r="J26">
        <f t="shared" si="7"/>
        <v>1.0015499999999999</v>
      </c>
      <c r="K26">
        <f t="shared" si="8"/>
        <v>3.6062445840513878E-3</v>
      </c>
      <c r="L26">
        <v>1.0025999999999999</v>
      </c>
      <c r="M26">
        <v>1.0016</v>
      </c>
      <c r="Q26">
        <f t="shared" si="9"/>
        <v>1.0021</v>
      </c>
      <c r="R26">
        <f t="shared" si="10"/>
        <v>7.0710678118646967E-4</v>
      </c>
    </row>
    <row r="27" spans="1:18" x14ac:dyDescent="0.25">
      <c r="D27" s="2">
        <v>0.01</v>
      </c>
      <c r="E27">
        <v>1.0026999999999999</v>
      </c>
      <c r="F27">
        <v>1.0006999999999999</v>
      </c>
      <c r="J27">
        <f t="shared" si="7"/>
        <v>1.0017</v>
      </c>
      <c r="K27">
        <f t="shared" si="8"/>
        <v>1.4142135623730963E-3</v>
      </c>
      <c r="L27">
        <v>1.0015000000000001</v>
      </c>
      <c r="M27">
        <v>1.0005999999999999</v>
      </c>
      <c r="Q27">
        <f t="shared" si="9"/>
        <v>1.00105</v>
      </c>
      <c r="R27">
        <f t="shared" si="10"/>
        <v>6.3639610306797973E-4</v>
      </c>
    </row>
    <row r="28" spans="1:18" x14ac:dyDescent="0.25">
      <c r="D28" s="2">
        <v>0.03</v>
      </c>
      <c r="E28">
        <v>1.0039</v>
      </c>
      <c r="F28">
        <v>1.0069999999999999</v>
      </c>
      <c r="J28">
        <f t="shared" si="7"/>
        <v>1.00545</v>
      </c>
      <c r="K28">
        <f t="shared" si="8"/>
        <v>2.1920310216782127E-3</v>
      </c>
      <c r="L28">
        <v>1.0011000000000001</v>
      </c>
      <c r="M28">
        <v>1.0058</v>
      </c>
      <c r="Q28">
        <f t="shared" si="9"/>
        <v>1.00345</v>
      </c>
      <c r="R28">
        <f t="shared" si="10"/>
        <v>3.3234018715767215E-3</v>
      </c>
    </row>
    <row r="29" spans="1:18" x14ac:dyDescent="0.25">
      <c r="D29">
        <v>7.0000000000000007E-2</v>
      </c>
      <c r="E29">
        <v>1.0029999999999999</v>
      </c>
      <c r="F29">
        <v>1.0127999999999999</v>
      </c>
      <c r="J29">
        <f t="shared" si="7"/>
        <v>1.0078999999999998</v>
      </c>
      <c r="K29">
        <f t="shared" si="8"/>
        <v>6.9296464556281873E-3</v>
      </c>
      <c r="L29">
        <v>1.0027999999999999</v>
      </c>
      <c r="M29">
        <v>1.0028999999999999</v>
      </c>
      <c r="Q29">
        <f t="shared" si="9"/>
        <v>1.00285</v>
      </c>
      <c r="R29">
        <f t="shared" si="10"/>
        <v>7.0710678118646961E-5</v>
      </c>
    </row>
    <row r="30" spans="1:18" x14ac:dyDescent="0.25">
      <c r="D30">
        <v>0.1</v>
      </c>
      <c r="E30">
        <v>1.0041</v>
      </c>
      <c r="F30">
        <v>1.0173000000000001</v>
      </c>
      <c r="J30">
        <f t="shared" si="7"/>
        <v>1.0106999999999999</v>
      </c>
      <c r="K30">
        <f t="shared" si="8"/>
        <v>9.3338095116624973E-3</v>
      </c>
      <c r="L30">
        <v>1.0045999999999999</v>
      </c>
      <c r="M30">
        <v>1.0026999999999999</v>
      </c>
      <c r="Q30">
        <f t="shared" si="9"/>
        <v>1.0036499999999999</v>
      </c>
      <c r="R30">
        <f t="shared" si="10"/>
        <v>1.3435028842544493E-3</v>
      </c>
    </row>
    <row r="31" spans="1:18" x14ac:dyDescent="0.25">
      <c r="D31">
        <v>0.2</v>
      </c>
      <c r="E31">
        <v>1.0063</v>
      </c>
      <c r="F31">
        <v>1.1476</v>
      </c>
      <c r="J31">
        <f t="shared" si="7"/>
        <v>1.0769500000000001</v>
      </c>
      <c r="K31">
        <f t="shared" si="8"/>
        <v>9.9914188181659147E-2</v>
      </c>
      <c r="L31">
        <v>1.0035000000000001</v>
      </c>
      <c r="M31">
        <v>1.0018</v>
      </c>
      <c r="Q31">
        <f t="shared" si="9"/>
        <v>1.00265</v>
      </c>
      <c r="R31">
        <f t="shared" si="10"/>
        <v>1.2020815280171554E-3</v>
      </c>
    </row>
    <row r="32" spans="1:18" x14ac:dyDescent="0.25">
      <c r="D32">
        <v>0.3</v>
      </c>
      <c r="E32">
        <v>1.0569999999999999</v>
      </c>
      <c r="F32">
        <v>1.0101</v>
      </c>
      <c r="J32">
        <f t="shared" si="7"/>
        <v>1.03355</v>
      </c>
      <c r="K32">
        <f t="shared" si="8"/>
        <v>3.3163308037649039E-2</v>
      </c>
      <c r="L32">
        <v>1.0067999999999999</v>
      </c>
      <c r="M32">
        <v>1.0058</v>
      </c>
      <c r="Q32">
        <f t="shared" si="9"/>
        <v>1.0063</v>
      </c>
      <c r="R32">
        <f t="shared" si="10"/>
        <v>7.0710678118646967E-4</v>
      </c>
    </row>
    <row r="33" spans="3:18" x14ac:dyDescent="0.25">
      <c r="D33">
        <v>0.4</v>
      </c>
      <c r="J33" t="e">
        <f t="shared" ref="J33:J44" si="11">AVERAGE(E33:I33)</f>
        <v>#DIV/0!</v>
      </c>
      <c r="K33" t="e">
        <f t="shared" si="8"/>
        <v>#DIV/0!</v>
      </c>
      <c r="Q33" t="e">
        <f t="shared" ref="Q33:Q44" si="12">AVERAGE(L33:P33)</f>
        <v>#DIV/0!</v>
      </c>
      <c r="R33" t="e">
        <f t="shared" ref="R33:R44" si="13">_xlfn.STDEV.S(L33:P33)</f>
        <v>#DIV/0!</v>
      </c>
    </row>
    <row r="34" spans="3:18" x14ac:dyDescent="0.25">
      <c r="C34" s="1"/>
      <c r="D34">
        <v>0.5</v>
      </c>
      <c r="J34" t="e">
        <f t="shared" si="11"/>
        <v>#DIV/0!</v>
      </c>
      <c r="K34" t="e">
        <f t="shared" si="8"/>
        <v>#DIV/0!</v>
      </c>
      <c r="Q34" t="e">
        <f t="shared" si="12"/>
        <v>#DIV/0!</v>
      </c>
      <c r="R34" t="e">
        <f t="shared" si="13"/>
        <v>#DIV/0!</v>
      </c>
    </row>
    <row r="35" spans="3:18" x14ac:dyDescent="0.25">
      <c r="D35">
        <v>0.55000000000000004</v>
      </c>
      <c r="J35" t="e">
        <f t="shared" si="11"/>
        <v>#DIV/0!</v>
      </c>
      <c r="K35" t="e">
        <f t="shared" si="8"/>
        <v>#DIV/0!</v>
      </c>
      <c r="Q35" t="e">
        <f t="shared" si="12"/>
        <v>#DIV/0!</v>
      </c>
      <c r="R35" t="e">
        <f t="shared" si="13"/>
        <v>#DIV/0!</v>
      </c>
    </row>
    <row r="36" spans="3:18" x14ac:dyDescent="0.25">
      <c r="D36">
        <v>0.6</v>
      </c>
      <c r="J36" t="e">
        <f t="shared" si="11"/>
        <v>#DIV/0!</v>
      </c>
      <c r="K36" t="e">
        <f t="shared" si="8"/>
        <v>#DIV/0!</v>
      </c>
      <c r="Q36" t="e">
        <f t="shared" si="12"/>
        <v>#DIV/0!</v>
      </c>
      <c r="R36" t="e">
        <f t="shared" si="13"/>
        <v>#DIV/0!</v>
      </c>
    </row>
    <row r="37" spans="3:18" x14ac:dyDescent="0.25">
      <c r="D37">
        <v>0.65</v>
      </c>
      <c r="J37" t="e">
        <f t="shared" si="11"/>
        <v>#DIV/0!</v>
      </c>
      <c r="K37" t="e">
        <f t="shared" si="8"/>
        <v>#DIV/0!</v>
      </c>
      <c r="Q37" t="e">
        <f t="shared" si="12"/>
        <v>#DIV/0!</v>
      </c>
      <c r="R37" t="e">
        <f t="shared" si="13"/>
        <v>#DIV/0!</v>
      </c>
    </row>
    <row r="38" spans="3:18" x14ac:dyDescent="0.25">
      <c r="D38">
        <v>0.7</v>
      </c>
      <c r="J38" t="e">
        <f t="shared" si="11"/>
        <v>#DIV/0!</v>
      </c>
      <c r="K38" t="e">
        <f t="shared" si="8"/>
        <v>#DIV/0!</v>
      </c>
      <c r="Q38" t="e">
        <f t="shared" si="12"/>
        <v>#DIV/0!</v>
      </c>
      <c r="R38" t="e">
        <f t="shared" si="13"/>
        <v>#DIV/0!</v>
      </c>
    </row>
    <row r="39" spans="3:18" x14ac:dyDescent="0.25">
      <c r="D39">
        <v>0.75</v>
      </c>
      <c r="J39" t="e">
        <f t="shared" si="11"/>
        <v>#DIV/0!</v>
      </c>
      <c r="K39" t="e">
        <f t="shared" si="8"/>
        <v>#DIV/0!</v>
      </c>
      <c r="Q39" t="e">
        <f t="shared" si="12"/>
        <v>#DIV/0!</v>
      </c>
      <c r="R39" t="e">
        <f t="shared" si="13"/>
        <v>#DIV/0!</v>
      </c>
    </row>
    <row r="40" spans="3:18" x14ac:dyDescent="0.25">
      <c r="D40">
        <v>0.8</v>
      </c>
      <c r="J40" t="e">
        <f t="shared" si="11"/>
        <v>#DIV/0!</v>
      </c>
      <c r="K40" t="e">
        <f t="shared" si="8"/>
        <v>#DIV/0!</v>
      </c>
      <c r="Q40" t="e">
        <f t="shared" si="12"/>
        <v>#DIV/0!</v>
      </c>
      <c r="R40" t="e">
        <f t="shared" si="13"/>
        <v>#DIV/0!</v>
      </c>
    </row>
    <row r="41" spans="3:18" x14ac:dyDescent="0.25">
      <c r="D41">
        <v>0.85</v>
      </c>
      <c r="J41" t="e">
        <f t="shared" si="11"/>
        <v>#DIV/0!</v>
      </c>
      <c r="K41" t="e">
        <f t="shared" si="8"/>
        <v>#DIV/0!</v>
      </c>
      <c r="Q41" t="e">
        <f t="shared" si="12"/>
        <v>#DIV/0!</v>
      </c>
      <c r="R41" t="e">
        <f t="shared" si="13"/>
        <v>#DIV/0!</v>
      </c>
    </row>
    <row r="42" spans="3:18" x14ac:dyDescent="0.25">
      <c r="D42">
        <v>0.9</v>
      </c>
      <c r="J42" t="e">
        <f t="shared" si="11"/>
        <v>#DIV/0!</v>
      </c>
      <c r="K42" t="e">
        <f t="shared" si="8"/>
        <v>#DIV/0!</v>
      </c>
      <c r="Q42" t="e">
        <f t="shared" si="12"/>
        <v>#DIV/0!</v>
      </c>
      <c r="R42" t="e">
        <f t="shared" si="13"/>
        <v>#DIV/0!</v>
      </c>
    </row>
    <row r="43" spans="3:18" x14ac:dyDescent="0.25">
      <c r="D43">
        <v>0.95</v>
      </c>
      <c r="J43" t="e">
        <f t="shared" si="11"/>
        <v>#DIV/0!</v>
      </c>
      <c r="K43" t="e">
        <f t="shared" si="8"/>
        <v>#DIV/0!</v>
      </c>
      <c r="Q43" t="e">
        <f t="shared" si="12"/>
        <v>#DIV/0!</v>
      </c>
      <c r="R43" t="e">
        <f t="shared" si="13"/>
        <v>#DIV/0!</v>
      </c>
    </row>
    <row r="44" spans="3:18" x14ac:dyDescent="0.25">
      <c r="D44">
        <v>1</v>
      </c>
      <c r="J44" t="e">
        <f t="shared" si="11"/>
        <v>#DIV/0!</v>
      </c>
      <c r="K44" t="e">
        <f t="shared" si="8"/>
        <v>#DIV/0!</v>
      </c>
      <c r="Q44" t="e">
        <f t="shared" si="12"/>
        <v>#DIV/0!</v>
      </c>
      <c r="R44" t="e">
        <f t="shared" si="13"/>
        <v>#DIV/0!</v>
      </c>
    </row>
    <row r="46" spans="3:18" x14ac:dyDescent="0.25">
      <c r="E46" t="s">
        <v>58</v>
      </c>
      <c r="F46" t="s">
        <v>54</v>
      </c>
      <c r="G46" t="s">
        <v>55</v>
      </c>
      <c r="H46" t="s">
        <v>56</v>
      </c>
      <c r="I46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H1" zoomScale="70" zoomScaleNormal="70" workbookViewId="0">
      <selection activeCell="O20" sqref="O20"/>
    </sheetView>
  </sheetViews>
  <sheetFormatPr defaultRowHeight="15" x14ac:dyDescent="0.25"/>
  <cols>
    <col min="1" max="1" width="20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8" x14ac:dyDescent="0.25">
      <c r="A1" t="s">
        <v>30</v>
      </c>
      <c r="B1" s="9">
        <v>3000</v>
      </c>
      <c r="C1" s="3"/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15</v>
      </c>
      <c r="L1" t="s">
        <v>21</v>
      </c>
      <c r="M1" t="s">
        <v>20</v>
      </c>
      <c r="N1" t="s">
        <v>19</v>
      </c>
      <c r="O1" t="s">
        <v>18</v>
      </c>
      <c r="P1" t="s">
        <v>17</v>
      </c>
      <c r="Q1" t="s">
        <v>16</v>
      </c>
      <c r="R1" t="s">
        <v>15</v>
      </c>
    </row>
    <row r="2" spans="1:18" ht="15" customHeight="1" x14ac:dyDescent="0.25">
      <c r="A2" t="s">
        <v>14</v>
      </c>
      <c r="B2" s="3">
        <v>0</v>
      </c>
      <c r="C2" s="3"/>
      <c r="D2" s="4">
        <v>1E-3</v>
      </c>
      <c r="E2" s="4">
        <v>11.43995</v>
      </c>
      <c r="F2" s="4">
        <v>-27.054099999999998</v>
      </c>
      <c r="G2" s="4">
        <v>-18.023240000000001</v>
      </c>
      <c r="H2" s="4">
        <v>15.832509999999999</v>
      </c>
      <c r="I2" s="4"/>
      <c r="J2" s="4">
        <f t="shared" ref="J2:J13" si="0">AVERAGE(E2:I2)</f>
        <v>-4.4512199999999993</v>
      </c>
      <c r="K2" s="4">
        <f t="shared" ref="K2:K21" si="1">_xlfn.STDEV.S(E2:I2)</f>
        <v>21.284179553967618</v>
      </c>
      <c r="L2" s="4">
        <v>23.659099999999999</v>
      </c>
      <c r="M2" s="4">
        <v>23.6647</v>
      </c>
      <c r="N2" s="4">
        <v>23.6205</v>
      </c>
      <c r="O2" s="4">
        <v>23.6264</v>
      </c>
      <c r="P2" s="4"/>
      <c r="Q2" s="4">
        <f t="shared" ref="Q2:Q13" si="2">AVERAGE(L2:P2)</f>
        <v>23.642675000000001</v>
      </c>
      <c r="R2" s="4">
        <f t="shared" ref="R2:R13" si="3">_xlfn.STDEV.S(L2:P2)</f>
        <v>2.2446139237442358E-2</v>
      </c>
    </row>
    <row r="3" spans="1:18" x14ac:dyDescent="0.25">
      <c r="A3" t="s">
        <v>13</v>
      </c>
      <c r="B3" s="4">
        <v>10000</v>
      </c>
      <c r="D3" s="4">
        <v>3.0000000000000001E-3</v>
      </c>
      <c r="E3" s="4">
        <v>-2.7460200000000001</v>
      </c>
      <c r="F3" s="4">
        <v>-6.8132000000000001</v>
      </c>
      <c r="G3" s="4">
        <v>-9.9482499999999998</v>
      </c>
      <c r="H3" s="4">
        <v>-0.14135</v>
      </c>
      <c r="I3" s="4"/>
      <c r="J3" s="4">
        <f t="shared" si="0"/>
        <v>-4.9122049999999993</v>
      </c>
      <c r="K3" s="4">
        <f t="shared" si="1"/>
        <v>4.3370091890341529</v>
      </c>
      <c r="L3" s="4">
        <v>23.681000000000001</v>
      </c>
      <c r="M3" s="4">
        <v>23.653700000000001</v>
      </c>
      <c r="N3" s="4">
        <v>23.668800000000001</v>
      </c>
      <c r="O3" s="4">
        <v>23.666399999999999</v>
      </c>
      <c r="P3" s="4"/>
      <c r="Q3" s="4">
        <f t="shared" si="2"/>
        <v>23.667475</v>
      </c>
      <c r="R3" s="4">
        <f t="shared" si="3"/>
        <v>1.1189094392904969E-2</v>
      </c>
    </row>
    <row r="4" spans="1:18" x14ac:dyDescent="0.25">
      <c r="A4" t="s">
        <v>12</v>
      </c>
      <c r="B4" s="4">
        <v>1E-3</v>
      </c>
      <c r="D4" s="4">
        <v>0.01</v>
      </c>
      <c r="E4" s="4">
        <v>-4.2681199999999997</v>
      </c>
      <c r="F4" s="4">
        <v>3.6585200000000002</v>
      </c>
      <c r="G4" s="4">
        <v>4.8676599999999999</v>
      </c>
      <c r="H4" s="4">
        <v>-1.5458099999999999</v>
      </c>
      <c r="I4" s="4"/>
      <c r="J4" s="4">
        <f t="shared" si="0"/>
        <v>0.67806250000000012</v>
      </c>
      <c r="K4" s="4">
        <f t="shared" si="1"/>
        <v>4.3145561510185102</v>
      </c>
      <c r="L4" s="4">
        <v>23.6599</v>
      </c>
      <c r="M4" s="4">
        <v>23.6799</v>
      </c>
      <c r="N4" s="4">
        <v>23.659099999999999</v>
      </c>
      <c r="O4" s="4">
        <v>23.664000000000001</v>
      </c>
      <c r="P4" s="4"/>
      <c r="Q4" s="4">
        <f t="shared" si="2"/>
        <v>23.665724999999998</v>
      </c>
      <c r="R4" s="4">
        <f t="shared" si="3"/>
        <v>9.6906742111510912E-3</v>
      </c>
    </row>
    <row r="5" spans="1:18" x14ac:dyDescent="0.25">
      <c r="A5" t="s">
        <v>11</v>
      </c>
      <c r="B5" s="7">
        <v>10</v>
      </c>
      <c r="D5" s="4">
        <v>0.03</v>
      </c>
      <c r="E5" s="4">
        <v>2.7580800000000001</v>
      </c>
      <c r="F5" s="4">
        <v>1.1315599999999999</v>
      </c>
      <c r="G5" s="4">
        <v>1.28779</v>
      </c>
      <c r="H5" s="4">
        <v>1.78121</v>
      </c>
      <c r="I5" s="4"/>
      <c r="J5" s="4">
        <f t="shared" si="0"/>
        <v>1.73966</v>
      </c>
      <c r="K5" s="4">
        <f t="shared" si="1"/>
        <v>0.73322979703955438</v>
      </c>
      <c r="L5" s="4">
        <v>23.665600000000001</v>
      </c>
      <c r="M5" s="4">
        <v>23.6266</v>
      </c>
      <c r="N5" s="4">
        <v>23.639500000000002</v>
      </c>
      <c r="O5" s="4">
        <v>23.647500000000001</v>
      </c>
      <c r="P5" s="4"/>
      <c r="Q5" s="4">
        <f t="shared" si="2"/>
        <v>23.644800000000004</v>
      </c>
      <c r="R5" s="4">
        <f t="shared" si="3"/>
        <v>1.6322377277835958E-2</v>
      </c>
    </row>
    <row r="6" spans="1:18" x14ac:dyDescent="0.25">
      <c r="A6" t="s">
        <v>10</v>
      </c>
      <c r="B6" s="3" t="s">
        <v>38</v>
      </c>
      <c r="D6" s="6">
        <v>7.0000000000000007E-2</v>
      </c>
      <c r="E6" s="6">
        <v>0.69340000000000002</v>
      </c>
      <c r="F6" s="6">
        <v>1.21225</v>
      </c>
      <c r="G6" s="6">
        <v>1.4304300000000001</v>
      </c>
      <c r="H6" s="6">
        <v>1.66096</v>
      </c>
      <c r="I6" s="6"/>
      <c r="J6" s="6">
        <f t="shared" si="0"/>
        <v>1.24926</v>
      </c>
      <c r="K6" s="6">
        <f t="shared" si="1"/>
        <v>0.41338825116347949</v>
      </c>
      <c r="L6" s="6">
        <v>23.664999999999999</v>
      </c>
      <c r="M6" s="6">
        <v>23.630500000000001</v>
      </c>
      <c r="N6" s="6">
        <v>23.6431</v>
      </c>
      <c r="O6" s="6">
        <v>23.6204</v>
      </c>
      <c r="P6" s="6"/>
      <c r="Q6" s="6">
        <f t="shared" si="2"/>
        <v>23.639750000000003</v>
      </c>
      <c r="R6" s="6">
        <f t="shared" si="3"/>
        <v>1.9224723665113557E-2</v>
      </c>
    </row>
    <row r="7" spans="1:18" x14ac:dyDescent="0.25">
      <c r="A7" t="s">
        <v>9</v>
      </c>
      <c r="B7">
        <v>4.5</v>
      </c>
      <c r="D7" s="6">
        <v>0.1</v>
      </c>
      <c r="E7" s="6">
        <v>5.6820000000000002E-2</v>
      </c>
      <c r="F7" s="6">
        <v>0.89617999999999998</v>
      </c>
      <c r="G7" s="6">
        <v>1.86748</v>
      </c>
      <c r="H7" s="6">
        <v>0.71879999999999999</v>
      </c>
      <c r="I7" s="6"/>
      <c r="J7" s="6">
        <f t="shared" si="0"/>
        <v>0.88481999999999994</v>
      </c>
      <c r="K7" s="6">
        <f t="shared" si="1"/>
        <v>0.74808563805667772</v>
      </c>
      <c r="L7" s="6">
        <v>23.700099999999999</v>
      </c>
      <c r="M7" s="6">
        <v>23.701899999999998</v>
      </c>
      <c r="N7" s="6">
        <v>23.665500000000002</v>
      </c>
      <c r="O7" s="6">
        <v>23.6067</v>
      </c>
      <c r="P7" s="6"/>
      <c r="Q7" s="6">
        <f t="shared" si="2"/>
        <v>23.66855</v>
      </c>
      <c r="R7" s="6">
        <f t="shared" si="3"/>
        <v>4.4505992105931924E-2</v>
      </c>
    </row>
    <row r="8" spans="1:18" x14ac:dyDescent="0.25">
      <c r="A8" t="s">
        <v>8</v>
      </c>
      <c r="B8">
        <v>25</v>
      </c>
      <c r="D8" s="6">
        <v>0.2</v>
      </c>
      <c r="E8" s="6">
        <v>0.93415999999999999</v>
      </c>
      <c r="F8" s="6">
        <v>0.95492999999999995</v>
      </c>
      <c r="G8" s="6">
        <v>0.70894999999999997</v>
      </c>
      <c r="H8" s="6">
        <v>0.88824000000000003</v>
      </c>
      <c r="I8" s="6"/>
      <c r="J8" s="6">
        <f t="shared" si="0"/>
        <v>0.87157000000000007</v>
      </c>
      <c r="K8" s="6">
        <f t="shared" si="1"/>
        <v>0.11193681402172016</v>
      </c>
      <c r="L8" s="6">
        <v>23.652699999999999</v>
      </c>
      <c r="M8" s="6">
        <v>23.652100000000001</v>
      </c>
      <c r="N8" s="6">
        <v>23.630600000000001</v>
      </c>
      <c r="O8" s="6">
        <v>23.633500000000002</v>
      </c>
      <c r="P8" s="6"/>
      <c r="Q8" s="6">
        <f t="shared" si="2"/>
        <v>23.642225</v>
      </c>
      <c r="R8" s="6">
        <f t="shared" si="3"/>
        <v>1.1811117643982013E-2</v>
      </c>
    </row>
    <row r="9" spans="1:18" x14ac:dyDescent="0.25">
      <c r="A9" t="s">
        <v>7</v>
      </c>
      <c r="B9">
        <v>196.3</v>
      </c>
      <c r="D9" s="6">
        <v>0.3</v>
      </c>
      <c r="E9" s="6">
        <v>1.14107</v>
      </c>
      <c r="F9" s="6">
        <v>0.87905</v>
      </c>
      <c r="G9" s="6">
        <v>0.91564000000000001</v>
      </c>
      <c r="H9" s="6">
        <v>0.99351999999999996</v>
      </c>
      <c r="I9" s="6"/>
      <c r="J9" s="6">
        <f t="shared" si="0"/>
        <v>0.98232000000000008</v>
      </c>
      <c r="K9" s="6">
        <f t="shared" si="1"/>
        <v>0.11610041314884835</v>
      </c>
      <c r="L9" s="6">
        <v>23.703800000000001</v>
      </c>
      <c r="M9" s="6">
        <v>23.706800000000001</v>
      </c>
      <c r="N9" s="6">
        <v>23.686900000000001</v>
      </c>
      <c r="O9" s="6">
        <v>23.592400000000001</v>
      </c>
      <c r="P9" s="6"/>
      <c r="Q9" s="6">
        <f t="shared" si="2"/>
        <v>23.672474999999999</v>
      </c>
      <c r="R9" s="6">
        <f t="shared" si="3"/>
        <v>5.4097281200937666E-2</v>
      </c>
    </row>
    <row r="10" spans="1:18" ht="15" customHeight="1" x14ac:dyDescent="0.25">
      <c r="A10" t="s">
        <v>6</v>
      </c>
      <c r="B10">
        <v>3</v>
      </c>
      <c r="D10" s="7">
        <v>0.4</v>
      </c>
      <c r="E10" s="7">
        <v>1.1155900000000001</v>
      </c>
      <c r="F10" s="7">
        <v>0.80752000000000002</v>
      </c>
      <c r="G10" s="7">
        <v>0.81823000000000001</v>
      </c>
      <c r="H10" s="7">
        <v>1.0267900000000001</v>
      </c>
      <c r="I10" s="7"/>
      <c r="J10" s="7">
        <f t="shared" si="0"/>
        <v>0.94203250000000005</v>
      </c>
      <c r="K10" s="7">
        <f t="shared" si="1"/>
        <v>0.15354338287598054</v>
      </c>
      <c r="L10" s="7">
        <v>23.633400000000002</v>
      </c>
      <c r="M10" s="7">
        <v>23.613800000000001</v>
      </c>
      <c r="N10" s="7">
        <v>23.649699999999999</v>
      </c>
      <c r="O10" s="7">
        <v>23.657800000000002</v>
      </c>
      <c r="P10" s="7"/>
      <c r="Q10" s="7">
        <f t="shared" si="2"/>
        <v>23.638674999999999</v>
      </c>
      <c r="R10" s="7">
        <f t="shared" si="3"/>
        <v>1.9441429131281905E-2</v>
      </c>
    </row>
    <row r="11" spans="1:18" x14ac:dyDescent="0.25">
      <c r="A11" t="s">
        <v>5</v>
      </c>
      <c r="B11">
        <v>5</v>
      </c>
      <c r="D11" s="7">
        <v>0.5</v>
      </c>
      <c r="E11" s="7">
        <v>0.79962999999999995</v>
      </c>
      <c r="F11" s="7">
        <v>0.99046999999999996</v>
      </c>
      <c r="G11" s="7">
        <v>0.99299000000000004</v>
      </c>
      <c r="H11" s="7">
        <v>1.00911</v>
      </c>
      <c r="I11" s="7"/>
      <c r="J11" s="7">
        <f t="shared" si="0"/>
        <v>0.94804999999999984</v>
      </c>
      <c r="K11" s="7">
        <f t="shared" si="1"/>
        <v>9.929061721364546E-2</v>
      </c>
      <c r="L11" s="7">
        <v>23.627600000000001</v>
      </c>
      <c r="M11" s="7">
        <v>23.631699999999999</v>
      </c>
      <c r="N11" s="7">
        <v>23.6313</v>
      </c>
      <c r="O11" s="7">
        <v>23.657399999999999</v>
      </c>
      <c r="P11" s="7"/>
      <c r="Q11" s="7">
        <f t="shared" si="2"/>
        <v>23.636999999999997</v>
      </c>
      <c r="R11" s="7">
        <f t="shared" si="3"/>
        <v>1.37246736451784E-2</v>
      </c>
    </row>
    <row r="12" spans="1:18" x14ac:dyDescent="0.25">
      <c r="A12" t="s">
        <v>4</v>
      </c>
      <c r="B12">
        <v>3</v>
      </c>
      <c r="D12" s="7">
        <v>0.55000000000000004</v>
      </c>
      <c r="E12" s="7">
        <v>1.01766</v>
      </c>
      <c r="F12" s="7">
        <v>0.96870000000000001</v>
      </c>
      <c r="G12" s="7">
        <v>1.0927100000000001</v>
      </c>
      <c r="H12" s="7">
        <v>1.14768</v>
      </c>
      <c r="I12" s="7"/>
      <c r="J12" s="7">
        <f t="shared" si="0"/>
        <v>1.0566875</v>
      </c>
      <c r="K12" s="7">
        <f t="shared" si="1"/>
        <v>7.9251080907455154E-2</v>
      </c>
      <c r="L12" s="7">
        <v>23.6709</v>
      </c>
      <c r="M12" s="7">
        <v>23.654399999999999</v>
      </c>
      <c r="N12" s="7">
        <v>23.645900000000001</v>
      </c>
      <c r="O12" s="7">
        <v>23.6252</v>
      </c>
      <c r="P12" s="7"/>
      <c r="Q12" s="7">
        <f t="shared" si="2"/>
        <v>23.649099999999997</v>
      </c>
      <c r="R12" s="7">
        <f t="shared" si="3"/>
        <v>1.9015607624615346E-2</v>
      </c>
    </row>
    <row r="13" spans="1:18" x14ac:dyDescent="0.25">
      <c r="A13" t="s">
        <v>3</v>
      </c>
      <c r="B13">
        <v>2.4500000000000002</v>
      </c>
      <c r="D13" s="7">
        <v>0.6</v>
      </c>
      <c r="E13" s="7">
        <v>0.98948000000000003</v>
      </c>
      <c r="F13" s="7">
        <v>1.1347799999999999</v>
      </c>
      <c r="G13" s="7">
        <v>0.94369999999999998</v>
      </c>
      <c r="H13" s="7">
        <v>1.11388</v>
      </c>
      <c r="I13" s="7"/>
      <c r="J13" s="7">
        <f t="shared" si="0"/>
        <v>1.0454600000000001</v>
      </c>
      <c r="K13" s="7">
        <f t="shared" si="1"/>
        <v>9.3359907169333997E-2</v>
      </c>
      <c r="L13" s="7">
        <v>23.687000000000001</v>
      </c>
      <c r="M13" s="7">
        <v>23.599299999999999</v>
      </c>
      <c r="N13" s="7">
        <v>23.6096</v>
      </c>
      <c r="O13" s="7">
        <v>23.659099999999999</v>
      </c>
      <c r="P13" s="7"/>
      <c r="Q13" s="7">
        <f t="shared" si="2"/>
        <v>23.638749999999998</v>
      </c>
      <c r="R13" s="7">
        <f t="shared" si="3"/>
        <v>4.1425475253761737E-2</v>
      </c>
    </row>
    <row r="14" spans="1:18" x14ac:dyDescent="0.25">
      <c r="A14" t="s">
        <v>2</v>
      </c>
      <c r="B14">
        <v>110</v>
      </c>
      <c r="D14">
        <v>0.65</v>
      </c>
      <c r="J14" t="e">
        <f t="shared" ref="J14:J21" si="4">AVERAGE(E14:I14)</f>
        <v>#DIV/0!</v>
      </c>
      <c r="K14" t="e">
        <f t="shared" si="1"/>
        <v>#DIV/0!</v>
      </c>
      <c r="Q14" t="e">
        <f t="shared" ref="Q14:Q21" si="5">AVERAGE(L14:P14)</f>
        <v>#DIV/0!</v>
      </c>
      <c r="R14" t="e">
        <f t="shared" ref="R14:R21" si="6">_xlfn.STDEV.S(L14:P14)</f>
        <v>#DIV/0!</v>
      </c>
    </row>
    <row r="15" spans="1:18" x14ac:dyDescent="0.25">
      <c r="A15" t="s">
        <v>1</v>
      </c>
      <c r="B15">
        <v>4.45</v>
      </c>
      <c r="D15">
        <v>0.7</v>
      </c>
      <c r="J15" t="e">
        <f t="shared" si="4"/>
        <v>#DIV/0!</v>
      </c>
      <c r="K15" t="e">
        <f t="shared" si="1"/>
        <v>#DIV/0!</v>
      </c>
      <c r="Q15" t="e">
        <f t="shared" si="5"/>
        <v>#DIV/0!</v>
      </c>
      <c r="R15" t="e">
        <f t="shared" si="6"/>
        <v>#DIV/0!</v>
      </c>
    </row>
    <row r="16" spans="1:18" x14ac:dyDescent="0.25">
      <c r="D16">
        <v>0.75</v>
      </c>
      <c r="J16" t="e">
        <f t="shared" si="4"/>
        <v>#DIV/0!</v>
      </c>
      <c r="K16" t="e">
        <f t="shared" si="1"/>
        <v>#DIV/0!</v>
      </c>
      <c r="Q16" t="e">
        <f t="shared" si="5"/>
        <v>#DIV/0!</v>
      </c>
      <c r="R16" t="e">
        <f t="shared" si="6"/>
        <v>#DIV/0!</v>
      </c>
    </row>
    <row r="17" spans="1:18" x14ac:dyDescent="0.25">
      <c r="A17" t="s">
        <v>0</v>
      </c>
      <c r="B17">
        <f>B1/B5^3</f>
        <v>3</v>
      </c>
      <c r="D17">
        <v>0.8</v>
      </c>
      <c r="J17" t="e">
        <f t="shared" si="4"/>
        <v>#DIV/0!</v>
      </c>
      <c r="K17" t="e">
        <f t="shared" si="1"/>
        <v>#DIV/0!</v>
      </c>
      <c r="Q17" t="e">
        <f t="shared" si="5"/>
        <v>#DIV/0!</v>
      </c>
      <c r="R17" t="e">
        <f t="shared" si="6"/>
        <v>#DIV/0!</v>
      </c>
    </row>
    <row r="18" spans="1:18" x14ac:dyDescent="0.25">
      <c r="D18">
        <v>0.85</v>
      </c>
      <c r="J18" t="e">
        <f t="shared" si="4"/>
        <v>#DIV/0!</v>
      </c>
      <c r="K18" t="e">
        <f t="shared" si="1"/>
        <v>#DIV/0!</v>
      </c>
      <c r="Q18" t="e">
        <f t="shared" si="5"/>
        <v>#DIV/0!</v>
      </c>
      <c r="R18" t="e">
        <f t="shared" si="6"/>
        <v>#DIV/0!</v>
      </c>
    </row>
    <row r="19" spans="1:18" x14ac:dyDescent="0.25">
      <c r="D19">
        <v>0.9</v>
      </c>
      <c r="J19" t="e">
        <f t="shared" si="4"/>
        <v>#DIV/0!</v>
      </c>
      <c r="K19" t="e">
        <f t="shared" si="1"/>
        <v>#DIV/0!</v>
      </c>
      <c r="Q19" t="e">
        <f t="shared" si="5"/>
        <v>#DIV/0!</v>
      </c>
      <c r="R19" t="e">
        <f t="shared" si="6"/>
        <v>#DIV/0!</v>
      </c>
    </row>
    <row r="20" spans="1:18" x14ac:dyDescent="0.25">
      <c r="D20">
        <v>0.95</v>
      </c>
      <c r="J20" t="e">
        <f t="shared" si="4"/>
        <v>#DIV/0!</v>
      </c>
      <c r="K20" t="e">
        <f t="shared" si="1"/>
        <v>#DIV/0!</v>
      </c>
      <c r="Q20" t="e">
        <f t="shared" si="5"/>
        <v>#DIV/0!</v>
      </c>
      <c r="R20" t="e">
        <f t="shared" si="6"/>
        <v>#DIV/0!</v>
      </c>
    </row>
    <row r="21" spans="1:18" x14ac:dyDescent="0.25">
      <c r="J21" t="e">
        <f t="shared" si="4"/>
        <v>#DIV/0!</v>
      </c>
      <c r="K21" t="e">
        <f t="shared" si="1"/>
        <v>#DIV/0!</v>
      </c>
      <c r="Q21" t="e">
        <f t="shared" si="5"/>
        <v>#DIV/0!</v>
      </c>
      <c r="R21" t="e">
        <f t="shared" si="6"/>
        <v>#DIV/0!</v>
      </c>
    </row>
    <row r="24" spans="1:18" x14ac:dyDescent="0.25">
      <c r="D24" t="s">
        <v>29</v>
      </c>
      <c r="E24" t="s">
        <v>42</v>
      </c>
      <c r="F24" t="s">
        <v>43</v>
      </c>
      <c r="G24" t="s">
        <v>44</v>
      </c>
      <c r="H24" t="s">
        <v>45</v>
      </c>
      <c r="I24" t="s">
        <v>46</v>
      </c>
      <c r="J24" t="s">
        <v>52</v>
      </c>
      <c r="K24" t="s">
        <v>15</v>
      </c>
      <c r="L24" t="s">
        <v>47</v>
      </c>
      <c r="M24" t="s">
        <v>48</v>
      </c>
      <c r="N24" t="s">
        <v>49</v>
      </c>
      <c r="O24" t="s">
        <v>50</v>
      </c>
      <c r="P24" t="s">
        <v>51</v>
      </c>
      <c r="Q24" t="s">
        <v>53</v>
      </c>
      <c r="R24" t="s">
        <v>15</v>
      </c>
    </row>
    <row r="25" spans="1:18" x14ac:dyDescent="0.25">
      <c r="D25" s="4">
        <v>1E-3</v>
      </c>
      <c r="E25" s="4">
        <v>1.0125</v>
      </c>
      <c r="F25" s="4">
        <v>1.0017</v>
      </c>
      <c r="G25" s="4">
        <v>1.0001</v>
      </c>
      <c r="H25" s="4">
        <v>1.0008999999999999</v>
      </c>
      <c r="I25" s="4"/>
      <c r="J25" s="4">
        <f t="shared" ref="J25:J36" si="7">AVERAGE(E25:I25)</f>
        <v>1.0037999999999998</v>
      </c>
      <c r="K25" s="4">
        <f t="shared" ref="K25:K44" si="8">_xlfn.STDEV.S(E25:I25)</f>
        <v>5.8366657148295363E-3</v>
      </c>
      <c r="L25" s="4">
        <v>1.0026999999999999</v>
      </c>
      <c r="M25" s="4">
        <v>0.99119999999999997</v>
      </c>
      <c r="N25" s="4">
        <v>0.99299999999999999</v>
      </c>
      <c r="O25" s="4">
        <v>0.99490000000000001</v>
      </c>
      <c r="P25" s="4"/>
      <c r="Q25" s="4">
        <f t="shared" ref="Q25:Q36" si="9">AVERAGE(L25:P25)</f>
        <v>0.99544999999999995</v>
      </c>
      <c r="R25" s="4">
        <f t="shared" ref="R25:R36" si="10">_xlfn.STDEV.S(L25:P25)</f>
        <v>5.0639246966491377E-3</v>
      </c>
    </row>
    <row r="26" spans="1:18" x14ac:dyDescent="0.25">
      <c r="D26" s="4">
        <v>3.0000000000000001E-3</v>
      </c>
      <c r="E26" s="4">
        <v>0.99929999999999997</v>
      </c>
      <c r="F26" s="4">
        <v>1.002</v>
      </c>
      <c r="G26" s="4">
        <v>1.0006999999999999</v>
      </c>
      <c r="H26" s="4">
        <v>0.99250000000000005</v>
      </c>
      <c r="I26" s="4"/>
      <c r="J26" s="4">
        <f t="shared" si="7"/>
        <v>0.99862499999999998</v>
      </c>
      <c r="K26" s="4">
        <f t="shared" si="8"/>
        <v>4.2295586846225874E-3</v>
      </c>
      <c r="L26" s="4">
        <v>0.98899999999999999</v>
      </c>
      <c r="M26" s="4">
        <v>0.9899</v>
      </c>
      <c r="N26" s="4">
        <v>1.008</v>
      </c>
      <c r="O26" s="4">
        <v>1.0115000000000001</v>
      </c>
      <c r="P26" s="4"/>
      <c r="Q26" s="4">
        <f t="shared" si="9"/>
        <v>0.99960000000000004</v>
      </c>
      <c r="R26" s="4">
        <f t="shared" si="10"/>
        <v>1.1812705024675789E-2</v>
      </c>
    </row>
    <row r="27" spans="1:18" x14ac:dyDescent="0.25">
      <c r="D27" s="4">
        <v>0.01</v>
      </c>
      <c r="E27" s="4">
        <v>1.0063</v>
      </c>
      <c r="F27" s="4">
        <v>1.006</v>
      </c>
      <c r="G27" s="4">
        <v>0.99670000000000003</v>
      </c>
      <c r="H27" s="4">
        <v>0.99429999999999996</v>
      </c>
      <c r="I27" s="4"/>
      <c r="J27" s="4">
        <f t="shared" si="7"/>
        <v>1.0008249999999999</v>
      </c>
      <c r="K27" s="4">
        <f t="shared" si="8"/>
        <v>6.2275597146876083E-3</v>
      </c>
      <c r="L27" s="4">
        <v>0.99219999999999997</v>
      </c>
      <c r="M27" s="4">
        <v>1.0085</v>
      </c>
      <c r="N27" s="4">
        <v>0.98329999999999995</v>
      </c>
      <c r="O27" s="4">
        <v>1.0072000000000001</v>
      </c>
      <c r="P27" s="4"/>
      <c r="Q27" s="4">
        <f t="shared" si="9"/>
        <v>0.99780000000000002</v>
      </c>
      <c r="R27" s="4">
        <f t="shared" si="10"/>
        <v>1.2171825390356788E-2</v>
      </c>
    </row>
    <row r="28" spans="1:18" x14ac:dyDescent="0.25">
      <c r="D28" s="4">
        <v>0.03</v>
      </c>
      <c r="E28" s="4">
        <v>1.0047999999999999</v>
      </c>
      <c r="F28" s="4">
        <v>1.0058</v>
      </c>
      <c r="G28" s="4">
        <v>1.0065</v>
      </c>
      <c r="H28" s="4">
        <v>1.0064</v>
      </c>
      <c r="I28" s="4"/>
      <c r="J28" s="4">
        <f t="shared" si="7"/>
        <v>1.0058750000000001</v>
      </c>
      <c r="K28" s="4">
        <f t="shared" si="8"/>
        <v>7.8049129826455565E-4</v>
      </c>
      <c r="L28" s="4">
        <v>1.0046999999999999</v>
      </c>
      <c r="M28" s="4">
        <v>1.0136000000000001</v>
      </c>
      <c r="N28" s="4">
        <v>0.99329999999999996</v>
      </c>
      <c r="O28" s="4">
        <v>0.99680000000000002</v>
      </c>
      <c r="P28" s="4"/>
      <c r="Q28" s="4">
        <f t="shared" si="9"/>
        <v>1.0021</v>
      </c>
      <c r="R28" s="4">
        <f t="shared" si="10"/>
        <v>9.0284734774674844E-3</v>
      </c>
    </row>
    <row r="29" spans="1:18" x14ac:dyDescent="0.25">
      <c r="D29" s="6">
        <v>7.0000000000000007E-2</v>
      </c>
      <c r="E29" s="6">
        <v>1.0015000000000001</v>
      </c>
      <c r="F29" s="6">
        <v>1.0096000000000001</v>
      </c>
      <c r="G29" s="6">
        <v>0.99409999999999998</v>
      </c>
      <c r="H29" s="6">
        <v>1.0062</v>
      </c>
      <c r="I29" s="6"/>
      <c r="J29" s="6">
        <f t="shared" si="7"/>
        <v>1.00285</v>
      </c>
      <c r="K29" s="6">
        <f t="shared" si="8"/>
        <v>6.7124262876151501E-3</v>
      </c>
      <c r="L29" s="6">
        <v>1.0074000000000001</v>
      </c>
      <c r="M29" s="6">
        <v>0.99790000000000001</v>
      </c>
      <c r="N29" s="6">
        <v>1.0132000000000001</v>
      </c>
      <c r="O29" s="6">
        <v>1.0032000000000001</v>
      </c>
      <c r="P29" s="6"/>
      <c r="Q29" s="6">
        <f t="shared" si="9"/>
        <v>1.0054250000000002</v>
      </c>
      <c r="R29" s="6">
        <f t="shared" si="10"/>
        <v>6.478875931311987E-3</v>
      </c>
    </row>
    <row r="30" spans="1:18" x14ac:dyDescent="0.25">
      <c r="D30" s="6">
        <v>0.1</v>
      </c>
      <c r="E30" s="6">
        <v>1.0001</v>
      </c>
      <c r="F30" s="6">
        <v>0.99939999999999996</v>
      </c>
      <c r="G30" s="6">
        <v>1.0002</v>
      </c>
      <c r="H30" s="6">
        <v>1.0057</v>
      </c>
      <c r="I30" s="6"/>
      <c r="J30" s="6">
        <f t="shared" si="7"/>
        <v>1.00135</v>
      </c>
      <c r="K30" s="6">
        <f t="shared" si="8"/>
        <v>2.9217574619853138E-3</v>
      </c>
      <c r="L30" s="6">
        <v>1.0109999999999999</v>
      </c>
      <c r="M30" s="6">
        <v>1.0135000000000001</v>
      </c>
      <c r="N30" s="6">
        <v>1.0007999999999999</v>
      </c>
      <c r="O30" s="6">
        <v>0.99629999999999996</v>
      </c>
      <c r="P30" s="6"/>
      <c r="Q30" s="6">
        <f t="shared" si="9"/>
        <v>1.0053999999999998</v>
      </c>
      <c r="R30" s="6">
        <f t="shared" si="10"/>
        <v>8.184130986244079E-3</v>
      </c>
    </row>
    <row r="31" spans="1:18" x14ac:dyDescent="0.25">
      <c r="D31" s="6">
        <v>0.2</v>
      </c>
      <c r="E31" s="6">
        <v>0.99839999999999995</v>
      </c>
      <c r="F31" s="6">
        <v>0.99839999999999995</v>
      </c>
      <c r="G31" s="6">
        <v>1.0013000000000001</v>
      </c>
      <c r="H31" s="6">
        <v>1.0098</v>
      </c>
      <c r="I31" s="6"/>
      <c r="J31" s="6">
        <f t="shared" si="7"/>
        <v>1.0019750000000001</v>
      </c>
      <c r="K31" s="6">
        <f t="shared" si="8"/>
        <v>5.3928192997726469E-3</v>
      </c>
      <c r="L31" s="6">
        <v>1.0027999999999999</v>
      </c>
      <c r="M31" s="6">
        <v>1.0042</v>
      </c>
      <c r="N31" s="6">
        <v>1.0077</v>
      </c>
      <c r="O31" s="6">
        <v>1.0002</v>
      </c>
      <c r="P31" s="6"/>
      <c r="Q31" s="6">
        <f t="shared" si="9"/>
        <v>1.0037249999999998</v>
      </c>
      <c r="R31" s="6">
        <f t="shared" si="10"/>
        <v>3.1255666152982362E-3</v>
      </c>
    </row>
    <row r="32" spans="1:18" x14ac:dyDescent="0.25">
      <c r="D32" s="6">
        <v>0.3</v>
      </c>
      <c r="E32" s="6">
        <v>1.0135000000000001</v>
      </c>
      <c r="F32" s="6">
        <v>1.0068999999999999</v>
      </c>
      <c r="G32" s="6">
        <v>1.0057</v>
      </c>
      <c r="H32" s="6">
        <v>0.99680000000000002</v>
      </c>
      <c r="I32" s="6"/>
      <c r="J32" s="6">
        <f t="shared" si="7"/>
        <v>1.005725</v>
      </c>
      <c r="K32" s="6">
        <f t="shared" si="8"/>
        <v>6.8674959046220157E-3</v>
      </c>
      <c r="L32" s="6">
        <v>0.98819999999999997</v>
      </c>
      <c r="M32" s="6">
        <v>1.0027999999999999</v>
      </c>
      <c r="N32" s="6">
        <v>0.97870000000000001</v>
      </c>
      <c r="O32" s="6">
        <v>1.0048999999999999</v>
      </c>
      <c r="P32" s="6"/>
      <c r="Q32" s="6">
        <f t="shared" si="9"/>
        <v>0.99364999999999992</v>
      </c>
      <c r="R32" s="6">
        <f t="shared" si="10"/>
        <v>1.2429668807601648E-2</v>
      </c>
    </row>
    <row r="33" spans="3:18" x14ac:dyDescent="0.25">
      <c r="D33" s="7">
        <v>0.4</v>
      </c>
      <c r="E33" s="7">
        <v>1.0039</v>
      </c>
      <c r="F33" s="7">
        <v>1.0063</v>
      </c>
      <c r="G33" s="7">
        <v>1.0118</v>
      </c>
      <c r="H33" s="7">
        <v>1.0076000000000001</v>
      </c>
      <c r="I33" s="7"/>
      <c r="J33" s="7">
        <f t="shared" si="7"/>
        <v>1.0074000000000001</v>
      </c>
      <c r="K33" s="7">
        <f t="shared" si="8"/>
        <v>3.3095820481343899E-3</v>
      </c>
      <c r="L33" s="7">
        <v>0.99980000000000002</v>
      </c>
      <c r="M33" s="7">
        <v>1.0258</v>
      </c>
      <c r="N33" s="7">
        <v>0.98909999999999998</v>
      </c>
      <c r="O33" s="7">
        <v>0.98919999999999997</v>
      </c>
      <c r="P33" s="7"/>
      <c r="Q33" s="7">
        <f t="shared" si="9"/>
        <v>1.0009749999999999</v>
      </c>
      <c r="R33" s="7">
        <f t="shared" si="10"/>
        <v>1.7294772813386934E-2</v>
      </c>
    </row>
    <row r="34" spans="3:18" x14ac:dyDescent="0.25">
      <c r="C34" s="1"/>
      <c r="D34" s="7">
        <v>0.5</v>
      </c>
      <c r="E34" s="7">
        <v>1.0142</v>
      </c>
      <c r="F34" s="7">
        <v>1.0098</v>
      </c>
      <c r="G34" s="7">
        <v>1.0142</v>
      </c>
      <c r="H34" s="7">
        <v>1.0058</v>
      </c>
      <c r="I34" s="7"/>
      <c r="J34" s="7">
        <f t="shared" si="7"/>
        <v>1.0109999999999999</v>
      </c>
      <c r="K34" s="7">
        <f t="shared" si="8"/>
        <v>4.0398019753448118E-3</v>
      </c>
      <c r="L34" s="7">
        <v>0.9839</v>
      </c>
      <c r="M34" s="7">
        <v>0.99950000000000006</v>
      </c>
      <c r="N34" s="7">
        <v>0.99660000000000004</v>
      </c>
      <c r="O34" s="7">
        <v>1.0055000000000001</v>
      </c>
      <c r="P34" s="7"/>
      <c r="Q34" s="7">
        <f t="shared" si="9"/>
        <v>0.99637500000000001</v>
      </c>
      <c r="R34" s="7">
        <f t="shared" si="10"/>
        <v>9.1050809990905913E-3</v>
      </c>
    </row>
    <row r="35" spans="3:18" x14ac:dyDescent="0.25">
      <c r="D35" s="7">
        <v>0.55000000000000004</v>
      </c>
      <c r="E35" s="7">
        <v>1.0104</v>
      </c>
      <c r="F35" s="7">
        <v>1.0204</v>
      </c>
      <c r="G35" s="7">
        <v>1.0127999999999999</v>
      </c>
      <c r="H35" s="7">
        <v>1.0208999999999999</v>
      </c>
      <c r="I35" s="7"/>
      <c r="J35" s="7">
        <f t="shared" si="7"/>
        <v>1.0161249999999999</v>
      </c>
      <c r="K35" s="7">
        <f t="shared" si="8"/>
        <v>5.3200093984879359E-3</v>
      </c>
      <c r="L35" s="7">
        <v>1.0186999999999999</v>
      </c>
      <c r="M35" s="7">
        <v>0.98270000000000002</v>
      </c>
      <c r="N35" s="7">
        <v>0.99099999999999999</v>
      </c>
      <c r="O35" s="7">
        <v>1.0129999999999999</v>
      </c>
      <c r="P35" s="7"/>
      <c r="Q35" s="7">
        <f t="shared" si="9"/>
        <v>1.00135</v>
      </c>
      <c r="R35" s="7">
        <f t="shared" si="10"/>
        <v>1.7240359625019377E-2</v>
      </c>
    </row>
    <row r="36" spans="3:18" x14ac:dyDescent="0.25">
      <c r="D36" s="7">
        <v>0.6</v>
      </c>
      <c r="E36" s="7">
        <v>1.0145</v>
      </c>
      <c r="F36" s="7">
        <v>1.0152000000000001</v>
      </c>
      <c r="G36" s="7">
        <v>1.0147999999999999</v>
      </c>
      <c r="H36" s="7">
        <v>1.0263</v>
      </c>
      <c r="I36" s="7"/>
      <c r="J36" s="7">
        <f t="shared" si="7"/>
        <v>1.0177</v>
      </c>
      <c r="K36" s="7">
        <f t="shared" si="8"/>
        <v>5.7404993975553502E-3</v>
      </c>
      <c r="L36" s="7">
        <v>0.99099999999999999</v>
      </c>
      <c r="M36" s="7">
        <v>0.99250000000000005</v>
      </c>
      <c r="N36" s="7">
        <v>1.0219</v>
      </c>
      <c r="O36" s="7">
        <v>0.99419999999999997</v>
      </c>
      <c r="P36" s="7"/>
      <c r="Q36" s="7">
        <f t="shared" si="9"/>
        <v>0.99990000000000001</v>
      </c>
      <c r="R36" s="7">
        <f t="shared" si="10"/>
        <v>1.4724808997063438E-2</v>
      </c>
    </row>
    <row r="37" spans="3:18" x14ac:dyDescent="0.25">
      <c r="D37">
        <v>0.65</v>
      </c>
      <c r="J37" t="e">
        <f t="shared" ref="J37:J44" si="11">AVERAGE(E37:I37)</f>
        <v>#DIV/0!</v>
      </c>
      <c r="K37" t="e">
        <f t="shared" si="8"/>
        <v>#DIV/0!</v>
      </c>
      <c r="Q37" t="e">
        <f t="shared" ref="Q37:Q44" si="12">AVERAGE(L37:P37)</f>
        <v>#DIV/0!</v>
      </c>
      <c r="R37" t="e">
        <f t="shared" ref="R37:R44" si="13">_xlfn.STDEV.S(L37:P37)</f>
        <v>#DIV/0!</v>
      </c>
    </row>
    <row r="38" spans="3:18" x14ac:dyDescent="0.25">
      <c r="D38">
        <v>0.7</v>
      </c>
      <c r="J38" t="e">
        <f t="shared" si="11"/>
        <v>#DIV/0!</v>
      </c>
      <c r="K38" t="e">
        <f t="shared" si="8"/>
        <v>#DIV/0!</v>
      </c>
      <c r="Q38" t="e">
        <f t="shared" si="12"/>
        <v>#DIV/0!</v>
      </c>
      <c r="R38" t="e">
        <f t="shared" si="13"/>
        <v>#DIV/0!</v>
      </c>
    </row>
    <row r="39" spans="3:18" x14ac:dyDescent="0.25">
      <c r="D39">
        <v>0.75</v>
      </c>
      <c r="J39" t="e">
        <f t="shared" si="11"/>
        <v>#DIV/0!</v>
      </c>
      <c r="K39" t="e">
        <f t="shared" si="8"/>
        <v>#DIV/0!</v>
      </c>
      <c r="Q39" t="e">
        <f t="shared" si="12"/>
        <v>#DIV/0!</v>
      </c>
      <c r="R39" t="e">
        <f t="shared" si="13"/>
        <v>#DIV/0!</v>
      </c>
    </row>
    <row r="40" spans="3:18" x14ac:dyDescent="0.25">
      <c r="D40">
        <v>0.8</v>
      </c>
      <c r="J40" t="e">
        <f t="shared" si="11"/>
        <v>#DIV/0!</v>
      </c>
      <c r="K40" t="e">
        <f t="shared" si="8"/>
        <v>#DIV/0!</v>
      </c>
      <c r="Q40" t="e">
        <f t="shared" si="12"/>
        <v>#DIV/0!</v>
      </c>
      <c r="R40" t="e">
        <f t="shared" si="13"/>
        <v>#DIV/0!</v>
      </c>
    </row>
    <row r="41" spans="3:18" x14ac:dyDescent="0.25">
      <c r="D41">
        <v>0.85</v>
      </c>
      <c r="J41" t="e">
        <f t="shared" si="11"/>
        <v>#DIV/0!</v>
      </c>
      <c r="K41" t="e">
        <f t="shared" si="8"/>
        <v>#DIV/0!</v>
      </c>
      <c r="Q41" t="e">
        <f t="shared" si="12"/>
        <v>#DIV/0!</v>
      </c>
      <c r="R41" t="e">
        <f t="shared" si="13"/>
        <v>#DIV/0!</v>
      </c>
    </row>
    <row r="42" spans="3:18" x14ac:dyDescent="0.25">
      <c r="D42">
        <v>0.9</v>
      </c>
      <c r="J42" t="e">
        <f t="shared" si="11"/>
        <v>#DIV/0!</v>
      </c>
      <c r="K42" t="e">
        <f t="shared" si="8"/>
        <v>#DIV/0!</v>
      </c>
      <c r="Q42" t="e">
        <f t="shared" si="12"/>
        <v>#DIV/0!</v>
      </c>
      <c r="R42" t="e">
        <f t="shared" si="13"/>
        <v>#DIV/0!</v>
      </c>
    </row>
    <row r="43" spans="3:18" x14ac:dyDescent="0.25">
      <c r="D43">
        <v>0.95</v>
      </c>
      <c r="J43" t="e">
        <f t="shared" si="11"/>
        <v>#DIV/0!</v>
      </c>
      <c r="K43" t="e">
        <f t="shared" si="8"/>
        <v>#DIV/0!</v>
      </c>
      <c r="Q43" t="e">
        <f t="shared" si="12"/>
        <v>#DIV/0!</v>
      </c>
      <c r="R43" t="e">
        <f t="shared" si="13"/>
        <v>#DIV/0!</v>
      </c>
    </row>
    <row r="44" spans="3:18" x14ac:dyDescent="0.25">
      <c r="D44">
        <v>1</v>
      </c>
      <c r="J44" t="e">
        <f t="shared" si="11"/>
        <v>#DIV/0!</v>
      </c>
      <c r="K44" t="e">
        <f t="shared" si="8"/>
        <v>#DIV/0!</v>
      </c>
      <c r="Q44" t="e">
        <f t="shared" si="12"/>
        <v>#DIV/0!</v>
      </c>
      <c r="R44" t="e">
        <f t="shared" si="13"/>
        <v>#DIV/0!</v>
      </c>
    </row>
    <row r="48" spans="3:18" x14ac:dyDescent="0.25">
      <c r="E48" t="s">
        <v>58</v>
      </c>
      <c r="F48" t="s">
        <v>54</v>
      </c>
      <c r="G48" t="s">
        <v>55</v>
      </c>
      <c r="H48" t="s">
        <v>56</v>
      </c>
      <c r="I48" t="s">
        <v>57</v>
      </c>
    </row>
    <row r="49" spans="5:5" x14ac:dyDescent="0.25">
      <c r="E49">
        <v>0.6</v>
      </c>
    </row>
    <row r="50" spans="5:5" x14ac:dyDescent="0.25">
      <c r="E50">
        <v>0.5</v>
      </c>
    </row>
    <row r="51" spans="5:5" x14ac:dyDescent="0.25">
      <c r="E51">
        <v>0.55000000000000004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55" zoomScaleNormal="55" workbookViewId="0">
      <selection activeCell="Q18" sqref="Q18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  <col min="14" max="14" width="13.28515625" customWidth="1"/>
  </cols>
  <sheetData>
    <row r="1" spans="1:21" x14ac:dyDescent="0.25">
      <c r="A1" t="s">
        <v>30</v>
      </c>
      <c r="B1">
        <v>3000</v>
      </c>
      <c r="D1" t="s">
        <v>37</v>
      </c>
      <c r="E1" t="s">
        <v>39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15</v>
      </c>
      <c r="N1" t="s">
        <v>60</v>
      </c>
      <c r="O1" t="s">
        <v>21</v>
      </c>
      <c r="P1" t="s">
        <v>20</v>
      </c>
      <c r="Q1" t="s">
        <v>19</v>
      </c>
      <c r="R1" t="s">
        <v>18</v>
      </c>
      <c r="S1" t="s">
        <v>17</v>
      </c>
      <c r="T1" t="s">
        <v>16</v>
      </c>
      <c r="U1" t="s">
        <v>15</v>
      </c>
    </row>
    <row r="2" spans="1:21" ht="15" customHeight="1" x14ac:dyDescent="0.25">
      <c r="A2" t="s">
        <v>14</v>
      </c>
      <c r="B2" s="3" t="s">
        <v>38</v>
      </c>
      <c r="D2">
        <f t="shared" ref="D2" si="0">4/3*PI()*2.5^3*E2/$B$5^3</f>
        <v>0</v>
      </c>
      <c r="E2">
        <v>0</v>
      </c>
      <c r="F2">
        <v>1.01485</v>
      </c>
      <c r="G2">
        <v>1.42242</v>
      </c>
      <c r="H2">
        <v>1.09616</v>
      </c>
      <c r="I2">
        <v>1.0623899999999999</v>
      </c>
      <c r="J2">
        <v>0.18329999999999999</v>
      </c>
      <c r="K2">
        <f t="shared" ref="K2:K11" si="1">AVERAGE(F2:J2)</f>
        <v>0.95582400000000001</v>
      </c>
      <c r="L2">
        <f t="shared" ref="L2" si="2">K2/$K$2</f>
        <v>1</v>
      </c>
      <c r="M2">
        <f t="shared" ref="M2:M11" si="3">_xlfn.STDEV.S(F2:J2)</f>
        <v>0.46071675998383227</v>
      </c>
      <c r="N2">
        <f>M2/$K$2</f>
        <v>0.48201003530339503</v>
      </c>
      <c r="O2">
        <v>23.688400000000001</v>
      </c>
      <c r="P2">
        <v>23.698599999999999</v>
      </c>
      <c r="Q2">
        <v>23.701899999999998</v>
      </c>
      <c r="R2">
        <v>23.714400000000001</v>
      </c>
      <c r="S2">
        <v>23.7514</v>
      </c>
      <c r="T2">
        <f t="shared" ref="T2:T11" si="4">AVERAGE(O2:S2)</f>
        <v>23.710940000000001</v>
      </c>
      <c r="U2">
        <f t="shared" ref="U2:U11" si="5">_xlfn.STDEV.S(O2:S2)</f>
        <v>2.4449089962614252E-2</v>
      </c>
    </row>
    <row r="3" spans="1:21" x14ac:dyDescent="0.25">
      <c r="A3" t="s">
        <v>13</v>
      </c>
      <c r="B3">
        <v>1000</v>
      </c>
      <c r="D3" s="2">
        <f t="shared" ref="D3:D21" si="6">4/3*PI()*2.5^3*E3/$B$5^3</f>
        <v>6.5449846949787352E-2</v>
      </c>
      <c r="E3" s="2">
        <v>1</v>
      </c>
      <c r="F3">
        <v>1.11144</v>
      </c>
      <c r="G3">
        <v>1.4373</v>
      </c>
      <c r="H3">
        <v>1.32633</v>
      </c>
      <c r="I3">
        <v>1.6698299999999999</v>
      </c>
      <c r="J3">
        <v>1.19506</v>
      </c>
      <c r="K3">
        <f t="shared" si="1"/>
        <v>1.3479920000000001</v>
      </c>
      <c r="L3">
        <f>K3/$K$2</f>
        <v>1.4102931083546761</v>
      </c>
      <c r="M3">
        <f t="shared" si="3"/>
        <v>0.21872923025969709</v>
      </c>
      <c r="N3">
        <f t="shared" ref="N3:N21" si="7">M3/$K$2</f>
        <v>0.22883839520633201</v>
      </c>
      <c r="O3">
        <v>25.107299999999999</v>
      </c>
      <c r="P3">
        <v>25.065300000000001</v>
      </c>
      <c r="Q3">
        <v>25.097000000000001</v>
      </c>
      <c r="R3">
        <v>25.0688</v>
      </c>
      <c r="S3">
        <v>25.038799999999998</v>
      </c>
      <c r="T3">
        <f t="shared" si="4"/>
        <v>25.075439999999997</v>
      </c>
      <c r="U3">
        <f t="shared" si="5"/>
        <v>2.7245605150189273E-2</v>
      </c>
    </row>
    <row r="4" spans="1:21" x14ac:dyDescent="0.25">
      <c r="A4" t="s">
        <v>12</v>
      </c>
      <c r="B4">
        <v>0.01</v>
      </c>
      <c r="D4" s="2">
        <f t="shared" si="6"/>
        <v>0.1308996938995747</v>
      </c>
      <c r="E4" s="2">
        <v>2</v>
      </c>
      <c r="F4">
        <v>1.4637800000000001</v>
      </c>
      <c r="G4">
        <v>0.94828000000000001</v>
      </c>
      <c r="H4">
        <v>0.86817</v>
      </c>
      <c r="I4">
        <v>1.0121500000000001</v>
      </c>
      <c r="J4">
        <v>1.60894</v>
      </c>
      <c r="K4">
        <f t="shared" si="1"/>
        <v>1.180264</v>
      </c>
      <c r="L4">
        <f t="shared" ref="L4:L21" si="8">K4/$K$2</f>
        <v>1.2348131036676209</v>
      </c>
      <c r="M4">
        <f t="shared" si="3"/>
        <v>0.33302627273234814</v>
      </c>
      <c r="N4">
        <f t="shared" si="7"/>
        <v>0.34841798566718157</v>
      </c>
      <c r="O4">
        <v>26.570399999999999</v>
      </c>
      <c r="P4">
        <v>26.607500000000002</v>
      </c>
      <c r="Q4">
        <v>26.503299999999999</v>
      </c>
      <c r="R4">
        <v>26.5852</v>
      </c>
      <c r="S4">
        <v>26.4893</v>
      </c>
      <c r="T4">
        <f t="shared" si="4"/>
        <v>26.551139999999997</v>
      </c>
      <c r="U4">
        <f t="shared" si="5"/>
        <v>5.2010412419053749E-2</v>
      </c>
    </row>
    <row r="5" spans="1:21" x14ac:dyDescent="0.25">
      <c r="A5" t="s">
        <v>11</v>
      </c>
      <c r="B5">
        <v>10</v>
      </c>
      <c r="D5">
        <f t="shared" si="6"/>
        <v>0.1963495408493621</v>
      </c>
      <c r="E5">
        <v>3</v>
      </c>
      <c r="F5">
        <v>1.6569100000000001</v>
      </c>
      <c r="G5">
        <v>2.1628400000000001</v>
      </c>
      <c r="H5">
        <v>2.2321800000000001</v>
      </c>
      <c r="I5">
        <v>0.86180000000000001</v>
      </c>
      <c r="J5">
        <v>1.5056799999999999</v>
      </c>
      <c r="K5">
        <f t="shared" si="1"/>
        <v>1.6838819999999999</v>
      </c>
      <c r="L5">
        <f t="shared" si="8"/>
        <v>1.7617071762165417</v>
      </c>
      <c r="M5">
        <f t="shared" si="3"/>
        <v>0.55640221937012513</v>
      </c>
      <c r="N5">
        <f t="shared" si="7"/>
        <v>0.58211785785889991</v>
      </c>
      <c r="O5">
        <v>28.220199999999998</v>
      </c>
      <c r="P5">
        <v>28.128</v>
      </c>
      <c r="Q5">
        <v>28.1099</v>
      </c>
      <c r="R5">
        <v>28.142700000000001</v>
      </c>
      <c r="S5">
        <v>28.212299999999999</v>
      </c>
      <c r="T5">
        <f t="shared" si="4"/>
        <v>28.162620000000004</v>
      </c>
      <c r="U5">
        <f t="shared" si="5"/>
        <v>5.0394215937941959E-2</v>
      </c>
    </row>
    <row r="6" spans="1:21" x14ac:dyDescent="0.25">
      <c r="A6" t="s">
        <v>10</v>
      </c>
      <c r="B6">
        <v>0.1</v>
      </c>
      <c r="D6">
        <f t="shared" si="6"/>
        <v>0.26179938779914941</v>
      </c>
      <c r="E6" s="2">
        <v>4</v>
      </c>
      <c r="F6">
        <v>1.6548400000000001</v>
      </c>
      <c r="G6">
        <v>2.5691999999999999</v>
      </c>
      <c r="H6">
        <v>2.5063499999999999</v>
      </c>
      <c r="I6">
        <v>2.01837</v>
      </c>
      <c r="J6">
        <v>2.5508700000000002</v>
      </c>
      <c r="K6">
        <f t="shared" si="1"/>
        <v>2.2599260000000001</v>
      </c>
      <c r="L6">
        <f t="shared" si="8"/>
        <v>2.3643746128994461</v>
      </c>
      <c r="M6">
        <f t="shared" si="3"/>
        <v>0.40789152189031763</v>
      </c>
      <c r="N6">
        <f t="shared" si="7"/>
        <v>0.42674333547841198</v>
      </c>
      <c r="O6">
        <v>29.857299999999999</v>
      </c>
      <c r="P6">
        <v>29.8687</v>
      </c>
      <c r="Q6">
        <v>29.8188</v>
      </c>
      <c r="R6">
        <v>29.802600000000002</v>
      </c>
      <c r="S6">
        <v>29.885400000000001</v>
      </c>
      <c r="T6">
        <f t="shared" si="4"/>
        <v>29.84656</v>
      </c>
      <c r="U6">
        <f t="shared" si="5"/>
        <v>3.4702924948770211E-2</v>
      </c>
    </row>
    <row r="7" spans="1:21" x14ac:dyDescent="0.25">
      <c r="A7" t="s">
        <v>9</v>
      </c>
      <c r="B7">
        <v>4.5</v>
      </c>
      <c r="D7">
        <f t="shared" si="6"/>
        <v>0.32724923474893675</v>
      </c>
      <c r="E7" s="2">
        <v>5</v>
      </c>
      <c r="F7">
        <v>3.2446899999999999</v>
      </c>
      <c r="G7">
        <v>2.5110399999999999</v>
      </c>
      <c r="H7">
        <v>1.91184</v>
      </c>
      <c r="I7">
        <v>2.8747500000000001</v>
      </c>
      <c r="J7">
        <v>2.17544</v>
      </c>
      <c r="K7">
        <f t="shared" si="1"/>
        <v>2.543552</v>
      </c>
      <c r="L7">
        <f t="shared" si="8"/>
        <v>2.6611091581713788</v>
      </c>
      <c r="M7">
        <f t="shared" si="3"/>
        <v>0.53312994098061917</v>
      </c>
      <c r="N7">
        <f t="shared" si="7"/>
        <v>0.55776998796914412</v>
      </c>
      <c r="O7">
        <v>31.7666</v>
      </c>
      <c r="P7">
        <v>31.6934</v>
      </c>
      <c r="Q7">
        <v>31.793299999999999</v>
      </c>
      <c r="R7">
        <v>31.739100000000001</v>
      </c>
      <c r="S7">
        <v>31.627099999999999</v>
      </c>
      <c r="T7">
        <f t="shared" si="4"/>
        <v>31.723900000000004</v>
      </c>
      <c r="U7">
        <f t="shared" si="5"/>
        <v>6.5519424600648163E-2</v>
      </c>
    </row>
    <row r="8" spans="1:21" x14ac:dyDescent="0.25">
      <c r="A8" t="s">
        <v>8</v>
      </c>
      <c r="B8">
        <v>25</v>
      </c>
      <c r="D8">
        <f t="shared" si="6"/>
        <v>0.3926990816987242</v>
      </c>
      <c r="E8">
        <v>6</v>
      </c>
      <c r="F8">
        <v>3.2593399999999999</v>
      </c>
      <c r="G8">
        <v>1.9196899999999999</v>
      </c>
      <c r="H8">
        <v>1.5698300000000001</v>
      </c>
      <c r="I8">
        <v>2.2359300000000002</v>
      </c>
      <c r="J8">
        <v>3.0400499999999999</v>
      </c>
      <c r="K8">
        <f t="shared" si="1"/>
        <v>2.4049680000000002</v>
      </c>
      <c r="L8">
        <f t="shared" si="8"/>
        <v>2.5161201225330188</v>
      </c>
      <c r="M8">
        <f t="shared" si="3"/>
        <v>0.72367201183961649</v>
      </c>
      <c r="N8">
        <f t="shared" si="7"/>
        <v>0.75711847771097662</v>
      </c>
      <c r="O8">
        <v>33.766599999999997</v>
      </c>
      <c r="P8">
        <v>33.709000000000003</v>
      </c>
      <c r="Q8">
        <v>33.642099999999999</v>
      </c>
      <c r="R8">
        <v>33.703200000000002</v>
      </c>
      <c r="S8">
        <v>33.722000000000001</v>
      </c>
      <c r="T8">
        <f t="shared" si="4"/>
        <v>33.708579999999998</v>
      </c>
      <c r="U8">
        <f t="shared" si="5"/>
        <v>4.4707739822092737E-2</v>
      </c>
    </row>
    <row r="9" spans="1:21" x14ac:dyDescent="0.25">
      <c r="A9" t="s">
        <v>7</v>
      </c>
      <c r="B9">
        <v>196.3</v>
      </c>
      <c r="D9">
        <f t="shared" si="6"/>
        <v>0.45814892864851153</v>
      </c>
      <c r="E9" s="2">
        <v>7</v>
      </c>
      <c r="F9">
        <v>2.4550800000000002</v>
      </c>
      <c r="G9">
        <v>6.1572399999999998</v>
      </c>
      <c r="H9">
        <v>4.5294499999999998</v>
      </c>
      <c r="I9">
        <v>4.7922900000000004</v>
      </c>
      <c r="J9">
        <v>4.8929200000000002</v>
      </c>
      <c r="K9">
        <f t="shared" si="1"/>
        <v>4.5653960000000007</v>
      </c>
      <c r="L9">
        <f t="shared" si="8"/>
        <v>4.7763981653526182</v>
      </c>
      <c r="M9">
        <f t="shared" si="3"/>
        <v>1.3367353807803526</v>
      </c>
      <c r="N9">
        <f t="shared" si="7"/>
        <v>1.3985162339304649</v>
      </c>
      <c r="O9">
        <v>35.955500000000001</v>
      </c>
      <c r="P9">
        <v>35.829599999999999</v>
      </c>
      <c r="Q9">
        <v>36.012099999999997</v>
      </c>
      <c r="R9">
        <v>35.879399999999997</v>
      </c>
      <c r="S9">
        <v>35.860199999999999</v>
      </c>
      <c r="T9">
        <f t="shared" si="4"/>
        <v>35.907359999999997</v>
      </c>
      <c r="U9">
        <f t="shared" si="5"/>
        <v>7.4733479779814482E-2</v>
      </c>
    </row>
    <row r="10" spans="1:21" ht="15" customHeight="1" x14ac:dyDescent="0.25">
      <c r="A10" t="s">
        <v>6</v>
      </c>
      <c r="B10">
        <v>3</v>
      </c>
      <c r="D10">
        <f t="shared" si="6"/>
        <v>0.52359877559829882</v>
      </c>
      <c r="E10" s="2">
        <v>8</v>
      </c>
      <c r="F10">
        <v>2.6080299999999998</v>
      </c>
      <c r="G10">
        <v>5.3555099999999998</v>
      </c>
      <c r="H10">
        <v>5.4441199999999998</v>
      </c>
      <c r="I10">
        <v>4.9359799999999998</v>
      </c>
      <c r="J10">
        <v>7.6669200000000002</v>
      </c>
      <c r="K10">
        <f t="shared" si="1"/>
        <v>5.2021120000000005</v>
      </c>
      <c r="L10">
        <f t="shared" si="8"/>
        <v>5.4425417231624236</v>
      </c>
      <c r="M10">
        <f t="shared" si="3"/>
        <v>1.7998239469098067</v>
      </c>
      <c r="N10">
        <f t="shared" si="7"/>
        <v>1.8830076948369225</v>
      </c>
      <c r="O10">
        <v>38.175800000000002</v>
      </c>
      <c r="P10">
        <v>38.267299999999999</v>
      </c>
      <c r="Q10">
        <v>38.323300000000003</v>
      </c>
      <c r="R10">
        <v>38.307299999999998</v>
      </c>
      <c r="S10">
        <v>38.593299999999999</v>
      </c>
      <c r="T10">
        <f t="shared" si="4"/>
        <v>38.333399999999997</v>
      </c>
      <c r="U10">
        <f t="shared" si="5"/>
        <v>0.15615553144221234</v>
      </c>
    </row>
    <row r="11" spans="1:21" x14ac:dyDescent="0.25">
      <c r="A11" t="s">
        <v>5</v>
      </c>
      <c r="B11">
        <v>5</v>
      </c>
      <c r="D11">
        <f t="shared" si="6"/>
        <v>0.58904862254808621</v>
      </c>
      <c r="E11">
        <v>9</v>
      </c>
      <c r="F11">
        <v>3.8911199999999999</v>
      </c>
      <c r="G11">
        <v>4.3429500000000001</v>
      </c>
      <c r="H11">
        <v>6.6455200000000003</v>
      </c>
      <c r="I11">
        <v>8.7426100000000009</v>
      </c>
      <c r="J11">
        <v>4.6067799999999997</v>
      </c>
      <c r="K11">
        <f t="shared" si="1"/>
        <v>5.6457959999999998</v>
      </c>
      <c r="L11">
        <f t="shared" si="8"/>
        <v>5.9067317832571682</v>
      </c>
      <c r="M11">
        <f t="shared" si="3"/>
        <v>2.0276559643909033</v>
      </c>
      <c r="N11">
        <f t="shared" si="7"/>
        <v>2.1213695872785192</v>
      </c>
      <c r="O11">
        <v>40.858600000000003</v>
      </c>
      <c r="P11">
        <v>40.8431</v>
      </c>
      <c r="Q11">
        <v>40.988799999999998</v>
      </c>
      <c r="R11">
        <v>41.200699999999998</v>
      </c>
      <c r="S11">
        <v>40.8782</v>
      </c>
      <c r="T11">
        <f t="shared" si="4"/>
        <v>40.953879999999998</v>
      </c>
      <c r="U11">
        <f t="shared" si="5"/>
        <v>0.14934646631239579</v>
      </c>
    </row>
    <row r="12" spans="1:21" x14ac:dyDescent="0.25">
      <c r="A12" t="s">
        <v>4</v>
      </c>
      <c r="B12">
        <v>3</v>
      </c>
      <c r="D12">
        <f t="shared" si="6"/>
        <v>0.65449846949787349</v>
      </c>
      <c r="E12" s="2">
        <v>10</v>
      </c>
      <c r="F12">
        <v>3.9075299999999999</v>
      </c>
      <c r="H12" s="2"/>
      <c r="K12">
        <f t="shared" ref="K12:K21" si="9">AVERAGE(F12:J12)</f>
        <v>3.9075299999999999</v>
      </c>
      <c r="L12">
        <f t="shared" si="8"/>
        <v>4.0881271028976043</v>
      </c>
      <c r="M12" t="e">
        <f t="shared" ref="M12:M21" si="10">_xlfn.STDEV.S(F12:J12)</f>
        <v>#DIV/0!</v>
      </c>
      <c r="N12" t="e">
        <f t="shared" si="7"/>
        <v>#DIV/0!</v>
      </c>
      <c r="O12">
        <v>43.616500000000002</v>
      </c>
      <c r="T12">
        <f t="shared" ref="T12:T21" si="11">AVERAGE(O12:S12)</f>
        <v>43.616500000000002</v>
      </c>
      <c r="U12" t="e">
        <f t="shared" ref="U12:U21" si="12">_xlfn.STDEV.S(O12:S12)</f>
        <v>#DIV/0!</v>
      </c>
    </row>
    <row r="13" spans="1:21" x14ac:dyDescent="0.25">
      <c r="A13" t="s">
        <v>3</v>
      </c>
      <c r="B13">
        <v>2.4500000000000002</v>
      </c>
      <c r="D13">
        <f t="shared" si="6"/>
        <v>0.71994831644766089</v>
      </c>
      <c r="E13" s="2">
        <v>11</v>
      </c>
      <c r="H13" s="2"/>
      <c r="K13" t="e">
        <f t="shared" si="9"/>
        <v>#DIV/0!</v>
      </c>
      <c r="L13" t="e">
        <f t="shared" si="8"/>
        <v>#DIV/0!</v>
      </c>
      <c r="M13" t="e">
        <f t="shared" si="10"/>
        <v>#DIV/0!</v>
      </c>
      <c r="N13" t="e">
        <f t="shared" si="7"/>
        <v>#DIV/0!</v>
      </c>
      <c r="T13" t="e">
        <f t="shared" si="11"/>
        <v>#DIV/0!</v>
      </c>
      <c r="U13" t="e">
        <f t="shared" si="12"/>
        <v>#DIV/0!</v>
      </c>
    </row>
    <row r="14" spans="1:21" x14ac:dyDescent="0.25">
      <c r="A14" t="s">
        <v>2</v>
      </c>
      <c r="B14">
        <v>110</v>
      </c>
      <c r="D14">
        <f t="shared" si="6"/>
        <v>0.78539816339744839</v>
      </c>
      <c r="E14">
        <v>12</v>
      </c>
      <c r="H14" s="2"/>
      <c r="K14" t="e">
        <f t="shared" si="9"/>
        <v>#DIV/0!</v>
      </c>
      <c r="L14" t="e">
        <f t="shared" si="8"/>
        <v>#DIV/0!</v>
      </c>
      <c r="M14" t="e">
        <f t="shared" si="10"/>
        <v>#DIV/0!</v>
      </c>
      <c r="N14" t="e">
        <f t="shared" si="7"/>
        <v>#DIV/0!</v>
      </c>
      <c r="T14" t="e">
        <f t="shared" si="11"/>
        <v>#DIV/0!</v>
      </c>
      <c r="U14" t="e">
        <f t="shared" si="12"/>
        <v>#DIV/0!</v>
      </c>
    </row>
    <row r="15" spans="1:21" x14ac:dyDescent="0.25">
      <c r="A15" t="s">
        <v>1</v>
      </c>
      <c r="B15">
        <v>4.45</v>
      </c>
      <c r="D15">
        <f t="shared" si="6"/>
        <v>0.85084801034723567</v>
      </c>
      <c r="E15" s="2">
        <v>13</v>
      </c>
      <c r="H15" s="2"/>
      <c r="K15" t="e">
        <f t="shared" si="9"/>
        <v>#DIV/0!</v>
      </c>
      <c r="L15" t="e">
        <f t="shared" si="8"/>
        <v>#DIV/0!</v>
      </c>
      <c r="M15" t="e">
        <f t="shared" si="10"/>
        <v>#DIV/0!</v>
      </c>
      <c r="N15" t="e">
        <f t="shared" si="7"/>
        <v>#DIV/0!</v>
      </c>
      <c r="T15" t="e">
        <f t="shared" si="11"/>
        <v>#DIV/0!</v>
      </c>
      <c r="U15" t="e">
        <f t="shared" si="12"/>
        <v>#DIV/0!</v>
      </c>
    </row>
    <row r="16" spans="1:21" x14ac:dyDescent="0.25">
      <c r="D16">
        <f t="shared" si="6"/>
        <v>0.91629785729702307</v>
      </c>
      <c r="E16" s="2">
        <v>14</v>
      </c>
      <c r="H16" s="2"/>
      <c r="K16" t="e">
        <f t="shared" si="9"/>
        <v>#DIV/0!</v>
      </c>
      <c r="L16" t="e">
        <f t="shared" si="8"/>
        <v>#DIV/0!</v>
      </c>
      <c r="M16" t="e">
        <f t="shared" si="10"/>
        <v>#DIV/0!</v>
      </c>
      <c r="N16" t="e">
        <f t="shared" si="7"/>
        <v>#DIV/0!</v>
      </c>
      <c r="T16" t="e">
        <f t="shared" si="11"/>
        <v>#DIV/0!</v>
      </c>
      <c r="U16" t="e">
        <f t="shared" si="12"/>
        <v>#DIV/0!</v>
      </c>
    </row>
    <row r="17" spans="1:21" x14ac:dyDescent="0.25">
      <c r="A17" t="s">
        <v>0</v>
      </c>
      <c r="B17">
        <f>B1/B5^3</f>
        <v>3</v>
      </c>
      <c r="D17">
        <f t="shared" si="6"/>
        <v>0.98174770424681035</v>
      </c>
      <c r="E17">
        <v>15</v>
      </c>
      <c r="H17" s="2"/>
      <c r="K17" t="e">
        <f t="shared" si="9"/>
        <v>#DIV/0!</v>
      </c>
      <c r="L17" t="e">
        <f t="shared" si="8"/>
        <v>#DIV/0!</v>
      </c>
      <c r="M17" t="e">
        <f t="shared" si="10"/>
        <v>#DIV/0!</v>
      </c>
      <c r="N17" t="e">
        <f t="shared" si="7"/>
        <v>#DIV/0!</v>
      </c>
      <c r="T17" t="e">
        <f t="shared" si="11"/>
        <v>#DIV/0!</v>
      </c>
      <c r="U17" t="e">
        <f t="shared" si="12"/>
        <v>#DIV/0!</v>
      </c>
    </row>
    <row r="18" spans="1:21" x14ac:dyDescent="0.25">
      <c r="D18">
        <f t="shared" si="6"/>
        <v>1.0471975511965976</v>
      </c>
      <c r="E18" s="2">
        <v>16</v>
      </c>
      <c r="H18" s="2"/>
      <c r="K18" t="e">
        <f t="shared" si="9"/>
        <v>#DIV/0!</v>
      </c>
      <c r="L18" t="e">
        <f t="shared" si="8"/>
        <v>#DIV/0!</v>
      </c>
      <c r="M18" t="e">
        <f t="shared" si="10"/>
        <v>#DIV/0!</v>
      </c>
      <c r="N18" t="e">
        <f t="shared" si="7"/>
        <v>#DIV/0!</v>
      </c>
      <c r="T18" t="e">
        <f t="shared" si="11"/>
        <v>#DIV/0!</v>
      </c>
      <c r="U18" t="e">
        <f t="shared" si="12"/>
        <v>#DIV/0!</v>
      </c>
    </row>
    <row r="19" spans="1:21" x14ac:dyDescent="0.25">
      <c r="D19">
        <f t="shared" si="6"/>
        <v>1.1126473981463851</v>
      </c>
      <c r="E19" s="2">
        <v>17</v>
      </c>
      <c r="H19" s="2"/>
      <c r="K19" t="e">
        <f t="shared" si="9"/>
        <v>#DIV/0!</v>
      </c>
      <c r="L19" t="e">
        <f t="shared" si="8"/>
        <v>#DIV/0!</v>
      </c>
      <c r="M19" t="e">
        <f t="shared" si="10"/>
        <v>#DIV/0!</v>
      </c>
      <c r="N19" t="e">
        <f t="shared" si="7"/>
        <v>#DIV/0!</v>
      </c>
      <c r="T19" t="e">
        <f t="shared" si="11"/>
        <v>#DIV/0!</v>
      </c>
      <c r="U19" t="e">
        <f t="shared" si="12"/>
        <v>#DIV/0!</v>
      </c>
    </row>
    <row r="20" spans="1:21" x14ac:dyDescent="0.25">
      <c r="D20">
        <f t="shared" si="6"/>
        <v>1.1780972450961724</v>
      </c>
      <c r="E20">
        <v>18</v>
      </c>
      <c r="H20" s="2"/>
      <c r="K20" t="e">
        <f t="shared" si="9"/>
        <v>#DIV/0!</v>
      </c>
      <c r="L20" t="e">
        <f t="shared" si="8"/>
        <v>#DIV/0!</v>
      </c>
      <c r="M20" t="e">
        <f t="shared" si="10"/>
        <v>#DIV/0!</v>
      </c>
      <c r="N20" t="e">
        <f t="shared" si="7"/>
        <v>#DIV/0!</v>
      </c>
      <c r="T20" t="e">
        <f t="shared" si="11"/>
        <v>#DIV/0!</v>
      </c>
      <c r="U20" t="e">
        <f t="shared" si="12"/>
        <v>#DIV/0!</v>
      </c>
    </row>
    <row r="21" spans="1:21" x14ac:dyDescent="0.25">
      <c r="D21">
        <f t="shared" si="6"/>
        <v>1.2435470920459597</v>
      </c>
      <c r="E21" s="2">
        <v>19</v>
      </c>
      <c r="H21" s="2"/>
      <c r="J21" s="2"/>
      <c r="K21" t="e">
        <f t="shared" si="9"/>
        <v>#DIV/0!</v>
      </c>
      <c r="L21" t="e">
        <f t="shared" si="8"/>
        <v>#DIV/0!</v>
      </c>
      <c r="M21" t="e">
        <f t="shared" si="10"/>
        <v>#DIV/0!</v>
      </c>
      <c r="N21" t="e">
        <f t="shared" si="7"/>
        <v>#DIV/0!</v>
      </c>
      <c r="T21" t="e">
        <f t="shared" si="11"/>
        <v>#DIV/0!</v>
      </c>
      <c r="U21" t="e">
        <f t="shared" si="12"/>
        <v>#DIV/0!</v>
      </c>
    </row>
    <row r="22" spans="1:21" x14ac:dyDescent="0.25">
      <c r="E22" s="2"/>
      <c r="H22" s="2"/>
    </row>
    <row r="23" spans="1:21" x14ac:dyDescent="0.25">
      <c r="D23" t="s">
        <v>37</v>
      </c>
      <c r="E23" t="s">
        <v>39</v>
      </c>
      <c r="F23" t="s">
        <v>42</v>
      </c>
      <c r="G23" t="s">
        <v>43</v>
      </c>
      <c r="H23" t="s">
        <v>44</v>
      </c>
      <c r="I23" t="s">
        <v>45</v>
      </c>
      <c r="J23" t="s">
        <v>46</v>
      </c>
      <c r="K23" t="s">
        <v>52</v>
      </c>
      <c r="L23" t="s">
        <v>15</v>
      </c>
      <c r="O23" t="s">
        <v>47</v>
      </c>
      <c r="P23" t="s">
        <v>48</v>
      </c>
      <c r="Q23" t="s">
        <v>49</v>
      </c>
      <c r="R23" t="s">
        <v>50</v>
      </c>
      <c r="S23" t="s">
        <v>51</v>
      </c>
      <c r="T23" t="s">
        <v>53</v>
      </c>
      <c r="U23" t="s">
        <v>15</v>
      </c>
    </row>
    <row r="24" spans="1:21" x14ac:dyDescent="0.25">
      <c r="D24">
        <f t="shared" ref="D24" si="13">4/3*PI()*2.5^3*E24/$B$5^3</f>
        <v>0</v>
      </c>
      <c r="E24">
        <v>0</v>
      </c>
      <c r="F24">
        <v>1.0002</v>
      </c>
      <c r="G24">
        <v>1.0046999999999999</v>
      </c>
      <c r="H24">
        <v>1.0066999999999999</v>
      </c>
      <c r="I24">
        <v>1.0024</v>
      </c>
      <c r="J24">
        <v>1.0074000000000001</v>
      </c>
      <c r="K24">
        <f t="shared" ref="K24:K33" si="14">AVERAGE(F24:J24)</f>
        <v>1.0042800000000001</v>
      </c>
      <c r="L24">
        <f t="shared" ref="L24:L43" si="15">_xlfn.STDEV.S(F24:J24)</f>
        <v>2.9978325503603595E-3</v>
      </c>
      <c r="O24">
        <v>0.98350000000000004</v>
      </c>
      <c r="P24">
        <v>1.0165999999999999</v>
      </c>
      <c r="Q24">
        <v>1.0027999999999999</v>
      </c>
      <c r="R24">
        <v>1.0068999999999999</v>
      </c>
      <c r="S24">
        <v>0.99639999999999995</v>
      </c>
      <c r="T24">
        <f t="shared" ref="T24:T33" si="16">AVERAGE(O24:S24)</f>
        <v>1.0012399999999999</v>
      </c>
      <c r="U24">
        <f t="shared" ref="U24:U33" si="17">_xlfn.STDEV.S(O24:S24)</f>
        <v>1.233422068879907E-2</v>
      </c>
    </row>
    <row r="25" spans="1:21" x14ac:dyDescent="0.25">
      <c r="D25" s="2">
        <f t="shared" ref="D25:D43" si="18">4/3*PI()*2.5^3*E25/$B$5^3</f>
        <v>6.5449846949787352E-2</v>
      </c>
      <c r="E25" s="2">
        <v>1</v>
      </c>
      <c r="F25">
        <v>1.0039</v>
      </c>
      <c r="G25">
        <v>1.0056</v>
      </c>
      <c r="H25">
        <v>1.0011000000000001</v>
      </c>
      <c r="I25">
        <v>1.0016</v>
      </c>
      <c r="J25">
        <v>1.0099</v>
      </c>
      <c r="K25">
        <f t="shared" si="14"/>
        <v>1.0044200000000001</v>
      </c>
      <c r="L25">
        <f t="shared" si="15"/>
        <v>3.5590729129929117E-3</v>
      </c>
      <c r="O25">
        <v>0.99319999999999997</v>
      </c>
      <c r="P25">
        <v>0.99909999999999999</v>
      </c>
      <c r="Q25">
        <v>0.99690000000000001</v>
      </c>
      <c r="R25">
        <v>1.012</v>
      </c>
      <c r="S25">
        <v>1.0022</v>
      </c>
      <c r="T25">
        <f t="shared" si="16"/>
        <v>1.00068</v>
      </c>
      <c r="U25">
        <f t="shared" si="17"/>
        <v>7.127201414300015E-3</v>
      </c>
    </row>
    <row r="26" spans="1:21" x14ac:dyDescent="0.25">
      <c r="D26" s="2">
        <f t="shared" si="18"/>
        <v>0.1308996938995747</v>
      </c>
      <c r="E26" s="2">
        <v>2</v>
      </c>
      <c r="F26">
        <v>1.0068999999999999</v>
      </c>
      <c r="G26">
        <v>1.0022</v>
      </c>
      <c r="H26">
        <v>1.0085</v>
      </c>
      <c r="I26">
        <v>1.0015000000000001</v>
      </c>
      <c r="J26">
        <v>0.99939999999999996</v>
      </c>
      <c r="K26">
        <f t="shared" si="14"/>
        <v>1.0036999999999998</v>
      </c>
      <c r="L26">
        <f t="shared" si="15"/>
        <v>3.8360135557632983E-3</v>
      </c>
      <c r="O26">
        <v>0.99319999999999997</v>
      </c>
      <c r="P26">
        <v>1.0035000000000001</v>
      </c>
      <c r="Q26">
        <v>1.0047999999999999</v>
      </c>
      <c r="R26">
        <v>1.0201</v>
      </c>
      <c r="S26">
        <v>0.99419999999999997</v>
      </c>
      <c r="T26">
        <f t="shared" si="16"/>
        <v>1.0031600000000001</v>
      </c>
      <c r="U26">
        <f t="shared" si="17"/>
        <v>1.083111259289646E-2</v>
      </c>
    </row>
    <row r="27" spans="1:21" x14ac:dyDescent="0.25">
      <c r="D27">
        <f t="shared" si="18"/>
        <v>0.1963495408493621</v>
      </c>
      <c r="E27">
        <v>3</v>
      </c>
      <c r="F27">
        <v>1.0044999999999999</v>
      </c>
      <c r="G27">
        <v>0.99419999999999997</v>
      </c>
      <c r="H27">
        <v>0.99929999999999997</v>
      </c>
      <c r="I27">
        <v>1.0016</v>
      </c>
      <c r="J27">
        <v>1.0033000000000001</v>
      </c>
      <c r="K27">
        <f t="shared" si="14"/>
        <v>1.00058</v>
      </c>
      <c r="L27">
        <f t="shared" si="15"/>
        <v>4.0665710371269974E-3</v>
      </c>
      <c r="O27">
        <v>0.99909999999999999</v>
      </c>
      <c r="P27">
        <v>1.01</v>
      </c>
      <c r="Q27">
        <v>1.0041</v>
      </c>
      <c r="R27">
        <v>1.0016</v>
      </c>
      <c r="S27">
        <v>1.0195000000000001</v>
      </c>
      <c r="T27">
        <f t="shared" si="16"/>
        <v>1.0068600000000001</v>
      </c>
      <c r="U27">
        <f t="shared" si="17"/>
        <v>8.1414372195577605E-3</v>
      </c>
    </row>
    <row r="28" spans="1:21" x14ac:dyDescent="0.25">
      <c r="D28">
        <f t="shared" si="18"/>
        <v>0.26179938779914941</v>
      </c>
      <c r="E28" s="2">
        <v>4</v>
      </c>
      <c r="F28">
        <v>1.0155000000000001</v>
      </c>
      <c r="G28">
        <v>0.996</v>
      </c>
      <c r="H28">
        <v>1.0016</v>
      </c>
      <c r="I28">
        <v>1.008</v>
      </c>
      <c r="J28">
        <v>0.99729999999999996</v>
      </c>
      <c r="K28">
        <f t="shared" si="14"/>
        <v>1.0036799999999999</v>
      </c>
      <c r="L28">
        <f t="shared" si="15"/>
        <v>8.0991974911098757E-3</v>
      </c>
      <c r="O28">
        <v>0.99970000000000003</v>
      </c>
      <c r="P28">
        <v>1.0105</v>
      </c>
      <c r="Q28">
        <v>0.99350000000000005</v>
      </c>
      <c r="R28">
        <v>1.0224</v>
      </c>
      <c r="S28">
        <v>1.0089999999999999</v>
      </c>
      <c r="T28">
        <f t="shared" si="16"/>
        <v>1.00702</v>
      </c>
      <c r="U28">
        <f t="shared" si="17"/>
        <v>1.1056084297797262E-2</v>
      </c>
    </row>
    <row r="29" spans="1:21" x14ac:dyDescent="0.25">
      <c r="D29">
        <f t="shared" si="18"/>
        <v>0.32724923474893675</v>
      </c>
      <c r="E29" s="2">
        <v>5</v>
      </c>
      <c r="F29">
        <v>1.0046999999999999</v>
      </c>
      <c r="G29">
        <v>1.0059</v>
      </c>
      <c r="H29">
        <v>1.0148999999999999</v>
      </c>
      <c r="I29">
        <v>1.0003</v>
      </c>
      <c r="J29">
        <v>1.0056</v>
      </c>
      <c r="K29">
        <f t="shared" si="14"/>
        <v>1.0062800000000001</v>
      </c>
      <c r="L29">
        <f t="shared" si="15"/>
        <v>5.3190224665815959E-3</v>
      </c>
      <c r="O29">
        <v>1.0014000000000001</v>
      </c>
      <c r="P29">
        <v>0.99439999999999995</v>
      </c>
      <c r="Q29">
        <v>0.99039999999999995</v>
      </c>
      <c r="R29">
        <v>0.99539999999999995</v>
      </c>
      <c r="S29">
        <v>1.0051000000000001</v>
      </c>
      <c r="T29">
        <f t="shared" si="16"/>
        <v>0.99734000000000012</v>
      </c>
      <c r="U29">
        <f t="shared" si="17"/>
        <v>5.8581567066783771E-3</v>
      </c>
    </row>
    <row r="30" spans="1:21" x14ac:dyDescent="0.25">
      <c r="D30">
        <f t="shared" si="18"/>
        <v>0.3926990816987242</v>
      </c>
      <c r="E30">
        <v>6</v>
      </c>
      <c r="F30">
        <v>0.99380000000000002</v>
      </c>
      <c r="G30">
        <v>0.99860000000000004</v>
      </c>
      <c r="H30">
        <v>1.002</v>
      </c>
      <c r="I30">
        <v>1.0014000000000001</v>
      </c>
      <c r="J30">
        <v>1.0007999999999999</v>
      </c>
      <c r="K30">
        <f t="shared" si="14"/>
        <v>0.99931999999999999</v>
      </c>
      <c r="L30">
        <f t="shared" si="15"/>
        <v>3.3424541881677222E-3</v>
      </c>
      <c r="O30">
        <v>1.0204</v>
      </c>
      <c r="P30">
        <v>1.0024</v>
      </c>
      <c r="Q30">
        <v>1.0014000000000001</v>
      </c>
      <c r="R30">
        <v>0.99139999999999995</v>
      </c>
      <c r="S30">
        <v>0.99890000000000001</v>
      </c>
      <c r="T30">
        <f t="shared" si="16"/>
        <v>1.0028999999999999</v>
      </c>
      <c r="U30">
        <f t="shared" si="17"/>
        <v>1.0688779163215974E-2</v>
      </c>
    </row>
    <row r="31" spans="1:21" x14ac:dyDescent="0.25">
      <c r="D31">
        <f t="shared" si="18"/>
        <v>0.45814892864851153</v>
      </c>
      <c r="E31" s="2">
        <v>7</v>
      </c>
      <c r="F31">
        <v>1.0004</v>
      </c>
      <c r="G31">
        <v>1.0025999999999999</v>
      </c>
      <c r="H31">
        <v>1.0036</v>
      </c>
      <c r="I31">
        <v>1.0059</v>
      </c>
      <c r="J31">
        <v>1.0045999999999999</v>
      </c>
      <c r="K31">
        <f t="shared" si="14"/>
        <v>1.00342</v>
      </c>
      <c r="L31">
        <f t="shared" si="15"/>
        <v>2.0837466256721521E-3</v>
      </c>
      <c r="O31">
        <v>1.0108999999999999</v>
      </c>
      <c r="P31">
        <v>1.0116000000000001</v>
      </c>
      <c r="Q31">
        <v>1.0044</v>
      </c>
      <c r="R31">
        <v>1.0039</v>
      </c>
      <c r="S31">
        <v>0.99829999999999997</v>
      </c>
      <c r="T31">
        <f t="shared" si="16"/>
        <v>1.0058199999999999</v>
      </c>
      <c r="U31">
        <f t="shared" si="17"/>
        <v>5.5106260987296237E-3</v>
      </c>
    </row>
    <row r="32" spans="1:21" x14ac:dyDescent="0.25">
      <c r="D32">
        <f t="shared" si="18"/>
        <v>0.52359877559829882</v>
      </c>
      <c r="E32" s="2">
        <v>8</v>
      </c>
      <c r="F32">
        <v>1.0063</v>
      </c>
      <c r="G32">
        <v>1.0116000000000001</v>
      </c>
      <c r="H32">
        <v>1.0037</v>
      </c>
      <c r="I32">
        <v>1.006</v>
      </c>
      <c r="J32">
        <v>1.0096000000000001</v>
      </c>
      <c r="K32">
        <f t="shared" si="14"/>
        <v>1.0074400000000001</v>
      </c>
      <c r="L32">
        <f t="shared" si="15"/>
        <v>3.1357614705203769E-3</v>
      </c>
      <c r="O32">
        <v>1.0054000000000001</v>
      </c>
      <c r="P32">
        <v>1.0162</v>
      </c>
      <c r="Q32">
        <v>1.0066999999999999</v>
      </c>
      <c r="R32">
        <v>0.99890000000000001</v>
      </c>
      <c r="S32">
        <v>1.0079</v>
      </c>
      <c r="T32">
        <f t="shared" si="16"/>
        <v>1.0070200000000002</v>
      </c>
      <c r="U32">
        <f t="shared" si="17"/>
        <v>6.1989515242498773E-3</v>
      </c>
    </row>
    <row r="33" spans="4:25" x14ac:dyDescent="0.25">
      <c r="D33">
        <f t="shared" si="18"/>
        <v>0.58904862254808621</v>
      </c>
      <c r="E33">
        <v>9</v>
      </c>
      <c r="F33">
        <v>1.0087999999999999</v>
      </c>
      <c r="G33">
        <v>1.0008999999999999</v>
      </c>
      <c r="H33">
        <v>1.0044</v>
      </c>
      <c r="I33">
        <v>1.0068999999999999</v>
      </c>
      <c r="J33">
        <v>1.0033000000000001</v>
      </c>
      <c r="K33">
        <f t="shared" si="14"/>
        <v>1.0048599999999999</v>
      </c>
      <c r="L33">
        <f t="shared" si="15"/>
        <v>3.0826936273330645E-3</v>
      </c>
      <c r="O33">
        <v>0.99250000000000005</v>
      </c>
      <c r="P33">
        <v>1.0075000000000001</v>
      </c>
      <c r="Q33">
        <v>0.99250000000000005</v>
      </c>
      <c r="R33">
        <v>1.0024</v>
      </c>
      <c r="S33">
        <v>1.0016</v>
      </c>
      <c r="T33">
        <f t="shared" si="16"/>
        <v>0.99930000000000008</v>
      </c>
      <c r="U33">
        <f t="shared" si="17"/>
        <v>6.6071930500023919E-3</v>
      </c>
    </row>
    <row r="34" spans="4:25" x14ac:dyDescent="0.25">
      <c r="D34">
        <f t="shared" si="18"/>
        <v>0.65449846949787349</v>
      </c>
      <c r="E34" s="2">
        <v>10</v>
      </c>
      <c r="F34">
        <v>1.006</v>
      </c>
      <c r="H34" s="2"/>
      <c r="K34">
        <f t="shared" ref="K34:K43" si="19">AVERAGE(F34:J34)</f>
        <v>1.006</v>
      </c>
      <c r="L34" t="e">
        <f t="shared" si="15"/>
        <v>#DIV/0!</v>
      </c>
      <c r="O34">
        <v>1.0117</v>
      </c>
      <c r="T34">
        <f t="shared" ref="T34:T43" si="20">AVERAGE(O34:S34)</f>
        <v>1.0117</v>
      </c>
      <c r="U34" t="e">
        <f t="shared" ref="U34:U43" si="21">_xlfn.STDEV.S(O34:S34)</f>
        <v>#DIV/0!</v>
      </c>
      <c r="Y34" s="2"/>
    </row>
    <row r="35" spans="4:25" x14ac:dyDescent="0.25">
      <c r="D35">
        <f t="shared" si="18"/>
        <v>0.71994831644766089</v>
      </c>
      <c r="E35" s="2">
        <v>11</v>
      </c>
      <c r="H35" s="2"/>
      <c r="K35" t="e">
        <f t="shared" si="19"/>
        <v>#DIV/0!</v>
      </c>
      <c r="L35" t="e">
        <f t="shared" si="15"/>
        <v>#DIV/0!</v>
      </c>
      <c r="T35" t="e">
        <f t="shared" si="20"/>
        <v>#DIV/0!</v>
      </c>
      <c r="U35" t="e">
        <f t="shared" si="21"/>
        <v>#DIV/0!</v>
      </c>
      <c r="V35" s="2"/>
    </row>
    <row r="36" spans="4:25" x14ac:dyDescent="0.25">
      <c r="D36">
        <f t="shared" si="18"/>
        <v>0.78539816339744839</v>
      </c>
      <c r="E36">
        <v>12</v>
      </c>
      <c r="H36" s="2"/>
      <c r="K36" t="e">
        <f t="shared" si="19"/>
        <v>#DIV/0!</v>
      </c>
      <c r="L36" t="e">
        <f t="shared" si="15"/>
        <v>#DIV/0!</v>
      </c>
      <c r="T36" t="e">
        <f t="shared" si="20"/>
        <v>#DIV/0!</v>
      </c>
      <c r="U36" t="e">
        <f t="shared" si="21"/>
        <v>#DIV/0!</v>
      </c>
      <c r="V36" s="2"/>
    </row>
    <row r="37" spans="4:25" x14ac:dyDescent="0.25">
      <c r="D37">
        <f t="shared" si="18"/>
        <v>0.85084801034723567</v>
      </c>
      <c r="E37" s="2">
        <v>13</v>
      </c>
      <c r="H37" s="2"/>
      <c r="K37" t="e">
        <f t="shared" si="19"/>
        <v>#DIV/0!</v>
      </c>
      <c r="L37" t="e">
        <f t="shared" si="15"/>
        <v>#DIV/0!</v>
      </c>
      <c r="T37" t="e">
        <f t="shared" si="20"/>
        <v>#DIV/0!</v>
      </c>
      <c r="U37" t="e">
        <f t="shared" si="21"/>
        <v>#DIV/0!</v>
      </c>
    </row>
    <row r="38" spans="4:25" x14ac:dyDescent="0.25">
      <c r="D38">
        <f t="shared" si="18"/>
        <v>0.91629785729702307</v>
      </c>
      <c r="E38" s="2">
        <v>14</v>
      </c>
      <c r="H38" s="2"/>
      <c r="K38" t="e">
        <f t="shared" si="19"/>
        <v>#DIV/0!</v>
      </c>
      <c r="L38" t="e">
        <f t="shared" si="15"/>
        <v>#DIV/0!</v>
      </c>
      <c r="T38" t="e">
        <f t="shared" si="20"/>
        <v>#DIV/0!</v>
      </c>
      <c r="U38" t="e">
        <f t="shared" si="21"/>
        <v>#DIV/0!</v>
      </c>
      <c r="V38" s="2"/>
    </row>
    <row r="39" spans="4:25" x14ac:dyDescent="0.25">
      <c r="D39">
        <f t="shared" si="18"/>
        <v>0.98174770424681035</v>
      </c>
      <c r="E39">
        <v>15</v>
      </c>
      <c r="H39" s="2"/>
      <c r="K39" t="e">
        <f t="shared" si="19"/>
        <v>#DIV/0!</v>
      </c>
      <c r="L39" t="e">
        <f t="shared" si="15"/>
        <v>#DIV/0!</v>
      </c>
      <c r="T39" t="e">
        <f t="shared" si="20"/>
        <v>#DIV/0!</v>
      </c>
      <c r="U39" t="e">
        <f t="shared" si="21"/>
        <v>#DIV/0!</v>
      </c>
      <c r="V39" s="2"/>
    </row>
    <row r="40" spans="4:25" x14ac:dyDescent="0.25">
      <c r="D40">
        <f t="shared" si="18"/>
        <v>1.0471975511965976</v>
      </c>
      <c r="E40" s="2">
        <v>16</v>
      </c>
      <c r="H40" s="2"/>
      <c r="K40" t="e">
        <f t="shared" si="19"/>
        <v>#DIV/0!</v>
      </c>
      <c r="L40" t="e">
        <f t="shared" si="15"/>
        <v>#DIV/0!</v>
      </c>
      <c r="T40" t="e">
        <f t="shared" si="20"/>
        <v>#DIV/0!</v>
      </c>
      <c r="U40" t="e">
        <f t="shared" si="21"/>
        <v>#DIV/0!</v>
      </c>
    </row>
    <row r="41" spans="4:25" x14ac:dyDescent="0.25">
      <c r="D41">
        <f t="shared" si="18"/>
        <v>1.1126473981463851</v>
      </c>
      <c r="E41" s="2">
        <v>17</v>
      </c>
      <c r="H41" s="2"/>
      <c r="K41" t="e">
        <f t="shared" si="19"/>
        <v>#DIV/0!</v>
      </c>
      <c r="L41" t="e">
        <f t="shared" si="15"/>
        <v>#DIV/0!</v>
      </c>
      <c r="T41" t="e">
        <f t="shared" si="20"/>
        <v>#DIV/0!</v>
      </c>
      <c r="U41" t="e">
        <f t="shared" si="21"/>
        <v>#DIV/0!</v>
      </c>
      <c r="V41" s="2"/>
    </row>
    <row r="42" spans="4:25" x14ac:dyDescent="0.25">
      <c r="D42">
        <f t="shared" si="18"/>
        <v>1.1780972450961724</v>
      </c>
      <c r="E42">
        <v>18</v>
      </c>
      <c r="H42" s="2"/>
      <c r="K42" t="e">
        <f t="shared" si="19"/>
        <v>#DIV/0!</v>
      </c>
      <c r="L42" t="e">
        <f t="shared" si="15"/>
        <v>#DIV/0!</v>
      </c>
      <c r="T42" t="e">
        <f t="shared" si="20"/>
        <v>#DIV/0!</v>
      </c>
      <c r="U42" t="e">
        <f t="shared" si="21"/>
        <v>#DIV/0!</v>
      </c>
      <c r="V42" s="2"/>
    </row>
    <row r="43" spans="4:25" x14ac:dyDescent="0.25">
      <c r="D43">
        <f t="shared" si="18"/>
        <v>1.2435470920459597</v>
      </c>
      <c r="E43" s="2">
        <v>19</v>
      </c>
      <c r="H43" s="2"/>
      <c r="J43" s="2"/>
      <c r="K43" t="e">
        <f t="shared" si="19"/>
        <v>#DIV/0!</v>
      </c>
      <c r="L43" t="e">
        <f t="shared" si="15"/>
        <v>#DIV/0!</v>
      </c>
      <c r="T43" t="e">
        <f t="shared" si="20"/>
        <v>#DIV/0!</v>
      </c>
      <c r="U43" t="e">
        <f t="shared" si="21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zoomScale="55" zoomScaleNormal="55" workbookViewId="0">
      <selection activeCell="Q7" sqref="Q7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1" x14ac:dyDescent="0.25">
      <c r="A1" t="s">
        <v>30</v>
      </c>
      <c r="B1">
        <v>10000</v>
      </c>
      <c r="D1" t="s">
        <v>37</v>
      </c>
      <c r="E1" t="s">
        <v>39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15</v>
      </c>
      <c r="N1" t="s">
        <v>60</v>
      </c>
      <c r="O1" t="s">
        <v>21</v>
      </c>
      <c r="P1" t="s">
        <v>20</v>
      </c>
      <c r="Q1" t="s">
        <v>19</v>
      </c>
      <c r="R1" t="s">
        <v>18</v>
      </c>
      <c r="S1" t="s">
        <v>17</v>
      </c>
      <c r="T1" t="s">
        <v>16</v>
      </c>
      <c r="U1" t="s">
        <v>15</v>
      </c>
    </row>
    <row r="2" spans="1:21" ht="15" customHeight="1" x14ac:dyDescent="0.25">
      <c r="A2" t="s">
        <v>14</v>
      </c>
      <c r="B2" s="3" t="s">
        <v>38</v>
      </c>
      <c r="D2">
        <f t="shared" ref="D2" si="0">4/3*PI()*2.5^3*E2/$B$5^3</f>
        <v>0</v>
      </c>
      <c r="E2">
        <v>0</v>
      </c>
      <c r="F2">
        <v>0.91962999999999995</v>
      </c>
      <c r="H2" s="2"/>
      <c r="K2">
        <f>AVERAGE(F2:J2)</f>
        <v>0.91962999999999995</v>
      </c>
      <c r="L2">
        <f t="shared" ref="L2" si="1">K2/$K$2</f>
        <v>1</v>
      </c>
      <c r="M2" t="e">
        <f>_xlfn.STDEV.S(F2:J2)</f>
        <v>#DIV/0!</v>
      </c>
      <c r="N2" t="e">
        <f>M2/$K$2</f>
        <v>#DIV/0!</v>
      </c>
      <c r="T2" t="e">
        <f t="shared" ref="T2" si="2">AVERAGE(O2:S2)</f>
        <v>#DIV/0!</v>
      </c>
      <c r="U2" t="e">
        <f t="shared" ref="U2" si="3">_xlfn.STDEV.S(O2:S2)</f>
        <v>#DIV/0!</v>
      </c>
    </row>
    <row r="3" spans="1:21" x14ac:dyDescent="0.25">
      <c r="A3" t="s">
        <v>13</v>
      </c>
      <c r="B3">
        <v>1000</v>
      </c>
      <c r="D3" s="2">
        <f t="shared" ref="D3:D35" si="4">4/3*PI()*2.5^3*E3/$B$5^3</f>
        <v>5.8177641733144318E-2</v>
      </c>
      <c r="E3" s="2">
        <v>3</v>
      </c>
      <c r="F3">
        <v>1.09596</v>
      </c>
      <c r="G3" s="2"/>
      <c r="H3" s="2"/>
      <c r="I3" s="2"/>
      <c r="J3" s="2"/>
      <c r="K3">
        <f>AVERAGE(F3:J3)</f>
        <v>1.09596</v>
      </c>
      <c r="L3">
        <f t="shared" ref="L3:L35" si="5">K3/$K$2</f>
        <v>1.1917401563672347</v>
      </c>
      <c r="M3" t="e">
        <f>_xlfn.STDEV.S(F3:J3)</f>
        <v>#DIV/0!</v>
      </c>
      <c r="N3" t="e">
        <f t="shared" ref="N3:N35" si="6">M3/$K$2</f>
        <v>#DIV/0!</v>
      </c>
      <c r="T3" t="e">
        <f t="shared" ref="T3:T35" si="7">AVERAGE(O3:S3)</f>
        <v>#DIV/0!</v>
      </c>
      <c r="U3" t="e">
        <f t="shared" ref="U3:U35" si="8">_xlfn.STDEV.S(O3:S3)</f>
        <v>#DIV/0!</v>
      </c>
    </row>
    <row r="4" spans="1:21" x14ac:dyDescent="0.25">
      <c r="A4" t="s">
        <v>12</v>
      </c>
      <c r="B4">
        <v>0.01</v>
      </c>
      <c r="D4" s="2">
        <f t="shared" si="4"/>
        <v>0.11635528346628864</v>
      </c>
      <c r="E4" s="2">
        <v>6</v>
      </c>
      <c r="F4">
        <v>1.3556299999999999</v>
      </c>
      <c r="G4" s="2"/>
      <c r="H4" s="2"/>
      <c r="I4" s="2"/>
      <c r="J4" s="2"/>
      <c r="K4">
        <f>AVERAGE(F4:J4)</f>
        <v>1.3556299999999999</v>
      </c>
      <c r="L4">
        <f t="shared" si="5"/>
        <v>1.4741037156247621</v>
      </c>
      <c r="M4" t="e">
        <f>_xlfn.STDEV.S(F4:J4)</f>
        <v>#DIV/0!</v>
      </c>
      <c r="N4" t="e">
        <f t="shared" si="6"/>
        <v>#DIV/0!</v>
      </c>
      <c r="T4" t="e">
        <f t="shared" si="7"/>
        <v>#DIV/0!</v>
      </c>
      <c r="U4" t="e">
        <f t="shared" si="8"/>
        <v>#DIV/0!</v>
      </c>
    </row>
    <row r="5" spans="1:21" x14ac:dyDescent="0.25">
      <c r="A5" t="s">
        <v>11</v>
      </c>
      <c r="B5">
        <v>15</v>
      </c>
      <c r="D5">
        <f t="shared" si="4"/>
        <v>0.17453292519943295</v>
      </c>
      <c r="E5">
        <v>9</v>
      </c>
      <c r="F5">
        <v>1.5210300000000001</v>
      </c>
      <c r="G5" s="2"/>
      <c r="H5" s="2"/>
      <c r="I5" s="2"/>
      <c r="J5" s="2"/>
      <c r="K5">
        <f>AVERAGE(F5:J5)</f>
        <v>1.5210300000000001</v>
      </c>
      <c r="L5">
        <f t="shared" si="5"/>
        <v>1.6539586572860827</v>
      </c>
      <c r="M5" t="e">
        <f>_xlfn.STDEV.S(F5:J5)</f>
        <v>#DIV/0!</v>
      </c>
      <c r="N5" t="e">
        <f t="shared" si="6"/>
        <v>#DIV/0!</v>
      </c>
      <c r="T5" t="e">
        <f t="shared" si="7"/>
        <v>#DIV/0!</v>
      </c>
      <c r="U5" t="e">
        <f t="shared" si="8"/>
        <v>#DIV/0!</v>
      </c>
    </row>
    <row r="6" spans="1:21" x14ac:dyDescent="0.25">
      <c r="A6" t="s">
        <v>10</v>
      </c>
      <c r="B6">
        <v>0.1</v>
      </c>
      <c r="D6">
        <f t="shared" si="4"/>
        <v>0.23271056693257727</v>
      </c>
      <c r="E6" s="2">
        <v>12</v>
      </c>
      <c r="F6" s="4"/>
      <c r="G6" s="2"/>
      <c r="H6" s="2"/>
      <c r="I6" s="2"/>
      <c r="J6" s="2"/>
      <c r="K6" t="e">
        <f t="shared" ref="K6:K35" si="9">AVERAGE(F6:J6)</f>
        <v>#DIV/0!</v>
      </c>
      <c r="L6" t="e">
        <f t="shared" si="5"/>
        <v>#DIV/0!</v>
      </c>
      <c r="M6" t="e">
        <f t="shared" ref="M6:M35" si="10">_xlfn.STDEV.S(F6:J6)</f>
        <v>#DIV/0!</v>
      </c>
      <c r="N6" t="e">
        <f t="shared" si="6"/>
        <v>#DIV/0!</v>
      </c>
      <c r="T6" t="e">
        <f t="shared" si="7"/>
        <v>#DIV/0!</v>
      </c>
      <c r="U6" t="e">
        <f t="shared" si="8"/>
        <v>#DIV/0!</v>
      </c>
    </row>
    <row r="7" spans="1:21" x14ac:dyDescent="0.25">
      <c r="A7" t="s">
        <v>9</v>
      </c>
      <c r="B7">
        <v>4.5</v>
      </c>
      <c r="D7">
        <f t="shared" si="4"/>
        <v>0.29088820866572157</v>
      </c>
      <c r="E7">
        <v>15</v>
      </c>
      <c r="F7">
        <v>2.0474199999999998</v>
      </c>
      <c r="G7" s="2"/>
      <c r="H7" s="2"/>
      <c r="I7" s="2"/>
      <c r="J7" s="2"/>
      <c r="K7">
        <f>AVERAGE(F7:J7)</f>
        <v>2.0474199999999998</v>
      </c>
      <c r="L7">
        <f t="shared" si="5"/>
        <v>2.2263519023955287</v>
      </c>
      <c r="M7" t="e">
        <f>_xlfn.STDEV.S(F7:J7)</f>
        <v>#DIV/0!</v>
      </c>
      <c r="N7" t="e">
        <f t="shared" si="6"/>
        <v>#DIV/0!</v>
      </c>
      <c r="T7" t="e">
        <f t="shared" si="7"/>
        <v>#DIV/0!</v>
      </c>
      <c r="U7" t="e">
        <f t="shared" si="8"/>
        <v>#DIV/0!</v>
      </c>
    </row>
    <row r="8" spans="1:21" x14ac:dyDescent="0.25">
      <c r="A8" t="s">
        <v>8</v>
      </c>
      <c r="B8">
        <v>25</v>
      </c>
      <c r="D8">
        <f t="shared" si="4"/>
        <v>0.3490658503988659</v>
      </c>
      <c r="E8" s="2">
        <v>18</v>
      </c>
      <c r="F8" s="5">
        <v>3.6639400000000002</v>
      </c>
      <c r="H8" s="2"/>
      <c r="I8" s="2"/>
      <c r="J8" s="2"/>
      <c r="K8">
        <f t="shared" si="9"/>
        <v>3.6639400000000002</v>
      </c>
      <c r="L8">
        <f t="shared" si="5"/>
        <v>3.9841457977664936</v>
      </c>
      <c r="M8" t="e">
        <f t="shared" si="10"/>
        <v>#DIV/0!</v>
      </c>
      <c r="N8" t="e">
        <f t="shared" si="6"/>
        <v>#DIV/0!</v>
      </c>
      <c r="T8" t="e">
        <f t="shared" si="7"/>
        <v>#DIV/0!</v>
      </c>
      <c r="U8" t="e">
        <f t="shared" si="8"/>
        <v>#DIV/0!</v>
      </c>
    </row>
    <row r="9" spans="1:21" x14ac:dyDescent="0.25">
      <c r="A9" t="s">
        <v>7</v>
      </c>
      <c r="B9">
        <v>196.3</v>
      </c>
      <c r="D9">
        <f t="shared" si="4"/>
        <v>0.40724349213201022</v>
      </c>
      <c r="E9">
        <v>21</v>
      </c>
      <c r="F9" s="5"/>
      <c r="H9" s="2"/>
      <c r="I9" s="2"/>
      <c r="J9" s="2"/>
      <c r="K9" t="e">
        <f t="shared" si="9"/>
        <v>#DIV/0!</v>
      </c>
      <c r="L9" t="e">
        <f t="shared" si="5"/>
        <v>#DIV/0!</v>
      </c>
      <c r="M9" t="e">
        <f t="shared" si="10"/>
        <v>#DIV/0!</v>
      </c>
      <c r="N9" t="e">
        <f t="shared" si="6"/>
        <v>#DIV/0!</v>
      </c>
      <c r="T9" t="e">
        <f t="shared" si="7"/>
        <v>#DIV/0!</v>
      </c>
      <c r="U9" t="e">
        <f t="shared" si="8"/>
        <v>#DIV/0!</v>
      </c>
    </row>
    <row r="10" spans="1:21" ht="15" customHeight="1" x14ac:dyDescent="0.25">
      <c r="A10" t="s">
        <v>6</v>
      </c>
      <c r="B10">
        <v>3</v>
      </c>
      <c r="D10">
        <f t="shared" si="4"/>
        <v>0.46542113386515455</v>
      </c>
      <c r="E10" s="2">
        <v>24</v>
      </c>
      <c r="F10" s="5"/>
      <c r="H10" s="2"/>
      <c r="I10" s="2"/>
      <c r="J10" s="2"/>
      <c r="K10" t="e">
        <f t="shared" si="9"/>
        <v>#DIV/0!</v>
      </c>
      <c r="L10" t="e">
        <f t="shared" si="5"/>
        <v>#DIV/0!</v>
      </c>
      <c r="M10" t="e">
        <f t="shared" si="10"/>
        <v>#DIV/0!</v>
      </c>
      <c r="N10" t="e">
        <f t="shared" si="6"/>
        <v>#DIV/0!</v>
      </c>
      <c r="T10" t="e">
        <f t="shared" si="7"/>
        <v>#DIV/0!</v>
      </c>
      <c r="U10" t="e">
        <f t="shared" si="8"/>
        <v>#DIV/0!</v>
      </c>
    </row>
    <row r="11" spans="1:21" x14ac:dyDescent="0.25">
      <c r="A11" t="s">
        <v>5</v>
      </c>
      <c r="B11">
        <v>5</v>
      </c>
      <c r="D11">
        <f t="shared" si="4"/>
        <v>0.52359877559829893</v>
      </c>
      <c r="E11">
        <v>27</v>
      </c>
      <c r="F11" s="5"/>
      <c r="H11" s="2"/>
      <c r="I11" s="2"/>
      <c r="J11" s="2"/>
      <c r="K11" t="e">
        <f t="shared" si="9"/>
        <v>#DIV/0!</v>
      </c>
      <c r="L11" t="e">
        <f t="shared" si="5"/>
        <v>#DIV/0!</v>
      </c>
      <c r="M11" t="e">
        <f t="shared" si="10"/>
        <v>#DIV/0!</v>
      </c>
      <c r="N11" t="e">
        <f t="shared" si="6"/>
        <v>#DIV/0!</v>
      </c>
      <c r="T11" t="e">
        <f t="shared" si="7"/>
        <v>#DIV/0!</v>
      </c>
      <c r="U11" t="e">
        <f t="shared" si="8"/>
        <v>#DIV/0!</v>
      </c>
    </row>
    <row r="12" spans="1:21" x14ac:dyDescent="0.25">
      <c r="A12" t="s">
        <v>4</v>
      </c>
      <c r="B12">
        <v>3</v>
      </c>
      <c r="D12">
        <f t="shared" si="4"/>
        <v>0.58177641733144314</v>
      </c>
      <c r="E12" s="2">
        <v>30</v>
      </c>
      <c r="F12" s="6"/>
      <c r="H12" s="2"/>
      <c r="K12" t="e">
        <f t="shared" si="9"/>
        <v>#DIV/0!</v>
      </c>
      <c r="L12" t="e">
        <f t="shared" si="5"/>
        <v>#DIV/0!</v>
      </c>
      <c r="M12" t="e">
        <f t="shared" si="10"/>
        <v>#DIV/0!</v>
      </c>
      <c r="N12" t="e">
        <f t="shared" si="6"/>
        <v>#DIV/0!</v>
      </c>
      <c r="T12" t="e">
        <f t="shared" si="7"/>
        <v>#DIV/0!</v>
      </c>
      <c r="U12" t="e">
        <f t="shared" si="8"/>
        <v>#DIV/0!</v>
      </c>
    </row>
    <row r="13" spans="1:21" x14ac:dyDescent="0.25">
      <c r="A13" t="s">
        <v>3</v>
      </c>
      <c r="B13">
        <v>2.4500000000000002</v>
      </c>
      <c r="D13">
        <f t="shared" si="4"/>
        <v>0.60116896457582458</v>
      </c>
      <c r="E13" s="2">
        <v>31</v>
      </c>
      <c r="F13" s="6"/>
      <c r="H13" s="2"/>
      <c r="K13" t="e">
        <f t="shared" si="9"/>
        <v>#DIV/0!</v>
      </c>
      <c r="L13" t="e">
        <f t="shared" si="5"/>
        <v>#DIV/0!</v>
      </c>
      <c r="M13" t="e">
        <f t="shared" si="10"/>
        <v>#DIV/0!</v>
      </c>
      <c r="N13" t="e">
        <f t="shared" si="6"/>
        <v>#DIV/0!</v>
      </c>
      <c r="T13" t="e">
        <f t="shared" si="7"/>
        <v>#DIV/0!</v>
      </c>
      <c r="U13" t="e">
        <f t="shared" si="8"/>
        <v>#DIV/0!</v>
      </c>
    </row>
    <row r="14" spans="1:21" x14ac:dyDescent="0.25">
      <c r="A14" t="s">
        <v>2</v>
      </c>
      <c r="B14">
        <v>110</v>
      </c>
      <c r="D14">
        <f t="shared" si="4"/>
        <v>0.62056151182020602</v>
      </c>
      <c r="E14" s="2">
        <v>32</v>
      </c>
      <c r="F14" s="6"/>
      <c r="H14" s="2"/>
      <c r="K14" t="e">
        <f t="shared" si="9"/>
        <v>#DIV/0!</v>
      </c>
      <c r="L14" t="e">
        <f t="shared" si="5"/>
        <v>#DIV/0!</v>
      </c>
      <c r="M14" t="e">
        <f t="shared" si="10"/>
        <v>#DIV/0!</v>
      </c>
      <c r="N14" t="e">
        <f t="shared" si="6"/>
        <v>#DIV/0!</v>
      </c>
      <c r="T14" t="e">
        <f t="shared" si="7"/>
        <v>#DIV/0!</v>
      </c>
      <c r="U14" t="e">
        <f t="shared" si="8"/>
        <v>#DIV/0!</v>
      </c>
    </row>
    <row r="15" spans="1:21" x14ac:dyDescent="0.25">
      <c r="A15" t="s">
        <v>1</v>
      </c>
      <c r="B15">
        <v>4.45</v>
      </c>
      <c r="D15">
        <f t="shared" si="4"/>
        <v>0.63995405906458758</v>
      </c>
      <c r="E15">
        <v>33</v>
      </c>
      <c r="F15" s="6"/>
      <c r="K15" t="e">
        <f>AVERAGE(F15:J15)</f>
        <v>#DIV/0!</v>
      </c>
      <c r="L15" t="e">
        <f t="shared" si="5"/>
        <v>#DIV/0!</v>
      </c>
      <c r="M15" t="e">
        <f>_xlfn.STDEV.S(F15:J15)</f>
        <v>#DIV/0!</v>
      </c>
      <c r="N15" t="e">
        <f t="shared" si="6"/>
        <v>#DIV/0!</v>
      </c>
      <c r="T15" t="e">
        <f t="shared" si="7"/>
        <v>#DIV/0!</v>
      </c>
      <c r="U15" t="e">
        <f t="shared" si="8"/>
        <v>#DIV/0!</v>
      </c>
    </row>
    <row r="16" spans="1:21" x14ac:dyDescent="0.25">
      <c r="D16">
        <f t="shared" si="4"/>
        <v>0.65934660630896891</v>
      </c>
      <c r="E16">
        <v>34</v>
      </c>
      <c r="F16" s="6"/>
      <c r="H16" s="2"/>
      <c r="K16" t="e">
        <f t="shared" si="9"/>
        <v>#DIV/0!</v>
      </c>
      <c r="L16" t="e">
        <f>K16/$K$2</f>
        <v>#DIV/0!</v>
      </c>
      <c r="M16" t="e">
        <f>_xlfn.STDEV.S(F16:J16)</f>
        <v>#DIV/0!</v>
      </c>
      <c r="N16" t="e">
        <f t="shared" si="6"/>
        <v>#DIV/0!</v>
      </c>
      <c r="T16" t="e">
        <f t="shared" si="7"/>
        <v>#DIV/0!</v>
      </c>
      <c r="U16" t="e">
        <f t="shared" si="8"/>
        <v>#DIV/0!</v>
      </c>
    </row>
    <row r="17" spans="1:21" x14ac:dyDescent="0.25">
      <c r="A17" t="s">
        <v>0</v>
      </c>
      <c r="B17">
        <f>B1/B5^3</f>
        <v>2.9629629629629628</v>
      </c>
      <c r="D17">
        <f t="shared" si="4"/>
        <v>0.67873915355335046</v>
      </c>
      <c r="E17">
        <v>35</v>
      </c>
      <c r="F17" s="7"/>
      <c r="H17" s="2"/>
      <c r="K17" t="e">
        <f t="shared" si="9"/>
        <v>#DIV/0!</v>
      </c>
      <c r="L17" t="e">
        <f t="shared" si="5"/>
        <v>#DIV/0!</v>
      </c>
      <c r="M17" t="e">
        <f t="shared" si="10"/>
        <v>#DIV/0!</v>
      </c>
      <c r="N17" t="e">
        <f t="shared" si="6"/>
        <v>#DIV/0!</v>
      </c>
      <c r="T17" t="e">
        <f t="shared" si="7"/>
        <v>#DIV/0!</v>
      </c>
      <c r="U17" t="e">
        <f t="shared" si="8"/>
        <v>#DIV/0!</v>
      </c>
    </row>
    <row r="18" spans="1:21" x14ac:dyDescent="0.25">
      <c r="D18">
        <f t="shared" si="4"/>
        <v>0.69813170079773179</v>
      </c>
      <c r="E18" s="2">
        <v>36</v>
      </c>
      <c r="F18" s="7"/>
      <c r="H18" s="2"/>
      <c r="K18" t="e">
        <f t="shared" si="9"/>
        <v>#DIV/0!</v>
      </c>
      <c r="L18" t="e">
        <f t="shared" si="5"/>
        <v>#DIV/0!</v>
      </c>
      <c r="M18" t="e">
        <f t="shared" si="10"/>
        <v>#DIV/0!</v>
      </c>
      <c r="N18" t="e">
        <f t="shared" si="6"/>
        <v>#DIV/0!</v>
      </c>
      <c r="T18" t="e">
        <f t="shared" si="7"/>
        <v>#DIV/0!</v>
      </c>
      <c r="U18" t="e">
        <f t="shared" si="8"/>
        <v>#DIV/0!</v>
      </c>
    </row>
    <row r="19" spans="1:21" x14ac:dyDescent="0.25">
      <c r="D19">
        <f t="shared" si="4"/>
        <v>0.71752424804211334</v>
      </c>
      <c r="E19" s="2">
        <v>37</v>
      </c>
      <c r="F19" s="7"/>
      <c r="H19" s="2"/>
      <c r="K19" t="e">
        <f t="shared" si="9"/>
        <v>#DIV/0!</v>
      </c>
      <c r="L19" t="e">
        <f t="shared" si="5"/>
        <v>#DIV/0!</v>
      </c>
      <c r="M19" t="e">
        <f t="shared" si="10"/>
        <v>#DIV/0!</v>
      </c>
      <c r="N19" t="e">
        <f t="shared" si="6"/>
        <v>#DIV/0!</v>
      </c>
      <c r="T19" t="e">
        <f t="shared" si="7"/>
        <v>#DIV/0!</v>
      </c>
      <c r="U19" t="e">
        <f t="shared" si="8"/>
        <v>#DIV/0!</v>
      </c>
    </row>
    <row r="20" spans="1:21" x14ac:dyDescent="0.25">
      <c r="D20">
        <f t="shared" si="4"/>
        <v>0.73691679528649467</v>
      </c>
      <c r="E20" s="2">
        <v>38</v>
      </c>
      <c r="F20" s="7"/>
      <c r="H20" s="2"/>
      <c r="K20" t="e">
        <f t="shared" si="9"/>
        <v>#DIV/0!</v>
      </c>
      <c r="L20" t="e">
        <f t="shared" si="5"/>
        <v>#DIV/0!</v>
      </c>
      <c r="M20" t="e">
        <f t="shared" si="10"/>
        <v>#DIV/0!</v>
      </c>
      <c r="N20" t="e">
        <f t="shared" si="6"/>
        <v>#DIV/0!</v>
      </c>
      <c r="T20" t="e">
        <f t="shared" si="7"/>
        <v>#DIV/0!</v>
      </c>
      <c r="U20" t="e">
        <f t="shared" si="8"/>
        <v>#DIV/0!</v>
      </c>
    </row>
    <row r="21" spans="1:21" x14ac:dyDescent="0.25">
      <c r="D21">
        <f t="shared" si="4"/>
        <v>0.75630934253087612</v>
      </c>
      <c r="E21">
        <v>39</v>
      </c>
      <c r="F21" s="7"/>
      <c r="H21" s="2"/>
      <c r="J21" s="2"/>
      <c r="K21" t="e">
        <f t="shared" si="9"/>
        <v>#DIV/0!</v>
      </c>
      <c r="L21" t="e">
        <f t="shared" si="5"/>
        <v>#DIV/0!</v>
      </c>
      <c r="M21" t="e">
        <f t="shared" si="10"/>
        <v>#DIV/0!</v>
      </c>
      <c r="N21" t="e">
        <f t="shared" si="6"/>
        <v>#DIV/0!</v>
      </c>
      <c r="T21" t="e">
        <f t="shared" si="7"/>
        <v>#DIV/0!</v>
      </c>
      <c r="U21" t="e">
        <f t="shared" si="8"/>
        <v>#DIV/0!</v>
      </c>
    </row>
    <row r="22" spans="1:21" x14ac:dyDescent="0.25">
      <c r="D22">
        <f t="shared" si="4"/>
        <v>0.77570188977525756</v>
      </c>
      <c r="E22" s="2">
        <v>40</v>
      </c>
      <c r="H22" s="2"/>
      <c r="K22" t="e">
        <f t="shared" si="9"/>
        <v>#DIV/0!</v>
      </c>
      <c r="L22" t="e">
        <f t="shared" si="5"/>
        <v>#DIV/0!</v>
      </c>
      <c r="M22" t="e">
        <f t="shared" si="10"/>
        <v>#DIV/0!</v>
      </c>
      <c r="N22" t="e">
        <f t="shared" si="6"/>
        <v>#DIV/0!</v>
      </c>
      <c r="T22" t="e">
        <f t="shared" si="7"/>
        <v>#DIV/0!</v>
      </c>
      <c r="U22" t="e">
        <f t="shared" si="8"/>
        <v>#DIV/0!</v>
      </c>
    </row>
    <row r="23" spans="1:21" x14ac:dyDescent="0.25">
      <c r="D23">
        <f t="shared" si="4"/>
        <v>0.795094437019639</v>
      </c>
      <c r="E23">
        <v>41</v>
      </c>
      <c r="H23" s="2"/>
      <c r="K23" t="e">
        <f t="shared" si="9"/>
        <v>#DIV/0!</v>
      </c>
      <c r="L23" t="e">
        <f t="shared" si="5"/>
        <v>#DIV/0!</v>
      </c>
      <c r="M23" t="e">
        <f t="shared" si="10"/>
        <v>#DIV/0!</v>
      </c>
      <c r="N23" t="e">
        <f t="shared" si="6"/>
        <v>#DIV/0!</v>
      </c>
      <c r="T23" t="e">
        <f t="shared" si="7"/>
        <v>#DIV/0!</v>
      </c>
      <c r="U23" t="e">
        <f t="shared" si="8"/>
        <v>#DIV/0!</v>
      </c>
    </row>
    <row r="24" spans="1:21" x14ac:dyDescent="0.25">
      <c r="D24">
        <f t="shared" si="4"/>
        <v>0.81448698426402044</v>
      </c>
      <c r="E24" s="2">
        <v>42</v>
      </c>
      <c r="H24" s="2"/>
      <c r="K24" t="e">
        <f t="shared" si="9"/>
        <v>#DIV/0!</v>
      </c>
      <c r="L24" t="e">
        <f t="shared" si="5"/>
        <v>#DIV/0!</v>
      </c>
      <c r="M24" t="e">
        <f t="shared" si="10"/>
        <v>#DIV/0!</v>
      </c>
      <c r="N24" t="e">
        <f t="shared" si="6"/>
        <v>#DIV/0!</v>
      </c>
      <c r="T24" t="e">
        <f t="shared" si="7"/>
        <v>#DIV/0!</v>
      </c>
      <c r="U24" t="e">
        <f t="shared" si="8"/>
        <v>#DIV/0!</v>
      </c>
    </row>
    <row r="25" spans="1:21" x14ac:dyDescent="0.25">
      <c r="D25">
        <f t="shared" si="4"/>
        <v>0.83387953150840188</v>
      </c>
      <c r="E25" s="2">
        <v>43</v>
      </c>
      <c r="H25" s="2"/>
      <c r="K25" t="e">
        <f t="shared" si="9"/>
        <v>#DIV/0!</v>
      </c>
      <c r="L25" t="e">
        <f t="shared" si="5"/>
        <v>#DIV/0!</v>
      </c>
      <c r="M25" t="e">
        <f t="shared" si="10"/>
        <v>#DIV/0!</v>
      </c>
      <c r="N25" t="e">
        <f t="shared" si="6"/>
        <v>#DIV/0!</v>
      </c>
      <c r="T25" t="e">
        <f t="shared" si="7"/>
        <v>#DIV/0!</v>
      </c>
      <c r="U25" t="e">
        <f t="shared" si="8"/>
        <v>#DIV/0!</v>
      </c>
    </row>
    <row r="26" spans="1:21" x14ac:dyDescent="0.25">
      <c r="D26">
        <f t="shared" si="4"/>
        <v>0.85327207875278333</v>
      </c>
      <c r="E26" s="2">
        <v>44</v>
      </c>
      <c r="H26" s="2"/>
      <c r="K26" t="e">
        <f t="shared" si="9"/>
        <v>#DIV/0!</v>
      </c>
      <c r="L26" t="e">
        <f t="shared" si="5"/>
        <v>#DIV/0!</v>
      </c>
      <c r="M26" t="e">
        <f t="shared" si="10"/>
        <v>#DIV/0!</v>
      </c>
      <c r="N26" t="e">
        <f t="shared" si="6"/>
        <v>#DIV/0!</v>
      </c>
      <c r="T26" t="e">
        <f t="shared" si="7"/>
        <v>#DIV/0!</v>
      </c>
      <c r="U26" t="e">
        <f t="shared" si="8"/>
        <v>#DIV/0!</v>
      </c>
    </row>
    <row r="27" spans="1:21" x14ac:dyDescent="0.25">
      <c r="D27">
        <f t="shared" si="4"/>
        <v>0.87266462599716477</v>
      </c>
      <c r="E27" s="2">
        <v>45</v>
      </c>
      <c r="H27" s="2"/>
      <c r="I27" s="2"/>
      <c r="K27" t="e">
        <f t="shared" si="9"/>
        <v>#DIV/0!</v>
      </c>
      <c r="L27" t="e">
        <f t="shared" si="5"/>
        <v>#DIV/0!</v>
      </c>
      <c r="M27" t="e">
        <f t="shared" si="10"/>
        <v>#DIV/0!</v>
      </c>
      <c r="N27" t="e">
        <f t="shared" si="6"/>
        <v>#DIV/0!</v>
      </c>
      <c r="T27" t="e">
        <f t="shared" si="7"/>
        <v>#DIV/0!</v>
      </c>
      <c r="U27" t="e">
        <f t="shared" si="8"/>
        <v>#DIV/0!</v>
      </c>
    </row>
    <row r="28" spans="1:21" x14ac:dyDescent="0.25">
      <c r="D28">
        <f t="shared" si="4"/>
        <v>0.8920571732415461</v>
      </c>
      <c r="E28" s="2">
        <v>46</v>
      </c>
      <c r="H28" s="2"/>
      <c r="J28" s="2"/>
      <c r="K28" t="e">
        <f t="shared" si="9"/>
        <v>#DIV/0!</v>
      </c>
      <c r="L28" t="e">
        <f t="shared" si="5"/>
        <v>#DIV/0!</v>
      </c>
      <c r="M28" t="e">
        <f t="shared" si="10"/>
        <v>#DIV/0!</v>
      </c>
      <c r="N28" t="e">
        <f t="shared" si="6"/>
        <v>#DIV/0!</v>
      </c>
      <c r="T28" t="e">
        <f t="shared" si="7"/>
        <v>#DIV/0!</v>
      </c>
      <c r="U28" t="e">
        <f t="shared" si="8"/>
        <v>#DIV/0!</v>
      </c>
    </row>
    <row r="29" spans="1:21" x14ac:dyDescent="0.25">
      <c r="D29">
        <f t="shared" si="4"/>
        <v>0.91144972048592765</v>
      </c>
      <c r="E29" s="2">
        <v>47</v>
      </c>
      <c r="H29" s="2"/>
      <c r="K29" t="e">
        <f t="shared" si="9"/>
        <v>#DIV/0!</v>
      </c>
      <c r="L29" t="e">
        <f t="shared" si="5"/>
        <v>#DIV/0!</v>
      </c>
      <c r="M29" t="e">
        <f t="shared" si="10"/>
        <v>#DIV/0!</v>
      </c>
      <c r="N29" t="e">
        <f t="shared" si="6"/>
        <v>#DIV/0!</v>
      </c>
      <c r="T29" t="e">
        <f t="shared" si="7"/>
        <v>#DIV/0!</v>
      </c>
      <c r="U29" t="e">
        <f t="shared" si="8"/>
        <v>#DIV/0!</v>
      </c>
    </row>
    <row r="30" spans="1:21" x14ac:dyDescent="0.25">
      <c r="D30">
        <f t="shared" si="4"/>
        <v>0.93084226773030909</v>
      </c>
      <c r="E30" s="2">
        <v>48</v>
      </c>
      <c r="H30" s="2"/>
      <c r="K30" t="e">
        <f t="shared" si="9"/>
        <v>#DIV/0!</v>
      </c>
      <c r="L30" t="e">
        <f t="shared" si="5"/>
        <v>#DIV/0!</v>
      </c>
      <c r="M30" t="e">
        <f t="shared" si="10"/>
        <v>#DIV/0!</v>
      </c>
      <c r="N30" t="e">
        <f t="shared" si="6"/>
        <v>#DIV/0!</v>
      </c>
      <c r="T30" t="e">
        <f t="shared" si="7"/>
        <v>#DIV/0!</v>
      </c>
      <c r="U30" t="e">
        <f t="shared" si="8"/>
        <v>#DIV/0!</v>
      </c>
    </row>
    <row r="31" spans="1:21" x14ac:dyDescent="0.25">
      <c r="D31">
        <f t="shared" si="4"/>
        <v>0.95023481497469053</v>
      </c>
      <c r="E31" s="2">
        <v>49</v>
      </c>
      <c r="H31" s="2"/>
      <c r="K31" t="e">
        <f t="shared" si="9"/>
        <v>#DIV/0!</v>
      </c>
      <c r="L31" t="e">
        <f t="shared" si="5"/>
        <v>#DIV/0!</v>
      </c>
      <c r="M31" t="e">
        <f t="shared" si="10"/>
        <v>#DIV/0!</v>
      </c>
      <c r="N31" t="e">
        <f t="shared" si="6"/>
        <v>#DIV/0!</v>
      </c>
      <c r="T31" t="e">
        <f t="shared" si="7"/>
        <v>#DIV/0!</v>
      </c>
      <c r="U31" t="e">
        <f t="shared" si="8"/>
        <v>#DIV/0!</v>
      </c>
    </row>
    <row r="32" spans="1:21" x14ac:dyDescent="0.25">
      <c r="D32">
        <f t="shared" si="4"/>
        <v>0.96962736221907198</v>
      </c>
      <c r="E32" s="2">
        <v>50</v>
      </c>
      <c r="K32" t="e">
        <f t="shared" si="9"/>
        <v>#DIV/0!</v>
      </c>
      <c r="L32" t="e">
        <f t="shared" si="5"/>
        <v>#DIV/0!</v>
      </c>
      <c r="M32" t="e">
        <f t="shared" si="10"/>
        <v>#DIV/0!</v>
      </c>
      <c r="N32" t="e">
        <f t="shared" si="6"/>
        <v>#DIV/0!</v>
      </c>
      <c r="T32" t="e">
        <f t="shared" si="7"/>
        <v>#DIV/0!</v>
      </c>
      <c r="U32" t="e">
        <f t="shared" si="8"/>
        <v>#DIV/0!</v>
      </c>
    </row>
    <row r="33" spans="4:27" x14ac:dyDescent="0.25">
      <c r="D33">
        <f t="shared" si="4"/>
        <v>0.98901990946345342</v>
      </c>
      <c r="E33" s="2">
        <v>51</v>
      </c>
      <c r="K33" t="e">
        <f t="shared" si="9"/>
        <v>#DIV/0!</v>
      </c>
      <c r="L33" t="e">
        <f t="shared" si="5"/>
        <v>#DIV/0!</v>
      </c>
      <c r="M33" t="e">
        <f t="shared" si="10"/>
        <v>#DIV/0!</v>
      </c>
      <c r="N33" t="e">
        <f t="shared" si="6"/>
        <v>#DIV/0!</v>
      </c>
      <c r="T33" t="e">
        <f t="shared" si="7"/>
        <v>#DIV/0!</v>
      </c>
      <c r="U33" t="e">
        <f t="shared" si="8"/>
        <v>#DIV/0!</v>
      </c>
    </row>
    <row r="34" spans="4:27" x14ac:dyDescent="0.25">
      <c r="D34">
        <f t="shared" si="4"/>
        <v>1.008412456707835</v>
      </c>
      <c r="E34" s="2">
        <v>52</v>
      </c>
      <c r="K34" t="e">
        <f t="shared" si="9"/>
        <v>#DIV/0!</v>
      </c>
      <c r="L34" t="e">
        <f t="shared" si="5"/>
        <v>#DIV/0!</v>
      </c>
      <c r="M34" t="e">
        <f t="shared" si="10"/>
        <v>#DIV/0!</v>
      </c>
      <c r="N34" t="e">
        <f t="shared" si="6"/>
        <v>#DIV/0!</v>
      </c>
      <c r="T34" t="e">
        <f t="shared" si="7"/>
        <v>#DIV/0!</v>
      </c>
      <c r="U34" t="e">
        <f t="shared" si="8"/>
        <v>#DIV/0!</v>
      </c>
    </row>
    <row r="35" spans="4:27" x14ac:dyDescent="0.25">
      <c r="D35">
        <f t="shared" si="4"/>
        <v>1.0278050039522162</v>
      </c>
      <c r="E35" s="2">
        <v>53</v>
      </c>
      <c r="K35" t="e">
        <f t="shared" si="9"/>
        <v>#DIV/0!</v>
      </c>
      <c r="L35" t="e">
        <f t="shared" si="5"/>
        <v>#DIV/0!</v>
      </c>
      <c r="M35" t="e">
        <f t="shared" si="10"/>
        <v>#DIV/0!</v>
      </c>
      <c r="N35" t="e">
        <f t="shared" si="6"/>
        <v>#DIV/0!</v>
      </c>
      <c r="T35" t="e">
        <f t="shared" si="7"/>
        <v>#DIV/0!</v>
      </c>
      <c r="U35" t="e">
        <f t="shared" si="8"/>
        <v>#DIV/0!</v>
      </c>
    </row>
    <row r="36" spans="4:27" x14ac:dyDescent="0.25">
      <c r="X36" s="8" t="s">
        <v>37</v>
      </c>
      <c r="Y36" t="s">
        <v>22</v>
      </c>
      <c r="Z36" t="s">
        <v>36</v>
      </c>
      <c r="AA36" t="s">
        <v>35</v>
      </c>
    </row>
    <row r="37" spans="4:27" x14ac:dyDescent="0.25">
      <c r="X37" s="8">
        <v>0</v>
      </c>
      <c r="Y37">
        <f>L2</f>
        <v>1</v>
      </c>
      <c r="Z37">
        <f t="shared" ref="Z37:Z71" si="11">(1-X37/$AD$52)^(-2)*(1-$AD$53*X37/$AD$52+$AD$54*(X37/$AD$52)^2)</f>
        <v>1</v>
      </c>
      <c r="AA37">
        <f t="shared" ref="AA37:AA71" si="12">1+2.5*X37+6.2*X37^2</f>
        <v>1</v>
      </c>
    </row>
    <row r="38" spans="4:27" x14ac:dyDescent="0.25">
      <c r="D38" t="s">
        <v>37</v>
      </c>
      <c r="E38" t="s">
        <v>39</v>
      </c>
      <c r="F38" t="s">
        <v>42</v>
      </c>
      <c r="G38" t="s">
        <v>43</v>
      </c>
      <c r="H38" t="s">
        <v>44</v>
      </c>
      <c r="I38" t="s">
        <v>45</v>
      </c>
      <c r="J38" t="s">
        <v>46</v>
      </c>
      <c r="K38" t="s">
        <v>52</v>
      </c>
      <c r="L38" t="s">
        <v>15</v>
      </c>
      <c r="O38" t="s">
        <v>47</v>
      </c>
      <c r="P38" t="s">
        <v>48</v>
      </c>
      <c r="Q38" t="s">
        <v>49</v>
      </c>
      <c r="R38" t="s">
        <v>50</v>
      </c>
      <c r="S38" t="s">
        <v>51</v>
      </c>
      <c r="T38" t="s">
        <v>53</v>
      </c>
      <c r="U38" t="s">
        <v>15</v>
      </c>
      <c r="X38" s="8">
        <v>1.9392547244381438E-2</v>
      </c>
      <c r="Y38" t="e">
        <f>#REF!</f>
        <v>#REF!</v>
      </c>
      <c r="Z38">
        <f t="shared" si="11"/>
        <v>1.0297207255751286</v>
      </c>
      <c r="AA38">
        <f t="shared" si="12"/>
        <v>1.0508130076204321</v>
      </c>
    </row>
    <row r="39" spans="4:27" x14ac:dyDescent="0.25">
      <c r="D39">
        <f t="shared" ref="D39:D72" si="13">4/3*PI()*2.5^3*E39/$B$5^3</f>
        <v>0</v>
      </c>
      <c r="E39">
        <v>0</v>
      </c>
      <c r="F39" s="4"/>
      <c r="H39" s="2"/>
      <c r="K39" t="e">
        <f t="shared" ref="K39:K72" si="14">AVERAGE(F39:J39)</f>
        <v>#DIV/0!</v>
      </c>
      <c r="L39" t="e">
        <f t="shared" ref="L39:L72" si="15">_xlfn.STDEV.S(F39:J39)</f>
        <v>#DIV/0!</v>
      </c>
      <c r="T39" t="e">
        <f t="shared" ref="T39:T72" si="16">AVERAGE(O39:S39)</f>
        <v>#DIV/0!</v>
      </c>
      <c r="U39" t="e">
        <f t="shared" ref="U39:U72" si="17">_xlfn.STDEV.S(O39:S39)</f>
        <v>#DIV/0!</v>
      </c>
      <c r="X39" s="8">
        <v>5.8177641733144318E-2</v>
      </c>
      <c r="Y39">
        <f t="shared" ref="Y39:Y71" si="18">L3</f>
        <v>1.1917401563672347</v>
      </c>
      <c r="Z39">
        <f t="shared" si="11"/>
        <v>1.0946569983131924</v>
      </c>
      <c r="AA39">
        <f t="shared" si="12"/>
        <v>1.1664288599181674</v>
      </c>
    </row>
    <row r="40" spans="4:27" x14ac:dyDescent="0.25">
      <c r="D40" s="2">
        <f t="shared" si="13"/>
        <v>5.8177641733144318E-2</v>
      </c>
      <c r="E40" s="2">
        <v>3</v>
      </c>
      <c r="F40" s="4"/>
      <c r="G40" s="2"/>
      <c r="H40" s="2"/>
      <c r="I40" s="2"/>
      <c r="J40" s="2"/>
      <c r="K40" t="e">
        <f t="shared" si="14"/>
        <v>#DIV/0!</v>
      </c>
      <c r="L40" t="e">
        <f t="shared" si="15"/>
        <v>#DIV/0!</v>
      </c>
      <c r="T40" t="e">
        <f t="shared" si="16"/>
        <v>#DIV/0!</v>
      </c>
      <c r="U40" t="e">
        <f t="shared" si="17"/>
        <v>#DIV/0!</v>
      </c>
      <c r="X40" s="8">
        <v>0.11635528346628864</v>
      </c>
      <c r="Y40">
        <f t="shared" si="18"/>
        <v>1.4741037156247621</v>
      </c>
      <c r="Z40">
        <f t="shared" si="11"/>
        <v>1.2081401818206143</v>
      </c>
      <c r="AA40">
        <f t="shared" si="12"/>
        <v>1.374827231006948</v>
      </c>
    </row>
    <row r="41" spans="4:27" x14ac:dyDescent="0.25">
      <c r="D41" s="2">
        <f t="shared" si="13"/>
        <v>0.11635528346628864</v>
      </c>
      <c r="E41" s="2">
        <v>6</v>
      </c>
      <c r="F41" s="4"/>
      <c r="G41" s="2"/>
      <c r="H41" s="2"/>
      <c r="I41" s="2"/>
      <c r="J41" s="2"/>
      <c r="K41" t="e">
        <f t="shared" si="14"/>
        <v>#DIV/0!</v>
      </c>
      <c r="L41" t="e">
        <f t="shared" si="15"/>
        <v>#DIV/0!</v>
      </c>
      <c r="T41" t="e">
        <f t="shared" si="16"/>
        <v>#DIV/0!</v>
      </c>
      <c r="U41" t="e">
        <f t="shared" si="17"/>
        <v>#DIV/0!</v>
      </c>
      <c r="X41" s="8">
        <v>0.17453292519943295</v>
      </c>
      <c r="Y41">
        <f t="shared" si="18"/>
        <v>1.6539586572860827</v>
      </c>
      <c r="Z41">
        <f t="shared" si="11"/>
        <v>1.3456136810593249</v>
      </c>
      <c r="AA41">
        <f t="shared" si="12"/>
        <v>1.6251951132663416</v>
      </c>
    </row>
    <row r="42" spans="4:27" x14ac:dyDescent="0.25">
      <c r="D42">
        <f t="shared" si="13"/>
        <v>0.17453292519943295</v>
      </c>
      <c r="E42">
        <v>9</v>
      </c>
      <c r="F42" s="4"/>
      <c r="G42" s="2"/>
      <c r="H42" s="2"/>
      <c r="I42" s="2"/>
      <c r="J42" s="2"/>
      <c r="K42" t="e">
        <f t="shared" si="14"/>
        <v>#DIV/0!</v>
      </c>
      <c r="L42" t="e">
        <f t="shared" si="15"/>
        <v>#DIV/0!</v>
      </c>
      <c r="T42" t="e">
        <f t="shared" si="16"/>
        <v>#DIV/0!</v>
      </c>
      <c r="U42" t="e">
        <f t="shared" si="17"/>
        <v>#DIV/0!</v>
      </c>
      <c r="X42" s="8">
        <v>0.23271056693257727</v>
      </c>
      <c r="Y42" t="e">
        <f t="shared" si="18"/>
        <v>#DIV/0!</v>
      </c>
      <c r="Z42">
        <f t="shared" si="11"/>
        <v>1.5141162711524736</v>
      </c>
      <c r="AA42">
        <f t="shared" si="12"/>
        <v>1.9175325066963487</v>
      </c>
    </row>
    <row r="43" spans="4:27" x14ac:dyDescent="0.25">
      <c r="D43">
        <f t="shared" si="13"/>
        <v>0.23271056693257727</v>
      </c>
      <c r="E43" s="2">
        <v>12</v>
      </c>
      <c r="F43" s="4"/>
      <c r="G43" s="2"/>
      <c r="H43" s="2"/>
      <c r="I43" s="2"/>
      <c r="J43" s="2"/>
      <c r="K43" t="e">
        <f t="shared" si="14"/>
        <v>#DIV/0!</v>
      </c>
      <c r="L43" t="e">
        <f t="shared" si="15"/>
        <v>#DIV/0!</v>
      </c>
      <c r="T43" t="e">
        <f t="shared" si="16"/>
        <v>#DIV/0!</v>
      </c>
      <c r="U43" t="e">
        <f t="shared" si="17"/>
        <v>#DIV/0!</v>
      </c>
      <c r="X43" s="8">
        <v>0.29088820866572157</v>
      </c>
      <c r="Y43">
        <f t="shared" si="18"/>
        <v>2.2263519023955287</v>
      </c>
      <c r="Z43">
        <f t="shared" si="11"/>
        <v>1.7234354587105556</v>
      </c>
      <c r="AA43">
        <f t="shared" si="12"/>
        <v>2.2518394112969689</v>
      </c>
    </row>
    <row r="44" spans="4:27" x14ac:dyDescent="0.25">
      <c r="D44">
        <f t="shared" si="13"/>
        <v>0.29088820866572157</v>
      </c>
      <c r="E44">
        <v>15</v>
      </c>
      <c r="F44" s="5"/>
      <c r="G44" s="2"/>
      <c r="H44" s="2"/>
      <c r="I44" s="2"/>
      <c r="J44" s="2"/>
      <c r="K44" t="e">
        <f t="shared" si="14"/>
        <v>#DIV/0!</v>
      </c>
      <c r="L44" t="e">
        <f t="shared" si="15"/>
        <v>#DIV/0!</v>
      </c>
      <c r="T44" t="e">
        <f t="shared" si="16"/>
        <v>#DIV/0!</v>
      </c>
      <c r="U44" t="e">
        <f t="shared" si="17"/>
        <v>#DIV/0!</v>
      </c>
      <c r="X44" s="8">
        <v>0.3490658503988659</v>
      </c>
      <c r="Y44">
        <f t="shared" si="18"/>
        <v>3.9841457977664936</v>
      </c>
      <c r="Z44">
        <f t="shared" si="11"/>
        <v>1.9874947405394148</v>
      </c>
      <c r="AA44">
        <f t="shared" si="12"/>
        <v>2.6281158270682017</v>
      </c>
    </row>
    <row r="45" spans="4:27" x14ac:dyDescent="0.25">
      <c r="D45">
        <f t="shared" si="13"/>
        <v>0.3490658503988659</v>
      </c>
      <c r="E45" s="2">
        <v>18</v>
      </c>
      <c r="F45" s="5"/>
      <c r="H45" s="2"/>
      <c r="I45" s="2"/>
      <c r="J45" s="2"/>
      <c r="K45" t="e">
        <f t="shared" si="14"/>
        <v>#DIV/0!</v>
      </c>
      <c r="L45" t="e">
        <f t="shared" si="15"/>
        <v>#DIV/0!</v>
      </c>
      <c r="T45" t="e">
        <f t="shared" si="16"/>
        <v>#DIV/0!</v>
      </c>
      <c r="U45" t="e">
        <f t="shared" si="17"/>
        <v>#DIV/0!</v>
      </c>
      <c r="X45" s="8">
        <v>0.40724349213201022</v>
      </c>
      <c r="Y45" t="e">
        <f t="shared" si="18"/>
        <v>#DIV/0!</v>
      </c>
      <c r="Z45">
        <f t="shared" si="11"/>
        <v>2.3266286341332969</v>
      </c>
      <c r="AA45">
        <f t="shared" si="12"/>
        <v>3.0463617540100483</v>
      </c>
    </row>
    <row r="46" spans="4:27" x14ac:dyDescent="0.25">
      <c r="D46">
        <f t="shared" si="13"/>
        <v>0.40724349213201022</v>
      </c>
      <c r="E46">
        <v>21</v>
      </c>
      <c r="F46" s="5"/>
      <c r="H46" s="2"/>
      <c r="I46" s="2"/>
      <c r="J46" s="2"/>
      <c r="K46" t="e">
        <f t="shared" si="14"/>
        <v>#DIV/0!</v>
      </c>
      <c r="L46" t="e">
        <f t="shared" si="15"/>
        <v>#DIV/0!</v>
      </c>
      <c r="T46" t="e">
        <f t="shared" si="16"/>
        <v>#DIV/0!</v>
      </c>
      <c r="U46" t="e">
        <f t="shared" si="17"/>
        <v>#DIV/0!</v>
      </c>
      <c r="X46" s="8">
        <v>0.46542113386515455</v>
      </c>
      <c r="Y46" t="e">
        <f t="shared" si="18"/>
        <v>#DIV/0!</v>
      </c>
      <c r="Z46">
        <f t="shared" si="11"/>
        <v>2.7714576970956388</v>
      </c>
      <c r="AA46">
        <f t="shared" si="12"/>
        <v>3.5065771921225082</v>
      </c>
    </row>
    <row r="47" spans="4:27" x14ac:dyDescent="0.25">
      <c r="D47">
        <f t="shared" si="13"/>
        <v>0.46542113386515455</v>
      </c>
      <c r="E47" s="2">
        <v>24</v>
      </c>
      <c r="F47" s="5"/>
      <c r="H47" s="2"/>
      <c r="I47" s="2"/>
      <c r="J47" s="2"/>
      <c r="K47" t="e">
        <f t="shared" si="14"/>
        <v>#DIV/0!</v>
      </c>
      <c r="L47" t="e">
        <f t="shared" si="15"/>
        <v>#DIV/0!</v>
      </c>
      <c r="T47" t="e">
        <f t="shared" si="16"/>
        <v>#DIV/0!</v>
      </c>
      <c r="U47" t="e">
        <f t="shared" si="17"/>
        <v>#DIV/0!</v>
      </c>
      <c r="X47" s="8">
        <v>0.52359877559829893</v>
      </c>
      <c r="Y47" t="e">
        <f t="shared" si="18"/>
        <v>#DIV/0!</v>
      </c>
      <c r="Z47">
        <f t="shared" si="11"/>
        <v>3.3697882034731879</v>
      </c>
      <c r="AA47">
        <f t="shared" si="12"/>
        <v>4.0087621414055814</v>
      </c>
    </row>
    <row r="48" spans="4:27" x14ac:dyDescent="0.25">
      <c r="D48">
        <f t="shared" si="13"/>
        <v>0.52359877559829893</v>
      </c>
      <c r="E48">
        <v>27</v>
      </c>
      <c r="F48" s="5"/>
      <c r="H48" s="2"/>
      <c r="I48" s="2"/>
      <c r="J48" s="2"/>
      <c r="K48" t="e">
        <f t="shared" si="14"/>
        <v>#DIV/0!</v>
      </c>
      <c r="L48" t="e">
        <f t="shared" si="15"/>
        <v>#DIV/0!</v>
      </c>
      <c r="T48" t="e">
        <f t="shared" si="16"/>
        <v>#DIV/0!</v>
      </c>
      <c r="U48" t="e">
        <f t="shared" si="17"/>
        <v>#DIV/0!</v>
      </c>
      <c r="X48" s="8">
        <v>0.58177641733144314</v>
      </c>
      <c r="Y48" t="e">
        <f t="shared" si="18"/>
        <v>#DIV/0!</v>
      </c>
      <c r="Z48">
        <f t="shared" si="11"/>
        <v>4.1995621820888953</v>
      </c>
      <c r="AA48">
        <f t="shared" si="12"/>
        <v>4.5529166018592671</v>
      </c>
    </row>
    <row r="49" spans="4:32" x14ac:dyDescent="0.25">
      <c r="D49">
        <f t="shared" si="13"/>
        <v>0.58177641733144314</v>
      </c>
      <c r="E49" s="2">
        <v>30</v>
      </c>
      <c r="F49" s="6"/>
      <c r="H49" s="2"/>
      <c r="K49" t="e">
        <f t="shared" si="14"/>
        <v>#DIV/0!</v>
      </c>
      <c r="L49" t="e">
        <f t="shared" si="15"/>
        <v>#DIV/0!</v>
      </c>
      <c r="T49" t="e">
        <f t="shared" si="16"/>
        <v>#DIV/0!</v>
      </c>
      <c r="U49" t="e">
        <f t="shared" si="17"/>
        <v>#DIV/0!</v>
      </c>
      <c r="X49" s="8">
        <v>0.60116896457582458</v>
      </c>
      <c r="Y49" t="e">
        <f t="shared" si="18"/>
        <v>#DIV/0!</v>
      </c>
      <c r="Z49">
        <f t="shared" si="11"/>
        <v>4.5483123020365959</v>
      </c>
      <c r="AA49">
        <f t="shared" si="12"/>
        <v>4.7436279800484096</v>
      </c>
    </row>
    <row r="50" spans="4:32" x14ac:dyDescent="0.25">
      <c r="D50">
        <f t="shared" si="13"/>
        <v>0.60116896457582458</v>
      </c>
      <c r="E50" s="2">
        <v>31</v>
      </c>
      <c r="F50" s="6"/>
      <c r="H50" s="2"/>
      <c r="K50" t="e">
        <f t="shared" si="14"/>
        <v>#DIV/0!</v>
      </c>
      <c r="L50" t="e">
        <f t="shared" si="15"/>
        <v>#DIV/0!</v>
      </c>
      <c r="T50" t="e">
        <f t="shared" si="16"/>
        <v>#DIV/0!</v>
      </c>
      <c r="U50" t="e">
        <f t="shared" si="17"/>
        <v>#DIV/0!</v>
      </c>
      <c r="X50" s="8">
        <v>0.62056151182020602</v>
      </c>
      <c r="Y50" t="e">
        <f t="shared" si="18"/>
        <v>#DIV/0!</v>
      </c>
      <c r="Z50">
        <f t="shared" si="11"/>
        <v>4.9438343106351379</v>
      </c>
      <c r="AA50">
        <f t="shared" si="12"/>
        <v>4.9390026372565092</v>
      </c>
    </row>
    <row r="51" spans="4:32" x14ac:dyDescent="0.25">
      <c r="D51">
        <f t="shared" si="13"/>
        <v>0.62056151182020602</v>
      </c>
      <c r="E51" s="2">
        <v>32</v>
      </c>
      <c r="F51" s="6"/>
      <c r="H51" s="2"/>
      <c r="K51" t="e">
        <f t="shared" si="14"/>
        <v>#DIV/0!</v>
      </c>
      <c r="L51" t="e">
        <f t="shared" si="15"/>
        <v>#DIV/0!</v>
      </c>
      <c r="T51" t="e">
        <f t="shared" si="16"/>
        <v>#DIV/0!</v>
      </c>
      <c r="U51" t="e">
        <f t="shared" si="17"/>
        <v>#DIV/0!</v>
      </c>
      <c r="X51" s="8">
        <v>0.63995405906458758</v>
      </c>
      <c r="Y51" t="e">
        <f t="shared" si="18"/>
        <v>#DIV/0!</v>
      </c>
      <c r="Z51">
        <f t="shared" si="11"/>
        <v>5.394762258805879</v>
      </c>
      <c r="AA51">
        <f t="shared" si="12"/>
        <v>5.1390405734835678</v>
      </c>
      <c r="AC51" t="s">
        <v>34</v>
      </c>
      <c r="AD51" t="e">
        <f>SUMXMY2(Y37:Y71,Z37:Z71)</f>
        <v>#REF!</v>
      </c>
    </row>
    <row r="52" spans="4:32" x14ac:dyDescent="0.25">
      <c r="D52">
        <f t="shared" si="13"/>
        <v>0.63995405906458758</v>
      </c>
      <c r="E52">
        <v>33</v>
      </c>
      <c r="F52" s="6"/>
      <c r="H52" s="2"/>
      <c r="K52" t="e">
        <f t="shared" si="14"/>
        <v>#DIV/0!</v>
      </c>
      <c r="L52" t="e">
        <f t="shared" si="15"/>
        <v>#DIV/0!</v>
      </c>
      <c r="T52" t="e">
        <f t="shared" si="16"/>
        <v>#DIV/0!</v>
      </c>
      <c r="U52" t="e">
        <f t="shared" si="17"/>
        <v>#DIV/0!</v>
      </c>
      <c r="X52" s="8">
        <v>0.65934660630896891</v>
      </c>
      <c r="Y52" t="e">
        <f t="shared" si="18"/>
        <v>#DIV/0!</v>
      </c>
      <c r="Z52">
        <f t="shared" si="11"/>
        <v>5.9118070143459764</v>
      </c>
      <c r="AA52">
        <f t="shared" si="12"/>
        <v>5.3437417887295799</v>
      </c>
      <c r="AC52" t="s">
        <v>33</v>
      </c>
      <c r="AD52">
        <v>1.0746636636252236</v>
      </c>
    </row>
    <row r="53" spans="4:32" x14ac:dyDescent="0.25">
      <c r="D53">
        <f t="shared" si="13"/>
        <v>0.65934660630896891</v>
      </c>
      <c r="E53">
        <v>34</v>
      </c>
      <c r="F53" s="6"/>
      <c r="H53" s="2"/>
      <c r="K53" t="e">
        <f t="shared" si="14"/>
        <v>#DIV/0!</v>
      </c>
      <c r="L53" t="e">
        <f t="shared" si="15"/>
        <v>#DIV/0!</v>
      </c>
      <c r="T53" t="e">
        <f t="shared" si="16"/>
        <v>#DIV/0!</v>
      </c>
      <c r="U53" t="e">
        <f t="shared" si="17"/>
        <v>#DIV/0!</v>
      </c>
      <c r="X53" s="8">
        <v>0.67873915355335046</v>
      </c>
      <c r="Y53" t="e">
        <f t="shared" si="18"/>
        <v>#DIV/0!</v>
      </c>
      <c r="Z53">
        <f t="shared" si="11"/>
        <v>6.508384131958759</v>
      </c>
      <c r="AA53">
        <f t="shared" si="12"/>
        <v>5.5531062829945519</v>
      </c>
      <c r="AC53" t="s">
        <v>32</v>
      </c>
      <c r="AD53">
        <v>0.4</v>
      </c>
      <c r="AF53">
        <v>0.4</v>
      </c>
    </row>
    <row r="54" spans="4:32" x14ac:dyDescent="0.25">
      <c r="D54">
        <f t="shared" si="13"/>
        <v>0.67873915355335046</v>
      </c>
      <c r="E54">
        <v>35</v>
      </c>
      <c r="F54" s="7"/>
      <c r="H54" s="2"/>
      <c r="K54" t="e">
        <f t="shared" si="14"/>
        <v>#DIV/0!</v>
      </c>
      <c r="L54" t="e">
        <f t="shared" si="15"/>
        <v>#DIV/0!</v>
      </c>
      <c r="T54" t="e">
        <f t="shared" si="16"/>
        <v>#DIV/0!</v>
      </c>
      <c r="U54" t="e">
        <f t="shared" si="17"/>
        <v>#DIV/0!</v>
      </c>
      <c r="X54" s="8">
        <v>0.69813170079773179</v>
      </c>
      <c r="Y54" t="e">
        <f t="shared" si="18"/>
        <v>#DIV/0!</v>
      </c>
      <c r="Z54">
        <f t="shared" si="11"/>
        <v>7.2014744960466954</v>
      </c>
      <c r="AA54">
        <f t="shared" si="12"/>
        <v>5.7671340562784783</v>
      </c>
      <c r="AC54" t="s">
        <v>31</v>
      </c>
      <c r="AD54">
        <v>0.34100000000000003</v>
      </c>
      <c r="AF54">
        <v>0.34100000000000003</v>
      </c>
    </row>
    <row r="55" spans="4:32" x14ac:dyDescent="0.25">
      <c r="D55">
        <f t="shared" si="13"/>
        <v>0.69813170079773179</v>
      </c>
      <c r="E55" s="2">
        <v>36</v>
      </c>
      <c r="F55" s="7"/>
      <c r="H55" s="2"/>
      <c r="K55" t="e">
        <f t="shared" si="14"/>
        <v>#DIV/0!</v>
      </c>
      <c r="L55" t="e">
        <f t="shared" si="15"/>
        <v>#DIV/0!</v>
      </c>
      <c r="T55" t="e">
        <f t="shared" si="16"/>
        <v>#DIV/0!</v>
      </c>
      <c r="U55" t="e">
        <f t="shared" si="17"/>
        <v>#DIV/0!</v>
      </c>
      <c r="X55" s="8">
        <v>0.71752424804211334</v>
      </c>
      <c r="Y55" t="e">
        <f t="shared" si="18"/>
        <v>#DIV/0!</v>
      </c>
      <c r="Z55">
        <f t="shared" si="11"/>
        <v>8.0128217409441991</v>
      </c>
      <c r="AA55">
        <f t="shared" si="12"/>
        <v>5.9858251085813645</v>
      </c>
    </row>
    <row r="56" spans="4:32" x14ac:dyDescent="0.25">
      <c r="D56">
        <f t="shared" si="13"/>
        <v>0.71752424804211334</v>
      </c>
      <c r="E56" s="2">
        <v>37</v>
      </c>
      <c r="F56" s="7"/>
      <c r="H56" s="2"/>
      <c r="K56" t="e">
        <f t="shared" si="14"/>
        <v>#DIV/0!</v>
      </c>
      <c r="L56" t="e">
        <f t="shared" si="15"/>
        <v>#DIV/0!</v>
      </c>
      <c r="T56" t="e">
        <f t="shared" si="16"/>
        <v>#DIV/0!</v>
      </c>
      <c r="U56" t="e">
        <f t="shared" si="17"/>
        <v>#DIV/0!</v>
      </c>
      <c r="X56" s="8">
        <v>0.73691679528649467</v>
      </c>
      <c r="Y56" t="e">
        <f t="shared" si="18"/>
        <v>#DIV/0!</v>
      </c>
      <c r="Z56">
        <f t="shared" si="11"/>
        <v>8.9706257689995397</v>
      </c>
      <c r="AA56">
        <f t="shared" si="12"/>
        <v>6.2091794399032061</v>
      </c>
    </row>
    <row r="57" spans="4:32" x14ac:dyDescent="0.25">
      <c r="D57">
        <f t="shared" si="13"/>
        <v>0.73691679528649467</v>
      </c>
      <c r="E57" s="2">
        <v>38</v>
      </c>
      <c r="F57" s="7"/>
      <c r="H57" s="2"/>
      <c r="K57" t="e">
        <f t="shared" si="14"/>
        <v>#DIV/0!</v>
      </c>
      <c r="L57" t="e">
        <f t="shared" si="15"/>
        <v>#DIV/0!</v>
      </c>
      <c r="T57" t="e">
        <f t="shared" si="16"/>
        <v>#DIV/0!</v>
      </c>
      <c r="U57" t="e">
        <f t="shared" si="17"/>
        <v>#DIV/0!</v>
      </c>
      <c r="X57" s="8">
        <v>0.75630934253087612</v>
      </c>
      <c r="Y57" t="e">
        <f t="shared" si="18"/>
        <v>#DIV/0!</v>
      </c>
      <c r="Z57">
        <f t="shared" si="11"/>
        <v>10.111981715494998</v>
      </c>
      <c r="AA57">
        <f t="shared" si="12"/>
        <v>6.4371970502440039</v>
      </c>
    </row>
    <row r="58" spans="4:32" x14ac:dyDescent="0.25">
      <c r="D58">
        <f t="shared" si="13"/>
        <v>0.75630934253087612</v>
      </c>
      <c r="E58">
        <v>39</v>
      </c>
      <c r="F58" s="7"/>
      <c r="H58" s="2"/>
      <c r="J58" s="2"/>
      <c r="K58" t="e">
        <f t="shared" si="14"/>
        <v>#DIV/0!</v>
      </c>
      <c r="L58" t="e">
        <f t="shared" si="15"/>
        <v>#DIV/0!</v>
      </c>
      <c r="T58" t="e">
        <f t="shared" si="16"/>
        <v>#DIV/0!</v>
      </c>
      <c r="U58" t="e">
        <f t="shared" si="17"/>
        <v>#DIV/0!</v>
      </c>
      <c r="X58" s="8">
        <v>0.77570188977525756</v>
      </c>
      <c r="Y58" t="e">
        <f t="shared" si="18"/>
        <v>#DIV/0!</v>
      </c>
      <c r="Z58">
        <f t="shared" si="11"/>
        <v>11.486463997923641</v>
      </c>
      <c r="AA58">
        <f t="shared" si="12"/>
        <v>6.6698779396037597</v>
      </c>
    </row>
    <row r="59" spans="4:32" x14ac:dyDescent="0.25">
      <c r="D59">
        <f t="shared" si="13"/>
        <v>0.77570188977525756</v>
      </c>
      <c r="E59" s="2">
        <v>40</v>
      </c>
      <c r="H59" s="2"/>
      <c r="K59" t="e">
        <f t="shared" si="14"/>
        <v>#DIV/0!</v>
      </c>
      <c r="L59" t="e">
        <f t="shared" si="15"/>
        <v>#DIV/0!</v>
      </c>
      <c r="T59" t="e">
        <f t="shared" si="16"/>
        <v>#DIV/0!</v>
      </c>
      <c r="U59" t="e">
        <f t="shared" si="17"/>
        <v>#DIV/0!</v>
      </c>
      <c r="X59" s="8">
        <v>0.795094437019639</v>
      </c>
      <c r="Y59" t="e">
        <f t="shared" si="18"/>
        <v>#DIV/0!</v>
      </c>
      <c r="Z59">
        <f t="shared" si="11"/>
        <v>13.161513148243587</v>
      </c>
      <c r="AA59">
        <f t="shared" si="12"/>
        <v>6.9072221079824736</v>
      </c>
    </row>
    <row r="60" spans="4:32" x14ac:dyDescent="0.25">
      <c r="D60">
        <f t="shared" si="13"/>
        <v>0.795094437019639</v>
      </c>
      <c r="E60">
        <v>41</v>
      </c>
      <c r="H60" s="2"/>
      <c r="K60" t="e">
        <f t="shared" si="14"/>
        <v>#DIV/0!</v>
      </c>
      <c r="L60" t="e">
        <f t="shared" si="15"/>
        <v>#DIV/0!</v>
      </c>
      <c r="T60" t="e">
        <f t="shared" si="16"/>
        <v>#DIV/0!</v>
      </c>
      <c r="U60" t="e">
        <f t="shared" si="17"/>
        <v>#DIV/0!</v>
      </c>
      <c r="X60" s="8">
        <v>0.81448698426402044</v>
      </c>
      <c r="Y60" t="e">
        <f t="shared" si="18"/>
        <v>#DIV/0!</v>
      </c>
      <c r="Z60">
        <f t="shared" si="11"/>
        <v>15.230740461509548</v>
      </c>
      <c r="AA60">
        <f t="shared" si="12"/>
        <v>7.1492295553801428</v>
      </c>
    </row>
    <row r="61" spans="4:32" x14ac:dyDescent="0.25">
      <c r="D61">
        <f t="shared" si="13"/>
        <v>0.81448698426402044</v>
      </c>
      <c r="E61" s="2">
        <v>42</v>
      </c>
      <c r="H61" s="2"/>
      <c r="K61" t="e">
        <f t="shared" si="14"/>
        <v>#DIV/0!</v>
      </c>
      <c r="L61" t="e">
        <f t="shared" si="15"/>
        <v>#DIV/0!</v>
      </c>
      <c r="T61" t="e">
        <f t="shared" si="16"/>
        <v>#DIV/0!</v>
      </c>
      <c r="U61" t="e">
        <f t="shared" si="17"/>
        <v>#DIV/0!</v>
      </c>
      <c r="X61" s="8">
        <v>0.83387953150840188</v>
      </c>
      <c r="Y61" t="e">
        <f t="shared" si="18"/>
        <v>#DIV/0!</v>
      </c>
      <c r="Z61">
        <f t="shared" si="11"/>
        <v>17.827105361912757</v>
      </c>
      <c r="AA61">
        <f t="shared" si="12"/>
        <v>7.3959002817967701</v>
      </c>
    </row>
    <row r="62" spans="4:32" x14ac:dyDescent="0.25">
      <c r="D62">
        <f t="shared" si="13"/>
        <v>0.83387953150840188</v>
      </c>
      <c r="E62" s="2">
        <v>43</v>
      </c>
      <c r="H62" s="2"/>
      <c r="K62" t="e">
        <f t="shared" si="14"/>
        <v>#DIV/0!</v>
      </c>
      <c r="L62" t="e">
        <f t="shared" si="15"/>
        <v>#DIV/0!</v>
      </c>
      <c r="T62" t="e">
        <f t="shared" si="16"/>
        <v>#DIV/0!</v>
      </c>
      <c r="U62" t="e">
        <f t="shared" si="17"/>
        <v>#DIV/0!</v>
      </c>
      <c r="X62" s="8">
        <v>0.85327207875278333</v>
      </c>
      <c r="Y62" t="e">
        <f t="shared" si="18"/>
        <v>#DIV/0!</v>
      </c>
      <c r="Z62">
        <f t="shared" si="11"/>
        <v>21.144526480193932</v>
      </c>
      <c r="AA62">
        <f t="shared" si="12"/>
        <v>7.6472342872323535</v>
      </c>
    </row>
    <row r="63" spans="4:32" x14ac:dyDescent="0.25">
      <c r="D63">
        <f t="shared" si="13"/>
        <v>0.85327207875278333</v>
      </c>
      <c r="E63" s="2">
        <v>44</v>
      </c>
      <c r="H63" s="2"/>
      <c r="K63" t="e">
        <f t="shared" si="14"/>
        <v>#DIV/0!</v>
      </c>
      <c r="L63" t="e">
        <f t="shared" si="15"/>
        <v>#DIV/0!</v>
      </c>
      <c r="T63" t="e">
        <f t="shared" si="16"/>
        <v>#DIV/0!</v>
      </c>
      <c r="U63" t="e">
        <f t="shared" si="17"/>
        <v>#DIV/0!</v>
      </c>
      <c r="X63" s="8">
        <v>0.87266462599716477</v>
      </c>
      <c r="Y63" t="e">
        <f t="shared" si="18"/>
        <v>#DIV/0!</v>
      </c>
      <c r="Z63">
        <f t="shared" si="11"/>
        <v>25.474704909957723</v>
      </c>
      <c r="AA63">
        <f t="shared" si="12"/>
        <v>7.9032315716868959</v>
      </c>
    </row>
    <row r="64" spans="4:32" x14ac:dyDescent="0.25">
      <c r="D64">
        <f t="shared" si="13"/>
        <v>0.87266462599716477</v>
      </c>
      <c r="E64" s="2">
        <v>45</v>
      </c>
      <c r="H64" s="2"/>
      <c r="I64" s="2"/>
      <c r="K64" t="e">
        <f t="shared" si="14"/>
        <v>#DIV/0!</v>
      </c>
      <c r="L64" t="e">
        <f t="shared" si="15"/>
        <v>#DIV/0!</v>
      </c>
      <c r="T64" t="e">
        <f t="shared" si="16"/>
        <v>#DIV/0!</v>
      </c>
      <c r="U64" t="e">
        <f t="shared" si="17"/>
        <v>#DIV/0!</v>
      </c>
      <c r="X64" s="8">
        <v>0.8920571732415461</v>
      </c>
      <c r="Y64" t="e">
        <f t="shared" si="18"/>
        <v>#DIV/0!</v>
      </c>
      <c r="Z64">
        <f t="shared" si="11"/>
        <v>31.27274098851289</v>
      </c>
      <c r="AA64">
        <f t="shared" si="12"/>
        <v>8.1638921351603919</v>
      </c>
    </row>
    <row r="65" spans="4:27" x14ac:dyDescent="0.25">
      <c r="D65">
        <f t="shared" si="13"/>
        <v>0.8920571732415461</v>
      </c>
      <c r="E65" s="2">
        <v>46</v>
      </c>
      <c r="H65" s="2"/>
      <c r="J65" s="2"/>
      <c r="K65" t="e">
        <f t="shared" si="14"/>
        <v>#DIV/0!</v>
      </c>
      <c r="L65" t="e">
        <f t="shared" si="15"/>
        <v>#DIV/0!</v>
      </c>
      <c r="T65" t="e">
        <f t="shared" si="16"/>
        <v>#DIV/0!</v>
      </c>
      <c r="U65" t="e">
        <f t="shared" si="17"/>
        <v>#DIV/0!</v>
      </c>
      <c r="X65" s="8">
        <v>0.91144972048592765</v>
      </c>
      <c r="Y65" t="e">
        <f t="shared" si="18"/>
        <v>#DIV/0!</v>
      </c>
      <c r="Z65">
        <f t="shared" si="11"/>
        <v>39.280452500847268</v>
      </c>
      <c r="AA65">
        <f t="shared" si="12"/>
        <v>8.4292159776528486</v>
      </c>
    </row>
    <row r="66" spans="4:27" x14ac:dyDescent="0.25">
      <c r="D66">
        <f t="shared" si="13"/>
        <v>0.91144972048592765</v>
      </c>
      <c r="E66" s="2">
        <v>47</v>
      </c>
      <c r="H66" s="2"/>
      <c r="K66" t="e">
        <f t="shared" si="14"/>
        <v>#DIV/0!</v>
      </c>
      <c r="L66" t="e">
        <f t="shared" si="15"/>
        <v>#DIV/0!</v>
      </c>
      <c r="T66" t="e">
        <f t="shared" si="16"/>
        <v>#DIV/0!</v>
      </c>
      <c r="U66" t="e">
        <f t="shared" si="17"/>
        <v>#DIV/0!</v>
      </c>
      <c r="X66" s="8">
        <v>0.93084226773030909</v>
      </c>
      <c r="Y66" t="e">
        <f t="shared" si="18"/>
        <v>#DIV/0!</v>
      </c>
      <c r="Z66">
        <f t="shared" si="11"/>
        <v>50.773556787481127</v>
      </c>
      <c r="AA66">
        <f t="shared" si="12"/>
        <v>8.6992030991642597</v>
      </c>
    </row>
    <row r="67" spans="4:27" x14ac:dyDescent="0.25">
      <c r="D67">
        <f t="shared" si="13"/>
        <v>0.93084226773030909</v>
      </c>
      <c r="E67" s="2">
        <v>48</v>
      </c>
      <c r="H67" s="2"/>
      <c r="K67" t="e">
        <f t="shared" si="14"/>
        <v>#DIV/0!</v>
      </c>
      <c r="L67" t="e">
        <f t="shared" si="15"/>
        <v>#DIV/0!</v>
      </c>
      <c r="T67" t="e">
        <f t="shared" si="16"/>
        <v>#DIV/0!</v>
      </c>
      <c r="U67" t="e">
        <f t="shared" si="17"/>
        <v>#DIV/0!</v>
      </c>
      <c r="X67" s="8">
        <v>0.95023481497469053</v>
      </c>
      <c r="Y67" t="e">
        <f t="shared" si="18"/>
        <v>#DIV/0!</v>
      </c>
      <c r="Z67">
        <f t="shared" si="11"/>
        <v>68.0982335503261</v>
      </c>
      <c r="AA67">
        <f t="shared" si="12"/>
        <v>8.9738534996946289</v>
      </c>
    </row>
    <row r="68" spans="4:27" x14ac:dyDescent="0.25">
      <c r="D68">
        <f t="shared" si="13"/>
        <v>0.95023481497469053</v>
      </c>
      <c r="E68" s="2">
        <v>49</v>
      </c>
      <c r="H68" s="2"/>
      <c r="K68" t="e">
        <f t="shared" si="14"/>
        <v>#DIV/0!</v>
      </c>
      <c r="L68" t="e">
        <f t="shared" si="15"/>
        <v>#DIV/0!</v>
      </c>
      <c r="T68" t="e">
        <f t="shared" si="16"/>
        <v>#DIV/0!</v>
      </c>
      <c r="U68" t="e">
        <f t="shared" si="17"/>
        <v>#DIV/0!</v>
      </c>
      <c r="X68" s="8">
        <v>0.96962736221907198</v>
      </c>
      <c r="Y68" t="e">
        <f t="shared" si="18"/>
        <v>#DIV/0!</v>
      </c>
      <c r="Z68">
        <f t="shared" si="11"/>
        <v>95.960221817091679</v>
      </c>
      <c r="AA68">
        <f t="shared" si="12"/>
        <v>9.253167179243956</v>
      </c>
    </row>
    <row r="69" spans="4:27" x14ac:dyDescent="0.25">
      <c r="D69">
        <f t="shared" si="13"/>
        <v>0.96962736221907198</v>
      </c>
      <c r="E69" s="2">
        <v>50</v>
      </c>
      <c r="K69" t="e">
        <f t="shared" si="14"/>
        <v>#DIV/0!</v>
      </c>
      <c r="L69" t="e">
        <f t="shared" si="15"/>
        <v>#DIV/0!</v>
      </c>
      <c r="T69" t="e">
        <f t="shared" si="16"/>
        <v>#DIV/0!</v>
      </c>
      <c r="U69" t="e">
        <f t="shared" si="17"/>
        <v>#DIV/0!</v>
      </c>
      <c r="X69" s="8">
        <v>0.98901990946345342</v>
      </c>
      <c r="Y69" t="e">
        <f t="shared" si="18"/>
        <v>#DIV/0!</v>
      </c>
      <c r="Z69">
        <f t="shared" si="11"/>
        <v>144.96667217568498</v>
      </c>
      <c r="AA69">
        <f t="shared" si="12"/>
        <v>9.5371441378122395</v>
      </c>
    </row>
    <row r="70" spans="4:27" x14ac:dyDescent="0.25">
      <c r="D70">
        <f t="shared" si="13"/>
        <v>0.98901990946345342</v>
      </c>
      <c r="E70" s="2">
        <v>51</v>
      </c>
      <c r="K70" t="e">
        <f t="shared" si="14"/>
        <v>#DIV/0!</v>
      </c>
      <c r="L70" t="e">
        <f t="shared" si="15"/>
        <v>#DIV/0!</v>
      </c>
      <c r="T70" t="e">
        <f t="shared" si="16"/>
        <v>#DIV/0!</v>
      </c>
      <c r="U70" t="e">
        <f t="shared" si="17"/>
        <v>#DIV/0!</v>
      </c>
      <c r="X70" s="8">
        <v>1.008412456707835</v>
      </c>
      <c r="Y70" t="e">
        <f t="shared" si="18"/>
        <v>#DIV/0!</v>
      </c>
      <c r="Z70">
        <f t="shared" si="11"/>
        <v>243.36468421251502</v>
      </c>
      <c r="AA70">
        <f t="shared" si="12"/>
        <v>9.8257843753994809</v>
      </c>
    </row>
    <row r="71" spans="4:27" x14ac:dyDescent="0.25">
      <c r="D71">
        <f t="shared" si="13"/>
        <v>1.008412456707835</v>
      </c>
      <c r="E71" s="2">
        <v>52</v>
      </c>
      <c r="K71" t="e">
        <f t="shared" si="14"/>
        <v>#DIV/0!</v>
      </c>
      <c r="L71" t="e">
        <f t="shared" si="15"/>
        <v>#DIV/0!</v>
      </c>
      <c r="T71" t="e">
        <f t="shared" si="16"/>
        <v>#DIV/0!</v>
      </c>
      <c r="U71" t="e">
        <f t="shared" si="17"/>
        <v>#DIV/0!</v>
      </c>
      <c r="X71" s="8">
        <v>1.0278050039522162</v>
      </c>
      <c r="Y71" t="e">
        <f t="shared" si="18"/>
        <v>#DIV/0!</v>
      </c>
      <c r="Z71">
        <f t="shared" si="11"/>
        <v>488.81638950319501</v>
      </c>
      <c r="AA71">
        <f t="shared" si="12"/>
        <v>10.119087892005675</v>
      </c>
    </row>
    <row r="72" spans="4:27" x14ac:dyDescent="0.25">
      <c r="D72">
        <f t="shared" si="13"/>
        <v>1.0278050039522162</v>
      </c>
      <c r="E72" s="2">
        <v>53</v>
      </c>
      <c r="K72" t="e">
        <f t="shared" si="14"/>
        <v>#DIV/0!</v>
      </c>
      <c r="L72" t="e">
        <f t="shared" si="15"/>
        <v>#DIV/0!</v>
      </c>
      <c r="T72" t="e">
        <f t="shared" si="16"/>
        <v>#DIV/0!</v>
      </c>
      <c r="U72" t="e">
        <f t="shared" si="17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55" zoomScaleNormal="55" workbookViewId="0">
      <selection activeCell="Q4" sqref="Q4"/>
    </sheetView>
  </sheetViews>
  <sheetFormatPr defaultRowHeight="15" x14ac:dyDescent="0.25"/>
  <cols>
    <col min="1" max="1" width="19.42578125" customWidth="1"/>
    <col min="6" max="6" width="12.5703125" bestFit="1" customWidth="1"/>
    <col min="12" max="12" width="12.42578125" bestFit="1" customWidth="1"/>
    <col min="13" max="13" width="12.42578125" customWidth="1"/>
    <col min="15" max="15" width="11.7109375" customWidth="1"/>
  </cols>
  <sheetData>
    <row r="1" spans="1:22" x14ac:dyDescent="0.25">
      <c r="A1" t="s">
        <v>30</v>
      </c>
      <c r="B1" s="3" t="s">
        <v>38</v>
      </c>
      <c r="D1" t="s">
        <v>40</v>
      </c>
      <c r="E1" t="s">
        <v>37</v>
      </c>
      <c r="F1" t="s">
        <v>39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15</v>
      </c>
      <c r="O1" t="s">
        <v>60</v>
      </c>
      <c r="P1" t="s">
        <v>21</v>
      </c>
      <c r="Q1" t="s">
        <v>20</v>
      </c>
      <c r="R1" t="s">
        <v>19</v>
      </c>
      <c r="S1" t="s">
        <v>18</v>
      </c>
      <c r="T1" t="s">
        <v>17</v>
      </c>
      <c r="U1" t="s">
        <v>16</v>
      </c>
      <c r="V1" t="s">
        <v>15</v>
      </c>
    </row>
    <row r="2" spans="1:22" ht="15" customHeight="1" x14ac:dyDescent="0.25">
      <c r="A2" t="s">
        <v>14</v>
      </c>
      <c r="B2" s="3" t="s">
        <v>38</v>
      </c>
      <c r="D2">
        <f t="shared" ref="D2:D35" si="0">$B$18-125*F2</f>
        <v>10000</v>
      </c>
      <c r="E2">
        <f t="shared" ref="E2" si="1">4/3*PI()*2.5^3*F2/$B$5^3</f>
        <v>0</v>
      </c>
      <c r="F2">
        <v>0</v>
      </c>
      <c r="G2" s="4"/>
      <c r="I2" s="2"/>
      <c r="L2" t="e">
        <f t="shared" ref="L2" si="2">AVERAGE(G2:K2)</f>
        <v>#DIV/0!</v>
      </c>
      <c r="M2" t="e">
        <f t="shared" ref="M2" si="3">L2/$L$2</f>
        <v>#DIV/0!</v>
      </c>
      <c r="N2" t="e">
        <f t="shared" ref="N2" si="4">_xlfn.STDEV.S(G2:K2)</f>
        <v>#DIV/0!</v>
      </c>
      <c r="O2" t="e">
        <f>N2/$L$2</f>
        <v>#DIV/0!</v>
      </c>
      <c r="U2" t="e">
        <f t="shared" ref="U2" si="5">AVERAGE(P2:T2)</f>
        <v>#DIV/0!</v>
      </c>
      <c r="V2" t="e">
        <f t="shared" ref="V2" si="6">_xlfn.STDEV.S(P2:T2)</f>
        <v>#DIV/0!</v>
      </c>
    </row>
    <row r="3" spans="1:22" x14ac:dyDescent="0.25">
      <c r="A3" t="s">
        <v>13</v>
      </c>
      <c r="B3">
        <v>1000</v>
      </c>
      <c r="D3">
        <f t="shared" si="0"/>
        <v>9625</v>
      </c>
      <c r="E3" s="2">
        <f t="shared" ref="E3:E35" si="7">4/3*PI()*2.5^3*F3/$B$5^3</f>
        <v>5.8177641733144318E-2</v>
      </c>
      <c r="F3" s="2">
        <v>3</v>
      </c>
      <c r="G3" s="4"/>
      <c r="H3" s="2"/>
      <c r="I3" s="2"/>
      <c r="J3" s="2"/>
      <c r="K3" s="2"/>
      <c r="L3" t="e">
        <f t="shared" ref="L3:L35" si="8">AVERAGE(G3:K3)</f>
        <v>#DIV/0!</v>
      </c>
      <c r="M3" t="e">
        <f t="shared" ref="M3:M35" si="9">L3/$L$2</f>
        <v>#DIV/0!</v>
      </c>
      <c r="N3" t="e">
        <f t="shared" ref="N3:N35" si="10">_xlfn.STDEV.S(G3:K3)</f>
        <v>#DIV/0!</v>
      </c>
      <c r="O3" t="e">
        <f t="shared" ref="O3:O35" si="11">N3/$L$2</f>
        <v>#DIV/0!</v>
      </c>
      <c r="U3" t="e">
        <f t="shared" ref="U3:U35" si="12">AVERAGE(P3:T3)</f>
        <v>#DIV/0!</v>
      </c>
      <c r="V3" t="e">
        <f t="shared" ref="V3:V35" si="13">_xlfn.STDEV.S(P3:T3)</f>
        <v>#DIV/0!</v>
      </c>
    </row>
    <row r="4" spans="1:22" x14ac:dyDescent="0.25">
      <c r="A4" t="s">
        <v>12</v>
      </c>
      <c r="B4">
        <v>0.01</v>
      </c>
      <c r="D4">
        <f t="shared" si="0"/>
        <v>9250</v>
      </c>
      <c r="E4" s="2">
        <f t="shared" si="7"/>
        <v>0.11635528346628864</v>
      </c>
      <c r="F4" s="2">
        <v>6</v>
      </c>
      <c r="G4" s="4"/>
      <c r="H4" s="2"/>
      <c r="I4" s="2"/>
      <c r="J4" s="2"/>
      <c r="K4" s="2"/>
      <c r="L4" t="e">
        <f t="shared" si="8"/>
        <v>#DIV/0!</v>
      </c>
      <c r="M4" t="e">
        <f t="shared" si="9"/>
        <v>#DIV/0!</v>
      </c>
      <c r="N4" t="e">
        <f t="shared" si="10"/>
        <v>#DIV/0!</v>
      </c>
      <c r="O4" t="e">
        <f t="shared" si="11"/>
        <v>#DIV/0!</v>
      </c>
      <c r="U4" t="e">
        <f t="shared" si="12"/>
        <v>#DIV/0!</v>
      </c>
      <c r="V4" t="e">
        <f t="shared" si="13"/>
        <v>#DIV/0!</v>
      </c>
    </row>
    <row r="5" spans="1:22" x14ac:dyDescent="0.25">
      <c r="A5" t="s">
        <v>11</v>
      </c>
      <c r="B5">
        <v>15</v>
      </c>
      <c r="D5">
        <f t="shared" si="0"/>
        <v>8875</v>
      </c>
      <c r="E5">
        <f t="shared" si="7"/>
        <v>0.17453292519943295</v>
      </c>
      <c r="F5">
        <v>9</v>
      </c>
      <c r="G5" s="4"/>
      <c r="H5" s="2"/>
      <c r="I5" s="2"/>
      <c r="J5" s="2"/>
      <c r="K5" s="2"/>
      <c r="L5" t="e">
        <f t="shared" si="8"/>
        <v>#DIV/0!</v>
      </c>
      <c r="M5" t="e">
        <f t="shared" si="9"/>
        <v>#DIV/0!</v>
      </c>
      <c r="N5" t="e">
        <f t="shared" si="10"/>
        <v>#DIV/0!</v>
      </c>
      <c r="O5" t="e">
        <f t="shared" si="11"/>
        <v>#DIV/0!</v>
      </c>
      <c r="U5" t="e">
        <f t="shared" si="12"/>
        <v>#DIV/0!</v>
      </c>
      <c r="V5" t="e">
        <f t="shared" si="13"/>
        <v>#DIV/0!</v>
      </c>
    </row>
    <row r="6" spans="1:22" x14ac:dyDescent="0.25">
      <c r="A6" t="s">
        <v>10</v>
      </c>
      <c r="B6">
        <v>0.5</v>
      </c>
      <c r="D6">
        <f t="shared" si="0"/>
        <v>8500</v>
      </c>
      <c r="E6">
        <f t="shared" si="7"/>
        <v>0.23271056693257727</v>
      </c>
      <c r="F6" s="2">
        <v>12</v>
      </c>
      <c r="G6" s="4"/>
      <c r="H6" s="2"/>
      <c r="I6" s="2"/>
      <c r="J6" s="2"/>
      <c r="K6" s="2"/>
      <c r="L6" t="e">
        <f t="shared" si="8"/>
        <v>#DIV/0!</v>
      </c>
      <c r="M6" t="e">
        <f t="shared" si="9"/>
        <v>#DIV/0!</v>
      </c>
      <c r="N6" t="e">
        <f t="shared" si="10"/>
        <v>#DIV/0!</v>
      </c>
      <c r="O6" t="e">
        <f t="shared" si="11"/>
        <v>#DIV/0!</v>
      </c>
      <c r="U6" t="e">
        <f t="shared" si="12"/>
        <v>#DIV/0!</v>
      </c>
      <c r="V6" t="e">
        <f t="shared" si="13"/>
        <v>#DIV/0!</v>
      </c>
    </row>
    <row r="7" spans="1:22" x14ac:dyDescent="0.25">
      <c r="A7" t="s">
        <v>9</v>
      </c>
      <c r="B7">
        <v>4.5</v>
      </c>
      <c r="D7">
        <f t="shared" si="0"/>
        <v>8125</v>
      </c>
      <c r="E7">
        <f t="shared" si="7"/>
        <v>0.29088820866572157</v>
      </c>
      <c r="F7">
        <v>15</v>
      </c>
      <c r="G7">
        <v>2.6206499999999999</v>
      </c>
      <c r="H7" s="2"/>
      <c r="I7" s="2"/>
      <c r="J7" s="2"/>
      <c r="K7" s="2"/>
      <c r="L7">
        <f t="shared" ref="L7:L21" si="14">AVERAGE(G7:K7)</f>
        <v>2.6206499999999999</v>
      </c>
      <c r="M7" t="e">
        <f t="shared" si="9"/>
        <v>#DIV/0!</v>
      </c>
      <c r="N7" t="e">
        <f t="shared" ref="N7:N21" si="15">_xlfn.STDEV.S(G7:K7)</f>
        <v>#DIV/0!</v>
      </c>
      <c r="O7" t="e">
        <f t="shared" si="11"/>
        <v>#DIV/0!</v>
      </c>
      <c r="P7">
        <v>19.734999999999999</v>
      </c>
      <c r="U7">
        <f t="shared" ref="U7:U21" si="16">AVERAGE(P7:T7)</f>
        <v>19.734999999999999</v>
      </c>
      <c r="V7" t="e">
        <f t="shared" ref="V7:V21" si="17">_xlfn.STDEV.S(P7:T7)</f>
        <v>#DIV/0!</v>
      </c>
    </row>
    <row r="8" spans="1:22" x14ac:dyDescent="0.25">
      <c r="A8" t="s">
        <v>8</v>
      </c>
      <c r="B8">
        <v>25</v>
      </c>
      <c r="D8">
        <f t="shared" si="0"/>
        <v>7750</v>
      </c>
      <c r="E8">
        <f t="shared" si="7"/>
        <v>0.3490658503988659</v>
      </c>
      <c r="F8" s="2">
        <v>18</v>
      </c>
      <c r="G8">
        <v>6.2299699999999998</v>
      </c>
      <c r="I8" s="2"/>
      <c r="J8" s="2"/>
      <c r="K8" s="2"/>
      <c r="L8">
        <f t="shared" si="14"/>
        <v>6.2299699999999998</v>
      </c>
      <c r="M8" t="e">
        <f t="shared" si="9"/>
        <v>#DIV/0!</v>
      </c>
      <c r="N8" t="e">
        <f t="shared" si="15"/>
        <v>#DIV/0!</v>
      </c>
      <c r="O8" t="e">
        <f t="shared" si="11"/>
        <v>#DIV/0!</v>
      </c>
      <c r="P8">
        <v>19.013200000000001</v>
      </c>
      <c r="U8">
        <f t="shared" si="16"/>
        <v>19.013200000000001</v>
      </c>
      <c r="V8" t="e">
        <f t="shared" si="17"/>
        <v>#DIV/0!</v>
      </c>
    </row>
    <row r="9" spans="1:22" x14ac:dyDescent="0.25">
      <c r="A9" t="s">
        <v>7</v>
      </c>
      <c r="B9">
        <v>196.3</v>
      </c>
      <c r="D9">
        <f t="shared" si="0"/>
        <v>7375</v>
      </c>
      <c r="E9">
        <f t="shared" si="7"/>
        <v>0.40724349213201022</v>
      </c>
      <c r="F9">
        <v>21</v>
      </c>
      <c r="G9">
        <v>2.3734700000000002</v>
      </c>
      <c r="I9" s="2"/>
      <c r="J9" s="2"/>
      <c r="K9" s="2"/>
      <c r="L9">
        <f t="shared" si="14"/>
        <v>2.3734700000000002</v>
      </c>
      <c r="M9" t="e">
        <f t="shared" si="9"/>
        <v>#DIV/0!</v>
      </c>
      <c r="N9" t="e">
        <f t="shared" si="15"/>
        <v>#DIV/0!</v>
      </c>
      <c r="O9" t="e">
        <f t="shared" si="11"/>
        <v>#DIV/0!</v>
      </c>
      <c r="P9">
        <v>18.198499999999999</v>
      </c>
      <c r="U9">
        <f t="shared" si="16"/>
        <v>18.198499999999999</v>
      </c>
      <c r="V9" t="e">
        <f t="shared" si="17"/>
        <v>#DIV/0!</v>
      </c>
    </row>
    <row r="10" spans="1:22" ht="15" customHeight="1" x14ac:dyDescent="0.25">
      <c r="A10" t="s">
        <v>6</v>
      </c>
      <c r="B10">
        <v>3</v>
      </c>
      <c r="D10">
        <f t="shared" si="0"/>
        <v>7000</v>
      </c>
      <c r="E10">
        <f t="shared" si="7"/>
        <v>0.46542113386515455</v>
      </c>
      <c r="F10" s="2">
        <v>24</v>
      </c>
      <c r="G10">
        <v>5.5023900000000001</v>
      </c>
      <c r="I10" s="2"/>
      <c r="J10" s="2"/>
      <c r="K10" s="2"/>
      <c r="L10">
        <f t="shared" si="14"/>
        <v>5.5023900000000001</v>
      </c>
      <c r="M10" t="e">
        <f t="shared" si="9"/>
        <v>#DIV/0!</v>
      </c>
      <c r="N10" t="e">
        <f t="shared" si="15"/>
        <v>#DIV/0!</v>
      </c>
      <c r="O10" t="e">
        <f t="shared" si="11"/>
        <v>#DIV/0!</v>
      </c>
      <c r="P10">
        <v>17.461500000000001</v>
      </c>
      <c r="U10">
        <f t="shared" si="16"/>
        <v>17.461500000000001</v>
      </c>
      <c r="V10" t="e">
        <f t="shared" si="17"/>
        <v>#DIV/0!</v>
      </c>
    </row>
    <row r="11" spans="1:22" x14ac:dyDescent="0.25">
      <c r="A11" t="s">
        <v>5</v>
      </c>
      <c r="B11">
        <v>5</v>
      </c>
      <c r="D11">
        <f t="shared" si="0"/>
        <v>6625</v>
      </c>
      <c r="E11">
        <f t="shared" si="7"/>
        <v>0.52359877559829893</v>
      </c>
      <c r="F11">
        <v>27</v>
      </c>
      <c r="G11">
        <v>10.43281</v>
      </c>
      <c r="I11" s="2"/>
      <c r="J11" s="2"/>
      <c r="K11" s="2"/>
      <c r="L11">
        <f t="shared" si="14"/>
        <v>10.43281</v>
      </c>
      <c r="M11" t="e">
        <f t="shared" si="9"/>
        <v>#DIV/0!</v>
      </c>
      <c r="N11" t="e">
        <f t="shared" si="15"/>
        <v>#DIV/0!</v>
      </c>
      <c r="O11" t="e">
        <f t="shared" si="11"/>
        <v>#DIV/0!</v>
      </c>
      <c r="P11">
        <v>16.561299999999999</v>
      </c>
      <c r="U11">
        <f t="shared" si="16"/>
        <v>16.561299999999999</v>
      </c>
      <c r="V11" t="e">
        <f t="shared" si="17"/>
        <v>#DIV/0!</v>
      </c>
    </row>
    <row r="12" spans="1:22" x14ac:dyDescent="0.25">
      <c r="A12" t="s">
        <v>4</v>
      </c>
      <c r="B12">
        <v>3</v>
      </c>
      <c r="D12">
        <f t="shared" si="0"/>
        <v>6250</v>
      </c>
      <c r="E12">
        <f t="shared" si="7"/>
        <v>0.58177641733144314</v>
      </c>
      <c r="F12" s="2">
        <v>30</v>
      </c>
      <c r="G12">
        <v>15.278879999999999</v>
      </c>
      <c r="H12">
        <v>6.8383500000000002</v>
      </c>
      <c r="I12" s="2"/>
      <c r="L12">
        <f t="shared" si="14"/>
        <v>11.058615</v>
      </c>
      <c r="M12" t="e">
        <f t="shared" si="9"/>
        <v>#DIV/0!</v>
      </c>
      <c r="N12">
        <f t="shared" si="15"/>
        <v>5.9683559998084892</v>
      </c>
      <c r="O12" t="e">
        <f t="shared" si="11"/>
        <v>#DIV/0!</v>
      </c>
      <c r="P12">
        <v>15.710800000000001</v>
      </c>
      <c r="Q12">
        <v>15.6487</v>
      </c>
      <c r="U12">
        <f t="shared" si="16"/>
        <v>15.67975</v>
      </c>
      <c r="V12">
        <f t="shared" si="17"/>
        <v>4.3911331111685256E-2</v>
      </c>
    </row>
    <row r="13" spans="1:22" x14ac:dyDescent="0.25">
      <c r="A13" t="s">
        <v>3</v>
      </c>
      <c r="B13">
        <v>2.4500000000000002</v>
      </c>
      <c r="D13">
        <f t="shared" si="0"/>
        <v>6125</v>
      </c>
      <c r="E13">
        <f t="shared" si="7"/>
        <v>0.60116896457582458</v>
      </c>
      <c r="F13" s="2">
        <v>31</v>
      </c>
      <c r="G13">
        <v>-1.1681299999999999</v>
      </c>
      <c r="H13">
        <v>6.5494500000000002</v>
      </c>
      <c r="I13" s="2"/>
      <c r="L13">
        <f t="shared" si="14"/>
        <v>2.6906600000000003</v>
      </c>
      <c r="M13" t="e">
        <f t="shared" si="9"/>
        <v>#DIV/0!</v>
      </c>
      <c r="N13">
        <f t="shared" si="15"/>
        <v>5.4571531523496759</v>
      </c>
      <c r="O13" t="e">
        <f t="shared" si="11"/>
        <v>#DIV/0!</v>
      </c>
      <c r="P13">
        <v>15.384600000000001</v>
      </c>
      <c r="Q13">
        <v>15.520799999999999</v>
      </c>
      <c r="U13">
        <f t="shared" si="16"/>
        <v>15.4527</v>
      </c>
      <c r="V13">
        <f t="shared" si="17"/>
        <v>9.6307943597606901E-2</v>
      </c>
    </row>
    <row r="14" spans="1:22" x14ac:dyDescent="0.25">
      <c r="A14" t="s">
        <v>2</v>
      </c>
      <c r="B14">
        <v>110</v>
      </c>
      <c r="D14">
        <f t="shared" si="0"/>
        <v>6000</v>
      </c>
      <c r="E14">
        <f t="shared" si="7"/>
        <v>0.62056151182020602</v>
      </c>
      <c r="F14" s="2">
        <v>32</v>
      </c>
      <c r="G14">
        <v>8.9269800000000004</v>
      </c>
      <c r="H14">
        <v>11.40704</v>
      </c>
      <c r="I14" s="2"/>
      <c r="L14">
        <f t="shared" si="14"/>
        <v>10.167010000000001</v>
      </c>
      <c r="M14" t="e">
        <f t="shared" si="9"/>
        <v>#DIV/0!</v>
      </c>
      <c r="N14">
        <f t="shared" si="15"/>
        <v>1.7536672437495022</v>
      </c>
      <c r="O14" t="e">
        <f t="shared" si="11"/>
        <v>#DIV/0!</v>
      </c>
      <c r="P14">
        <v>15.1403</v>
      </c>
      <c r="Q14">
        <v>15.083600000000001</v>
      </c>
      <c r="U14">
        <f t="shared" si="16"/>
        <v>15.11195</v>
      </c>
      <c r="V14">
        <f t="shared" si="17"/>
        <v>4.0092954493276753E-2</v>
      </c>
    </row>
    <row r="15" spans="1:22" x14ac:dyDescent="0.25">
      <c r="A15" t="s">
        <v>1</v>
      </c>
      <c r="B15">
        <v>4.45</v>
      </c>
      <c r="D15">
        <f t="shared" si="0"/>
        <v>5875</v>
      </c>
      <c r="E15">
        <f t="shared" si="7"/>
        <v>0.63995405906458758</v>
      </c>
      <c r="F15">
        <v>33</v>
      </c>
      <c r="G15">
        <v>-14.08718</v>
      </c>
      <c r="H15">
        <v>0.91639000000000004</v>
      </c>
      <c r="I15" s="2"/>
      <c r="L15">
        <f t="shared" si="14"/>
        <v>-6.5853950000000001</v>
      </c>
      <c r="M15" t="e">
        <f t="shared" si="9"/>
        <v>#DIV/0!</v>
      </c>
      <c r="N15">
        <f t="shared" si="15"/>
        <v>10.609126089007049</v>
      </c>
      <c r="O15" t="e">
        <f t="shared" si="11"/>
        <v>#DIV/0!</v>
      </c>
      <c r="P15">
        <v>14.9255</v>
      </c>
      <c r="Q15">
        <v>14.956099999999999</v>
      </c>
      <c r="U15">
        <f t="shared" si="16"/>
        <v>14.940799999999999</v>
      </c>
      <c r="V15">
        <f t="shared" si="17"/>
        <v>2.1637467504308169E-2</v>
      </c>
    </row>
    <row r="16" spans="1:22" x14ac:dyDescent="0.25">
      <c r="D16">
        <f t="shared" si="0"/>
        <v>5750</v>
      </c>
      <c r="E16">
        <f t="shared" si="7"/>
        <v>0.65934660630896891</v>
      </c>
      <c r="F16">
        <v>34</v>
      </c>
      <c r="G16">
        <v>9.4492799999999999</v>
      </c>
      <c r="H16">
        <v>6.5506500000000001</v>
      </c>
      <c r="I16" s="2"/>
      <c r="L16">
        <f t="shared" si="14"/>
        <v>7.9999649999999995</v>
      </c>
      <c r="M16" t="e">
        <f t="shared" si="9"/>
        <v>#DIV/0!</v>
      </c>
      <c r="N16">
        <f t="shared" si="15"/>
        <v>2.0496409291507685</v>
      </c>
      <c r="O16" t="e">
        <f t="shared" si="11"/>
        <v>#DIV/0!</v>
      </c>
      <c r="P16">
        <v>14.55</v>
      </c>
      <c r="Q16">
        <v>14.649900000000001</v>
      </c>
      <c r="U16">
        <f t="shared" si="16"/>
        <v>14.59995</v>
      </c>
      <c r="V16">
        <f t="shared" si="17"/>
        <v>7.0639967440536008E-2</v>
      </c>
    </row>
    <row r="17" spans="1:22" x14ac:dyDescent="0.25">
      <c r="A17" t="s">
        <v>0</v>
      </c>
      <c r="B17">
        <f>B18/B5^3</f>
        <v>2.9629629629629628</v>
      </c>
      <c r="D17">
        <f t="shared" si="0"/>
        <v>5625</v>
      </c>
      <c r="E17">
        <f t="shared" si="7"/>
        <v>0.67873915355335046</v>
      </c>
      <c r="F17">
        <v>35</v>
      </c>
      <c r="G17">
        <v>3.4132500000000001</v>
      </c>
      <c r="H17">
        <v>10.063549999999999</v>
      </c>
      <c r="I17" s="2"/>
      <c r="L17">
        <f t="shared" si="14"/>
        <v>6.7383999999999995</v>
      </c>
      <c r="M17" t="e">
        <f t="shared" si="9"/>
        <v>#DIV/0!</v>
      </c>
      <c r="N17">
        <f t="shared" si="15"/>
        <v>4.7024722269248969</v>
      </c>
      <c r="O17" t="e">
        <f t="shared" si="11"/>
        <v>#DIV/0!</v>
      </c>
      <c r="P17">
        <v>14.269399999999999</v>
      </c>
      <c r="Q17">
        <v>14.354900000000001</v>
      </c>
      <c r="U17">
        <f t="shared" si="16"/>
        <v>14.312149999999999</v>
      </c>
      <c r="V17">
        <f t="shared" si="17"/>
        <v>6.0457629791450848E-2</v>
      </c>
    </row>
    <row r="18" spans="1:22" x14ac:dyDescent="0.25">
      <c r="A18" t="s">
        <v>41</v>
      </c>
      <c r="B18">
        <v>10000</v>
      </c>
      <c r="D18">
        <f t="shared" si="0"/>
        <v>5500</v>
      </c>
      <c r="E18">
        <f t="shared" si="7"/>
        <v>0.69813170079773179</v>
      </c>
      <c r="F18" s="2">
        <v>36</v>
      </c>
      <c r="G18">
        <v>9.2793399999999995</v>
      </c>
      <c r="H18">
        <v>9.4590399999999999</v>
      </c>
      <c r="I18" s="2"/>
      <c r="L18">
        <f t="shared" si="14"/>
        <v>9.3691899999999997</v>
      </c>
      <c r="M18" t="e">
        <f t="shared" si="9"/>
        <v>#DIV/0!</v>
      </c>
      <c r="N18">
        <f t="shared" si="15"/>
        <v>0.12706708857922289</v>
      </c>
      <c r="O18" t="e">
        <f t="shared" si="11"/>
        <v>#DIV/0!</v>
      </c>
      <c r="P18">
        <v>13.9932</v>
      </c>
      <c r="Q18">
        <v>13.974600000000001</v>
      </c>
      <c r="U18">
        <f t="shared" si="16"/>
        <v>13.9839</v>
      </c>
      <c r="V18">
        <f t="shared" si="17"/>
        <v>1.3152186130069278E-2</v>
      </c>
    </row>
    <row r="19" spans="1:22" x14ac:dyDescent="0.25">
      <c r="D19">
        <f t="shared" si="0"/>
        <v>5375</v>
      </c>
      <c r="E19">
        <f t="shared" si="7"/>
        <v>0.71752424804211334</v>
      </c>
      <c r="F19" s="2">
        <v>37</v>
      </c>
      <c r="G19">
        <v>2.2111000000000001</v>
      </c>
      <c r="H19">
        <v>8.3814499999999992</v>
      </c>
      <c r="I19" s="2"/>
      <c r="L19">
        <f t="shared" si="14"/>
        <v>5.2962749999999996</v>
      </c>
      <c r="M19" t="e">
        <f t="shared" si="9"/>
        <v>#DIV/0!</v>
      </c>
      <c r="N19">
        <f t="shared" si="15"/>
        <v>4.3630963272944134</v>
      </c>
      <c r="O19" t="e">
        <f t="shared" si="11"/>
        <v>#DIV/0!</v>
      </c>
      <c r="P19">
        <v>13.696</v>
      </c>
      <c r="Q19">
        <v>13.671200000000001</v>
      </c>
      <c r="U19">
        <f t="shared" si="16"/>
        <v>13.6836</v>
      </c>
      <c r="V19">
        <f t="shared" si="17"/>
        <v>1.7536248173425702E-2</v>
      </c>
    </row>
    <row r="20" spans="1:22" x14ac:dyDescent="0.25">
      <c r="D20">
        <f t="shared" si="0"/>
        <v>5250</v>
      </c>
      <c r="E20">
        <f t="shared" si="7"/>
        <v>0.73691679528649467</v>
      </c>
      <c r="F20" s="2">
        <v>38</v>
      </c>
      <c r="G20">
        <v>12.889110000000001</v>
      </c>
      <c r="H20">
        <v>15.611280000000001</v>
      </c>
      <c r="I20" s="2"/>
      <c r="L20">
        <f t="shared" si="14"/>
        <v>14.250195000000001</v>
      </c>
      <c r="M20" t="e">
        <f t="shared" si="9"/>
        <v>#DIV/0!</v>
      </c>
      <c r="N20">
        <f t="shared" si="15"/>
        <v>1.9248648665425843</v>
      </c>
      <c r="O20" t="e">
        <f t="shared" si="11"/>
        <v>#DIV/0!</v>
      </c>
      <c r="P20">
        <v>13.668699999999999</v>
      </c>
      <c r="Q20">
        <v>13.43</v>
      </c>
      <c r="U20">
        <f t="shared" si="16"/>
        <v>13.54935</v>
      </c>
      <c r="V20">
        <f t="shared" si="17"/>
        <v>0.16878638866922868</v>
      </c>
    </row>
    <row r="21" spans="1:22" x14ac:dyDescent="0.25">
      <c r="D21">
        <f t="shared" si="0"/>
        <v>5125</v>
      </c>
      <c r="E21">
        <f t="shared" si="7"/>
        <v>0.75630934253087612</v>
      </c>
      <c r="F21">
        <v>39</v>
      </c>
      <c r="G21">
        <v>31.22259</v>
      </c>
      <c r="H21">
        <v>16.539490000000001</v>
      </c>
      <c r="I21" s="2"/>
      <c r="K21" s="2"/>
      <c r="L21">
        <f t="shared" si="14"/>
        <v>23.881039999999999</v>
      </c>
      <c r="M21" t="e">
        <f t="shared" si="9"/>
        <v>#DIV/0!</v>
      </c>
      <c r="N21">
        <f t="shared" si="15"/>
        <v>10.382519578840194</v>
      </c>
      <c r="O21" t="e">
        <f t="shared" si="11"/>
        <v>#DIV/0!</v>
      </c>
      <c r="P21">
        <v>13.3584</v>
      </c>
      <c r="Q21">
        <v>13.151</v>
      </c>
      <c r="U21">
        <f t="shared" si="16"/>
        <v>13.2547</v>
      </c>
      <c r="V21">
        <f t="shared" si="17"/>
        <v>0.14665394641808982</v>
      </c>
    </row>
    <row r="22" spans="1:22" x14ac:dyDescent="0.25">
      <c r="D22">
        <f t="shared" si="0"/>
        <v>5000</v>
      </c>
      <c r="E22">
        <f t="shared" si="7"/>
        <v>0.77570188977525756</v>
      </c>
      <c r="F22" s="2">
        <v>40</v>
      </c>
      <c r="I22" s="2"/>
      <c r="L22" t="e">
        <f t="shared" si="8"/>
        <v>#DIV/0!</v>
      </c>
      <c r="M22" t="e">
        <f t="shared" si="9"/>
        <v>#DIV/0!</v>
      </c>
      <c r="N22" t="e">
        <f t="shared" si="10"/>
        <v>#DIV/0!</v>
      </c>
      <c r="O22" t="e">
        <f t="shared" si="11"/>
        <v>#DIV/0!</v>
      </c>
      <c r="U22" t="e">
        <f t="shared" si="12"/>
        <v>#DIV/0!</v>
      </c>
      <c r="V22" t="e">
        <f t="shared" si="13"/>
        <v>#DIV/0!</v>
      </c>
    </row>
    <row r="23" spans="1:22" x14ac:dyDescent="0.25">
      <c r="D23">
        <f t="shared" si="0"/>
        <v>4875</v>
      </c>
      <c r="E23">
        <f t="shared" si="7"/>
        <v>0.795094437019639</v>
      </c>
      <c r="F23">
        <v>41</v>
      </c>
      <c r="I23" s="2"/>
      <c r="L23" t="e">
        <f t="shared" si="8"/>
        <v>#DIV/0!</v>
      </c>
      <c r="M23" t="e">
        <f t="shared" si="9"/>
        <v>#DIV/0!</v>
      </c>
      <c r="N23" t="e">
        <f t="shared" si="10"/>
        <v>#DIV/0!</v>
      </c>
      <c r="O23" t="e">
        <f t="shared" si="11"/>
        <v>#DIV/0!</v>
      </c>
      <c r="U23" t="e">
        <f t="shared" si="12"/>
        <v>#DIV/0!</v>
      </c>
      <c r="V23" t="e">
        <f t="shared" si="13"/>
        <v>#DIV/0!</v>
      </c>
    </row>
    <row r="24" spans="1:22" x14ac:dyDescent="0.25">
      <c r="D24">
        <f t="shared" si="0"/>
        <v>4750</v>
      </c>
      <c r="E24">
        <f t="shared" si="7"/>
        <v>0.81448698426402044</v>
      </c>
      <c r="F24" s="2">
        <v>42</v>
      </c>
      <c r="I24" s="2"/>
      <c r="L24" t="e">
        <f t="shared" si="8"/>
        <v>#DIV/0!</v>
      </c>
      <c r="M24" t="e">
        <f t="shared" si="9"/>
        <v>#DIV/0!</v>
      </c>
      <c r="N24" t="e">
        <f t="shared" si="10"/>
        <v>#DIV/0!</v>
      </c>
      <c r="O24" t="e">
        <f t="shared" si="11"/>
        <v>#DIV/0!</v>
      </c>
      <c r="U24" t="e">
        <f t="shared" si="12"/>
        <v>#DIV/0!</v>
      </c>
      <c r="V24" t="e">
        <f t="shared" si="13"/>
        <v>#DIV/0!</v>
      </c>
    </row>
    <row r="25" spans="1:22" x14ac:dyDescent="0.25">
      <c r="D25">
        <f t="shared" si="0"/>
        <v>4625</v>
      </c>
      <c r="E25">
        <f t="shared" si="7"/>
        <v>0.83387953150840188</v>
      </c>
      <c r="F25" s="2">
        <v>43</v>
      </c>
      <c r="I25" s="2"/>
      <c r="L25" t="e">
        <f t="shared" si="8"/>
        <v>#DIV/0!</v>
      </c>
      <c r="M25" t="e">
        <f t="shared" si="9"/>
        <v>#DIV/0!</v>
      </c>
      <c r="N25" t="e">
        <f t="shared" si="10"/>
        <v>#DIV/0!</v>
      </c>
      <c r="O25" t="e">
        <f t="shared" si="11"/>
        <v>#DIV/0!</v>
      </c>
      <c r="U25" t="e">
        <f t="shared" si="12"/>
        <v>#DIV/0!</v>
      </c>
      <c r="V25" t="e">
        <f t="shared" si="13"/>
        <v>#DIV/0!</v>
      </c>
    </row>
    <row r="26" spans="1:22" x14ac:dyDescent="0.25">
      <c r="D26">
        <f t="shared" si="0"/>
        <v>4500</v>
      </c>
      <c r="E26">
        <f t="shared" si="7"/>
        <v>0.85327207875278333</v>
      </c>
      <c r="F26" s="2">
        <v>44</v>
      </c>
      <c r="I26" s="2"/>
      <c r="L26" t="e">
        <f t="shared" si="8"/>
        <v>#DIV/0!</v>
      </c>
      <c r="M26" t="e">
        <f t="shared" si="9"/>
        <v>#DIV/0!</v>
      </c>
      <c r="N26" t="e">
        <f t="shared" si="10"/>
        <v>#DIV/0!</v>
      </c>
      <c r="O26" t="e">
        <f t="shared" si="11"/>
        <v>#DIV/0!</v>
      </c>
      <c r="U26" t="e">
        <f t="shared" si="12"/>
        <v>#DIV/0!</v>
      </c>
      <c r="V26" t="e">
        <f t="shared" si="13"/>
        <v>#DIV/0!</v>
      </c>
    </row>
    <row r="27" spans="1:22" x14ac:dyDescent="0.25">
      <c r="D27">
        <f t="shared" si="0"/>
        <v>4375</v>
      </c>
      <c r="E27">
        <f t="shared" si="7"/>
        <v>0.87266462599716477</v>
      </c>
      <c r="F27" s="2">
        <v>45</v>
      </c>
      <c r="I27" s="2"/>
      <c r="J27" s="2"/>
      <c r="L27" t="e">
        <f t="shared" si="8"/>
        <v>#DIV/0!</v>
      </c>
      <c r="M27" t="e">
        <f t="shared" si="9"/>
        <v>#DIV/0!</v>
      </c>
      <c r="N27" t="e">
        <f t="shared" si="10"/>
        <v>#DIV/0!</v>
      </c>
      <c r="O27" t="e">
        <f t="shared" si="11"/>
        <v>#DIV/0!</v>
      </c>
      <c r="U27" t="e">
        <f t="shared" si="12"/>
        <v>#DIV/0!</v>
      </c>
      <c r="V27" t="e">
        <f t="shared" si="13"/>
        <v>#DIV/0!</v>
      </c>
    </row>
    <row r="28" spans="1:22" x14ac:dyDescent="0.25">
      <c r="D28">
        <f t="shared" si="0"/>
        <v>4250</v>
      </c>
      <c r="E28">
        <f t="shared" si="7"/>
        <v>0.8920571732415461</v>
      </c>
      <c r="F28" s="2">
        <v>46</v>
      </c>
      <c r="I28" s="2"/>
      <c r="K28" s="2"/>
      <c r="L28" t="e">
        <f t="shared" si="8"/>
        <v>#DIV/0!</v>
      </c>
      <c r="M28" t="e">
        <f t="shared" si="9"/>
        <v>#DIV/0!</v>
      </c>
      <c r="N28" t="e">
        <f t="shared" si="10"/>
        <v>#DIV/0!</v>
      </c>
      <c r="O28" t="e">
        <f t="shared" si="11"/>
        <v>#DIV/0!</v>
      </c>
      <c r="U28" t="e">
        <f t="shared" si="12"/>
        <v>#DIV/0!</v>
      </c>
      <c r="V28" t="e">
        <f t="shared" si="13"/>
        <v>#DIV/0!</v>
      </c>
    </row>
    <row r="29" spans="1:22" x14ac:dyDescent="0.25">
      <c r="D29">
        <f t="shared" si="0"/>
        <v>4125</v>
      </c>
      <c r="E29">
        <f t="shared" si="7"/>
        <v>0.91144972048592765</v>
      </c>
      <c r="F29" s="2">
        <v>47</v>
      </c>
      <c r="I29" s="2"/>
      <c r="L29" t="e">
        <f t="shared" si="8"/>
        <v>#DIV/0!</v>
      </c>
      <c r="M29" t="e">
        <f t="shared" si="9"/>
        <v>#DIV/0!</v>
      </c>
      <c r="N29" t="e">
        <f t="shared" si="10"/>
        <v>#DIV/0!</v>
      </c>
      <c r="O29" t="e">
        <f t="shared" si="11"/>
        <v>#DIV/0!</v>
      </c>
      <c r="U29" t="e">
        <f t="shared" si="12"/>
        <v>#DIV/0!</v>
      </c>
      <c r="V29" t="e">
        <f t="shared" si="13"/>
        <v>#DIV/0!</v>
      </c>
    </row>
    <row r="30" spans="1:22" x14ac:dyDescent="0.25">
      <c r="D30">
        <f t="shared" si="0"/>
        <v>4000</v>
      </c>
      <c r="E30">
        <f t="shared" si="7"/>
        <v>0.93084226773030909</v>
      </c>
      <c r="F30" s="2">
        <v>48</v>
      </c>
      <c r="I30" s="2"/>
      <c r="L30" t="e">
        <f t="shared" si="8"/>
        <v>#DIV/0!</v>
      </c>
      <c r="M30" t="e">
        <f t="shared" si="9"/>
        <v>#DIV/0!</v>
      </c>
      <c r="N30" t="e">
        <f t="shared" si="10"/>
        <v>#DIV/0!</v>
      </c>
      <c r="O30" t="e">
        <f t="shared" si="11"/>
        <v>#DIV/0!</v>
      </c>
      <c r="U30" t="e">
        <f t="shared" si="12"/>
        <v>#DIV/0!</v>
      </c>
      <c r="V30" t="e">
        <f t="shared" si="13"/>
        <v>#DIV/0!</v>
      </c>
    </row>
    <row r="31" spans="1:22" x14ac:dyDescent="0.25">
      <c r="D31">
        <f t="shared" si="0"/>
        <v>3875</v>
      </c>
      <c r="E31">
        <f t="shared" si="7"/>
        <v>0.95023481497469053</v>
      </c>
      <c r="F31" s="2">
        <v>49</v>
      </c>
      <c r="I31" s="2"/>
      <c r="L31" t="e">
        <f t="shared" si="8"/>
        <v>#DIV/0!</v>
      </c>
      <c r="M31" t="e">
        <f t="shared" si="9"/>
        <v>#DIV/0!</v>
      </c>
      <c r="N31" t="e">
        <f t="shared" si="10"/>
        <v>#DIV/0!</v>
      </c>
      <c r="O31" t="e">
        <f t="shared" si="11"/>
        <v>#DIV/0!</v>
      </c>
      <c r="U31" t="e">
        <f t="shared" si="12"/>
        <v>#DIV/0!</v>
      </c>
      <c r="V31" t="e">
        <f t="shared" si="13"/>
        <v>#DIV/0!</v>
      </c>
    </row>
    <row r="32" spans="1:22" x14ac:dyDescent="0.25">
      <c r="D32">
        <f t="shared" si="0"/>
        <v>3750</v>
      </c>
      <c r="E32">
        <f t="shared" si="7"/>
        <v>0.96962736221907198</v>
      </c>
      <c r="F32" s="2">
        <v>50</v>
      </c>
      <c r="L32" t="e">
        <f t="shared" si="8"/>
        <v>#DIV/0!</v>
      </c>
      <c r="M32" t="e">
        <f t="shared" si="9"/>
        <v>#DIV/0!</v>
      </c>
      <c r="N32" t="e">
        <f t="shared" si="10"/>
        <v>#DIV/0!</v>
      </c>
      <c r="O32" t="e">
        <f t="shared" si="11"/>
        <v>#DIV/0!</v>
      </c>
      <c r="U32" t="e">
        <f t="shared" si="12"/>
        <v>#DIV/0!</v>
      </c>
      <c r="V32" t="e">
        <f t="shared" si="13"/>
        <v>#DIV/0!</v>
      </c>
    </row>
    <row r="33" spans="4:29" x14ac:dyDescent="0.25">
      <c r="D33">
        <f t="shared" si="0"/>
        <v>3625</v>
      </c>
      <c r="E33">
        <f t="shared" si="7"/>
        <v>0.98901990946345342</v>
      </c>
      <c r="F33" s="2">
        <v>51</v>
      </c>
      <c r="L33" t="e">
        <f t="shared" si="8"/>
        <v>#DIV/0!</v>
      </c>
      <c r="M33" t="e">
        <f t="shared" si="9"/>
        <v>#DIV/0!</v>
      </c>
      <c r="N33" t="e">
        <f t="shared" si="10"/>
        <v>#DIV/0!</v>
      </c>
      <c r="O33" t="e">
        <f t="shared" si="11"/>
        <v>#DIV/0!</v>
      </c>
      <c r="U33" t="e">
        <f t="shared" si="12"/>
        <v>#DIV/0!</v>
      </c>
      <c r="V33" t="e">
        <f t="shared" si="13"/>
        <v>#DIV/0!</v>
      </c>
    </row>
    <row r="34" spans="4:29" x14ac:dyDescent="0.25">
      <c r="D34">
        <f t="shared" si="0"/>
        <v>3500</v>
      </c>
      <c r="E34">
        <f t="shared" si="7"/>
        <v>1.008412456707835</v>
      </c>
      <c r="F34" s="2">
        <v>52</v>
      </c>
      <c r="L34" t="e">
        <f t="shared" si="8"/>
        <v>#DIV/0!</v>
      </c>
      <c r="M34" t="e">
        <f t="shared" si="9"/>
        <v>#DIV/0!</v>
      </c>
      <c r="N34" t="e">
        <f t="shared" si="10"/>
        <v>#DIV/0!</v>
      </c>
      <c r="O34" t="e">
        <f t="shared" si="11"/>
        <v>#DIV/0!</v>
      </c>
      <c r="U34" t="e">
        <f t="shared" si="12"/>
        <v>#DIV/0!</v>
      </c>
      <c r="V34" t="e">
        <f t="shared" si="13"/>
        <v>#DIV/0!</v>
      </c>
    </row>
    <row r="35" spans="4:29" x14ac:dyDescent="0.25">
      <c r="D35">
        <f t="shared" si="0"/>
        <v>3375</v>
      </c>
      <c r="E35">
        <f t="shared" si="7"/>
        <v>1.0278050039522162</v>
      </c>
      <c r="F35" s="2">
        <v>53</v>
      </c>
      <c r="L35" t="e">
        <f t="shared" si="8"/>
        <v>#DIV/0!</v>
      </c>
      <c r="M35" t="e">
        <f t="shared" si="9"/>
        <v>#DIV/0!</v>
      </c>
      <c r="N35" t="e">
        <f t="shared" si="10"/>
        <v>#DIV/0!</v>
      </c>
      <c r="O35" t="e">
        <f t="shared" si="11"/>
        <v>#DIV/0!</v>
      </c>
      <c r="U35" t="e">
        <f t="shared" si="12"/>
        <v>#DIV/0!</v>
      </c>
      <c r="V35" t="e">
        <f t="shared" si="13"/>
        <v>#DIV/0!</v>
      </c>
    </row>
    <row r="38" spans="4:29" x14ac:dyDescent="0.25">
      <c r="D38" t="s">
        <v>40</v>
      </c>
      <c r="E38" t="s">
        <v>37</v>
      </c>
      <c r="F38" t="s">
        <v>39</v>
      </c>
      <c r="G38" t="s">
        <v>42</v>
      </c>
      <c r="H38" t="s">
        <v>43</v>
      </c>
      <c r="I38" t="s">
        <v>44</v>
      </c>
      <c r="J38" t="s">
        <v>45</v>
      </c>
      <c r="K38" t="s">
        <v>46</v>
      </c>
      <c r="L38" t="s">
        <v>52</v>
      </c>
      <c r="M38" t="s">
        <v>15</v>
      </c>
      <c r="P38" t="s">
        <v>47</v>
      </c>
      <c r="Q38" t="s">
        <v>48</v>
      </c>
      <c r="R38" t="s">
        <v>49</v>
      </c>
      <c r="S38" t="s">
        <v>50</v>
      </c>
      <c r="T38" t="s">
        <v>51</v>
      </c>
      <c r="U38" t="s">
        <v>53</v>
      </c>
      <c r="V38" t="s">
        <v>15</v>
      </c>
      <c r="Z38" s="8" t="s">
        <v>37</v>
      </c>
      <c r="AA38" t="s">
        <v>22</v>
      </c>
      <c r="AB38" t="s">
        <v>36</v>
      </c>
      <c r="AC38" t="s">
        <v>35</v>
      </c>
    </row>
    <row r="39" spans="4:29" x14ac:dyDescent="0.25">
      <c r="D39">
        <f t="shared" ref="D39:D72" si="18">$B$18-125*F39</f>
        <v>10000</v>
      </c>
      <c r="E39">
        <f t="shared" ref="E39:E72" si="19">4/3*PI()*2.5^3*F39/$B$5^3</f>
        <v>0</v>
      </c>
      <c r="F39">
        <v>0</v>
      </c>
      <c r="G39" s="4"/>
      <c r="I39" s="2"/>
      <c r="L39" t="e">
        <f t="shared" ref="L39:L72" si="20">AVERAGE(G39:K39)</f>
        <v>#DIV/0!</v>
      </c>
      <c r="M39" t="e">
        <f t="shared" ref="M39:M72" si="21">_xlfn.STDEV.S(G39:K39)</f>
        <v>#DIV/0!</v>
      </c>
      <c r="U39" t="e">
        <f t="shared" ref="U39:U72" si="22">AVERAGE(P39:T39)</f>
        <v>#DIV/0!</v>
      </c>
      <c r="V39" t="e">
        <f t="shared" ref="V39:V72" si="23">_xlfn.STDEV.S(P39:T39)</f>
        <v>#DIV/0!</v>
      </c>
      <c r="Z39" s="8">
        <v>0</v>
      </c>
      <c r="AA39" t="e">
        <f>M2</f>
        <v>#DIV/0!</v>
      </c>
      <c r="AB39">
        <f t="shared" ref="AB39:AB73" si="24">(1-Z39/$AG$52)^(-2)*(1-$AG$53*Z39/$AG$52+$AG$54*(Z39/$AG$52)^2)</f>
        <v>1</v>
      </c>
      <c r="AC39">
        <f t="shared" ref="AC39:AC73" si="25">1+2.5*Z39+6.2*Z39^2</f>
        <v>1</v>
      </c>
    </row>
    <row r="40" spans="4:29" x14ac:dyDescent="0.25">
      <c r="D40">
        <f t="shared" si="18"/>
        <v>9625</v>
      </c>
      <c r="E40" s="2">
        <f t="shared" si="19"/>
        <v>5.8177641733144318E-2</v>
      </c>
      <c r="F40" s="2">
        <v>3</v>
      </c>
      <c r="G40" s="4"/>
      <c r="H40" s="2"/>
      <c r="I40" s="2"/>
      <c r="J40" s="2"/>
      <c r="K40" s="2"/>
      <c r="L40" t="e">
        <f t="shared" si="20"/>
        <v>#DIV/0!</v>
      </c>
      <c r="M40" t="e">
        <f t="shared" si="21"/>
        <v>#DIV/0!</v>
      </c>
      <c r="U40" t="e">
        <f t="shared" si="22"/>
        <v>#DIV/0!</v>
      </c>
      <c r="V40" t="e">
        <f t="shared" si="23"/>
        <v>#DIV/0!</v>
      </c>
      <c r="Z40" s="8">
        <v>1.9392547244381438E-2</v>
      </c>
      <c r="AA40" t="e">
        <f>#REF!</f>
        <v>#REF!</v>
      </c>
      <c r="AB40">
        <f t="shared" si="24"/>
        <v>1.0003135124309976</v>
      </c>
      <c r="AC40">
        <f t="shared" si="25"/>
        <v>1.0508130076204321</v>
      </c>
    </row>
    <row r="41" spans="4:29" x14ac:dyDescent="0.25">
      <c r="D41">
        <f t="shared" si="18"/>
        <v>9250</v>
      </c>
      <c r="E41" s="2">
        <f t="shared" si="19"/>
        <v>0.11635528346628864</v>
      </c>
      <c r="F41" s="2">
        <v>6</v>
      </c>
      <c r="G41" s="4"/>
      <c r="H41" s="2"/>
      <c r="I41" s="2"/>
      <c r="J41" s="2"/>
      <c r="K41" s="2"/>
      <c r="L41" t="e">
        <f t="shared" si="20"/>
        <v>#DIV/0!</v>
      </c>
      <c r="M41" t="e">
        <f t="shared" si="21"/>
        <v>#DIV/0!</v>
      </c>
      <c r="U41" t="e">
        <f t="shared" si="22"/>
        <v>#DIV/0!</v>
      </c>
      <c r="V41" t="e">
        <f t="shared" si="23"/>
        <v>#DIV/0!</v>
      </c>
      <c r="Z41" s="8">
        <v>5.8177641733144318E-2</v>
      </c>
      <c r="AA41" t="e">
        <f t="shared" ref="AA41:AA73" si="26">M3</f>
        <v>#DIV/0!</v>
      </c>
      <c r="AB41">
        <f t="shared" si="24"/>
        <v>1.0009411229207761</v>
      </c>
      <c r="AC41">
        <f t="shared" si="25"/>
        <v>1.1664288599181674</v>
      </c>
    </row>
    <row r="42" spans="4:29" x14ac:dyDescent="0.25">
      <c r="D42">
        <f t="shared" si="18"/>
        <v>8875</v>
      </c>
      <c r="E42">
        <f t="shared" si="19"/>
        <v>0.17453292519943295</v>
      </c>
      <c r="F42">
        <v>9</v>
      </c>
      <c r="G42" s="4"/>
      <c r="H42" s="2"/>
      <c r="I42" s="2"/>
      <c r="J42" s="2"/>
      <c r="K42" s="2"/>
      <c r="L42" t="e">
        <f t="shared" si="20"/>
        <v>#DIV/0!</v>
      </c>
      <c r="M42" t="e">
        <f t="shared" si="21"/>
        <v>#DIV/0!</v>
      </c>
      <c r="U42" t="e">
        <f t="shared" si="22"/>
        <v>#DIV/0!</v>
      </c>
      <c r="V42" t="e">
        <f t="shared" si="23"/>
        <v>#DIV/0!</v>
      </c>
      <c r="Z42" s="8">
        <v>0.11635528346628864</v>
      </c>
      <c r="AA42" t="e">
        <f t="shared" si="26"/>
        <v>#DIV/0!</v>
      </c>
      <c r="AB42">
        <f t="shared" si="24"/>
        <v>1.001884005086203</v>
      </c>
      <c r="AC42">
        <f t="shared" si="25"/>
        <v>1.374827231006948</v>
      </c>
    </row>
    <row r="43" spans="4:29" x14ac:dyDescent="0.25">
      <c r="D43">
        <f t="shared" si="18"/>
        <v>8500</v>
      </c>
      <c r="E43">
        <f t="shared" si="19"/>
        <v>0.23271056693257727</v>
      </c>
      <c r="F43" s="2">
        <v>12</v>
      </c>
      <c r="G43" s="4"/>
      <c r="H43" s="2"/>
      <c r="I43" s="2"/>
      <c r="J43" s="2"/>
      <c r="K43" s="2"/>
      <c r="L43" t="e">
        <f t="shared" si="20"/>
        <v>#DIV/0!</v>
      </c>
      <c r="M43" t="e">
        <f t="shared" si="21"/>
        <v>#DIV/0!</v>
      </c>
      <c r="U43" t="e">
        <f t="shared" si="22"/>
        <v>#DIV/0!</v>
      </c>
      <c r="V43" t="e">
        <f t="shared" si="23"/>
        <v>#DIV/0!</v>
      </c>
      <c r="Z43" s="8">
        <v>0.17453292519943295</v>
      </c>
      <c r="AA43" t="e">
        <f t="shared" si="26"/>
        <v>#DIV/0!</v>
      </c>
      <c r="AB43">
        <f t="shared" si="24"/>
        <v>1.0028286507551012</v>
      </c>
      <c r="AC43">
        <f t="shared" si="25"/>
        <v>1.6251951132663416</v>
      </c>
    </row>
    <row r="44" spans="4:29" x14ac:dyDescent="0.25">
      <c r="D44">
        <f t="shared" si="18"/>
        <v>8125</v>
      </c>
      <c r="E44">
        <f t="shared" si="19"/>
        <v>0.29088820866572157</v>
      </c>
      <c r="F44">
        <v>15</v>
      </c>
      <c r="G44">
        <v>1.0063</v>
      </c>
      <c r="H44" s="2"/>
      <c r="I44" s="2"/>
      <c r="J44" s="2"/>
      <c r="K44" s="2"/>
      <c r="L44">
        <f t="shared" ref="L44:L58" si="27">AVERAGE(G44:K44)</f>
        <v>1.0063</v>
      </c>
      <c r="M44" t="e">
        <f t="shared" si="21"/>
        <v>#DIV/0!</v>
      </c>
      <c r="P44">
        <v>1.0161</v>
      </c>
      <c r="U44">
        <f t="shared" ref="U44:U58" si="28">AVERAGE(P44:T44)</f>
        <v>1.0161</v>
      </c>
      <c r="V44" t="e">
        <f t="shared" ref="V44:V58" si="29">_xlfn.STDEV.S(P44:T44)</f>
        <v>#DIV/0!</v>
      </c>
      <c r="Z44" s="8">
        <v>0.23271056693257727</v>
      </c>
      <c r="AA44" t="e">
        <f t="shared" si="26"/>
        <v>#DIV/0!</v>
      </c>
      <c r="AB44">
        <f t="shared" si="24"/>
        <v>1.0037750641990404</v>
      </c>
      <c r="AC44">
        <f t="shared" si="25"/>
        <v>1.9175325066963487</v>
      </c>
    </row>
    <row r="45" spans="4:29" x14ac:dyDescent="0.25">
      <c r="D45">
        <f t="shared" si="18"/>
        <v>7750</v>
      </c>
      <c r="E45">
        <f t="shared" si="19"/>
        <v>0.3490658503988659</v>
      </c>
      <c r="F45" s="2">
        <v>18</v>
      </c>
      <c r="G45">
        <v>1.0051000000000001</v>
      </c>
      <c r="I45" s="2"/>
      <c r="J45" s="2"/>
      <c r="K45" s="2"/>
      <c r="L45">
        <f t="shared" si="27"/>
        <v>1.0051000000000001</v>
      </c>
      <c r="M45" t="e">
        <f t="shared" si="21"/>
        <v>#DIV/0!</v>
      </c>
      <c r="P45">
        <v>0.99639999999999995</v>
      </c>
      <c r="U45">
        <f t="shared" si="28"/>
        <v>0.99639999999999995</v>
      </c>
      <c r="V45" t="e">
        <f t="shared" si="29"/>
        <v>#DIV/0!</v>
      </c>
      <c r="Z45" s="8">
        <v>0.29088820866572157</v>
      </c>
      <c r="AA45" t="e">
        <f t="shared" si="26"/>
        <v>#DIV/0!</v>
      </c>
      <c r="AB45">
        <f t="shared" si="24"/>
        <v>1.0047232497023866</v>
      </c>
      <c r="AC45">
        <f t="shared" si="25"/>
        <v>2.2518394112969689</v>
      </c>
    </row>
    <row r="46" spans="4:29" x14ac:dyDescent="0.25">
      <c r="D46">
        <f t="shared" si="18"/>
        <v>7375</v>
      </c>
      <c r="E46">
        <f t="shared" si="19"/>
        <v>0.40724349213201022</v>
      </c>
      <c r="F46">
        <v>21</v>
      </c>
      <c r="G46">
        <v>1.0024999999999999</v>
      </c>
      <c r="I46" s="2"/>
      <c r="J46" s="2"/>
      <c r="K46" s="2"/>
      <c r="L46">
        <f t="shared" si="27"/>
        <v>1.0024999999999999</v>
      </c>
      <c r="M46" t="e">
        <f t="shared" si="21"/>
        <v>#DIV/0!</v>
      </c>
      <c r="P46">
        <v>1.0012000000000001</v>
      </c>
      <c r="U46">
        <f t="shared" si="28"/>
        <v>1.0012000000000001</v>
      </c>
      <c r="V46" t="e">
        <f t="shared" si="29"/>
        <v>#DIV/0!</v>
      </c>
      <c r="Z46" s="8">
        <v>0.3490658503988659</v>
      </c>
      <c r="AA46" t="e">
        <f t="shared" si="26"/>
        <v>#DIV/0!</v>
      </c>
      <c r="AB46">
        <f t="shared" si="24"/>
        <v>1.0056732115623468</v>
      </c>
      <c r="AC46">
        <f t="shared" si="25"/>
        <v>2.6281158270682017</v>
      </c>
    </row>
    <row r="47" spans="4:29" x14ac:dyDescent="0.25">
      <c r="D47">
        <f t="shared" si="18"/>
        <v>7000</v>
      </c>
      <c r="E47">
        <f t="shared" si="19"/>
        <v>0.46542113386515455</v>
      </c>
      <c r="F47" s="2">
        <v>24</v>
      </c>
      <c r="G47">
        <v>1.0058</v>
      </c>
      <c r="I47" s="2"/>
      <c r="J47" s="2"/>
      <c r="K47" s="2"/>
      <c r="L47">
        <f t="shared" si="27"/>
        <v>1.0058</v>
      </c>
      <c r="M47" t="e">
        <f t="shared" si="21"/>
        <v>#DIV/0!</v>
      </c>
      <c r="P47">
        <v>1.0072000000000001</v>
      </c>
      <c r="U47">
        <f t="shared" si="28"/>
        <v>1.0072000000000001</v>
      </c>
      <c r="V47" t="e">
        <f t="shared" si="29"/>
        <v>#DIV/0!</v>
      </c>
      <c r="Z47" s="8">
        <v>0.40724349213201022</v>
      </c>
      <c r="AA47" t="e">
        <f t="shared" si="26"/>
        <v>#DIV/0!</v>
      </c>
      <c r="AB47">
        <f t="shared" si="24"/>
        <v>1.0066249540890155</v>
      </c>
      <c r="AC47">
        <f t="shared" si="25"/>
        <v>3.0463617540100483</v>
      </c>
    </row>
    <row r="48" spans="4:29" x14ac:dyDescent="0.25">
      <c r="D48">
        <f t="shared" si="18"/>
        <v>6625</v>
      </c>
      <c r="E48">
        <f t="shared" si="19"/>
        <v>0.52359877559829893</v>
      </c>
      <c r="F48">
        <v>27</v>
      </c>
      <c r="G48">
        <v>1.0061</v>
      </c>
      <c r="I48" s="2"/>
      <c r="J48" s="2"/>
      <c r="K48" s="2"/>
      <c r="L48">
        <f t="shared" si="27"/>
        <v>1.0061</v>
      </c>
      <c r="M48" t="e">
        <f t="shared" si="21"/>
        <v>#DIV/0!</v>
      </c>
      <c r="P48">
        <v>0.99270000000000003</v>
      </c>
      <c r="U48">
        <f t="shared" si="28"/>
        <v>0.99270000000000003</v>
      </c>
      <c r="V48" t="e">
        <f t="shared" si="29"/>
        <v>#DIV/0!</v>
      </c>
      <c r="Z48" s="8">
        <v>0.46542113386515455</v>
      </c>
      <c r="AA48" t="e">
        <f t="shared" si="26"/>
        <v>#DIV/0!</v>
      </c>
      <c r="AB48">
        <f t="shared" si="24"/>
        <v>1.0075784816054207</v>
      </c>
      <c r="AC48">
        <f t="shared" si="25"/>
        <v>3.5065771921225082</v>
      </c>
    </row>
    <row r="49" spans="4:35" x14ac:dyDescent="0.25">
      <c r="D49">
        <f t="shared" si="18"/>
        <v>6250</v>
      </c>
      <c r="E49">
        <f t="shared" si="19"/>
        <v>0.58177641733144314</v>
      </c>
      <c r="F49" s="2">
        <v>30</v>
      </c>
      <c r="G49">
        <v>1.0024999999999999</v>
      </c>
      <c r="H49">
        <v>1.0036</v>
      </c>
      <c r="I49" s="2"/>
      <c r="L49">
        <f t="shared" si="27"/>
        <v>1.00305</v>
      </c>
      <c r="M49">
        <f t="shared" si="21"/>
        <v>7.7781745930527359E-4</v>
      </c>
      <c r="P49">
        <v>1.0052000000000001</v>
      </c>
      <c r="Q49">
        <v>0.98640000000000005</v>
      </c>
      <c r="U49">
        <f t="shared" si="28"/>
        <v>0.99580000000000002</v>
      </c>
      <c r="V49">
        <f t="shared" si="29"/>
        <v>1.329360748630712E-2</v>
      </c>
      <c r="Z49" s="8">
        <v>0.52359877559829893</v>
      </c>
      <c r="AA49" t="e">
        <f t="shared" si="26"/>
        <v>#DIV/0!</v>
      </c>
      <c r="AB49">
        <f t="shared" si="24"/>
        <v>1.0085337984475697</v>
      </c>
      <c r="AC49">
        <f t="shared" si="25"/>
        <v>4.0087621414055814</v>
      </c>
    </row>
    <row r="50" spans="4:35" x14ac:dyDescent="0.25">
      <c r="D50">
        <f t="shared" si="18"/>
        <v>6125</v>
      </c>
      <c r="E50">
        <f t="shared" si="19"/>
        <v>0.60116896457582458</v>
      </c>
      <c r="F50" s="2">
        <v>31</v>
      </c>
      <c r="G50">
        <v>1.0083</v>
      </c>
      <c r="H50">
        <v>1.0065</v>
      </c>
      <c r="I50" s="2"/>
      <c r="L50">
        <f t="shared" si="27"/>
        <v>1.0074000000000001</v>
      </c>
      <c r="M50">
        <f t="shared" si="21"/>
        <v>1.2727922061358025E-3</v>
      </c>
      <c r="P50">
        <v>0.99750000000000005</v>
      </c>
      <c r="Q50">
        <v>0.998</v>
      </c>
      <c r="U50">
        <f t="shared" si="28"/>
        <v>0.99775000000000003</v>
      </c>
      <c r="V50">
        <f t="shared" si="29"/>
        <v>3.5355339059323483E-4</v>
      </c>
      <c r="Z50" s="8">
        <v>0.58177641733144314</v>
      </c>
      <c r="AA50" t="e">
        <f t="shared" si="26"/>
        <v>#DIV/0!</v>
      </c>
      <c r="AB50">
        <f t="shared" si="24"/>
        <v>1.0094909089644968</v>
      </c>
      <c r="AC50">
        <f t="shared" si="25"/>
        <v>4.5529166018592671</v>
      </c>
    </row>
    <row r="51" spans="4:35" x14ac:dyDescent="0.25">
      <c r="D51">
        <f t="shared" si="18"/>
        <v>6000</v>
      </c>
      <c r="E51">
        <f t="shared" si="19"/>
        <v>0.62056151182020602</v>
      </c>
      <c r="F51" s="2">
        <v>32</v>
      </c>
      <c r="G51">
        <v>1.0091000000000001</v>
      </c>
      <c r="H51">
        <v>1.0091000000000001</v>
      </c>
      <c r="I51" s="2"/>
      <c r="L51">
        <f t="shared" si="27"/>
        <v>1.0091000000000001</v>
      </c>
      <c r="M51">
        <f t="shared" si="21"/>
        <v>0</v>
      </c>
      <c r="P51">
        <v>0.99029999999999996</v>
      </c>
      <c r="Q51">
        <v>1.0067999999999999</v>
      </c>
      <c r="U51">
        <f t="shared" si="28"/>
        <v>0.99854999999999994</v>
      </c>
      <c r="V51">
        <f t="shared" si="29"/>
        <v>1.1667261889578005E-2</v>
      </c>
      <c r="Z51" s="8">
        <v>0.60116896457582458</v>
      </c>
      <c r="AA51" t="e">
        <f t="shared" si="26"/>
        <v>#DIV/0!</v>
      </c>
      <c r="AB51">
        <f t="shared" si="24"/>
        <v>1.0098103451514344</v>
      </c>
      <c r="AC51">
        <f t="shared" si="25"/>
        <v>4.7436279800484096</v>
      </c>
      <c r="AF51" t="s">
        <v>34</v>
      </c>
      <c r="AG51" t="e">
        <f>SUMXMY2(AA39:AA73,AB39:AB73)</f>
        <v>#DIV/0!</v>
      </c>
    </row>
    <row r="52" spans="4:35" x14ac:dyDescent="0.25">
      <c r="D52">
        <f t="shared" si="18"/>
        <v>5875</v>
      </c>
      <c r="E52">
        <f t="shared" si="19"/>
        <v>0.63995405906458758</v>
      </c>
      <c r="F52">
        <v>33</v>
      </c>
      <c r="G52">
        <v>1.0041</v>
      </c>
      <c r="H52">
        <v>1.006</v>
      </c>
      <c r="I52" s="2"/>
      <c r="L52">
        <f t="shared" si="27"/>
        <v>1.00505</v>
      </c>
      <c r="M52">
        <f t="shared" si="21"/>
        <v>1.3435028842544493E-3</v>
      </c>
      <c r="P52">
        <v>0.99009999999999998</v>
      </c>
      <c r="Q52">
        <v>0.9909</v>
      </c>
      <c r="U52">
        <f t="shared" si="28"/>
        <v>0.99049999999999994</v>
      </c>
      <c r="V52">
        <f t="shared" si="29"/>
        <v>5.6568542494925419E-4</v>
      </c>
      <c r="Z52" s="8">
        <v>0.62056151182020602</v>
      </c>
      <c r="AA52" t="e">
        <f t="shared" si="26"/>
        <v>#DIV/0!</v>
      </c>
      <c r="AB52">
        <f t="shared" si="24"/>
        <v>1.0101299812820235</v>
      </c>
      <c r="AC52">
        <f t="shared" si="25"/>
        <v>4.9390026372565092</v>
      </c>
      <c r="AF52" t="s">
        <v>33</v>
      </c>
      <c r="AG52">
        <v>99</v>
      </c>
    </row>
    <row r="53" spans="4:35" x14ac:dyDescent="0.25">
      <c r="D53">
        <f t="shared" si="18"/>
        <v>5750</v>
      </c>
      <c r="E53">
        <f t="shared" si="19"/>
        <v>0.65934660630896891</v>
      </c>
      <c r="F53">
        <v>34</v>
      </c>
      <c r="G53">
        <v>1.0105</v>
      </c>
      <c r="H53">
        <v>1.0105</v>
      </c>
      <c r="I53" s="2"/>
      <c r="L53">
        <f t="shared" si="27"/>
        <v>1.0105</v>
      </c>
      <c r="M53">
        <f t="shared" si="21"/>
        <v>0</v>
      </c>
      <c r="P53">
        <v>1.0071000000000001</v>
      </c>
      <c r="Q53">
        <v>1.0214000000000001</v>
      </c>
      <c r="U53">
        <f t="shared" si="28"/>
        <v>1.0142500000000001</v>
      </c>
      <c r="V53">
        <f t="shared" si="29"/>
        <v>1.0111626970967616E-2</v>
      </c>
      <c r="Z53" s="8">
        <v>0.63995405906458758</v>
      </c>
      <c r="AA53" t="e">
        <f t="shared" si="26"/>
        <v>#DIV/0!</v>
      </c>
      <c r="AB53">
        <f t="shared" si="24"/>
        <v>1.010449817518309</v>
      </c>
      <c r="AC53">
        <f t="shared" si="25"/>
        <v>5.1390405734835678</v>
      </c>
      <c r="AF53" t="s">
        <v>32</v>
      </c>
      <c r="AG53">
        <v>0.4</v>
      </c>
      <c r="AI53">
        <v>0.4</v>
      </c>
    </row>
    <row r="54" spans="4:35" x14ac:dyDescent="0.25">
      <c r="D54">
        <f t="shared" si="18"/>
        <v>5625</v>
      </c>
      <c r="E54">
        <f t="shared" si="19"/>
        <v>0.67873915355335046</v>
      </c>
      <c r="F54">
        <v>35</v>
      </c>
      <c r="G54">
        <v>1.0088999999999999</v>
      </c>
      <c r="H54">
        <v>1.0146999999999999</v>
      </c>
      <c r="I54" s="2"/>
      <c r="L54">
        <f t="shared" si="27"/>
        <v>1.0118</v>
      </c>
      <c r="M54">
        <f t="shared" si="21"/>
        <v>4.1012193308819951E-3</v>
      </c>
      <c r="P54">
        <v>1.0225</v>
      </c>
      <c r="Q54">
        <v>1.0043</v>
      </c>
      <c r="U54">
        <f t="shared" si="28"/>
        <v>1.0133999999999999</v>
      </c>
      <c r="V54">
        <f t="shared" si="29"/>
        <v>1.2869343417595162E-2</v>
      </c>
      <c r="Z54" s="8">
        <v>0.65934660630896891</v>
      </c>
      <c r="AA54" t="e">
        <f t="shared" si="26"/>
        <v>#DIV/0!</v>
      </c>
      <c r="AB54">
        <f t="shared" si="24"/>
        <v>1.0107698540224985</v>
      </c>
      <c r="AC54">
        <f t="shared" si="25"/>
        <v>5.3437417887295799</v>
      </c>
      <c r="AF54" t="s">
        <v>31</v>
      </c>
      <c r="AG54">
        <v>0.34100000000000003</v>
      </c>
      <c r="AI54">
        <v>0.34100000000000003</v>
      </c>
    </row>
    <row r="55" spans="4:35" x14ac:dyDescent="0.25">
      <c r="D55">
        <f t="shared" si="18"/>
        <v>5500</v>
      </c>
      <c r="E55">
        <f t="shared" si="19"/>
        <v>0.69813170079773179</v>
      </c>
      <c r="F55" s="2">
        <v>36</v>
      </c>
      <c r="G55">
        <v>1.0081</v>
      </c>
      <c r="H55">
        <v>1.0059</v>
      </c>
      <c r="I55" s="2"/>
      <c r="L55">
        <f t="shared" si="27"/>
        <v>1.0070000000000001</v>
      </c>
      <c r="M55">
        <f t="shared" si="21"/>
        <v>1.5556349186103902E-3</v>
      </c>
      <c r="P55">
        <v>0.998</v>
      </c>
      <c r="Q55">
        <v>0.9929</v>
      </c>
      <c r="U55">
        <f t="shared" si="28"/>
        <v>0.99544999999999995</v>
      </c>
      <c r="V55">
        <f t="shared" si="29"/>
        <v>3.6062445840513878E-3</v>
      </c>
      <c r="Z55" s="8">
        <v>0.67873915355335046</v>
      </c>
      <c r="AA55" t="e">
        <f t="shared" si="26"/>
        <v>#DIV/0!</v>
      </c>
      <c r="AB55">
        <f t="shared" si="24"/>
        <v>1.0110900909569625</v>
      </c>
      <c r="AC55">
        <f t="shared" si="25"/>
        <v>5.5531062829945519</v>
      </c>
    </row>
    <row r="56" spans="4:35" x14ac:dyDescent="0.25">
      <c r="D56">
        <f t="shared" si="18"/>
        <v>5375</v>
      </c>
      <c r="E56">
        <f t="shared" si="19"/>
        <v>0.71752424804211334</v>
      </c>
      <c r="F56" s="2">
        <v>37</v>
      </c>
      <c r="G56">
        <v>1.0035000000000001</v>
      </c>
      <c r="H56">
        <v>1.0106999999999999</v>
      </c>
      <c r="I56" s="2"/>
      <c r="L56">
        <f t="shared" si="27"/>
        <v>1.0070999999999999</v>
      </c>
      <c r="M56">
        <f t="shared" si="21"/>
        <v>5.0911688245430528E-3</v>
      </c>
      <c r="P56">
        <v>1.0082</v>
      </c>
      <c r="Q56">
        <v>1.0004</v>
      </c>
      <c r="U56">
        <f t="shared" si="28"/>
        <v>1.0043</v>
      </c>
      <c r="V56">
        <f t="shared" si="29"/>
        <v>5.5154328932550912E-3</v>
      </c>
      <c r="Z56" s="8">
        <v>0.69813170079773179</v>
      </c>
      <c r="AA56" t="e">
        <f t="shared" si="26"/>
        <v>#DIV/0!</v>
      </c>
      <c r="AB56">
        <f t="shared" si="24"/>
        <v>1.0114105284842332</v>
      </c>
      <c r="AC56">
        <f t="shared" si="25"/>
        <v>5.7671340562784783</v>
      </c>
    </row>
    <row r="57" spans="4:35" x14ac:dyDescent="0.25">
      <c r="D57">
        <f t="shared" si="18"/>
        <v>5250</v>
      </c>
      <c r="E57">
        <f t="shared" si="19"/>
        <v>0.73691679528649467</v>
      </c>
      <c r="F57" s="2">
        <v>38</v>
      </c>
      <c r="G57">
        <v>1.0146999999999999</v>
      </c>
      <c r="H57">
        <v>1.0037</v>
      </c>
      <c r="I57" s="2"/>
      <c r="L57">
        <f t="shared" si="27"/>
        <v>1.0091999999999999</v>
      </c>
      <c r="M57">
        <f t="shared" si="21"/>
        <v>7.778174593051951E-3</v>
      </c>
      <c r="P57">
        <v>1.0069999999999999</v>
      </c>
      <c r="Q57">
        <v>0.99380000000000002</v>
      </c>
      <c r="U57">
        <f t="shared" si="28"/>
        <v>1.0004</v>
      </c>
      <c r="V57">
        <f t="shared" si="29"/>
        <v>9.3338095116623412E-3</v>
      </c>
      <c r="Z57" s="8">
        <v>0.71752424804211334</v>
      </c>
      <c r="AA57" t="e">
        <f t="shared" si="26"/>
        <v>#DIV/0!</v>
      </c>
      <c r="AB57">
        <f t="shared" si="24"/>
        <v>1.0117311667670073</v>
      </c>
      <c r="AC57">
        <f t="shared" si="25"/>
        <v>5.9858251085813645</v>
      </c>
    </row>
    <row r="58" spans="4:35" x14ac:dyDescent="0.25">
      <c r="D58">
        <f t="shared" si="18"/>
        <v>5125</v>
      </c>
      <c r="E58">
        <f t="shared" si="19"/>
        <v>0.75630934253087612</v>
      </c>
      <c r="F58">
        <v>39</v>
      </c>
      <c r="G58">
        <v>1.0065999999999999</v>
      </c>
      <c r="H58">
        <v>1.0107999999999999</v>
      </c>
      <c r="I58" s="2"/>
      <c r="K58" s="2"/>
      <c r="L58">
        <f t="shared" si="27"/>
        <v>1.0086999999999999</v>
      </c>
      <c r="M58">
        <f t="shared" si="21"/>
        <v>2.9698484809834867E-3</v>
      </c>
      <c r="P58">
        <v>1.0086999999999999</v>
      </c>
      <c r="Q58">
        <v>1.0111000000000001</v>
      </c>
      <c r="U58">
        <f t="shared" si="28"/>
        <v>1.0099</v>
      </c>
      <c r="V58">
        <f t="shared" si="29"/>
        <v>1.6970562748478413E-3</v>
      </c>
      <c r="Z58" s="8">
        <v>0.73691679528649467</v>
      </c>
      <c r="AA58" t="e">
        <f t="shared" si="26"/>
        <v>#DIV/0!</v>
      </c>
      <c r="AB58">
        <f t="shared" si="24"/>
        <v>1.0120520059681433</v>
      </c>
      <c r="AC58">
        <f t="shared" si="25"/>
        <v>6.2091794399032061</v>
      </c>
    </row>
    <row r="59" spans="4:35" x14ac:dyDescent="0.25">
      <c r="D59">
        <f t="shared" si="18"/>
        <v>5000</v>
      </c>
      <c r="E59">
        <f t="shared" si="19"/>
        <v>0.77570188977525756</v>
      </c>
      <c r="F59" s="2">
        <v>40</v>
      </c>
      <c r="I59" s="2"/>
      <c r="L59" t="e">
        <f t="shared" si="20"/>
        <v>#DIV/0!</v>
      </c>
      <c r="M59" t="e">
        <f t="shared" si="21"/>
        <v>#DIV/0!</v>
      </c>
      <c r="U59" t="e">
        <f t="shared" si="22"/>
        <v>#DIV/0!</v>
      </c>
      <c r="V59" t="e">
        <f t="shared" si="23"/>
        <v>#DIV/0!</v>
      </c>
      <c r="Z59" s="8">
        <v>0.75630934253087612</v>
      </c>
      <c r="AA59" t="e">
        <f t="shared" si="26"/>
        <v>#DIV/0!</v>
      </c>
      <c r="AB59">
        <f t="shared" si="24"/>
        <v>1.0123730462506637</v>
      </c>
      <c r="AC59">
        <f t="shared" si="25"/>
        <v>6.4371970502440039</v>
      </c>
    </row>
    <row r="60" spans="4:35" x14ac:dyDescent="0.25">
      <c r="D60">
        <f t="shared" si="18"/>
        <v>4875</v>
      </c>
      <c r="E60">
        <f t="shared" si="19"/>
        <v>0.795094437019639</v>
      </c>
      <c r="F60">
        <v>41</v>
      </c>
      <c r="I60" s="2"/>
      <c r="L60" t="e">
        <f t="shared" si="20"/>
        <v>#DIV/0!</v>
      </c>
      <c r="M60" t="e">
        <f t="shared" si="21"/>
        <v>#DIV/0!</v>
      </c>
      <c r="U60" t="e">
        <f t="shared" si="22"/>
        <v>#DIV/0!</v>
      </c>
      <c r="V60" t="e">
        <f t="shared" si="23"/>
        <v>#DIV/0!</v>
      </c>
      <c r="Z60" s="8">
        <v>0.77570188977525756</v>
      </c>
      <c r="AA60" t="e">
        <f t="shared" si="26"/>
        <v>#DIV/0!</v>
      </c>
      <c r="AB60">
        <f t="shared" si="24"/>
        <v>1.0126942877777545</v>
      </c>
      <c r="AC60">
        <f t="shared" si="25"/>
        <v>6.6698779396037597</v>
      </c>
    </row>
    <row r="61" spans="4:35" x14ac:dyDescent="0.25">
      <c r="D61">
        <f t="shared" si="18"/>
        <v>4750</v>
      </c>
      <c r="E61">
        <f t="shared" si="19"/>
        <v>0.81448698426402044</v>
      </c>
      <c r="F61" s="2">
        <v>42</v>
      </c>
      <c r="I61" s="2"/>
      <c r="L61" t="e">
        <f t="shared" si="20"/>
        <v>#DIV/0!</v>
      </c>
      <c r="M61" t="e">
        <f t="shared" si="21"/>
        <v>#DIV/0!</v>
      </c>
      <c r="U61" t="e">
        <f t="shared" si="22"/>
        <v>#DIV/0!</v>
      </c>
      <c r="V61" t="e">
        <f t="shared" si="23"/>
        <v>#DIV/0!</v>
      </c>
      <c r="Z61" s="8">
        <v>0.795094437019639</v>
      </c>
      <c r="AA61" t="e">
        <f t="shared" si="26"/>
        <v>#DIV/0!</v>
      </c>
      <c r="AB61">
        <f t="shared" si="24"/>
        <v>1.013015730712765</v>
      </c>
      <c r="AC61">
        <f t="shared" si="25"/>
        <v>6.9072221079824736</v>
      </c>
    </row>
    <row r="62" spans="4:35" x14ac:dyDescent="0.25">
      <c r="D62">
        <f t="shared" si="18"/>
        <v>4625</v>
      </c>
      <c r="E62">
        <f t="shared" si="19"/>
        <v>0.83387953150840188</v>
      </c>
      <c r="F62" s="2">
        <v>43</v>
      </c>
      <c r="I62" s="2"/>
      <c r="L62" t="e">
        <f t="shared" si="20"/>
        <v>#DIV/0!</v>
      </c>
      <c r="M62" t="e">
        <f t="shared" si="21"/>
        <v>#DIV/0!</v>
      </c>
      <c r="U62" t="e">
        <f t="shared" si="22"/>
        <v>#DIV/0!</v>
      </c>
      <c r="V62" t="e">
        <f t="shared" si="23"/>
        <v>#DIV/0!</v>
      </c>
      <c r="Z62" s="8">
        <v>0.81448698426402044</v>
      </c>
      <c r="AA62" t="e">
        <f t="shared" si="26"/>
        <v>#DIV/0!</v>
      </c>
      <c r="AB62">
        <f t="shared" si="24"/>
        <v>1.013337375219209</v>
      </c>
      <c r="AC62">
        <f t="shared" si="25"/>
        <v>7.1492295553801428</v>
      </c>
    </row>
    <row r="63" spans="4:35" x14ac:dyDescent="0.25">
      <c r="D63">
        <f t="shared" si="18"/>
        <v>4500</v>
      </c>
      <c r="E63">
        <f t="shared" si="19"/>
        <v>0.85327207875278333</v>
      </c>
      <c r="F63" s="2">
        <v>44</v>
      </c>
      <c r="I63" s="2"/>
      <c r="L63" t="e">
        <f t="shared" si="20"/>
        <v>#DIV/0!</v>
      </c>
      <c r="M63" t="e">
        <f t="shared" si="21"/>
        <v>#DIV/0!</v>
      </c>
      <c r="U63" t="e">
        <f t="shared" si="22"/>
        <v>#DIV/0!</v>
      </c>
      <c r="V63" t="e">
        <f t="shared" si="23"/>
        <v>#DIV/0!</v>
      </c>
      <c r="Z63" s="8">
        <v>0.83387953150840188</v>
      </c>
      <c r="AA63" t="e">
        <f t="shared" si="26"/>
        <v>#DIV/0!</v>
      </c>
      <c r="AB63">
        <f t="shared" si="24"/>
        <v>1.013659221460764</v>
      </c>
      <c r="AC63">
        <f t="shared" si="25"/>
        <v>7.3959002817967701</v>
      </c>
    </row>
    <row r="64" spans="4:35" x14ac:dyDescent="0.25">
      <c r="D64">
        <f t="shared" si="18"/>
        <v>4375</v>
      </c>
      <c r="E64">
        <f t="shared" si="19"/>
        <v>0.87266462599716477</v>
      </c>
      <c r="F64" s="2">
        <v>45</v>
      </c>
      <c r="I64" s="2"/>
      <c r="J64" s="2"/>
      <c r="L64" t="e">
        <f t="shared" si="20"/>
        <v>#DIV/0!</v>
      </c>
      <c r="M64" t="e">
        <f t="shared" si="21"/>
        <v>#DIV/0!</v>
      </c>
      <c r="U64" t="e">
        <f t="shared" si="22"/>
        <v>#DIV/0!</v>
      </c>
      <c r="V64" t="e">
        <f t="shared" si="23"/>
        <v>#DIV/0!</v>
      </c>
      <c r="Z64" s="8">
        <v>0.85327207875278333</v>
      </c>
      <c r="AA64" t="e">
        <f t="shared" si="26"/>
        <v>#DIV/0!</v>
      </c>
      <c r="AB64">
        <f t="shared" si="24"/>
        <v>1.0139812696012724</v>
      </c>
      <c r="AC64">
        <f t="shared" si="25"/>
        <v>7.6472342872323535</v>
      </c>
    </row>
    <row r="65" spans="4:29" x14ac:dyDescent="0.25">
      <c r="D65">
        <f t="shared" si="18"/>
        <v>4250</v>
      </c>
      <c r="E65">
        <f t="shared" si="19"/>
        <v>0.8920571732415461</v>
      </c>
      <c r="F65" s="2">
        <v>46</v>
      </c>
      <c r="I65" s="2"/>
      <c r="K65" s="2"/>
      <c r="L65" t="e">
        <f t="shared" si="20"/>
        <v>#DIV/0!</v>
      </c>
      <c r="M65" t="e">
        <f t="shared" si="21"/>
        <v>#DIV/0!</v>
      </c>
      <c r="U65" t="e">
        <f t="shared" si="22"/>
        <v>#DIV/0!</v>
      </c>
      <c r="V65" t="e">
        <f t="shared" si="23"/>
        <v>#DIV/0!</v>
      </c>
      <c r="Z65" s="8">
        <v>0.87266462599716477</v>
      </c>
      <c r="AA65" t="e">
        <f t="shared" si="26"/>
        <v>#DIV/0!</v>
      </c>
      <c r="AB65">
        <f t="shared" si="24"/>
        <v>1.0143035198047401</v>
      </c>
      <c r="AC65">
        <f t="shared" si="25"/>
        <v>7.9032315716868959</v>
      </c>
    </row>
    <row r="66" spans="4:29" x14ac:dyDescent="0.25">
      <c r="D66">
        <f t="shared" si="18"/>
        <v>4125</v>
      </c>
      <c r="E66">
        <f t="shared" si="19"/>
        <v>0.91144972048592765</v>
      </c>
      <c r="F66" s="2">
        <v>47</v>
      </c>
      <c r="I66" s="2"/>
      <c r="L66" t="e">
        <f t="shared" si="20"/>
        <v>#DIV/0!</v>
      </c>
      <c r="M66" t="e">
        <f t="shared" si="21"/>
        <v>#DIV/0!</v>
      </c>
      <c r="U66" t="e">
        <f t="shared" si="22"/>
        <v>#DIV/0!</v>
      </c>
      <c r="V66" t="e">
        <f t="shared" si="23"/>
        <v>#DIV/0!</v>
      </c>
      <c r="Z66" s="8">
        <v>0.8920571732415461</v>
      </c>
      <c r="AA66" t="e">
        <f t="shared" si="26"/>
        <v>#DIV/0!</v>
      </c>
      <c r="AB66">
        <f t="shared" si="24"/>
        <v>1.0146259722353386</v>
      </c>
      <c r="AC66">
        <f t="shared" si="25"/>
        <v>8.1638921351603919</v>
      </c>
    </row>
    <row r="67" spans="4:29" x14ac:dyDescent="0.25">
      <c r="D67">
        <f t="shared" si="18"/>
        <v>4000</v>
      </c>
      <c r="E67">
        <f t="shared" si="19"/>
        <v>0.93084226773030909</v>
      </c>
      <c r="F67" s="2">
        <v>48</v>
      </c>
      <c r="I67" s="2"/>
      <c r="L67" t="e">
        <f t="shared" si="20"/>
        <v>#DIV/0!</v>
      </c>
      <c r="M67" t="e">
        <f t="shared" si="21"/>
        <v>#DIV/0!</v>
      </c>
      <c r="U67" t="e">
        <f t="shared" si="22"/>
        <v>#DIV/0!</v>
      </c>
      <c r="V67" t="e">
        <f t="shared" si="23"/>
        <v>#DIV/0!</v>
      </c>
      <c r="Z67" s="8">
        <v>0.91144972048592765</v>
      </c>
      <c r="AA67" t="e">
        <f t="shared" si="26"/>
        <v>#DIV/0!</v>
      </c>
      <c r="AB67">
        <f t="shared" si="24"/>
        <v>1.0149486270574037</v>
      </c>
      <c r="AC67">
        <f t="shared" si="25"/>
        <v>8.4292159776528486</v>
      </c>
    </row>
    <row r="68" spans="4:29" x14ac:dyDescent="0.25">
      <c r="D68">
        <f t="shared" si="18"/>
        <v>3875</v>
      </c>
      <c r="E68">
        <f t="shared" si="19"/>
        <v>0.95023481497469053</v>
      </c>
      <c r="F68" s="2">
        <v>49</v>
      </c>
      <c r="I68" s="2"/>
      <c r="L68" t="e">
        <f t="shared" si="20"/>
        <v>#DIV/0!</v>
      </c>
      <c r="M68" t="e">
        <f t="shared" si="21"/>
        <v>#DIV/0!</v>
      </c>
      <c r="U68" t="e">
        <f t="shared" si="22"/>
        <v>#DIV/0!</v>
      </c>
      <c r="V68" t="e">
        <f t="shared" si="23"/>
        <v>#DIV/0!</v>
      </c>
      <c r="Z68" s="8">
        <v>0.93084226773030909</v>
      </c>
      <c r="AA68" t="e">
        <f t="shared" si="26"/>
        <v>#DIV/0!</v>
      </c>
      <c r="AB68">
        <f t="shared" si="24"/>
        <v>1.0152714844354367</v>
      </c>
      <c r="AC68">
        <f t="shared" si="25"/>
        <v>8.6992030991642597</v>
      </c>
    </row>
    <row r="69" spans="4:29" x14ac:dyDescent="0.25">
      <c r="D69">
        <f t="shared" si="18"/>
        <v>3750</v>
      </c>
      <c r="E69">
        <f t="shared" si="19"/>
        <v>0.96962736221907198</v>
      </c>
      <c r="F69" s="2">
        <v>50</v>
      </c>
      <c r="L69" t="e">
        <f t="shared" si="20"/>
        <v>#DIV/0!</v>
      </c>
      <c r="M69" t="e">
        <f t="shared" si="21"/>
        <v>#DIV/0!</v>
      </c>
      <c r="U69" t="e">
        <f t="shared" si="22"/>
        <v>#DIV/0!</v>
      </c>
      <c r="V69" t="e">
        <f t="shared" si="23"/>
        <v>#DIV/0!</v>
      </c>
      <c r="Z69" s="8">
        <v>0.95023481497469053</v>
      </c>
      <c r="AA69" t="e">
        <f t="shared" si="26"/>
        <v>#DIV/0!</v>
      </c>
      <c r="AB69">
        <f t="shared" si="24"/>
        <v>1.0155945445341046</v>
      </c>
      <c r="AC69">
        <f t="shared" si="25"/>
        <v>8.9738534996946289</v>
      </c>
    </row>
    <row r="70" spans="4:29" x14ac:dyDescent="0.25">
      <c r="D70">
        <f t="shared" si="18"/>
        <v>3625</v>
      </c>
      <c r="E70">
        <f t="shared" si="19"/>
        <v>0.98901990946345342</v>
      </c>
      <c r="F70" s="2">
        <v>51</v>
      </c>
      <c r="L70" t="e">
        <f t="shared" si="20"/>
        <v>#DIV/0!</v>
      </c>
      <c r="M70" t="e">
        <f t="shared" si="21"/>
        <v>#DIV/0!</v>
      </c>
      <c r="U70" t="e">
        <f t="shared" si="22"/>
        <v>#DIV/0!</v>
      </c>
      <c r="V70" t="e">
        <f t="shared" si="23"/>
        <v>#DIV/0!</v>
      </c>
      <c r="Z70" s="8">
        <v>0.96962736221907198</v>
      </c>
      <c r="AA70" t="e">
        <f t="shared" si="26"/>
        <v>#DIV/0!</v>
      </c>
      <c r="AB70">
        <f t="shared" si="24"/>
        <v>1.0159178075182387</v>
      </c>
      <c r="AC70">
        <f t="shared" si="25"/>
        <v>9.253167179243956</v>
      </c>
    </row>
    <row r="71" spans="4:29" x14ac:dyDescent="0.25">
      <c r="D71">
        <f t="shared" si="18"/>
        <v>3500</v>
      </c>
      <c r="E71">
        <f t="shared" si="19"/>
        <v>1.008412456707835</v>
      </c>
      <c r="F71" s="2">
        <v>52</v>
      </c>
      <c r="L71" t="e">
        <f t="shared" si="20"/>
        <v>#DIV/0!</v>
      </c>
      <c r="M71" t="e">
        <f t="shared" si="21"/>
        <v>#DIV/0!</v>
      </c>
      <c r="U71" t="e">
        <f t="shared" si="22"/>
        <v>#DIV/0!</v>
      </c>
      <c r="V71" t="e">
        <f t="shared" si="23"/>
        <v>#DIV/0!</v>
      </c>
      <c r="Z71" s="8">
        <v>0.98901990946345342</v>
      </c>
      <c r="AA71" t="e">
        <f t="shared" si="26"/>
        <v>#DIV/0!</v>
      </c>
      <c r="AB71">
        <f t="shared" si="24"/>
        <v>1.016241273552837</v>
      </c>
      <c r="AC71">
        <f t="shared" si="25"/>
        <v>9.5371441378122395</v>
      </c>
    </row>
    <row r="72" spans="4:29" x14ac:dyDescent="0.25">
      <c r="D72">
        <f t="shared" si="18"/>
        <v>3375</v>
      </c>
      <c r="E72">
        <f t="shared" si="19"/>
        <v>1.0278050039522162</v>
      </c>
      <c r="F72" s="2">
        <v>53</v>
      </c>
      <c r="L72" t="e">
        <f t="shared" si="20"/>
        <v>#DIV/0!</v>
      </c>
      <c r="M72" t="e">
        <f t="shared" si="21"/>
        <v>#DIV/0!</v>
      </c>
      <c r="U72" t="e">
        <f t="shared" si="22"/>
        <v>#DIV/0!</v>
      </c>
      <c r="V72" t="e">
        <f t="shared" si="23"/>
        <v>#DIV/0!</v>
      </c>
      <c r="Z72" s="8">
        <v>1.008412456707835</v>
      </c>
      <c r="AA72" t="e">
        <f t="shared" si="26"/>
        <v>#DIV/0!</v>
      </c>
      <c r="AB72">
        <f t="shared" si="24"/>
        <v>1.016564942803063</v>
      </c>
      <c r="AC72">
        <f t="shared" si="25"/>
        <v>9.8257843753994809</v>
      </c>
    </row>
    <row r="73" spans="4:29" x14ac:dyDescent="0.25">
      <c r="Z73" s="8">
        <v>1.0278050039522162</v>
      </c>
      <c r="AA73" t="e">
        <f t="shared" si="26"/>
        <v>#DIV/0!</v>
      </c>
      <c r="AB73">
        <f t="shared" si="24"/>
        <v>1.0168888154342468</v>
      </c>
      <c r="AC73">
        <f t="shared" si="25"/>
        <v>10.119087892005675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abSelected="1" topLeftCell="M1" zoomScale="55" zoomScaleNormal="55" workbookViewId="0">
      <selection activeCell="S43" sqref="S43"/>
    </sheetView>
  </sheetViews>
  <sheetFormatPr defaultRowHeight="15" x14ac:dyDescent="0.25"/>
  <cols>
    <col min="1" max="1" width="19.42578125" customWidth="1"/>
    <col min="6" max="6" width="12.5703125" bestFit="1" customWidth="1"/>
    <col min="12" max="12" width="12.42578125" bestFit="1" customWidth="1"/>
    <col min="13" max="13" width="12.42578125" customWidth="1"/>
    <col min="15" max="15" width="11.7109375" customWidth="1"/>
  </cols>
  <sheetData>
    <row r="1" spans="1:22" x14ac:dyDescent="0.25">
      <c r="A1" t="s">
        <v>30</v>
      </c>
      <c r="B1" s="3" t="s">
        <v>38</v>
      </c>
      <c r="D1" t="s">
        <v>40</v>
      </c>
      <c r="E1" t="s">
        <v>37</v>
      </c>
      <c r="F1" t="s">
        <v>39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15</v>
      </c>
      <c r="O1" t="s">
        <v>60</v>
      </c>
      <c r="P1" t="s">
        <v>21</v>
      </c>
      <c r="Q1" t="s">
        <v>20</v>
      </c>
      <c r="R1" t="s">
        <v>19</v>
      </c>
      <c r="S1" t="s">
        <v>18</v>
      </c>
      <c r="T1" t="s">
        <v>17</v>
      </c>
      <c r="U1" t="s">
        <v>16</v>
      </c>
      <c r="V1" t="s">
        <v>15</v>
      </c>
    </row>
    <row r="2" spans="1:22" ht="15" customHeight="1" x14ac:dyDescent="0.25">
      <c r="A2" t="s">
        <v>14</v>
      </c>
      <c r="B2" s="3" t="s">
        <v>38</v>
      </c>
      <c r="D2">
        <f t="shared" ref="D2:D35" si="0">$B$18-125*F2</f>
        <v>10000</v>
      </c>
      <c r="E2">
        <f t="shared" ref="E2:E35" si="1">4/3*PI()*2.5^3*F2/$B$5^3</f>
        <v>0</v>
      </c>
      <c r="F2">
        <v>0</v>
      </c>
      <c r="G2">
        <v>0.85411999999999999</v>
      </c>
      <c r="H2">
        <v>0.93447000000000002</v>
      </c>
      <c r="I2">
        <v>0.82447000000000004</v>
      </c>
      <c r="L2">
        <f t="shared" ref="L2:L11" si="2">AVERAGE(G2:K2)</f>
        <v>0.87102000000000002</v>
      </c>
      <c r="M2">
        <f t="shared" ref="M2:M35" si="3">L2/$L$2</f>
        <v>1</v>
      </c>
      <c r="N2">
        <f t="shared" ref="N2:N11" si="4">_xlfn.STDEV.S(G2:K2)</f>
        <v>5.6914036054386448E-2</v>
      </c>
      <c r="O2">
        <f>N2/$L$2</f>
        <v>6.5341824590005329E-2</v>
      </c>
      <c r="P2">
        <v>23.059899999999999</v>
      </c>
      <c r="Q2">
        <v>23.0167</v>
      </c>
      <c r="R2">
        <v>23.057600000000001</v>
      </c>
      <c r="U2">
        <f t="shared" ref="U2:U11" si="5">AVERAGE(P2:T2)</f>
        <v>23.04473333333333</v>
      </c>
      <c r="V2">
        <f t="shared" ref="V2:V11" si="6">_xlfn.STDEV.S(P2:T2)</f>
        <v>2.4304800623196291E-2</v>
      </c>
    </row>
    <row r="3" spans="1:22" x14ac:dyDescent="0.25">
      <c r="A3" t="s">
        <v>13</v>
      </c>
      <c r="B3" s="10">
        <v>10000</v>
      </c>
      <c r="D3">
        <f t="shared" si="0"/>
        <v>9625</v>
      </c>
      <c r="E3" s="2">
        <f t="shared" si="1"/>
        <v>5.8177641733144318E-2</v>
      </c>
      <c r="F3" s="2">
        <v>3</v>
      </c>
      <c r="G3">
        <v>1.00027</v>
      </c>
      <c r="H3">
        <v>1.0276000000000001</v>
      </c>
      <c r="I3">
        <v>1.111</v>
      </c>
      <c r="J3" s="2"/>
      <c r="K3" s="2"/>
      <c r="L3">
        <f t="shared" si="2"/>
        <v>1.0462899999999999</v>
      </c>
      <c r="M3">
        <f t="shared" si="3"/>
        <v>1.2012238524947763</v>
      </c>
      <c r="N3">
        <f t="shared" si="4"/>
        <v>5.7682495611753822E-2</v>
      </c>
      <c r="O3">
        <f t="shared" ref="O3:O35" si="7">N3/$L$2</f>
        <v>6.622407707257448E-2</v>
      </c>
      <c r="P3">
        <v>22.418700000000001</v>
      </c>
      <c r="Q3">
        <v>22.401299999999999</v>
      </c>
      <c r="R3">
        <v>22.4313</v>
      </c>
      <c r="U3">
        <f t="shared" si="5"/>
        <v>22.417100000000001</v>
      </c>
      <c r="V3">
        <f t="shared" si="6"/>
        <v>1.5063864046121084E-2</v>
      </c>
    </row>
    <row r="4" spans="1:22" x14ac:dyDescent="0.25">
      <c r="A4" t="s">
        <v>12</v>
      </c>
      <c r="B4" s="10">
        <v>1E-3</v>
      </c>
      <c r="D4">
        <f t="shared" si="0"/>
        <v>9250</v>
      </c>
      <c r="E4" s="2">
        <f t="shared" si="1"/>
        <v>0.11635528346628864</v>
      </c>
      <c r="F4" s="2">
        <v>6</v>
      </c>
      <c r="G4">
        <v>1.23255</v>
      </c>
      <c r="H4">
        <v>1.4028400000000001</v>
      </c>
      <c r="I4">
        <v>1.4028400000000001</v>
      </c>
      <c r="J4" s="2"/>
      <c r="K4" s="2"/>
      <c r="L4">
        <f t="shared" si="2"/>
        <v>1.3460766666666668</v>
      </c>
      <c r="M4">
        <f t="shared" si="3"/>
        <v>1.5454027079362893</v>
      </c>
      <c r="N4">
        <f t="shared" si="4"/>
        <v>9.8316977340301412E-2</v>
      </c>
      <c r="O4">
        <f t="shared" si="7"/>
        <v>0.11287568292381508</v>
      </c>
      <c r="P4">
        <v>21.771699999999999</v>
      </c>
      <c r="Q4">
        <v>21.76</v>
      </c>
      <c r="R4">
        <v>21.76</v>
      </c>
      <c r="U4">
        <f t="shared" si="5"/>
        <v>21.763900000000003</v>
      </c>
      <c r="V4">
        <f t="shared" si="6"/>
        <v>6.754998149517237E-3</v>
      </c>
    </row>
    <row r="5" spans="1:22" x14ac:dyDescent="0.25">
      <c r="A5" t="s">
        <v>11</v>
      </c>
      <c r="B5">
        <v>15</v>
      </c>
      <c r="D5">
        <f t="shared" si="0"/>
        <v>8875</v>
      </c>
      <c r="E5">
        <f t="shared" si="1"/>
        <v>0.17453292519943295</v>
      </c>
      <c r="F5">
        <v>9</v>
      </c>
      <c r="G5">
        <v>1.9799800000000001</v>
      </c>
      <c r="H5">
        <v>1.9479500000000001</v>
      </c>
      <c r="J5" s="2"/>
      <c r="K5" s="2"/>
      <c r="L5">
        <f t="shared" si="2"/>
        <v>1.963965</v>
      </c>
      <c r="M5">
        <f t="shared" si="3"/>
        <v>2.2547874905283458</v>
      </c>
      <c r="N5">
        <f t="shared" si="4"/>
        <v>2.2648630201405121E-2</v>
      </c>
      <c r="O5">
        <f t="shared" si="7"/>
        <v>2.6002422678474801E-2</v>
      </c>
      <c r="P5">
        <v>21.145499999999998</v>
      </c>
      <c r="Q5">
        <v>21.1053</v>
      </c>
      <c r="U5">
        <f t="shared" si="5"/>
        <v>21.125399999999999</v>
      </c>
      <c r="V5">
        <f t="shared" si="6"/>
        <v>2.8425692603698278E-2</v>
      </c>
    </row>
    <row r="6" spans="1:22" x14ac:dyDescent="0.25">
      <c r="A6" t="s">
        <v>10</v>
      </c>
      <c r="B6" s="1">
        <v>0.3</v>
      </c>
      <c r="D6">
        <f t="shared" si="0"/>
        <v>8500</v>
      </c>
      <c r="E6">
        <f t="shared" si="1"/>
        <v>0.23271056693257727</v>
      </c>
      <c r="F6" s="2">
        <v>12</v>
      </c>
      <c r="G6">
        <v>1.9156200000000001</v>
      </c>
      <c r="H6">
        <v>2.99831</v>
      </c>
      <c r="J6" s="2"/>
      <c r="K6" s="2"/>
      <c r="L6">
        <f t="shared" si="2"/>
        <v>2.4569650000000003</v>
      </c>
      <c r="M6">
        <f t="shared" si="3"/>
        <v>2.8207905673807723</v>
      </c>
      <c r="N6">
        <f t="shared" si="4"/>
        <v>0.76557744092286228</v>
      </c>
      <c r="O6">
        <f t="shared" si="7"/>
        <v>0.87894358444451592</v>
      </c>
      <c r="P6">
        <v>20.4923</v>
      </c>
      <c r="Q6">
        <v>20.839300000000001</v>
      </c>
      <c r="U6">
        <f t="shared" si="5"/>
        <v>20.665800000000001</v>
      </c>
      <c r="V6">
        <f t="shared" si="6"/>
        <v>0.24536605307173293</v>
      </c>
    </row>
    <row r="7" spans="1:22" x14ac:dyDescent="0.25">
      <c r="A7" t="s">
        <v>9</v>
      </c>
      <c r="B7">
        <v>0.2</v>
      </c>
      <c r="D7">
        <f t="shared" si="0"/>
        <v>8125</v>
      </c>
      <c r="E7">
        <f t="shared" si="1"/>
        <v>0.29088820866572157</v>
      </c>
      <c r="F7">
        <v>15</v>
      </c>
      <c r="G7">
        <v>2.5821299999999998</v>
      </c>
      <c r="H7">
        <v>2.3024499999999999</v>
      </c>
      <c r="I7">
        <v>1.9192199999999999</v>
      </c>
      <c r="J7">
        <v>2.0911</v>
      </c>
      <c r="K7">
        <v>2.49186</v>
      </c>
      <c r="L7">
        <f>AVERAGE(G7:K7)</f>
        <v>2.2773519999999996</v>
      </c>
      <c r="M7">
        <f t="shared" si="3"/>
        <v>2.6145806066450823</v>
      </c>
      <c r="N7">
        <f>_xlfn.STDEV.S(G7:K7)</f>
        <v>0.27499161709041248</v>
      </c>
      <c r="O7">
        <f t="shared" si="7"/>
        <v>0.31571217318823042</v>
      </c>
      <c r="P7">
        <v>19.8187</v>
      </c>
      <c r="Q7">
        <v>19.7103</v>
      </c>
      <c r="R7">
        <v>19.688199999999998</v>
      </c>
      <c r="S7">
        <v>19.792999999999999</v>
      </c>
      <c r="T7">
        <v>19.8812</v>
      </c>
      <c r="U7">
        <f>AVERAGE(P7:T7)</f>
        <v>19.778280000000002</v>
      </c>
      <c r="V7">
        <f>_xlfn.STDEV.S(P7:T7)</f>
        <v>7.9338937477130639E-2</v>
      </c>
    </row>
    <row r="8" spans="1:22" x14ac:dyDescent="0.25">
      <c r="A8" t="s">
        <v>8</v>
      </c>
      <c r="B8">
        <v>25</v>
      </c>
      <c r="D8">
        <f t="shared" si="0"/>
        <v>7750</v>
      </c>
      <c r="E8">
        <f t="shared" si="1"/>
        <v>0.3490658503988659</v>
      </c>
      <c r="F8" s="2">
        <v>18</v>
      </c>
      <c r="G8">
        <v>2.4252099999999999</v>
      </c>
      <c r="H8">
        <v>2.7176100000000001</v>
      </c>
      <c r="I8">
        <v>2.0312800000000002</v>
      </c>
      <c r="J8">
        <v>3.97011</v>
      </c>
      <c r="K8">
        <v>2.37826</v>
      </c>
      <c r="L8">
        <f>AVERAGE(G8:K8)</f>
        <v>2.7044940000000004</v>
      </c>
      <c r="M8">
        <f t="shared" si="3"/>
        <v>3.1049734793690162</v>
      </c>
      <c r="N8">
        <f>_xlfn.STDEV.S(G8:K8)</f>
        <v>0.74826485186062097</v>
      </c>
      <c r="O8">
        <f t="shared" si="7"/>
        <v>0.85906735994652361</v>
      </c>
      <c r="P8">
        <v>18.9696</v>
      </c>
      <c r="Q8">
        <v>19.051100000000002</v>
      </c>
      <c r="R8">
        <v>19.061599999999999</v>
      </c>
      <c r="S8">
        <v>19.2728</v>
      </c>
      <c r="T8">
        <v>19.1159</v>
      </c>
      <c r="U8">
        <f>AVERAGE(P8:T8)</f>
        <v>19.094200000000001</v>
      </c>
      <c r="V8">
        <f>_xlfn.STDEV.S(P8:T8)</f>
        <v>0.11271022580050141</v>
      </c>
    </row>
    <row r="9" spans="1:22" x14ac:dyDescent="0.25">
      <c r="A9" t="s">
        <v>7</v>
      </c>
      <c r="B9">
        <v>196.3</v>
      </c>
      <c r="D9">
        <f t="shared" si="0"/>
        <v>7375</v>
      </c>
      <c r="E9">
        <f t="shared" si="1"/>
        <v>0.40724349213201022</v>
      </c>
      <c r="F9">
        <v>21</v>
      </c>
      <c r="G9">
        <v>2.8746100000000001</v>
      </c>
      <c r="H9">
        <v>3.9425400000000002</v>
      </c>
      <c r="I9">
        <v>2.7838099999999999</v>
      </c>
      <c r="K9">
        <v>3.2711100000000002</v>
      </c>
      <c r="L9">
        <f>AVERAGE(G9:K9)</f>
        <v>3.2180175000000002</v>
      </c>
      <c r="M9">
        <f t="shared" si="3"/>
        <v>3.6945391609836746</v>
      </c>
      <c r="N9">
        <f>_xlfn.STDEV.S(G9:K9)</f>
        <v>0.52732549425536446</v>
      </c>
      <c r="O9">
        <f t="shared" si="7"/>
        <v>0.60541146501270282</v>
      </c>
      <c r="P9">
        <v>18.282900000000001</v>
      </c>
      <c r="Q9">
        <v>18.382999999999999</v>
      </c>
      <c r="R9">
        <v>18.296099999999999</v>
      </c>
      <c r="T9">
        <v>18.319700000000001</v>
      </c>
      <c r="U9">
        <f>AVERAGE(P9:T9)</f>
        <v>18.320425</v>
      </c>
      <c r="V9">
        <f>_xlfn.STDEV.S(P9:T9)</f>
        <v>4.4407159708016376E-2</v>
      </c>
    </row>
    <row r="10" spans="1:22" ht="15" customHeight="1" x14ac:dyDescent="0.25">
      <c r="A10" t="s">
        <v>6</v>
      </c>
      <c r="B10">
        <v>3</v>
      </c>
      <c r="D10">
        <f t="shared" si="0"/>
        <v>7000</v>
      </c>
      <c r="E10">
        <f t="shared" si="1"/>
        <v>0.46542113386515455</v>
      </c>
      <c r="F10" s="2">
        <v>24</v>
      </c>
      <c r="G10">
        <v>4.5890599999999999</v>
      </c>
      <c r="H10">
        <v>4.1691200000000004</v>
      </c>
      <c r="I10">
        <v>4.8208599999999997</v>
      </c>
      <c r="K10" s="2"/>
      <c r="L10">
        <f t="shared" si="2"/>
        <v>4.5263466666666661</v>
      </c>
      <c r="M10">
        <f t="shared" si="3"/>
        <v>5.1966047469250602</v>
      </c>
      <c r="N10">
        <f t="shared" si="4"/>
        <v>0.33036491722538142</v>
      </c>
      <c r="O10">
        <f t="shared" si="7"/>
        <v>0.3792851108187888</v>
      </c>
      <c r="P10">
        <v>17.867899999999999</v>
      </c>
      <c r="Q10">
        <v>17.884399999999999</v>
      </c>
      <c r="R10">
        <v>17.771999999999998</v>
      </c>
      <c r="U10">
        <f t="shared" si="5"/>
        <v>17.841433333333331</v>
      </c>
      <c r="V10">
        <f t="shared" si="6"/>
        <v>6.0694343503603219E-2</v>
      </c>
    </row>
    <row r="11" spans="1:22" x14ac:dyDescent="0.25">
      <c r="A11" t="s">
        <v>5</v>
      </c>
      <c r="B11">
        <v>5</v>
      </c>
      <c r="D11">
        <f t="shared" si="0"/>
        <v>6625</v>
      </c>
      <c r="E11">
        <f t="shared" si="1"/>
        <v>0.52359877559829893</v>
      </c>
      <c r="F11">
        <v>27</v>
      </c>
      <c r="G11">
        <v>4.4549099999999999</v>
      </c>
      <c r="H11">
        <v>4.2374700000000001</v>
      </c>
      <c r="I11">
        <v>4.7656200000000002</v>
      </c>
      <c r="K11" s="2"/>
      <c r="L11">
        <f t="shared" si="2"/>
        <v>4.4859999999999998</v>
      </c>
      <c r="M11">
        <f t="shared" si="3"/>
        <v>5.1502835755780572</v>
      </c>
      <c r="N11">
        <f t="shared" si="4"/>
        <v>0.26544405568782292</v>
      </c>
      <c r="O11">
        <f t="shared" si="7"/>
        <v>0.30475081592595221</v>
      </c>
      <c r="P11">
        <v>17.0259</v>
      </c>
      <c r="Q11">
        <v>16.901399999999999</v>
      </c>
      <c r="R11">
        <v>17.124700000000001</v>
      </c>
      <c r="U11">
        <f t="shared" si="5"/>
        <v>17.017333333333337</v>
      </c>
      <c r="V11">
        <f t="shared" si="6"/>
        <v>0.11189621679634008</v>
      </c>
    </row>
    <row r="12" spans="1:22" x14ac:dyDescent="0.25">
      <c r="A12" t="s">
        <v>4</v>
      </c>
      <c r="B12">
        <v>3</v>
      </c>
      <c r="D12">
        <f t="shared" si="0"/>
        <v>6250</v>
      </c>
      <c r="E12">
        <f t="shared" si="1"/>
        <v>0.58177641733144314</v>
      </c>
      <c r="F12" s="2">
        <v>30</v>
      </c>
      <c r="G12">
        <v>4.3852599999999997</v>
      </c>
      <c r="H12">
        <v>6.4599399999999996</v>
      </c>
      <c r="I12">
        <v>5.6099699999999997</v>
      </c>
      <c r="J12">
        <v>4.7599200000000002</v>
      </c>
      <c r="K12">
        <v>5.8094900000000003</v>
      </c>
      <c r="L12">
        <f>AVERAGE(G12:K12)</f>
        <v>5.4049160000000001</v>
      </c>
      <c r="M12">
        <f t="shared" si="3"/>
        <v>6.205271979977498</v>
      </c>
      <c r="N12">
        <f>_xlfn.STDEV.S(G12:K12)</f>
        <v>0.83284468890063523</v>
      </c>
      <c r="O12">
        <f t="shared" si="7"/>
        <v>0.95617171695326764</v>
      </c>
      <c r="P12">
        <v>16.105399999999999</v>
      </c>
      <c r="Q12">
        <v>16.258400000000002</v>
      </c>
      <c r="R12">
        <v>16.302199999999999</v>
      </c>
      <c r="S12">
        <v>16.4239</v>
      </c>
      <c r="T12">
        <v>16.424299999999999</v>
      </c>
      <c r="U12">
        <f>AVERAGE(P12:T12)</f>
        <v>16.30284</v>
      </c>
      <c r="V12">
        <f>_xlfn.STDEV.S(P12:T12)</f>
        <v>0.13263288807833418</v>
      </c>
    </row>
    <row r="13" spans="1:22" x14ac:dyDescent="0.25">
      <c r="A13" t="s">
        <v>3</v>
      </c>
      <c r="B13">
        <v>2.4500000000000002</v>
      </c>
      <c r="D13">
        <f t="shared" si="0"/>
        <v>6125</v>
      </c>
      <c r="E13">
        <f t="shared" si="1"/>
        <v>0.60116896457582458</v>
      </c>
      <c r="F13" s="2">
        <v>31</v>
      </c>
      <c r="G13">
        <v>6.2357399999999998</v>
      </c>
      <c r="H13">
        <v>5.1307799999999997</v>
      </c>
      <c r="I13">
        <v>6.0240799999999997</v>
      </c>
      <c r="J13">
        <v>5.5178500000000001</v>
      </c>
      <c r="K13">
        <v>6.6733099999999999</v>
      </c>
      <c r="L13">
        <f>AVERAGE(G13:K13)</f>
        <v>5.9163519999999998</v>
      </c>
      <c r="M13">
        <f t="shared" si="3"/>
        <v>6.7924410461298246</v>
      </c>
      <c r="N13">
        <f>_xlfn.STDEV.S(G13:K13)</f>
        <v>0.6046748385454781</v>
      </c>
      <c r="O13">
        <f t="shared" si="7"/>
        <v>0.69421464322917736</v>
      </c>
      <c r="P13">
        <v>16.205400000000001</v>
      </c>
      <c r="Q13">
        <v>15.9476</v>
      </c>
      <c r="R13">
        <v>16.134599999999999</v>
      </c>
      <c r="S13">
        <v>16.0091</v>
      </c>
      <c r="T13">
        <v>16.1797</v>
      </c>
      <c r="U13">
        <f>AVERAGE(P13:T13)</f>
        <v>16.095279999999999</v>
      </c>
      <c r="V13">
        <f>_xlfn.STDEV.S(P13:T13)</f>
        <v>0.11184318039111761</v>
      </c>
    </row>
    <row r="14" spans="1:22" x14ac:dyDescent="0.25">
      <c r="A14" t="s">
        <v>2</v>
      </c>
      <c r="B14">
        <v>110</v>
      </c>
      <c r="D14">
        <f t="shared" si="0"/>
        <v>6000</v>
      </c>
      <c r="E14">
        <f t="shared" si="1"/>
        <v>0.62056151182020602</v>
      </c>
      <c r="F14" s="2">
        <v>32</v>
      </c>
      <c r="G14">
        <v>8.4732000000000003</v>
      </c>
      <c r="H14">
        <v>6.5417500000000004</v>
      </c>
      <c r="I14">
        <v>6.6160899999999998</v>
      </c>
      <c r="J14">
        <v>8.5935500000000005</v>
      </c>
      <c r="K14">
        <v>8.2489600000000003</v>
      </c>
      <c r="L14">
        <f>AVERAGE(G14:K14)</f>
        <v>7.6947100000000006</v>
      </c>
      <c r="M14">
        <f t="shared" si="3"/>
        <v>8.8341369888177077</v>
      </c>
      <c r="N14">
        <f>_xlfn.STDEV.S(G14:K14)</f>
        <v>1.0263882007067302</v>
      </c>
      <c r="O14">
        <f t="shared" si="7"/>
        <v>1.1783750094219767</v>
      </c>
      <c r="P14">
        <v>16.071999999999999</v>
      </c>
      <c r="Q14">
        <v>15.8354</v>
      </c>
      <c r="R14">
        <v>15.832700000000001</v>
      </c>
      <c r="S14">
        <v>15.82</v>
      </c>
      <c r="T14">
        <v>16.055499999999999</v>
      </c>
      <c r="U14">
        <f>AVERAGE(P14:T14)</f>
        <v>15.923120000000001</v>
      </c>
      <c r="V14">
        <f>_xlfn.STDEV.S(P14:T14)</f>
        <v>0.12864100046252669</v>
      </c>
    </row>
    <row r="15" spans="1:22" x14ac:dyDescent="0.25">
      <c r="A15" t="s">
        <v>1</v>
      </c>
      <c r="B15">
        <v>4.45</v>
      </c>
      <c r="D15">
        <f t="shared" si="0"/>
        <v>5875</v>
      </c>
      <c r="E15">
        <f t="shared" si="1"/>
        <v>0.63995405906458758</v>
      </c>
      <c r="F15">
        <v>33</v>
      </c>
      <c r="G15">
        <v>6.6575600000000001</v>
      </c>
      <c r="H15">
        <v>8.4964099999999991</v>
      </c>
      <c r="I15">
        <v>7.1703599999999996</v>
      </c>
      <c r="J15">
        <v>7.4099199999999996</v>
      </c>
      <c r="K15">
        <v>7.7661600000000002</v>
      </c>
      <c r="L15">
        <f>AVERAGE(G15:J15)</f>
        <v>7.4335624999999999</v>
      </c>
      <c r="M15">
        <f t="shared" si="3"/>
        <v>8.5343189593809559</v>
      </c>
      <c r="N15">
        <f>_xlfn.STDEV.S(G15:J15)</f>
        <v>0.77495359260517405</v>
      </c>
      <c r="O15">
        <f t="shared" si="7"/>
        <v>0.88970814976139934</v>
      </c>
      <c r="P15">
        <v>15.530099999999999</v>
      </c>
      <c r="Q15">
        <v>15.7773</v>
      </c>
      <c r="R15">
        <v>15.8477</v>
      </c>
      <c r="S15">
        <v>15.535600000000001</v>
      </c>
      <c r="T15">
        <v>15.728199999999999</v>
      </c>
      <c r="U15">
        <f>AVERAGE(P15:S15)</f>
        <v>15.672675000000002</v>
      </c>
      <c r="V15">
        <f>_xlfn.STDEV.S(P15:S15)</f>
        <v>0.16400947889273559</v>
      </c>
    </row>
    <row r="16" spans="1:22" x14ac:dyDescent="0.25">
      <c r="D16">
        <f t="shared" si="0"/>
        <v>5750</v>
      </c>
      <c r="E16">
        <f t="shared" si="1"/>
        <v>0.65934660630896891</v>
      </c>
      <c r="F16">
        <v>34</v>
      </c>
      <c r="G16">
        <v>6.75589</v>
      </c>
      <c r="H16">
        <v>8.9871599999999994</v>
      </c>
      <c r="I16">
        <v>8.7211800000000004</v>
      </c>
      <c r="J16">
        <v>10.480499999999999</v>
      </c>
      <c r="K16">
        <v>9.8726199999999995</v>
      </c>
      <c r="L16">
        <f>AVERAGE(G16:J16)</f>
        <v>8.7361825</v>
      </c>
      <c r="M16">
        <f t="shared" si="3"/>
        <v>10.029829969461092</v>
      </c>
      <c r="N16">
        <f>_xlfn.STDEV.S(G16:J16)</f>
        <v>1.530513716248566</v>
      </c>
      <c r="O16">
        <f t="shared" si="7"/>
        <v>1.7571510599625335</v>
      </c>
      <c r="P16">
        <v>15.5266</v>
      </c>
      <c r="Q16">
        <v>15.725899999999999</v>
      </c>
      <c r="R16">
        <v>15.68</v>
      </c>
      <c r="S16">
        <v>15.773400000000001</v>
      </c>
      <c r="T16">
        <v>15.734</v>
      </c>
      <c r="U16">
        <f>AVERAGE(P16:S16)</f>
        <v>15.676475</v>
      </c>
      <c r="V16">
        <f>_xlfn.STDEV.S(P16:S16)</f>
        <v>0.10694582351203184</v>
      </c>
    </row>
    <row r="17" spans="1:22" x14ac:dyDescent="0.25">
      <c r="A17" t="s">
        <v>0</v>
      </c>
      <c r="B17">
        <f>B18/B5^3</f>
        <v>2.9629629629629628</v>
      </c>
      <c r="D17">
        <f t="shared" si="0"/>
        <v>5625</v>
      </c>
      <c r="E17">
        <f t="shared" si="1"/>
        <v>0.67873915355335046</v>
      </c>
      <c r="F17">
        <v>35</v>
      </c>
      <c r="G17">
        <v>7.1911699999999996</v>
      </c>
      <c r="H17">
        <v>8.5825300000000002</v>
      </c>
      <c r="I17">
        <v>8.8443799999999992</v>
      </c>
      <c r="J17">
        <v>9.9361200000000007</v>
      </c>
      <c r="K17">
        <v>8.0588899999999999</v>
      </c>
      <c r="L17">
        <f t="shared" ref="L17:L29" si="8">AVERAGE(G17:K17)</f>
        <v>8.5226179999999996</v>
      </c>
      <c r="M17">
        <f t="shared" si="3"/>
        <v>9.7846409956143372</v>
      </c>
      <c r="N17">
        <f t="shared" ref="N17:N29" si="9">_xlfn.STDEV.S(G17:K17)</f>
        <v>1.0115465351480442</v>
      </c>
      <c r="O17">
        <f t="shared" si="7"/>
        <v>1.161335600959845</v>
      </c>
      <c r="P17">
        <v>15.5184</v>
      </c>
      <c r="Q17">
        <v>15.613799999999999</v>
      </c>
      <c r="R17">
        <v>15.1944</v>
      </c>
      <c r="S17">
        <v>15.2812</v>
      </c>
      <c r="T17">
        <v>15.4057</v>
      </c>
      <c r="U17">
        <f t="shared" ref="U17:U29" si="10">AVERAGE(P17:T17)</f>
        <v>15.402699999999999</v>
      </c>
      <c r="V17">
        <f t="shared" ref="V17:V29" si="11">_xlfn.STDEV.S(P17:T17)</f>
        <v>0.17037446991847086</v>
      </c>
    </row>
    <row r="18" spans="1:22" x14ac:dyDescent="0.25">
      <c r="A18" t="s">
        <v>41</v>
      </c>
      <c r="B18">
        <v>10000</v>
      </c>
      <c r="D18">
        <f t="shared" si="0"/>
        <v>5500</v>
      </c>
      <c r="E18">
        <f t="shared" si="1"/>
        <v>0.69813170079773179</v>
      </c>
      <c r="F18" s="2">
        <v>36</v>
      </c>
      <c r="G18">
        <v>7.1279399999999997</v>
      </c>
      <c r="H18">
        <v>11.32268</v>
      </c>
      <c r="I18">
        <v>13.39573</v>
      </c>
      <c r="J18">
        <v>7.1567499999999997</v>
      </c>
      <c r="K18">
        <v>9.7096400000000003</v>
      </c>
      <c r="L18">
        <f t="shared" si="8"/>
        <v>9.7425480000000011</v>
      </c>
      <c r="M18">
        <f t="shared" si="3"/>
        <v>11.18521733140456</v>
      </c>
      <c r="N18">
        <f t="shared" si="9"/>
        <v>2.7095278689044693</v>
      </c>
      <c r="O18">
        <f t="shared" si="7"/>
        <v>3.1107527598728724</v>
      </c>
      <c r="P18">
        <v>14.883100000000001</v>
      </c>
      <c r="Q18">
        <v>15.346399999999999</v>
      </c>
      <c r="R18">
        <v>15.7974</v>
      </c>
      <c r="S18">
        <v>14.831</v>
      </c>
      <c r="T18">
        <v>15.56</v>
      </c>
      <c r="U18">
        <f t="shared" si="10"/>
        <v>15.283580000000001</v>
      </c>
      <c r="V18">
        <f t="shared" si="11"/>
        <v>0.42118233818620643</v>
      </c>
    </row>
    <row r="19" spans="1:22" x14ac:dyDescent="0.25">
      <c r="D19">
        <f t="shared" si="0"/>
        <v>5375</v>
      </c>
      <c r="E19">
        <f t="shared" si="1"/>
        <v>0.71752424804211334</v>
      </c>
      <c r="F19" s="2">
        <v>37</v>
      </c>
      <c r="G19">
        <v>12.293900000000001</v>
      </c>
      <c r="H19">
        <v>12.05897</v>
      </c>
      <c r="I19">
        <v>8.5906300000000009</v>
      </c>
      <c r="J19">
        <v>8.09145</v>
      </c>
      <c r="K19">
        <v>11.00253</v>
      </c>
      <c r="L19">
        <f t="shared" si="8"/>
        <v>10.407496</v>
      </c>
      <c r="M19">
        <f t="shared" si="3"/>
        <v>11.948630341438772</v>
      </c>
      <c r="N19">
        <f t="shared" si="9"/>
        <v>1.9560817353270255</v>
      </c>
      <c r="O19">
        <f t="shared" si="7"/>
        <v>2.2457368778294704</v>
      </c>
      <c r="P19">
        <v>15.277699999999999</v>
      </c>
      <c r="Q19">
        <v>15.464399999999999</v>
      </c>
      <c r="R19">
        <v>15.034599999999999</v>
      </c>
      <c r="S19">
        <v>14.8558</v>
      </c>
      <c r="T19">
        <v>15.164899999999999</v>
      </c>
      <c r="U19">
        <f t="shared" si="10"/>
        <v>15.159479999999999</v>
      </c>
      <c r="V19">
        <f t="shared" si="11"/>
        <v>0.23173158395005172</v>
      </c>
    </row>
    <row r="20" spans="1:22" x14ac:dyDescent="0.25">
      <c r="D20">
        <f t="shared" si="0"/>
        <v>5250</v>
      </c>
      <c r="E20">
        <f t="shared" si="1"/>
        <v>0.73691679528649467</v>
      </c>
      <c r="F20" s="2">
        <v>38</v>
      </c>
      <c r="G20">
        <v>9.8792299999999997</v>
      </c>
      <c r="H20">
        <v>10.97354</v>
      </c>
      <c r="I20">
        <v>10.867419999999999</v>
      </c>
      <c r="J20">
        <v>11.09221</v>
      </c>
      <c r="K20">
        <v>9.3032699999999995</v>
      </c>
      <c r="L20">
        <f t="shared" si="8"/>
        <v>10.423133999999999</v>
      </c>
      <c r="M20">
        <f t="shared" si="3"/>
        <v>11.966584004959701</v>
      </c>
      <c r="N20">
        <f t="shared" si="9"/>
        <v>0.79024148969160057</v>
      </c>
      <c r="O20">
        <f t="shared" si="7"/>
        <v>0.90725986738720188</v>
      </c>
      <c r="P20">
        <v>14.5212</v>
      </c>
      <c r="Q20">
        <v>14.9971</v>
      </c>
      <c r="R20">
        <v>14.7905</v>
      </c>
      <c r="S20">
        <v>14.7399</v>
      </c>
      <c r="T20">
        <v>14.838699999999999</v>
      </c>
      <c r="U20">
        <f t="shared" si="10"/>
        <v>14.777480000000001</v>
      </c>
      <c r="V20">
        <f t="shared" si="11"/>
        <v>0.17265720952222033</v>
      </c>
    </row>
    <row r="21" spans="1:22" x14ac:dyDescent="0.25">
      <c r="D21">
        <f t="shared" si="0"/>
        <v>5125</v>
      </c>
      <c r="E21">
        <f t="shared" si="1"/>
        <v>0.75630934253087612</v>
      </c>
      <c r="F21">
        <v>39</v>
      </c>
      <c r="G21">
        <v>8.1680600000000005</v>
      </c>
      <c r="H21">
        <v>11.832649999999999</v>
      </c>
      <c r="I21">
        <v>9.6545299999999994</v>
      </c>
      <c r="J21">
        <v>14.91122</v>
      </c>
      <c r="K21">
        <v>11.20879</v>
      </c>
      <c r="L21">
        <f t="shared" si="8"/>
        <v>11.155049999999999</v>
      </c>
      <c r="M21">
        <f t="shared" si="3"/>
        <v>12.806881587104773</v>
      </c>
      <c r="N21">
        <f t="shared" si="9"/>
        <v>2.5369525196089082</v>
      </c>
      <c r="O21">
        <f t="shared" si="7"/>
        <v>2.9126225799739478</v>
      </c>
      <c r="P21">
        <v>14.5398</v>
      </c>
      <c r="Q21">
        <v>14.8573</v>
      </c>
      <c r="R21">
        <v>14.6561</v>
      </c>
      <c r="S21">
        <v>15.5503</v>
      </c>
      <c r="T21">
        <v>14.4505</v>
      </c>
      <c r="U21">
        <f t="shared" si="10"/>
        <v>14.8108</v>
      </c>
      <c r="V21">
        <f t="shared" si="11"/>
        <v>0.44051438115003699</v>
      </c>
    </row>
    <row r="22" spans="1:22" x14ac:dyDescent="0.25">
      <c r="D22">
        <f t="shared" si="0"/>
        <v>5000</v>
      </c>
      <c r="E22">
        <f t="shared" si="1"/>
        <v>0.77570188977525756</v>
      </c>
      <c r="F22" s="2">
        <v>40</v>
      </c>
      <c r="G22">
        <v>10.189970000000001</v>
      </c>
      <c r="H22">
        <v>8.8578399999999995</v>
      </c>
      <c r="I22">
        <v>12.142289999999999</v>
      </c>
      <c r="J22">
        <v>11.90025</v>
      </c>
      <c r="K22">
        <v>10.519170000000001</v>
      </c>
      <c r="L22">
        <f t="shared" si="8"/>
        <v>10.721904</v>
      </c>
      <c r="M22">
        <f t="shared" si="3"/>
        <v>12.309595646483434</v>
      </c>
      <c r="N22">
        <f t="shared" si="9"/>
        <v>1.3420865411663945</v>
      </c>
      <c r="O22">
        <f t="shared" si="7"/>
        <v>1.5408217275910938</v>
      </c>
      <c r="P22">
        <v>14.3918</v>
      </c>
      <c r="Q22">
        <v>14.388</v>
      </c>
      <c r="R22">
        <v>14.2729</v>
      </c>
      <c r="S22">
        <v>14.5519</v>
      </c>
      <c r="T22">
        <v>14.420999999999999</v>
      </c>
      <c r="U22">
        <f t="shared" si="10"/>
        <v>14.40512</v>
      </c>
      <c r="V22">
        <f t="shared" si="11"/>
        <v>9.9685991994863499E-2</v>
      </c>
    </row>
    <row r="23" spans="1:22" x14ac:dyDescent="0.25">
      <c r="D23">
        <f t="shared" si="0"/>
        <v>4875</v>
      </c>
      <c r="E23">
        <f t="shared" si="1"/>
        <v>0.795094437019639</v>
      </c>
      <c r="F23">
        <v>41</v>
      </c>
      <c r="G23">
        <v>9.9277700000000006</v>
      </c>
      <c r="H23">
        <v>14.98523</v>
      </c>
      <c r="I23">
        <v>10.91976</v>
      </c>
      <c r="J23">
        <v>14.22298</v>
      </c>
      <c r="K23">
        <v>10.83418</v>
      </c>
      <c r="L23">
        <f t="shared" si="8"/>
        <v>12.177984</v>
      </c>
      <c r="M23">
        <f t="shared" si="3"/>
        <v>13.981290900323758</v>
      </c>
      <c r="N23">
        <f t="shared" si="9"/>
        <v>2.2646765009002912</v>
      </c>
      <c r="O23">
        <f t="shared" si="7"/>
        <v>2.6000281289755587</v>
      </c>
      <c r="P23">
        <v>14.378399999999999</v>
      </c>
      <c r="Q23">
        <v>15.036300000000001</v>
      </c>
      <c r="R23">
        <v>14.450699999999999</v>
      </c>
      <c r="S23">
        <v>14.789899999999999</v>
      </c>
      <c r="T23">
        <v>14.6266</v>
      </c>
      <c r="U23">
        <f t="shared" si="10"/>
        <v>14.656379999999999</v>
      </c>
      <c r="V23">
        <f t="shared" si="11"/>
        <v>0.26581515570034803</v>
      </c>
    </row>
    <row r="24" spans="1:22" x14ac:dyDescent="0.25">
      <c r="D24">
        <f t="shared" si="0"/>
        <v>4750</v>
      </c>
      <c r="E24">
        <f t="shared" si="1"/>
        <v>0.81448698426402044</v>
      </c>
      <c r="F24" s="2">
        <v>42</v>
      </c>
      <c r="G24">
        <v>13.576689999999999</v>
      </c>
      <c r="H24">
        <v>14.719010000000001</v>
      </c>
      <c r="I24">
        <v>12.08989</v>
      </c>
      <c r="J24">
        <v>12.744999999999999</v>
      </c>
      <c r="K24">
        <v>11.99672</v>
      </c>
      <c r="L24">
        <f t="shared" si="8"/>
        <v>13.025461999999999</v>
      </c>
      <c r="M24">
        <f t="shared" si="3"/>
        <v>14.954262818304974</v>
      </c>
      <c r="N24">
        <f t="shared" si="9"/>
        <v>1.1384442388057487</v>
      </c>
      <c r="O24">
        <f t="shared" si="7"/>
        <v>1.3070242231013625</v>
      </c>
      <c r="P24">
        <v>14.5761</v>
      </c>
      <c r="Q24">
        <v>14.8073</v>
      </c>
      <c r="R24">
        <v>14.8727</v>
      </c>
      <c r="S24">
        <v>14.684200000000001</v>
      </c>
      <c r="T24">
        <v>14.4102</v>
      </c>
      <c r="U24">
        <f t="shared" si="10"/>
        <v>14.670100000000001</v>
      </c>
      <c r="V24">
        <f t="shared" si="11"/>
        <v>0.18469801027623448</v>
      </c>
    </row>
    <row r="25" spans="1:22" x14ac:dyDescent="0.25">
      <c r="D25">
        <f t="shared" si="0"/>
        <v>4625</v>
      </c>
      <c r="E25">
        <f t="shared" si="1"/>
        <v>0.83387953150840188</v>
      </c>
      <c r="F25" s="2">
        <v>43</v>
      </c>
      <c r="G25">
        <v>13.904579999999999</v>
      </c>
      <c r="H25">
        <v>12.30809</v>
      </c>
      <c r="I25">
        <v>14.06359</v>
      </c>
      <c r="J25">
        <v>18.323090000000001</v>
      </c>
      <c r="K25">
        <v>17.953510000000001</v>
      </c>
      <c r="L25">
        <f t="shared" si="8"/>
        <v>15.310572000000002</v>
      </c>
      <c r="M25">
        <f t="shared" si="3"/>
        <v>17.577750223875459</v>
      </c>
      <c r="N25">
        <f t="shared" si="9"/>
        <v>2.6742784889049749</v>
      </c>
      <c r="O25">
        <f t="shared" si="7"/>
        <v>3.0702836776480158</v>
      </c>
      <c r="P25">
        <v>14.603</v>
      </c>
      <c r="Q25">
        <v>14.269299999999999</v>
      </c>
      <c r="R25">
        <v>14.5488</v>
      </c>
      <c r="S25">
        <v>15.0227</v>
      </c>
      <c r="T25">
        <v>15.5886</v>
      </c>
      <c r="U25">
        <f t="shared" si="10"/>
        <v>14.806479999999999</v>
      </c>
      <c r="V25">
        <f t="shared" si="11"/>
        <v>0.51352415425177433</v>
      </c>
    </row>
    <row r="26" spans="1:22" x14ac:dyDescent="0.25">
      <c r="D26">
        <f t="shared" si="0"/>
        <v>4500</v>
      </c>
      <c r="E26">
        <f t="shared" si="1"/>
        <v>0.85327207875278333</v>
      </c>
      <c r="F26" s="2">
        <v>44</v>
      </c>
      <c r="G26">
        <v>14.85196</v>
      </c>
      <c r="H26">
        <v>14.90851</v>
      </c>
      <c r="I26">
        <v>15.18451</v>
      </c>
      <c r="J26">
        <v>19.734359999999999</v>
      </c>
      <c r="K26">
        <v>18.22118</v>
      </c>
      <c r="L26">
        <f t="shared" si="8"/>
        <v>16.580103999999999</v>
      </c>
      <c r="M26">
        <f t="shared" si="3"/>
        <v>19.035273587288465</v>
      </c>
      <c r="N26">
        <f t="shared" si="9"/>
        <v>2.2567040207856301</v>
      </c>
      <c r="O26">
        <f t="shared" si="7"/>
        <v>2.5908750898781086</v>
      </c>
      <c r="P26">
        <v>14.3786</v>
      </c>
      <c r="Q26">
        <v>14.523899999999999</v>
      </c>
      <c r="R26">
        <v>14.4093</v>
      </c>
      <c r="S26">
        <v>15.353300000000001</v>
      </c>
      <c r="T26">
        <v>14.7624</v>
      </c>
      <c r="U26">
        <f t="shared" si="10"/>
        <v>14.685499999999999</v>
      </c>
      <c r="V26">
        <f t="shared" si="11"/>
        <v>0.40263477867665659</v>
      </c>
    </row>
    <row r="27" spans="1:22" x14ac:dyDescent="0.25">
      <c r="D27">
        <f t="shared" si="0"/>
        <v>4375</v>
      </c>
      <c r="E27">
        <f t="shared" si="1"/>
        <v>0.87266462599716477</v>
      </c>
      <c r="F27" s="2">
        <v>45</v>
      </c>
      <c r="G27">
        <v>15.7553</v>
      </c>
      <c r="H27">
        <v>18.367999999999999</v>
      </c>
      <c r="I27">
        <v>15.31742</v>
      </c>
      <c r="J27">
        <v>16.37473</v>
      </c>
      <c r="K27">
        <v>13.944100000000001</v>
      </c>
      <c r="L27">
        <f t="shared" si="8"/>
        <v>15.951910000000002</v>
      </c>
      <c r="M27">
        <f t="shared" si="3"/>
        <v>18.314057082500977</v>
      </c>
      <c r="N27">
        <f t="shared" si="9"/>
        <v>1.6193209756561537</v>
      </c>
      <c r="O27">
        <f t="shared" si="7"/>
        <v>1.8591088329270897</v>
      </c>
      <c r="P27">
        <v>14.2608</v>
      </c>
      <c r="Q27">
        <v>14.789199999999999</v>
      </c>
      <c r="R27">
        <v>14.412100000000001</v>
      </c>
      <c r="S27">
        <v>14.8117</v>
      </c>
      <c r="T27">
        <v>14.304399999999999</v>
      </c>
      <c r="U27">
        <f t="shared" si="10"/>
        <v>14.515639999999999</v>
      </c>
      <c r="V27">
        <f t="shared" si="11"/>
        <v>0.26588197193491703</v>
      </c>
    </row>
    <row r="28" spans="1:22" x14ac:dyDescent="0.25">
      <c r="D28">
        <f t="shared" si="0"/>
        <v>4250</v>
      </c>
      <c r="E28">
        <f t="shared" si="1"/>
        <v>0.8920571732415461</v>
      </c>
      <c r="F28" s="2">
        <v>46</v>
      </c>
      <c r="G28">
        <v>19.315010000000001</v>
      </c>
      <c r="H28">
        <v>21.024339999999999</v>
      </c>
      <c r="I28">
        <v>19.61056</v>
      </c>
      <c r="J28">
        <v>15.67876</v>
      </c>
      <c r="K28">
        <v>21.997810000000001</v>
      </c>
      <c r="L28">
        <f t="shared" si="8"/>
        <v>19.525296000000001</v>
      </c>
      <c r="M28">
        <f t="shared" si="3"/>
        <v>22.416587449197493</v>
      </c>
      <c r="N28">
        <f t="shared" si="9"/>
        <v>2.4087230924765977</v>
      </c>
      <c r="O28">
        <f t="shared" si="7"/>
        <v>2.7654050337266627</v>
      </c>
      <c r="P28">
        <v>15.0695</v>
      </c>
      <c r="Q28">
        <v>14.3696</v>
      </c>
      <c r="R28">
        <v>15.245900000000001</v>
      </c>
      <c r="S28">
        <v>14.2422</v>
      </c>
      <c r="T28">
        <v>15.6595</v>
      </c>
      <c r="U28">
        <f t="shared" si="10"/>
        <v>14.917339999999999</v>
      </c>
      <c r="V28">
        <f t="shared" si="11"/>
        <v>0.59952875911001946</v>
      </c>
    </row>
    <row r="29" spans="1:22" x14ac:dyDescent="0.25">
      <c r="D29">
        <f t="shared" si="0"/>
        <v>4125</v>
      </c>
      <c r="E29">
        <f t="shared" si="1"/>
        <v>0.91144972048592765</v>
      </c>
      <c r="F29" s="2">
        <v>47</v>
      </c>
      <c r="G29">
        <v>24.774789999999999</v>
      </c>
      <c r="H29">
        <v>20.011700000000001</v>
      </c>
      <c r="I29">
        <v>21.106380000000001</v>
      </c>
      <c r="J29">
        <v>24.226130000000001</v>
      </c>
      <c r="K29">
        <v>21.36881</v>
      </c>
      <c r="L29">
        <f t="shared" si="8"/>
        <v>22.297561999999999</v>
      </c>
      <c r="M29">
        <f t="shared" si="3"/>
        <v>25.599368556405132</v>
      </c>
      <c r="N29">
        <f t="shared" si="9"/>
        <v>2.0834282452414814</v>
      </c>
      <c r="O29">
        <f t="shared" si="7"/>
        <v>2.3919407651276452</v>
      </c>
      <c r="P29">
        <v>15.7575</v>
      </c>
      <c r="Q29">
        <v>14.826599999999999</v>
      </c>
      <c r="R29">
        <v>15.1012</v>
      </c>
      <c r="S29">
        <v>15.257300000000001</v>
      </c>
      <c r="T29">
        <v>15.077</v>
      </c>
      <c r="U29">
        <f t="shared" si="10"/>
        <v>15.20392</v>
      </c>
      <c r="V29">
        <f t="shared" si="11"/>
        <v>0.34580728303493008</v>
      </c>
    </row>
    <row r="30" spans="1:22" x14ac:dyDescent="0.25">
      <c r="D30">
        <f t="shared" si="0"/>
        <v>4000</v>
      </c>
      <c r="E30">
        <f t="shared" si="1"/>
        <v>0.93084226773030909</v>
      </c>
      <c r="F30" s="2">
        <v>48</v>
      </c>
      <c r="I30" s="2"/>
      <c r="L30" t="e">
        <f t="shared" ref="L30:L35" si="12">AVERAGE(G30:K30)</f>
        <v>#DIV/0!</v>
      </c>
      <c r="M30" t="e">
        <f t="shared" si="3"/>
        <v>#DIV/0!</v>
      </c>
      <c r="N30" t="e">
        <f t="shared" ref="N30:N35" si="13">_xlfn.STDEV.S(G30:K30)</f>
        <v>#DIV/0!</v>
      </c>
      <c r="O30" t="e">
        <f t="shared" si="7"/>
        <v>#DIV/0!</v>
      </c>
      <c r="U30" t="e">
        <f t="shared" ref="U30:U35" si="14">AVERAGE(P30:T30)</f>
        <v>#DIV/0!</v>
      </c>
      <c r="V30" t="e">
        <f t="shared" ref="V30:V35" si="15">_xlfn.STDEV.S(P30:T30)</f>
        <v>#DIV/0!</v>
      </c>
    </row>
    <row r="31" spans="1:22" x14ac:dyDescent="0.25">
      <c r="D31">
        <f t="shared" si="0"/>
        <v>3875</v>
      </c>
      <c r="E31">
        <f t="shared" si="1"/>
        <v>0.95023481497469053</v>
      </c>
      <c r="F31" s="2">
        <v>49</v>
      </c>
      <c r="I31" s="2"/>
      <c r="L31" t="e">
        <f t="shared" si="12"/>
        <v>#DIV/0!</v>
      </c>
      <c r="M31" t="e">
        <f t="shared" si="3"/>
        <v>#DIV/0!</v>
      </c>
      <c r="N31" t="e">
        <f t="shared" si="13"/>
        <v>#DIV/0!</v>
      </c>
      <c r="O31" t="e">
        <f t="shared" si="7"/>
        <v>#DIV/0!</v>
      </c>
      <c r="U31" t="e">
        <f t="shared" si="14"/>
        <v>#DIV/0!</v>
      </c>
      <c r="V31" t="e">
        <f t="shared" si="15"/>
        <v>#DIV/0!</v>
      </c>
    </row>
    <row r="32" spans="1:22" x14ac:dyDescent="0.25">
      <c r="D32">
        <f t="shared" si="0"/>
        <v>3750</v>
      </c>
      <c r="E32">
        <f t="shared" si="1"/>
        <v>0.96962736221907198</v>
      </c>
      <c r="F32" s="2">
        <v>50</v>
      </c>
      <c r="L32" t="e">
        <f t="shared" si="12"/>
        <v>#DIV/0!</v>
      </c>
      <c r="M32" t="e">
        <f t="shared" si="3"/>
        <v>#DIV/0!</v>
      </c>
      <c r="N32" t="e">
        <f t="shared" si="13"/>
        <v>#DIV/0!</v>
      </c>
      <c r="O32" t="e">
        <f t="shared" si="7"/>
        <v>#DIV/0!</v>
      </c>
      <c r="U32" t="e">
        <f t="shared" si="14"/>
        <v>#DIV/0!</v>
      </c>
      <c r="V32" t="e">
        <f t="shared" si="15"/>
        <v>#DIV/0!</v>
      </c>
    </row>
    <row r="33" spans="4:29" x14ac:dyDescent="0.25">
      <c r="D33">
        <f t="shared" si="0"/>
        <v>3625</v>
      </c>
      <c r="E33">
        <f t="shared" si="1"/>
        <v>0.98901990946345342</v>
      </c>
      <c r="F33" s="2">
        <v>51</v>
      </c>
      <c r="L33" t="e">
        <f t="shared" si="12"/>
        <v>#DIV/0!</v>
      </c>
      <c r="M33" t="e">
        <f t="shared" si="3"/>
        <v>#DIV/0!</v>
      </c>
      <c r="N33" t="e">
        <f t="shared" si="13"/>
        <v>#DIV/0!</v>
      </c>
      <c r="O33" t="e">
        <f t="shared" si="7"/>
        <v>#DIV/0!</v>
      </c>
      <c r="U33" t="e">
        <f t="shared" si="14"/>
        <v>#DIV/0!</v>
      </c>
      <c r="V33" t="e">
        <f t="shared" si="15"/>
        <v>#DIV/0!</v>
      </c>
    </row>
    <row r="34" spans="4:29" x14ac:dyDescent="0.25">
      <c r="D34">
        <f t="shared" si="0"/>
        <v>3500</v>
      </c>
      <c r="E34">
        <f t="shared" si="1"/>
        <v>1.008412456707835</v>
      </c>
      <c r="F34" s="2">
        <v>52</v>
      </c>
      <c r="L34" t="e">
        <f t="shared" si="12"/>
        <v>#DIV/0!</v>
      </c>
      <c r="M34" t="e">
        <f t="shared" si="3"/>
        <v>#DIV/0!</v>
      </c>
      <c r="N34" t="e">
        <f t="shared" si="13"/>
        <v>#DIV/0!</v>
      </c>
      <c r="O34" t="e">
        <f t="shared" si="7"/>
        <v>#DIV/0!</v>
      </c>
      <c r="U34" t="e">
        <f t="shared" si="14"/>
        <v>#DIV/0!</v>
      </c>
      <c r="V34" t="e">
        <f t="shared" si="15"/>
        <v>#DIV/0!</v>
      </c>
    </row>
    <row r="35" spans="4:29" x14ac:dyDescent="0.25">
      <c r="D35">
        <f t="shared" si="0"/>
        <v>3375</v>
      </c>
      <c r="E35">
        <f t="shared" si="1"/>
        <v>1.0278050039522162</v>
      </c>
      <c r="F35" s="2">
        <v>53</v>
      </c>
      <c r="L35" t="e">
        <f t="shared" si="12"/>
        <v>#DIV/0!</v>
      </c>
      <c r="M35" t="e">
        <f t="shared" si="3"/>
        <v>#DIV/0!</v>
      </c>
      <c r="N35" t="e">
        <f t="shared" si="13"/>
        <v>#DIV/0!</v>
      </c>
      <c r="O35" t="e">
        <f t="shared" si="7"/>
        <v>#DIV/0!</v>
      </c>
      <c r="U35" t="e">
        <f t="shared" si="14"/>
        <v>#DIV/0!</v>
      </c>
      <c r="V35" t="e">
        <f t="shared" si="15"/>
        <v>#DIV/0!</v>
      </c>
    </row>
    <row r="38" spans="4:29" x14ac:dyDescent="0.25">
      <c r="D38" t="s">
        <v>40</v>
      </c>
      <c r="E38" t="s">
        <v>37</v>
      </c>
      <c r="F38" t="s">
        <v>39</v>
      </c>
      <c r="G38" t="s">
        <v>42</v>
      </c>
      <c r="H38" t="s">
        <v>43</v>
      </c>
      <c r="I38" t="s">
        <v>44</v>
      </c>
      <c r="J38" t="s">
        <v>45</v>
      </c>
      <c r="K38" t="s">
        <v>46</v>
      </c>
      <c r="L38" t="s">
        <v>52</v>
      </c>
      <c r="M38" t="s">
        <v>15</v>
      </c>
      <c r="P38" t="s">
        <v>47</v>
      </c>
      <c r="Q38" t="s">
        <v>48</v>
      </c>
      <c r="R38" t="s">
        <v>49</v>
      </c>
      <c r="S38" t="s">
        <v>50</v>
      </c>
      <c r="T38" t="s">
        <v>51</v>
      </c>
      <c r="U38" t="s">
        <v>53</v>
      </c>
      <c r="V38" t="s">
        <v>15</v>
      </c>
      <c r="Z38" s="8" t="s">
        <v>37</v>
      </c>
      <c r="AA38" t="s">
        <v>22</v>
      </c>
      <c r="AB38" t="s">
        <v>36</v>
      </c>
      <c r="AC38" t="s">
        <v>35</v>
      </c>
    </row>
    <row r="39" spans="4:29" x14ac:dyDescent="0.25">
      <c r="D39">
        <f t="shared" ref="D39:D72" si="16">$B$18-125*F39</f>
        <v>10000</v>
      </c>
      <c r="E39">
        <f t="shared" ref="E39:E72" si="17">4/3*PI()*2.5^3*F39/$B$5^3</f>
        <v>0</v>
      </c>
      <c r="F39">
        <v>0</v>
      </c>
      <c r="G39">
        <v>1.0197000000000001</v>
      </c>
      <c r="H39">
        <v>1.0192000000000001</v>
      </c>
      <c r="I39">
        <v>1.014</v>
      </c>
      <c r="L39">
        <f t="shared" ref="L39:L48" si="18">AVERAGE(G39:K39)</f>
        <v>1.0176333333333334</v>
      </c>
      <c r="M39">
        <f t="shared" ref="M39:M51" si="19">_xlfn.STDEV.S(G39:K39)</f>
        <v>3.1564748269760617E-3</v>
      </c>
      <c r="P39">
        <v>1.0061</v>
      </c>
      <c r="Q39">
        <v>0.99609999999999999</v>
      </c>
      <c r="R39">
        <v>1.0019</v>
      </c>
      <c r="U39">
        <f t="shared" ref="U39:U48" si="20">AVERAGE(P39:T39)</f>
        <v>1.0013666666666667</v>
      </c>
      <c r="V39">
        <f t="shared" ref="V39:V48" si="21">_xlfn.STDEV.S(P39:T39)</f>
        <v>5.0212880153734851E-3</v>
      </c>
      <c r="Z39" s="8">
        <f>E2</f>
        <v>0</v>
      </c>
      <c r="AA39">
        <f>M2</f>
        <v>1</v>
      </c>
      <c r="AB39">
        <f t="shared" ref="AB39:AB66" si="22">(1-Z39/$AG$52)^(-2)*(1-$AG$53*Z39/$AG$52+$AG$54*(Z39/$AG$52)^2)</f>
        <v>1</v>
      </c>
      <c r="AC39">
        <f t="shared" ref="AC39:AC50" si="23">1+2.5*Z39+6.2*Z39^2</f>
        <v>1</v>
      </c>
    </row>
    <row r="40" spans="4:29" x14ac:dyDescent="0.25">
      <c r="D40">
        <f t="shared" si="16"/>
        <v>9625</v>
      </c>
      <c r="E40" s="2">
        <f t="shared" si="17"/>
        <v>5.8177641733144318E-2</v>
      </c>
      <c r="F40" s="2">
        <v>3</v>
      </c>
      <c r="G40">
        <v>1.0244</v>
      </c>
      <c r="H40">
        <v>1.0224</v>
      </c>
      <c r="I40">
        <v>1.0267999999999999</v>
      </c>
      <c r="J40" s="2"/>
      <c r="K40" s="2"/>
      <c r="L40">
        <f t="shared" si="18"/>
        <v>1.0245333333333333</v>
      </c>
      <c r="M40">
        <f t="shared" si="19"/>
        <v>2.2030282189144201E-3</v>
      </c>
      <c r="P40">
        <v>1.0123</v>
      </c>
      <c r="Q40">
        <v>1</v>
      </c>
      <c r="R40">
        <v>0.99439999999999995</v>
      </c>
      <c r="U40">
        <f t="shared" si="20"/>
        <v>1.0022333333333331</v>
      </c>
      <c r="V40">
        <f t="shared" si="21"/>
        <v>9.1566005336769767E-3</v>
      </c>
      <c r="Z40" s="8">
        <f t="shared" ref="Z40:Z60" si="24">E3</f>
        <v>5.8177641733144318E-2</v>
      </c>
      <c r="AA40">
        <f t="shared" ref="AA40:AA50" si="25">M3</f>
        <v>1.2012238524947763</v>
      </c>
      <c r="AB40">
        <f t="shared" si="22"/>
        <v>1.3088862481196377</v>
      </c>
      <c r="AC40">
        <f t="shared" si="23"/>
        <v>1.1664288599181674</v>
      </c>
    </row>
    <row r="41" spans="4:29" x14ac:dyDescent="0.25">
      <c r="D41">
        <f t="shared" si="16"/>
        <v>9250</v>
      </c>
      <c r="E41" s="2">
        <f t="shared" si="17"/>
        <v>0.11635528346628864</v>
      </c>
      <c r="F41" s="2">
        <v>6</v>
      </c>
      <c r="G41">
        <v>1.0268999999999999</v>
      </c>
      <c r="H41">
        <v>1.0305</v>
      </c>
      <c r="I41">
        <v>1.0305</v>
      </c>
      <c r="J41" s="2"/>
      <c r="K41" s="2"/>
      <c r="L41">
        <f t="shared" si="18"/>
        <v>1.0292999999999999</v>
      </c>
      <c r="M41">
        <f t="shared" si="19"/>
        <v>2.0784609690826803E-3</v>
      </c>
      <c r="P41">
        <v>0.99429999999999996</v>
      </c>
      <c r="Q41">
        <v>0.998</v>
      </c>
      <c r="R41">
        <v>0.998</v>
      </c>
      <c r="U41">
        <f t="shared" si="20"/>
        <v>0.99676666666666669</v>
      </c>
      <c r="V41">
        <f t="shared" si="21"/>
        <v>2.1361959960016367E-3</v>
      </c>
      <c r="Z41" s="8">
        <f t="shared" si="24"/>
        <v>0.11635528346628864</v>
      </c>
      <c r="AA41">
        <f t="shared" si="25"/>
        <v>1.5454027079362893</v>
      </c>
      <c r="AB41">
        <f t="shared" si="22"/>
        <v>1.6532181906904975</v>
      </c>
      <c r="AC41">
        <f t="shared" si="23"/>
        <v>1.374827231006948</v>
      </c>
    </row>
    <row r="42" spans="4:29" x14ac:dyDescent="0.25">
      <c r="D42">
        <f t="shared" si="16"/>
        <v>8875</v>
      </c>
      <c r="E42">
        <f t="shared" si="17"/>
        <v>0.17453292519943295</v>
      </c>
      <c r="F42">
        <v>9</v>
      </c>
      <c r="G42">
        <v>1.0835999999999999</v>
      </c>
      <c r="H42">
        <v>1.0858000000000001</v>
      </c>
      <c r="J42" s="2"/>
      <c r="K42" s="2"/>
      <c r="L42">
        <f t="shared" si="18"/>
        <v>1.0847</v>
      </c>
      <c r="M42">
        <f t="shared" si="19"/>
        <v>1.5556349186105472E-3</v>
      </c>
      <c r="P42">
        <v>1.0085999999999999</v>
      </c>
      <c r="Q42">
        <v>1.0005999999999999</v>
      </c>
      <c r="U42">
        <f t="shared" si="20"/>
        <v>1.0045999999999999</v>
      </c>
      <c r="V42">
        <f t="shared" si="21"/>
        <v>5.6568542494923853E-3</v>
      </c>
      <c r="Z42" s="8">
        <f t="shared" si="24"/>
        <v>0.17453292519943295</v>
      </c>
      <c r="AA42">
        <f t="shared" si="25"/>
        <v>2.2547874905283458</v>
      </c>
      <c r="AB42">
        <f t="shared" si="22"/>
        <v>2.0394684673244745</v>
      </c>
      <c r="AC42">
        <f t="shared" si="23"/>
        <v>1.6251951132663416</v>
      </c>
    </row>
    <row r="43" spans="4:29" x14ac:dyDescent="0.25">
      <c r="D43">
        <f t="shared" si="16"/>
        <v>8500</v>
      </c>
      <c r="E43">
        <f t="shared" si="17"/>
        <v>0.23271056693257727</v>
      </c>
      <c r="F43" s="2">
        <v>12</v>
      </c>
      <c r="G43">
        <v>1.0731999999999999</v>
      </c>
      <c r="H43">
        <v>1.1558999999999999</v>
      </c>
      <c r="J43" s="2"/>
      <c r="K43" s="2"/>
      <c r="L43">
        <f t="shared" si="18"/>
        <v>1.1145499999999999</v>
      </c>
      <c r="M43">
        <f t="shared" si="19"/>
        <v>5.8477730804127478E-2</v>
      </c>
      <c r="P43">
        <v>1.0034000000000001</v>
      </c>
      <c r="Q43">
        <v>1.0168999999999999</v>
      </c>
      <c r="U43">
        <f t="shared" si="20"/>
        <v>1.0101499999999999</v>
      </c>
      <c r="V43">
        <f t="shared" si="21"/>
        <v>9.5459415460182832E-3</v>
      </c>
      <c r="Z43" s="8">
        <f t="shared" si="24"/>
        <v>0.23271056693257727</v>
      </c>
      <c r="AA43">
        <f t="shared" si="25"/>
        <v>2.8207905673807723</v>
      </c>
      <c r="AB43">
        <f t="shared" si="22"/>
        <v>2.4757877947923044</v>
      </c>
      <c r="AC43">
        <f t="shared" si="23"/>
        <v>1.9175325066963487</v>
      </c>
    </row>
    <row r="44" spans="4:29" x14ac:dyDescent="0.25">
      <c r="D44">
        <f t="shared" si="16"/>
        <v>8125</v>
      </c>
      <c r="E44">
        <f t="shared" si="17"/>
        <v>0.29088820866572157</v>
      </c>
      <c r="F44">
        <v>15</v>
      </c>
      <c r="G44">
        <v>1.0294000000000001</v>
      </c>
      <c r="H44">
        <v>1.0345</v>
      </c>
      <c r="I44">
        <v>1.0196000000000001</v>
      </c>
      <c r="J44">
        <v>1.026</v>
      </c>
      <c r="K44">
        <v>1.0351999999999999</v>
      </c>
      <c r="L44">
        <f>AVERAGE(G44:K44)</f>
        <v>1.02894</v>
      </c>
      <c r="M44">
        <f t="shared" si="19"/>
        <v>6.445773809248918E-3</v>
      </c>
      <c r="P44">
        <v>1.0104</v>
      </c>
      <c r="Q44">
        <v>0.99180000000000001</v>
      </c>
      <c r="R44">
        <v>0.99609999999999999</v>
      </c>
      <c r="S44">
        <v>1.0062</v>
      </c>
      <c r="T44">
        <v>1.0058</v>
      </c>
      <c r="U44">
        <f>AVERAGE(P44:T44)</f>
        <v>1.00206</v>
      </c>
      <c r="V44">
        <f>_xlfn.STDEV.S(P44:T44)</f>
        <v>7.7696846782864901E-3</v>
      </c>
      <c r="Z44" s="8">
        <f t="shared" si="24"/>
        <v>0.29088820866572157</v>
      </c>
      <c r="AA44">
        <f t="shared" si="25"/>
        <v>2.6145806066450823</v>
      </c>
      <c r="AB44">
        <f t="shared" si="22"/>
        <v>2.972586473454824</v>
      </c>
      <c r="AC44">
        <f t="shared" si="23"/>
        <v>2.2518394112969689</v>
      </c>
    </row>
    <row r="45" spans="4:29" x14ac:dyDescent="0.25">
      <c r="D45">
        <f t="shared" si="16"/>
        <v>7750</v>
      </c>
      <c r="E45">
        <f t="shared" si="17"/>
        <v>0.3490658503988659</v>
      </c>
      <c r="F45" s="2">
        <v>18</v>
      </c>
      <c r="G45">
        <v>1.012</v>
      </c>
      <c r="H45">
        <v>1.0381</v>
      </c>
      <c r="I45">
        <v>1.0257000000000001</v>
      </c>
      <c r="J45">
        <v>1.0589999999999999</v>
      </c>
      <c r="K45">
        <v>1.0303</v>
      </c>
      <c r="L45">
        <f>AVERAGE(G45:K45)</f>
        <v>1.03302</v>
      </c>
      <c r="M45">
        <f t="shared" si="19"/>
        <v>1.7346382908260703E-2</v>
      </c>
      <c r="P45">
        <v>1.0007999999999999</v>
      </c>
      <c r="Q45">
        <v>1.0152000000000001</v>
      </c>
      <c r="R45">
        <v>0.99580000000000002</v>
      </c>
      <c r="S45">
        <v>1.0107999999999999</v>
      </c>
      <c r="T45">
        <v>1.0013000000000001</v>
      </c>
      <c r="U45">
        <f>AVERAGE(P45:T45)</f>
        <v>1.0047799999999998</v>
      </c>
      <c r="V45">
        <f>_xlfn.STDEV.S(P45:T45)</f>
        <v>7.9593969620820049E-3</v>
      </c>
      <c r="Z45" s="8">
        <f t="shared" si="24"/>
        <v>0.3490658503988659</v>
      </c>
      <c r="AA45">
        <f t="shared" si="25"/>
        <v>3.1049734793690162</v>
      </c>
      <c r="AB45">
        <f t="shared" si="22"/>
        <v>3.543375713072777</v>
      </c>
      <c r="AC45">
        <f t="shared" si="23"/>
        <v>2.6281158270682017</v>
      </c>
    </row>
    <row r="46" spans="4:29" x14ac:dyDescent="0.25">
      <c r="D46">
        <f t="shared" si="16"/>
        <v>7375</v>
      </c>
      <c r="E46">
        <f t="shared" si="17"/>
        <v>0.40724349213201022</v>
      </c>
      <c r="F46">
        <v>21</v>
      </c>
      <c r="G46">
        <v>1.028</v>
      </c>
      <c r="H46">
        <v>1.0578000000000001</v>
      </c>
      <c r="I46">
        <v>1.0224</v>
      </c>
      <c r="K46">
        <v>1.0373000000000001</v>
      </c>
      <c r="L46">
        <f>AVERAGE(G46:K46)</f>
        <v>1.036375</v>
      </c>
      <c r="M46">
        <f t="shared" si="19"/>
        <v>1.5549142527269294E-2</v>
      </c>
      <c r="P46">
        <v>1.0028999999999999</v>
      </c>
      <c r="Q46">
        <v>1.0064</v>
      </c>
      <c r="R46">
        <v>0.99529999999999996</v>
      </c>
      <c r="T46">
        <v>1.0023</v>
      </c>
      <c r="U46">
        <f>AVERAGE(P46:T46)</f>
        <v>1.001725</v>
      </c>
      <c r="V46">
        <f>_xlfn.STDEV.S(P46:T46)</f>
        <v>4.6492830988587143E-3</v>
      </c>
      <c r="Z46" s="8">
        <f t="shared" si="24"/>
        <v>0.40724349213201022</v>
      </c>
      <c r="AA46">
        <f t="shared" si="25"/>
        <v>3.6945391609836746</v>
      </c>
      <c r="AB46">
        <f t="shared" si="22"/>
        <v>4.2060151114220856</v>
      </c>
      <c r="AC46">
        <f t="shared" si="23"/>
        <v>3.0463617540100483</v>
      </c>
    </row>
    <row r="47" spans="4:29" x14ac:dyDescent="0.25">
      <c r="D47">
        <f t="shared" si="16"/>
        <v>7000</v>
      </c>
      <c r="E47">
        <f t="shared" si="17"/>
        <v>0.46542113386515455</v>
      </c>
      <c r="F47" s="2">
        <v>24</v>
      </c>
      <c r="G47">
        <v>1.0411999999999999</v>
      </c>
      <c r="H47">
        <v>1.0281</v>
      </c>
      <c r="I47">
        <v>1.0383</v>
      </c>
      <c r="K47" s="2"/>
      <c r="L47">
        <f t="shared" si="18"/>
        <v>1.0358666666666667</v>
      </c>
      <c r="M47">
        <f t="shared" si="19"/>
        <v>6.8806491941772983E-3</v>
      </c>
      <c r="P47">
        <v>1.0033000000000001</v>
      </c>
      <c r="Q47">
        <v>1.0066999999999999</v>
      </c>
      <c r="R47">
        <v>1.0039</v>
      </c>
      <c r="U47">
        <f t="shared" si="20"/>
        <v>1.0046333333333333</v>
      </c>
      <c r="V47">
        <f t="shared" si="21"/>
        <v>1.81475434517542E-3</v>
      </c>
      <c r="Z47" s="8">
        <f t="shared" si="24"/>
        <v>0.46542113386515455</v>
      </c>
      <c r="AA47">
        <f t="shared" si="25"/>
        <v>5.1966047469250602</v>
      </c>
      <c r="AB47">
        <f t="shared" si="22"/>
        <v>4.9846150512896381</v>
      </c>
      <c r="AC47">
        <f t="shared" si="23"/>
        <v>3.5065771921225082</v>
      </c>
    </row>
    <row r="48" spans="4:29" x14ac:dyDescent="0.25">
      <c r="D48">
        <f t="shared" si="16"/>
        <v>6625</v>
      </c>
      <c r="E48">
        <f t="shared" si="17"/>
        <v>0.52359877559829893</v>
      </c>
      <c r="F48">
        <v>27</v>
      </c>
      <c r="G48">
        <v>1.0416000000000001</v>
      </c>
      <c r="H48">
        <v>1.0354000000000001</v>
      </c>
      <c r="I48">
        <v>1.0419</v>
      </c>
      <c r="K48" s="2"/>
      <c r="L48">
        <f t="shared" si="18"/>
        <v>1.0396333333333334</v>
      </c>
      <c r="M48">
        <f t="shared" si="19"/>
        <v>3.6692415201691462E-3</v>
      </c>
      <c r="P48">
        <v>0.99950000000000006</v>
      </c>
      <c r="Q48">
        <v>1.0123</v>
      </c>
      <c r="R48">
        <v>1.0081</v>
      </c>
      <c r="U48">
        <f t="shared" si="20"/>
        <v>1.0066333333333333</v>
      </c>
      <c r="V48">
        <f t="shared" si="21"/>
        <v>6.5248243909957308E-3</v>
      </c>
      <c r="Z48" s="8">
        <f t="shared" si="24"/>
        <v>0.52359877559829893</v>
      </c>
      <c r="AA48">
        <f t="shared" si="25"/>
        <v>5.1502835755780572</v>
      </c>
      <c r="AB48">
        <f t="shared" si="22"/>
        <v>5.9125336127224726</v>
      </c>
      <c r="AC48">
        <f t="shared" si="23"/>
        <v>4.0087621414055814</v>
      </c>
    </row>
    <row r="49" spans="4:35" x14ac:dyDescent="0.25">
      <c r="D49">
        <f t="shared" si="16"/>
        <v>6250</v>
      </c>
      <c r="E49">
        <f t="shared" si="17"/>
        <v>0.58177641733144314</v>
      </c>
      <c r="F49" s="2">
        <v>30</v>
      </c>
      <c r="G49">
        <v>1.0592999999999999</v>
      </c>
      <c r="H49">
        <v>1.0466</v>
      </c>
      <c r="I49">
        <v>1.0376000000000001</v>
      </c>
      <c r="J49">
        <v>1.0495000000000001</v>
      </c>
      <c r="K49">
        <v>1.0357000000000001</v>
      </c>
      <c r="L49">
        <f>AVERAGE(G49:K49)</f>
        <v>1.0457400000000001</v>
      </c>
      <c r="M49">
        <f t="shared" si="19"/>
        <v>9.5631061899363479E-3</v>
      </c>
      <c r="P49">
        <v>1.0066999999999999</v>
      </c>
      <c r="Q49">
        <v>1.0045999999999999</v>
      </c>
      <c r="R49">
        <v>1.0047999999999999</v>
      </c>
      <c r="S49">
        <v>1.006</v>
      </c>
      <c r="T49">
        <v>1.0092000000000001</v>
      </c>
      <c r="U49">
        <f>AVERAGE(P49:T49)</f>
        <v>1.0062599999999999</v>
      </c>
      <c r="V49">
        <f>_xlfn.STDEV.S(P49:T49)</f>
        <v>1.8568791021496903E-3</v>
      </c>
      <c r="Z49" s="8">
        <f t="shared" si="24"/>
        <v>0.58177641733144314</v>
      </c>
      <c r="AA49">
        <f t="shared" si="25"/>
        <v>6.205271979977498</v>
      </c>
      <c r="AB49">
        <f t="shared" si="22"/>
        <v>7.0372805831026239</v>
      </c>
      <c r="AC49">
        <f t="shared" si="23"/>
        <v>4.5529166018592671</v>
      </c>
    </row>
    <row r="50" spans="4:35" x14ac:dyDescent="0.25">
      <c r="D50">
        <f t="shared" si="16"/>
        <v>6125</v>
      </c>
      <c r="E50">
        <f t="shared" si="17"/>
        <v>0.60116896457582458</v>
      </c>
      <c r="F50" s="2">
        <v>31</v>
      </c>
      <c r="G50">
        <v>1.0720000000000001</v>
      </c>
      <c r="H50">
        <v>1.0426</v>
      </c>
      <c r="I50">
        <v>1.0543</v>
      </c>
      <c r="J50">
        <v>1.0446</v>
      </c>
      <c r="K50">
        <v>1.0669</v>
      </c>
      <c r="L50">
        <f>AVERAGE(G50:K50)</f>
        <v>1.0560800000000001</v>
      </c>
      <c r="M50">
        <f t="shared" si="19"/>
        <v>1.3107135461266914E-2</v>
      </c>
      <c r="P50">
        <v>1.0058</v>
      </c>
      <c r="Q50">
        <v>1.0102</v>
      </c>
      <c r="R50">
        <v>1.0006999999999999</v>
      </c>
      <c r="S50">
        <v>1.0159</v>
      </c>
      <c r="T50">
        <v>0.99690000000000001</v>
      </c>
      <c r="U50">
        <f>AVERAGE(P50:T50)</f>
        <v>1.0059</v>
      </c>
      <c r="V50">
        <f>_xlfn.STDEV.S(P50:T50)</f>
        <v>7.5256228978072149E-3</v>
      </c>
      <c r="Z50" s="8">
        <f t="shared" si="24"/>
        <v>0.60116896457582458</v>
      </c>
      <c r="AA50">
        <f t="shared" si="25"/>
        <v>6.7924410461298246</v>
      </c>
      <c r="AB50">
        <f t="shared" si="22"/>
        <v>7.4671568842849068</v>
      </c>
      <c r="AC50">
        <f t="shared" si="23"/>
        <v>4.7436279800484096</v>
      </c>
    </row>
    <row r="51" spans="4:35" x14ac:dyDescent="0.25">
      <c r="D51">
        <f t="shared" si="16"/>
        <v>6000</v>
      </c>
      <c r="E51">
        <f t="shared" si="17"/>
        <v>0.62056151182020602</v>
      </c>
      <c r="F51" s="2">
        <v>32</v>
      </c>
      <c r="G51">
        <v>1.0794999999999999</v>
      </c>
      <c r="H51">
        <v>1.0439000000000001</v>
      </c>
      <c r="I51">
        <v>1.0550999999999999</v>
      </c>
      <c r="J51">
        <v>1.0679000000000001</v>
      </c>
      <c r="K51">
        <v>1.0513999999999999</v>
      </c>
      <c r="L51">
        <f>AVERAGE(G51:K51)</f>
        <v>1.0595600000000001</v>
      </c>
      <c r="M51">
        <f t="shared" si="19"/>
        <v>1.4132161901138819E-2</v>
      </c>
      <c r="P51">
        <v>1.0052000000000001</v>
      </c>
      <c r="Q51">
        <v>1.0033000000000001</v>
      </c>
      <c r="R51">
        <v>1.0092000000000001</v>
      </c>
      <c r="S51">
        <v>1.0018</v>
      </c>
      <c r="T51">
        <v>0.99360000000000004</v>
      </c>
      <c r="U51">
        <f>AVERAGE(P51:T51)</f>
        <v>1.0026200000000001</v>
      </c>
      <c r="V51">
        <f>_xlfn.STDEV.S(P51:T51)</f>
        <v>5.7543027379518604E-3</v>
      </c>
      <c r="Z51" s="8">
        <f t="shared" si="24"/>
        <v>0.62056151182020602</v>
      </c>
      <c r="AA51">
        <f t="shared" ref="AA51:AA60" si="26">M14</f>
        <v>8.8341369888177077</v>
      </c>
      <c r="AB51">
        <f t="shared" si="22"/>
        <v>7.9297406614056438</v>
      </c>
      <c r="AC51">
        <f t="shared" ref="AC51:AC60" si="27">1+2.5*Z51+6.2*Z51^2</f>
        <v>4.9390026372565092</v>
      </c>
      <c r="AF51" t="s">
        <v>34</v>
      </c>
      <c r="AG51">
        <f>SUMXMY2(AA39:AA73,AB39:AB73)</f>
        <v>14.17063986403376</v>
      </c>
    </row>
    <row r="52" spans="4:35" x14ac:dyDescent="0.25">
      <c r="D52">
        <f t="shared" si="16"/>
        <v>5875</v>
      </c>
      <c r="E52">
        <f t="shared" si="17"/>
        <v>0.63995405906458758</v>
      </c>
      <c r="F52">
        <v>33</v>
      </c>
      <c r="G52">
        <v>1.0571999999999999</v>
      </c>
      <c r="H52">
        <v>1.0603</v>
      </c>
      <c r="I52">
        <v>1.0569</v>
      </c>
      <c r="J52">
        <v>1.0601</v>
      </c>
      <c r="K52">
        <v>1.0603</v>
      </c>
      <c r="L52">
        <f>AVERAGE(G52:J52)</f>
        <v>1.0586249999999999</v>
      </c>
      <c r="M52">
        <f>_xlfn.STDEV.S(G52:J52)</f>
        <v>1.8246004128758895E-3</v>
      </c>
      <c r="P52">
        <v>1.0182</v>
      </c>
      <c r="Q52">
        <v>1.0018</v>
      </c>
      <c r="R52">
        <v>0.99719999999999998</v>
      </c>
      <c r="S52">
        <v>0.9929</v>
      </c>
      <c r="T52">
        <v>1.0127999999999999</v>
      </c>
      <c r="U52">
        <f>AVERAGE(P52:S52)</f>
        <v>1.0025249999999999</v>
      </c>
      <c r="V52">
        <f>_xlfn.STDEV.S(P52:S52)</f>
        <v>1.1063867617911317E-2</v>
      </c>
      <c r="Z52" s="8">
        <f t="shared" si="24"/>
        <v>0.63995405906458758</v>
      </c>
      <c r="AA52">
        <f t="shared" si="26"/>
        <v>8.5343189593809559</v>
      </c>
      <c r="AB52">
        <f t="shared" si="22"/>
        <v>8.4289123994141892</v>
      </c>
      <c r="AC52">
        <f t="shared" si="27"/>
        <v>5.1390405734835678</v>
      </c>
      <c r="AF52" t="s">
        <v>33</v>
      </c>
      <c r="AG52">
        <v>1.1300744935881204</v>
      </c>
    </row>
    <row r="53" spans="4:35" x14ac:dyDescent="0.25">
      <c r="D53">
        <f t="shared" si="16"/>
        <v>5750</v>
      </c>
      <c r="E53">
        <f t="shared" si="17"/>
        <v>0.65934660630896891</v>
      </c>
      <c r="F53">
        <v>34</v>
      </c>
      <c r="G53">
        <v>1.0650999999999999</v>
      </c>
      <c r="H53">
        <v>1.0724</v>
      </c>
      <c r="I53">
        <v>1.0636000000000001</v>
      </c>
      <c r="J53">
        <v>1.0559000000000001</v>
      </c>
      <c r="K53">
        <v>1.0688</v>
      </c>
      <c r="L53">
        <f>AVERAGE(G53:J53)</f>
        <v>1.0642500000000001</v>
      </c>
      <c r="M53">
        <f>_xlfn.STDEV.S(G53:J53)</f>
        <v>6.7648601857934225E-3</v>
      </c>
      <c r="P53">
        <v>1.0052000000000001</v>
      </c>
      <c r="Q53">
        <v>1.0124</v>
      </c>
      <c r="R53">
        <v>1.0079</v>
      </c>
      <c r="S53">
        <v>0.99460000000000004</v>
      </c>
      <c r="T53">
        <v>1.0071000000000001</v>
      </c>
      <c r="U53">
        <f>AVERAGE(P53:S53)</f>
        <v>1.0050250000000001</v>
      </c>
      <c r="V53">
        <f>_xlfn.STDEV.S(P53:S53)</f>
        <v>7.55794284180554E-3</v>
      </c>
      <c r="Z53" s="8">
        <f t="shared" si="24"/>
        <v>0.65934660630896891</v>
      </c>
      <c r="AA53">
        <f t="shared" si="26"/>
        <v>10.029829969461092</v>
      </c>
      <c r="AB53">
        <f t="shared" si="22"/>
        <v>8.9691917109775954</v>
      </c>
      <c r="AC53">
        <f t="shared" si="27"/>
        <v>5.3437417887295799</v>
      </c>
      <c r="AF53" t="s">
        <v>32</v>
      </c>
      <c r="AG53">
        <v>-3.6911560678516979</v>
      </c>
      <c r="AI53">
        <v>0.4</v>
      </c>
    </row>
    <row r="54" spans="4:35" x14ac:dyDescent="0.25">
      <c r="D54">
        <f t="shared" si="16"/>
        <v>5625</v>
      </c>
      <c r="E54">
        <f t="shared" si="17"/>
        <v>0.67873915355335046</v>
      </c>
      <c r="F54">
        <v>35</v>
      </c>
      <c r="G54">
        <v>1.0589999999999999</v>
      </c>
      <c r="H54">
        <v>1.0629999999999999</v>
      </c>
      <c r="I54">
        <v>1.0495000000000001</v>
      </c>
      <c r="J54">
        <v>1.0628</v>
      </c>
      <c r="K54">
        <v>1.0692999999999999</v>
      </c>
      <c r="L54">
        <f t="shared" ref="L54:L66" si="28">AVERAGE(G54:K54)</f>
        <v>1.0607200000000001</v>
      </c>
      <c r="M54">
        <f t="shared" ref="M54:M72" si="29">_xlfn.STDEV.S(G54:K54)</f>
        <v>7.2799038455187738E-3</v>
      </c>
      <c r="P54">
        <v>1.0117</v>
      </c>
      <c r="Q54">
        <v>1.01</v>
      </c>
      <c r="R54">
        <v>1.0068999999999999</v>
      </c>
      <c r="S54">
        <v>1.0114000000000001</v>
      </c>
      <c r="T54">
        <v>1.0124</v>
      </c>
      <c r="U54">
        <f t="shared" ref="U54:U66" si="30">AVERAGE(P54:T54)</f>
        <v>1.01048</v>
      </c>
      <c r="V54">
        <f t="shared" ref="V54:V66" si="31">_xlfn.STDEV.S(P54:T54)</f>
        <v>2.1833460559426204E-3</v>
      </c>
      <c r="Z54" s="8">
        <f t="shared" si="24"/>
        <v>0.67873915355335046</v>
      </c>
      <c r="AA54">
        <f t="shared" si="26"/>
        <v>9.7846409956143372</v>
      </c>
      <c r="AB54">
        <f t="shared" si="22"/>
        <v>9.5558745699953498</v>
      </c>
      <c r="AC54">
        <f t="shared" si="27"/>
        <v>5.5531062829945519</v>
      </c>
      <c r="AF54" t="s">
        <v>31</v>
      </c>
      <c r="AG54">
        <v>-4.6923727524934113</v>
      </c>
      <c r="AI54">
        <v>0.34100000000000003</v>
      </c>
    </row>
    <row r="55" spans="4:35" x14ac:dyDescent="0.25">
      <c r="D55">
        <f t="shared" si="16"/>
        <v>5500</v>
      </c>
      <c r="E55">
        <f t="shared" si="17"/>
        <v>0.69813170079773179</v>
      </c>
      <c r="F55" s="2">
        <v>36</v>
      </c>
      <c r="G55">
        <v>1.0592999999999999</v>
      </c>
      <c r="H55">
        <v>1.0801000000000001</v>
      </c>
      <c r="I55">
        <v>1.0804</v>
      </c>
      <c r="J55">
        <v>1.0712999999999999</v>
      </c>
      <c r="K55">
        <v>1.0730999999999999</v>
      </c>
      <c r="L55">
        <f t="shared" si="28"/>
        <v>1.07284</v>
      </c>
      <c r="M55">
        <f t="shared" si="29"/>
        <v>8.5969762125994616E-3</v>
      </c>
      <c r="P55">
        <v>1.0224</v>
      </c>
      <c r="Q55">
        <v>1.0237000000000001</v>
      </c>
      <c r="R55">
        <v>1.0113000000000001</v>
      </c>
      <c r="S55">
        <v>1.0121</v>
      </c>
      <c r="T55">
        <v>1.0162</v>
      </c>
      <c r="U55">
        <f t="shared" si="30"/>
        <v>1.0171400000000002</v>
      </c>
      <c r="V55">
        <f t="shared" si="31"/>
        <v>5.7247707377675715E-3</v>
      </c>
      <c r="Z55" s="8">
        <f t="shared" si="24"/>
        <v>0.69813170079773179</v>
      </c>
      <c r="AA55">
        <f t="shared" si="26"/>
        <v>11.18521733140456</v>
      </c>
      <c r="AB55">
        <f t="shared" si="22"/>
        <v>10.195207491884336</v>
      </c>
      <c r="AC55">
        <f t="shared" si="27"/>
        <v>5.7671340562784783</v>
      </c>
    </row>
    <row r="56" spans="4:35" x14ac:dyDescent="0.25">
      <c r="D56">
        <f t="shared" si="16"/>
        <v>5375</v>
      </c>
      <c r="E56">
        <f t="shared" si="17"/>
        <v>0.71752424804211334</v>
      </c>
      <c r="F56" s="2">
        <v>37</v>
      </c>
      <c r="G56">
        <v>1.0505</v>
      </c>
      <c r="H56">
        <v>1.0693999999999999</v>
      </c>
      <c r="I56">
        <v>1.0644</v>
      </c>
      <c r="J56">
        <v>1.0598000000000001</v>
      </c>
      <c r="K56">
        <v>1.0590999999999999</v>
      </c>
      <c r="L56">
        <f t="shared" si="28"/>
        <v>1.0606399999999998</v>
      </c>
      <c r="M56">
        <f t="shared" si="29"/>
        <v>7.0137721662454711E-3</v>
      </c>
      <c r="P56">
        <v>1.0123</v>
      </c>
      <c r="Q56">
        <v>1.0271999999999999</v>
      </c>
      <c r="R56">
        <v>1.0119</v>
      </c>
      <c r="S56">
        <v>1.0134000000000001</v>
      </c>
      <c r="T56">
        <v>1.0145999999999999</v>
      </c>
      <c r="U56">
        <f t="shared" si="30"/>
        <v>1.0158799999999999</v>
      </c>
      <c r="V56">
        <f t="shared" si="31"/>
        <v>6.4145927384362698E-3</v>
      </c>
      <c r="Z56" s="8">
        <f t="shared" si="24"/>
        <v>0.71752424804211334</v>
      </c>
      <c r="AA56">
        <f t="shared" si="26"/>
        <v>11.948630341438772</v>
      </c>
      <c r="AB56">
        <f t="shared" si="22"/>
        <v>10.89461081066424</v>
      </c>
      <c r="AC56">
        <f t="shared" si="27"/>
        <v>5.9858251085813645</v>
      </c>
    </row>
    <row r="57" spans="4:35" x14ac:dyDescent="0.25">
      <c r="D57">
        <f t="shared" si="16"/>
        <v>5250</v>
      </c>
      <c r="E57">
        <f t="shared" si="17"/>
        <v>0.73691679528649467</v>
      </c>
      <c r="F57" s="2">
        <v>38</v>
      </c>
      <c r="G57">
        <v>1.0837000000000001</v>
      </c>
      <c r="H57">
        <v>1.0851</v>
      </c>
      <c r="I57">
        <v>1.0785</v>
      </c>
      <c r="J57">
        <v>1.0688</v>
      </c>
      <c r="K57">
        <v>1.0668</v>
      </c>
      <c r="L57">
        <f t="shared" si="28"/>
        <v>1.0765800000000001</v>
      </c>
      <c r="M57">
        <f t="shared" si="29"/>
        <v>8.413501054852281E-3</v>
      </c>
      <c r="P57">
        <v>1.0058</v>
      </c>
      <c r="Q57">
        <v>0.99670000000000003</v>
      </c>
      <c r="R57">
        <v>1.0196000000000001</v>
      </c>
      <c r="S57">
        <v>1.0172000000000001</v>
      </c>
      <c r="T57">
        <v>1.0116000000000001</v>
      </c>
      <c r="U57">
        <f t="shared" si="30"/>
        <v>1.0101800000000001</v>
      </c>
      <c r="V57">
        <f t="shared" si="31"/>
        <v>9.2321178502010274E-3</v>
      </c>
      <c r="Z57" s="8">
        <f t="shared" si="24"/>
        <v>0.73691679528649467</v>
      </c>
      <c r="AA57">
        <f t="shared" si="26"/>
        <v>11.966584004959701</v>
      </c>
      <c r="AB57">
        <f t="shared" si="22"/>
        <v>11.662967994328955</v>
      </c>
      <c r="AC57">
        <f t="shared" si="27"/>
        <v>6.2091794399032061</v>
      </c>
    </row>
    <row r="58" spans="4:35" x14ac:dyDescent="0.25">
      <c r="D58">
        <f t="shared" si="16"/>
        <v>5125</v>
      </c>
      <c r="E58">
        <f t="shared" si="17"/>
        <v>0.75630934253087612</v>
      </c>
      <c r="F58">
        <v>39</v>
      </c>
      <c r="G58">
        <v>1.0652999999999999</v>
      </c>
      <c r="H58">
        <v>1.0706</v>
      </c>
      <c r="I58">
        <v>1.0615000000000001</v>
      </c>
      <c r="J58">
        <v>1.0845</v>
      </c>
      <c r="K58">
        <v>1.0753999999999999</v>
      </c>
      <c r="L58">
        <f t="shared" si="28"/>
        <v>1.0714600000000001</v>
      </c>
      <c r="M58">
        <f t="shared" si="29"/>
        <v>8.9923856678858962E-3</v>
      </c>
      <c r="P58">
        <v>1.0099</v>
      </c>
      <c r="Q58">
        <v>1.0158</v>
      </c>
      <c r="R58">
        <v>1.0062</v>
      </c>
      <c r="S58">
        <v>0.99770000000000003</v>
      </c>
      <c r="T58">
        <v>0.99709999999999999</v>
      </c>
      <c r="U58">
        <f t="shared" si="30"/>
        <v>1.0053399999999999</v>
      </c>
      <c r="V58">
        <f t="shared" si="31"/>
        <v>8.0189151385957544E-3</v>
      </c>
      <c r="Z58" s="8">
        <f t="shared" si="24"/>
        <v>0.75630934253087612</v>
      </c>
      <c r="AA58">
        <f t="shared" si="26"/>
        <v>12.806881587104773</v>
      </c>
      <c r="AB58">
        <f t="shared" si="22"/>
        <v>12.511004967405889</v>
      </c>
      <c r="AC58">
        <f t="shared" si="27"/>
        <v>6.4371970502440039</v>
      </c>
    </row>
    <row r="59" spans="4:35" x14ac:dyDescent="0.25">
      <c r="D59">
        <f t="shared" si="16"/>
        <v>5000</v>
      </c>
      <c r="E59">
        <f t="shared" si="17"/>
        <v>0.77570188977525756</v>
      </c>
      <c r="F59" s="2">
        <v>40</v>
      </c>
      <c r="G59">
        <v>1.0627</v>
      </c>
      <c r="H59">
        <v>1.0677000000000001</v>
      </c>
      <c r="I59">
        <v>1.0702</v>
      </c>
      <c r="J59">
        <v>1.0668</v>
      </c>
      <c r="K59">
        <v>1.0679000000000001</v>
      </c>
      <c r="L59">
        <f t="shared" si="28"/>
        <v>1.0670599999999999</v>
      </c>
      <c r="M59">
        <f t="shared" si="29"/>
        <v>2.7409852243308747E-3</v>
      </c>
      <c r="P59">
        <v>1.0098</v>
      </c>
      <c r="Q59">
        <v>1.0189999999999999</v>
      </c>
      <c r="R59">
        <v>0.99639999999999995</v>
      </c>
      <c r="S59">
        <v>1.0059</v>
      </c>
      <c r="T59">
        <v>0.99939999999999996</v>
      </c>
      <c r="U59">
        <f t="shared" si="30"/>
        <v>1.0061</v>
      </c>
      <c r="V59">
        <f t="shared" si="31"/>
        <v>8.9319650693450332E-3</v>
      </c>
      <c r="Z59" s="8">
        <f t="shared" si="24"/>
        <v>0.77570188977525756</v>
      </c>
      <c r="AA59">
        <f t="shared" si="26"/>
        <v>12.309595646483434</v>
      </c>
      <c r="AB59">
        <f t="shared" si="22"/>
        <v>13.45179389574016</v>
      </c>
      <c r="AC59">
        <f t="shared" si="27"/>
        <v>6.6698779396037597</v>
      </c>
    </row>
    <row r="60" spans="4:35" x14ac:dyDescent="0.25">
      <c r="D60">
        <f t="shared" si="16"/>
        <v>4875</v>
      </c>
      <c r="E60">
        <f t="shared" si="17"/>
        <v>0.795094437019639</v>
      </c>
      <c r="F60">
        <v>41</v>
      </c>
      <c r="G60">
        <v>1.075</v>
      </c>
      <c r="H60">
        <v>1.0899000000000001</v>
      </c>
      <c r="I60">
        <v>1.0804</v>
      </c>
      <c r="J60">
        <v>1.1037999999999999</v>
      </c>
      <c r="K60">
        <v>1.0733999999999999</v>
      </c>
      <c r="L60">
        <f t="shared" si="28"/>
        <v>1.0844999999999998</v>
      </c>
      <c r="M60">
        <f t="shared" si="29"/>
        <v>1.2569009507514897E-2</v>
      </c>
      <c r="P60">
        <v>1.0031000000000001</v>
      </c>
      <c r="Q60">
        <v>1.0079</v>
      </c>
      <c r="R60">
        <v>1.0022</v>
      </c>
      <c r="S60">
        <v>1.0179</v>
      </c>
      <c r="T60">
        <v>1.0052000000000001</v>
      </c>
      <c r="U60">
        <f t="shared" si="30"/>
        <v>1.00726</v>
      </c>
      <c r="V60">
        <f t="shared" si="31"/>
        <v>6.3397949493654675E-3</v>
      </c>
      <c r="Z60" s="8">
        <f t="shared" si="24"/>
        <v>0.795094437019639</v>
      </c>
      <c r="AA60">
        <f t="shared" si="26"/>
        <v>13.981290900323758</v>
      </c>
      <c r="AB60">
        <f t="shared" si="22"/>
        <v>14.501431834254893</v>
      </c>
      <c r="AC60">
        <f t="shared" si="27"/>
        <v>6.9072221079824736</v>
      </c>
    </row>
    <row r="61" spans="4:35" x14ac:dyDescent="0.25">
      <c r="D61">
        <f t="shared" si="16"/>
        <v>4750</v>
      </c>
      <c r="E61">
        <f t="shared" si="17"/>
        <v>0.81448698426402044</v>
      </c>
      <c r="F61" s="2">
        <v>42</v>
      </c>
      <c r="G61">
        <v>1.0822000000000001</v>
      </c>
      <c r="H61">
        <v>1.0963000000000001</v>
      </c>
      <c r="I61">
        <v>1.0747</v>
      </c>
      <c r="J61">
        <v>1.0838000000000001</v>
      </c>
      <c r="K61">
        <v>1.0669999999999999</v>
      </c>
      <c r="L61">
        <f t="shared" si="28"/>
        <v>1.0808</v>
      </c>
      <c r="M61">
        <f t="shared" si="29"/>
        <v>1.0941435006433159E-2</v>
      </c>
      <c r="P61">
        <v>0.99219999999999997</v>
      </c>
      <c r="Q61">
        <v>0.99350000000000005</v>
      </c>
      <c r="R61">
        <v>1.0159</v>
      </c>
      <c r="S61">
        <v>1.0190999999999999</v>
      </c>
      <c r="T61">
        <v>1.0005999999999999</v>
      </c>
      <c r="U61">
        <f t="shared" si="30"/>
        <v>1.0042599999999999</v>
      </c>
      <c r="V61">
        <f t="shared" si="31"/>
        <v>1.2553206761620689E-2</v>
      </c>
      <c r="Z61" s="8">
        <f t="shared" ref="Z61:Z66" si="32">E24</f>
        <v>0.81448698426402044</v>
      </c>
      <c r="AA61">
        <f t="shared" ref="AA61:AA66" si="33">M24</f>
        <v>14.954262818304974</v>
      </c>
      <c r="AB61">
        <f t="shared" si="22"/>
        <v>15.679969396005761</v>
      </c>
      <c r="AC61">
        <f t="shared" ref="AC61:AC66" si="34">1+2.5*Z61+6.2*Z61^2</f>
        <v>7.1492295553801428</v>
      </c>
    </row>
    <row r="62" spans="4:35" x14ac:dyDescent="0.25">
      <c r="D62">
        <f t="shared" si="16"/>
        <v>4625</v>
      </c>
      <c r="E62">
        <f t="shared" si="17"/>
        <v>0.83387953150840188</v>
      </c>
      <c r="F62" s="2">
        <v>43</v>
      </c>
      <c r="G62">
        <v>1.0852999999999999</v>
      </c>
      <c r="H62">
        <v>1.0853999999999999</v>
      </c>
      <c r="I62">
        <v>1.0794999999999999</v>
      </c>
      <c r="J62">
        <v>1.1064000000000001</v>
      </c>
      <c r="K62">
        <v>1.1121000000000001</v>
      </c>
      <c r="L62">
        <f t="shared" si="28"/>
        <v>1.0937399999999999</v>
      </c>
      <c r="M62">
        <f t="shared" si="29"/>
        <v>1.4499413781253448E-2</v>
      </c>
      <c r="P62">
        <v>1.0084</v>
      </c>
      <c r="Q62">
        <v>1.0165999999999999</v>
      </c>
      <c r="R62">
        <v>1.0038</v>
      </c>
      <c r="S62">
        <v>1.0092000000000001</v>
      </c>
      <c r="T62">
        <v>1.0029999999999999</v>
      </c>
      <c r="U62">
        <f t="shared" si="30"/>
        <v>1.0082</v>
      </c>
      <c r="V62">
        <f t="shared" si="31"/>
        <v>5.4313902456001126E-3</v>
      </c>
      <c r="Z62" s="8">
        <f t="shared" si="32"/>
        <v>0.83387953150840188</v>
      </c>
      <c r="AA62">
        <f t="shared" si="33"/>
        <v>17.577750223875459</v>
      </c>
      <c r="AB62">
        <f t="shared" si="22"/>
        <v>17.012703934854834</v>
      </c>
      <c r="AC62">
        <f t="shared" si="34"/>
        <v>7.3959002817967701</v>
      </c>
    </row>
    <row r="63" spans="4:35" x14ac:dyDescent="0.25">
      <c r="D63">
        <f t="shared" si="16"/>
        <v>4500</v>
      </c>
      <c r="E63">
        <f t="shared" si="17"/>
        <v>0.85327207875278333</v>
      </c>
      <c r="F63" s="2">
        <v>44</v>
      </c>
      <c r="G63">
        <v>1.1015999999999999</v>
      </c>
      <c r="H63">
        <v>1.0863</v>
      </c>
      <c r="I63">
        <v>1.0923</v>
      </c>
      <c r="J63">
        <v>1.0965</v>
      </c>
      <c r="K63">
        <v>1.1134999999999999</v>
      </c>
      <c r="L63">
        <f t="shared" si="28"/>
        <v>1.0980399999999999</v>
      </c>
      <c r="M63">
        <f t="shared" si="29"/>
        <v>1.0305726563420887E-2</v>
      </c>
      <c r="P63">
        <v>0.99950000000000006</v>
      </c>
      <c r="Q63">
        <v>0.99739999999999995</v>
      </c>
      <c r="R63">
        <v>1.0109999999999999</v>
      </c>
      <c r="S63">
        <v>1.0079</v>
      </c>
      <c r="T63">
        <v>1.0228999999999999</v>
      </c>
      <c r="U63">
        <f t="shared" si="30"/>
        <v>1.0077400000000001</v>
      </c>
      <c r="V63">
        <f t="shared" si="31"/>
        <v>1.0189357192678999E-2</v>
      </c>
      <c r="Z63" s="8">
        <f t="shared" si="32"/>
        <v>0.85327207875278333</v>
      </c>
      <c r="AA63">
        <f t="shared" si="33"/>
        <v>19.035273587288465</v>
      </c>
      <c r="AB63">
        <f t="shared" si="22"/>
        <v>18.532015847699242</v>
      </c>
      <c r="AC63">
        <f t="shared" si="34"/>
        <v>7.6472342872323535</v>
      </c>
    </row>
    <row r="64" spans="4:35" x14ac:dyDescent="0.25">
      <c r="D64">
        <f t="shared" si="16"/>
        <v>4375</v>
      </c>
      <c r="E64">
        <f t="shared" si="17"/>
        <v>0.87266462599716477</v>
      </c>
      <c r="F64" s="2">
        <v>45</v>
      </c>
      <c r="G64">
        <v>1.1020000000000001</v>
      </c>
      <c r="H64">
        <v>1.1042000000000001</v>
      </c>
      <c r="I64">
        <v>1.0928</v>
      </c>
      <c r="J64">
        <v>1.0868</v>
      </c>
      <c r="K64">
        <v>1.0896999999999999</v>
      </c>
      <c r="L64">
        <f t="shared" si="28"/>
        <v>1.0951</v>
      </c>
      <c r="M64">
        <f t="shared" si="29"/>
        <v>7.6446059414466208E-3</v>
      </c>
      <c r="P64">
        <v>1.0199</v>
      </c>
      <c r="Q64">
        <v>1.0159</v>
      </c>
      <c r="R64">
        <v>1.0129999999999999</v>
      </c>
      <c r="S64">
        <v>1.0009999999999999</v>
      </c>
      <c r="T64">
        <v>1.0104</v>
      </c>
      <c r="U64">
        <f t="shared" si="30"/>
        <v>1.0120399999999998</v>
      </c>
      <c r="V64">
        <f t="shared" si="31"/>
        <v>7.1093600274568141E-3</v>
      </c>
      <c r="Z64" s="8">
        <f t="shared" si="32"/>
        <v>0.87266462599716477</v>
      </c>
      <c r="AA64">
        <f t="shared" si="33"/>
        <v>18.314057082500977</v>
      </c>
      <c r="AB64">
        <f t="shared" si="22"/>
        <v>20.280034146039277</v>
      </c>
      <c r="AC64">
        <f t="shared" si="34"/>
        <v>7.9032315716868959</v>
      </c>
    </row>
    <row r="65" spans="4:29" x14ac:dyDescent="0.25">
      <c r="D65">
        <f t="shared" si="16"/>
        <v>4250</v>
      </c>
      <c r="E65">
        <f t="shared" si="17"/>
        <v>0.8920571732415461</v>
      </c>
      <c r="F65" s="2">
        <v>46</v>
      </c>
      <c r="G65">
        <v>1.1019000000000001</v>
      </c>
      <c r="H65">
        <v>1.1202000000000001</v>
      </c>
      <c r="I65">
        <v>1.1347</v>
      </c>
      <c r="J65">
        <v>1.1113999999999999</v>
      </c>
      <c r="K65">
        <v>1.1363000000000001</v>
      </c>
      <c r="L65">
        <f t="shared" si="28"/>
        <v>1.1209000000000002</v>
      </c>
      <c r="M65">
        <f t="shared" si="29"/>
        <v>1.4826833782031828E-2</v>
      </c>
      <c r="P65">
        <v>1.0209999999999999</v>
      </c>
      <c r="Q65">
        <v>1.0157</v>
      </c>
      <c r="R65">
        <v>1.0075000000000001</v>
      </c>
      <c r="S65">
        <v>1.0206999999999999</v>
      </c>
      <c r="T65">
        <v>1.0055000000000001</v>
      </c>
      <c r="U65">
        <f t="shared" si="30"/>
        <v>1.0140799999999999</v>
      </c>
      <c r="V65">
        <f t="shared" si="31"/>
        <v>7.2671865257470216E-3</v>
      </c>
      <c r="Z65" s="8">
        <f t="shared" si="32"/>
        <v>0.8920571732415461</v>
      </c>
      <c r="AA65">
        <f t="shared" si="33"/>
        <v>22.416587449197493</v>
      </c>
      <c r="AB65">
        <f t="shared" si="22"/>
        <v>22.312603769541511</v>
      </c>
      <c r="AC65">
        <f t="shared" si="34"/>
        <v>8.1638921351603919</v>
      </c>
    </row>
    <row r="66" spans="4:29" x14ac:dyDescent="0.25">
      <c r="D66">
        <f t="shared" si="16"/>
        <v>4125</v>
      </c>
      <c r="E66">
        <f t="shared" si="17"/>
        <v>0.91144972048592765</v>
      </c>
      <c r="F66" s="2">
        <v>47</v>
      </c>
      <c r="G66">
        <v>1.1447000000000001</v>
      </c>
      <c r="H66">
        <v>1.1133</v>
      </c>
      <c r="I66">
        <v>1.1285000000000001</v>
      </c>
      <c r="J66">
        <v>1.1608000000000001</v>
      </c>
      <c r="K66">
        <v>1.1251</v>
      </c>
      <c r="L66">
        <f t="shared" si="28"/>
        <v>1.1344799999999999</v>
      </c>
      <c r="M66">
        <f t="shared" si="29"/>
        <v>1.8503567223646399E-2</v>
      </c>
      <c r="P66">
        <v>1.0367</v>
      </c>
      <c r="Q66">
        <v>1.0177</v>
      </c>
      <c r="R66">
        <v>1.0045999999999999</v>
      </c>
      <c r="S66">
        <v>1.0096000000000001</v>
      </c>
      <c r="T66">
        <v>1.0174000000000001</v>
      </c>
      <c r="U66">
        <f t="shared" si="30"/>
        <v>1.0172000000000001</v>
      </c>
      <c r="V66">
        <f t="shared" si="31"/>
        <v>1.2217405616578332E-2</v>
      </c>
      <c r="Z66" s="8">
        <f t="shared" si="32"/>
        <v>0.91144972048592765</v>
      </c>
      <c r="AA66">
        <f t="shared" si="33"/>
        <v>25.599368556405132</v>
      </c>
      <c r="AB66">
        <f t="shared" si="22"/>
        <v>24.705362017262711</v>
      </c>
      <c r="AC66">
        <f t="shared" si="34"/>
        <v>8.4292159776528486</v>
      </c>
    </row>
    <row r="67" spans="4:29" x14ac:dyDescent="0.25">
      <c r="D67">
        <f t="shared" si="16"/>
        <v>4000</v>
      </c>
      <c r="E67">
        <f t="shared" si="17"/>
        <v>0.93084226773030909</v>
      </c>
      <c r="F67" s="2">
        <v>48</v>
      </c>
      <c r="I67" s="2"/>
      <c r="L67" t="e">
        <f t="shared" ref="L67:L72" si="35">AVERAGE(G67:K67)</f>
        <v>#DIV/0!</v>
      </c>
      <c r="M67" t="e">
        <f t="shared" si="29"/>
        <v>#DIV/0!</v>
      </c>
      <c r="U67" t="e">
        <f t="shared" ref="U67:U72" si="36">AVERAGE(P67:T67)</f>
        <v>#DIV/0!</v>
      </c>
      <c r="V67" t="e">
        <f t="shared" ref="V67:V72" si="37">_xlfn.STDEV.S(P67:T67)</f>
        <v>#DIV/0!</v>
      </c>
      <c r="Z67" s="8"/>
    </row>
    <row r="68" spans="4:29" x14ac:dyDescent="0.25">
      <c r="D68">
        <f t="shared" si="16"/>
        <v>3875</v>
      </c>
      <c r="E68">
        <f t="shared" si="17"/>
        <v>0.95023481497469053</v>
      </c>
      <c r="F68" s="2">
        <v>49</v>
      </c>
      <c r="I68" s="2"/>
      <c r="L68" t="e">
        <f t="shared" si="35"/>
        <v>#DIV/0!</v>
      </c>
      <c r="M68" t="e">
        <f t="shared" si="29"/>
        <v>#DIV/0!</v>
      </c>
      <c r="U68" t="e">
        <f t="shared" si="36"/>
        <v>#DIV/0!</v>
      </c>
      <c r="V68" t="e">
        <f t="shared" si="37"/>
        <v>#DIV/0!</v>
      </c>
      <c r="Z68" s="8"/>
    </row>
    <row r="69" spans="4:29" x14ac:dyDescent="0.25">
      <c r="D69">
        <f t="shared" si="16"/>
        <v>3750</v>
      </c>
      <c r="E69">
        <f t="shared" si="17"/>
        <v>0.96962736221907198</v>
      </c>
      <c r="F69" s="2">
        <v>50</v>
      </c>
      <c r="L69" t="e">
        <f t="shared" si="35"/>
        <v>#DIV/0!</v>
      </c>
      <c r="M69" t="e">
        <f t="shared" si="29"/>
        <v>#DIV/0!</v>
      </c>
      <c r="U69" t="e">
        <f t="shared" si="36"/>
        <v>#DIV/0!</v>
      </c>
      <c r="V69" t="e">
        <f t="shared" si="37"/>
        <v>#DIV/0!</v>
      </c>
      <c r="Z69" s="8"/>
    </row>
    <row r="70" spans="4:29" x14ac:dyDescent="0.25">
      <c r="D70">
        <f t="shared" si="16"/>
        <v>3625</v>
      </c>
      <c r="E70">
        <f t="shared" si="17"/>
        <v>0.98901990946345342</v>
      </c>
      <c r="F70" s="2">
        <v>51</v>
      </c>
      <c r="L70" t="e">
        <f t="shared" si="35"/>
        <v>#DIV/0!</v>
      </c>
      <c r="M70" t="e">
        <f t="shared" si="29"/>
        <v>#DIV/0!</v>
      </c>
      <c r="U70" t="e">
        <f t="shared" si="36"/>
        <v>#DIV/0!</v>
      </c>
      <c r="V70" t="e">
        <f t="shared" si="37"/>
        <v>#DIV/0!</v>
      </c>
      <c r="Z70" s="8"/>
    </row>
    <row r="71" spans="4:29" x14ac:dyDescent="0.25">
      <c r="D71">
        <f t="shared" si="16"/>
        <v>3500</v>
      </c>
      <c r="E71">
        <f t="shared" si="17"/>
        <v>1.008412456707835</v>
      </c>
      <c r="F71" s="2">
        <v>52</v>
      </c>
      <c r="L71" t="e">
        <f t="shared" si="35"/>
        <v>#DIV/0!</v>
      </c>
      <c r="M71" t="e">
        <f t="shared" si="29"/>
        <v>#DIV/0!</v>
      </c>
      <c r="U71" t="e">
        <f t="shared" si="36"/>
        <v>#DIV/0!</v>
      </c>
      <c r="V71" t="e">
        <f t="shared" si="37"/>
        <v>#DIV/0!</v>
      </c>
      <c r="Z71" s="8"/>
    </row>
    <row r="72" spans="4:29" x14ac:dyDescent="0.25">
      <c r="D72">
        <f t="shared" si="16"/>
        <v>3375</v>
      </c>
      <c r="E72">
        <f t="shared" si="17"/>
        <v>1.0278050039522162</v>
      </c>
      <c r="F72" s="2">
        <v>53</v>
      </c>
      <c r="L72" t="e">
        <f t="shared" si="35"/>
        <v>#DIV/0!</v>
      </c>
      <c r="M72" t="e">
        <f t="shared" si="29"/>
        <v>#DIV/0!</v>
      </c>
      <c r="U72" t="e">
        <f t="shared" si="36"/>
        <v>#DIV/0!</v>
      </c>
      <c r="V72" t="e">
        <f t="shared" si="37"/>
        <v>#DIV/0!</v>
      </c>
      <c r="Z72" s="8"/>
    </row>
    <row r="73" spans="4:29" x14ac:dyDescent="0.25">
      <c r="Z73" s="8"/>
    </row>
    <row r="75" spans="4:29" x14ac:dyDescent="0.25">
      <c r="F75" t="s">
        <v>59</v>
      </c>
      <c r="G75" t="s">
        <v>54</v>
      </c>
      <c r="H75" t="s">
        <v>55</v>
      </c>
      <c r="I75" t="s">
        <v>56</v>
      </c>
      <c r="J75" t="s">
        <v>57</v>
      </c>
    </row>
    <row r="76" spans="4:29" x14ac:dyDescent="0.25">
      <c r="F76">
        <v>40</v>
      </c>
    </row>
    <row r="77" spans="4:29" x14ac:dyDescent="0.25">
      <c r="F77">
        <v>41</v>
      </c>
    </row>
    <row r="78" spans="4:29" x14ac:dyDescent="0.25">
      <c r="F78">
        <v>42</v>
      </c>
    </row>
    <row r="79" spans="4:29" x14ac:dyDescent="0.25">
      <c r="F79">
        <v>43</v>
      </c>
    </row>
    <row r="80" spans="4:29" x14ac:dyDescent="0.25">
      <c r="F80">
        <v>44</v>
      </c>
    </row>
    <row r="81" spans="6:6" x14ac:dyDescent="0.25">
      <c r="F81">
        <v>45</v>
      </c>
    </row>
    <row r="82" spans="6:6" x14ac:dyDescent="0.25">
      <c r="F82">
        <v>46</v>
      </c>
    </row>
    <row r="83" spans="6:6" x14ac:dyDescent="0.25">
      <c r="F83">
        <v>47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"/>
  <sheetViews>
    <sheetView zoomScale="55" zoomScaleNormal="55" workbookViewId="0">
      <selection activeCell="N2" sqref="N2"/>
    </sheetView>
  </sheetViews>
  <sheetFormatPr defaultRowHeight="15" x14ac:dyDescent="0.25"/>
  <cols>
    <col min="1" max="1" width="19.42578125" customWidth="1"/>
    <col min="2" max="2" width="12.5703125" customWidth="1"/>
    <col min="5" max="5" width="12.5703125" bestFit="1" customWidth="1"/>
    <col min="11" max="11" width="12.42578125" bestFit="1" customWidth="1"/>
    <col min="12" max="12" width="12.42578125" customWidth="1"/>
    <col min="14" max="14" width="12" customWidth="1"/>
  </cols>
  <sheetData>
    <row r="1" spans="1:21" x14ac:dyDescent="0.25">
      <c r="A1" t="s">
        <v>30</v>
      </c>
      <c r="B1" s="3">
        <v>10000</v>
      </c>
      <c r="D1" t="s">
        <v>37</v>
      </c>
      <c r="E1" t="s">
        <v>39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15</v>
      </c>
      <c r="N1" t="s">
        <v>60</v>
      </c>
      <c r="O1" t="s">
        <v>21</v>
      </c>
      <c r="P1" t="s">
        <v>20</v>
      </c>
      <c r="Q1" t="s">
        <v>19</v>
      </c>
      <c r="R1" t="s">
        <v>18</v>
      </c>
      <c r="S1" t="s">
        <v>17</v>
      </c>
      <c r="T1" t="s">
        <v>16</v>
      </c>
      <c r="U1" t="s">
        <v>15</v>
      </c>
    </row>
    <row r="2" spans="1:21" ht="15" customHeight="1" x14ac:dyDescent="0.25">
      <c r="A2" t="s">
        <v>14</v>
      </c>
      <c r="B2" s="3" t="s">
        <v>38</v>
      </c>
      <c r="D2">
        <f t="shared" ref="D2:D35" si="0">4/3*PI()*2.5^3*E2/$B$5^3</f>
        <v>0</v>
      </c>
      <c r="E2">
        <v>0</v>
      </c>
      <c r="F2">
        <v>0.84528999999999999</v>
      </c>
      <c r="G2">
        <v>0.97365000000000002</v>
      </c>
      <c r="H2">
        <v>0.97933000000000003</v>
      </c>
      <c r="I2" s="4"/>
      <c r="J2" s="4"/>
      <c r="K2">
        <f t="shared" ref="K2:K14" si="1">AVERAGE(F2:J2)</f>
        <v>0.93275666666666668</v>
      </c>
      <c r="L2">
        <f t="shared" ref="L2:L35" si="2">K2/$K$2</f>
        <v>1</v>
      </c>
      <c r="M2">
        <f t="shared" ref="M2:M14" si="3">_xlfn.STDEV.S(F2:J2)</f>
        <v>7.5801576061011663E-2</v>
      </c>
      <c r="N2">
        <f>M2/$K$2</f>
        <v>8.1266185244109751E-2</v>
      </c>
      <c r="O2">
        <v>23.051300000000001</v>
      </c>
      <c r="P2">
        <v>23.0563</v>
      </c>
      <c r="Q2">
        <v>23.072199999999999</v>
      </c>
      <c r="R2" s="4"/>
      <c r="S2" s="4"/>
      <c r="T2">
        <f t="shared" ref="T2:T14" si="4">AVERAGE(O2:S2)</f>
        <v>23.059933333333333</v>
      </c>
      <c r="U2">
        <f t="shared" ref="U2:U14" si="5">_xlfn.STDEV.S(O2:S2)</f>
        <v>1.0913447362465536E-2</v>
      </c>
    </row>
    <row r="3" spans="1:21" x14ac:dyDescent="0.25">
      <c r="A3" t="s">
        <v>13</v>
      </c>
      <c r="B3" s="10">
        <v>10000</v>
      </c>
      <c r="D3" s="2">
        <f t="shared" si="0"/>
        <v>5.8177641733144318E-2</v>
      </c>
      <c r="E3" s="2">
        <v>3</v>
      </c>
      <c r="F3">
        <v>0.89595999999999998</v>
      </c>
      <c r="G3">
        <v>0.89205000000000001</v>
      </c>
      <c r="H3">
        <v>1.18676</v>
      </c>
      <c r="I3" s="4"/>
      <c r="J3" s="4"/>
      <c r="K3">
        <f t="shared" si="1"/>
        <v>0.99158999999999997</v>
      </c>
      <c r="L3">
        <f t="shared" si="2"/>
        <v>1.063074685430641</v>
      </c>
      <c r="M3">
        <f t="shared" si="3"/>
        <v>0.16903348396101878</v>
      </c>
      <c r="N3">
        <f t="shared" ref="N3:N35" si="6">M3/$K$2</f>
        <v>0.18121927186549416</v>
      </c>
      <c r="O3">
        <v>24.2529</v>
      </c>
      <c r="P3">
        <v>24.2318</v>
      </c>
      <c r="Q3">
        <v>24.239899999999999</v>
      </c>
      <c r="R3" s="4"/>
      <c r="S3" s="4"/>
      <c r="T3">
        <f t="shared" si="4"/>
        <v>24.241533333333336</v>
      </c>
      <c r="U3">
        <f t="shared" si="5"/>
        <v>1.0644403850537687E-2</v>
      </c>
    </row>
    <row r="4" spans="1:21" x14ac:dyDescent="0.25">
      <c r="A4" t="s">
        <v>12</v>
      </c>
      <c r="B4" s="10">
        <v>1E-3</v>
      </c>
      <c r="D4" s="2">
        <f t="shared" si="0"/>
        <v>0.11635528346628864</v>
      </c>
      <c r="E4" s="2">
        <v>6</v>
      </c>
      <c r="F4">
        <v>1.1046199999999999</v>
      </c>
      <c r="G4">
        <v>1.33829</v>
      </c>
      <c r="H4">
        <v>1.22157</v>
      </c>
      <c r="I4" s="4"/>
      <c r="J4" s="4"/>
      <c r="K4">
        <f t="shared" si="1"/>
        <v>1.2214933333333333</v>
      </c>
      <c r="L4">
        <f t="shared" si="2"/>
        <v>1.3095519731834311</v>
      </c>
      <c r="M4">
        <f t="shared" si="3"/>
        <v>0.11683501886563523</v>
      </c>
      <c r="N4">
        <f t="shared" si="6"/>
        <v>0.12525776876316641</v>
      </c>
      <c r="O4">
        <v>25.512499999999999</v>
      </c>
      <c r="P4">
        <v>25.5077</v>
      </c>
      <c r="Q4">
        <v>25.5367</v>
      </c>
      <c r="R4" s="4"/>
      <c r="S4" s="4"/>
      <c r="T4">
        <f t="shared" si="4"/>
        <v>25.518966666666667</v>
      </c>
      <c r="U4">
        <f t="shared" si="5"/>
        <v>1.5543916280440242E-2</v>
      </c>
    </row>
    <row r="5" spans="1:21" x14ac:dyDescent="0.25">
      <c r="A5" t="s">
        <v>11</v>
      </c>
      <c r="B5">
        <v>15</v>
      </c>
      <c r="D5">
        <f t="shared" si="0"/>
        <v>0.17453292519943295</v>
      </c>
      <c r="E5">
        <v>9</v>
      </c>
      <c r="F5">
        <v>2.1733899999999999</v>
      </c>
      <c r="G5">
        <v>1.83083</v>
      </c>
      <c r="H5">
        <v>1.1355299999999999</v>
      </c>
      <c r="I5" s="4"/>
      <c r="J5" s="4"/>
      <c r="K5">
        <f t="shared" si="1"/>
        <v>1.7132500000000002</v>
      </c>
      <c r="L5">
        <f t="shared" si="2"/>
        <v>1.8367598551962463</v>
      </c>
      <c r="M5">
        <f t="shared" si="3"/>
        <v>0.52882618808073334</v>
      </c>
      <c r="N5">
        <f t="shared" si="6"/>
        <v>0.56694978120131367</v>
      </c>
      <c r="O5">
        <v>26.910599999999999</v>
      </c>
      <c r="P5">
        <v>26.8917</v>
      </c>
      <c r="Q5">
        <v>26.8398</v>
      </c>
      <c r="R5" s="4"/>
      <c r="S5" s="4"/>
      <c r="T5">
        <f t="shared" si="4"/>
        <v>26.880700000000001</v>
      </c>
      <c r="U5">
        <f t="shared" si="5"/>
        <v>3.6659378063463526E-2</v>
      </c>
    </row>
    <row r="6" spans="1:21" x14ac:dyDescent="0.25">
      <c r="A6" t="s">
        <v>10</v>
      </c>
      <c r="B6" s="1">
        <v>0.3</v>
      </c>
      <c r="D6">
        <f t="shared" si="0"/>
        <v>0.23271056693257727</v>
      </c>
      <c r="E6" s="2">
        <v>12</v>
      </c>
      <c r="F6">
        <v>1.8399700000000001</v>
      </c>
      <c r="G6">
        <v>2.3559999999999999</v>
      </c>
      <c r="H6">
        <v>2.08812</v>
      </c>
      <c r="I6" s="4"/>
      <c r="J6" s="4"/>
      <c r="K6">
        <f t="shared" si="1"/>
        <v>2.0946966666666667</v>
      </c>
      <c r="L6">
        <f t="shared" si="2"/>
        <v>2.2457053822540356</v>
      </c>
      <c r="M6">
        <f t="shared" si="3"/>
        <v>0.25807785575933062</v>
      </c>
      <c r="N6">
        <f t="shared" si="6"/>
        <v>0.27668293884363976</v>
      </c>
      <c r="O6">
        <v>28.420200000000001</v>
      </c>
      <c r="P6">
        <v>28.339099999999998</v>
      </c>
      <c r="Q6">
        <v>28.314399999999999</v>
      </c>
      <c r="R6" s="4"/>
      <c r="S6" s="4"/>
      <c r="T6">
        <f t="shared" si="4"/>
        <v>28.357900000000001</v>
      </c>
      <c r="U6">
        <f t="shared" si="5"/>
        <v>5.5348803058423449E-2</v>
      </c>
    </row>
    <row r="7" spans="1:21" x14ac:dyDescent="0.25">
      <c r="A7" t="s">
        <v>9</v>
      </c>
      <c r="B7">
        <v>0.2</v>
      </c>
      <c r="D7">
        <f t="shared" si="0"/>
        <v>0.29088820866572157</v>
      </c>
      <c r="E7">
        <v>15</v>
      </c>
      <c r="F7">
        <v>1.96038</v>
      </c>
      <c r="G7">
        <v>2.9168500000000002</v>
      </c>
      <c r="H7">
        <v>2.1489799999999999</v>
      </c>
      <c r="I7" s="11"/>
      <c r="J7" s="11"/>
      <c r="K7">
        <f t="shared" si="1"/>
        <v>2.3420700000000001</v>
      </c>
      <c r="L7">
        <f t="shared" si="2"/>
        <v>2.5109120992613292</v>
      </c>
      <c r="M7">
        <f t="shared" si="3"/>
        <v>0.50662760120230488</v>
      </c>
      <c r="N7">
        <f t="shared" si="6"/>
        <v>0.54315087665125761</v>
      </c>
      <c r="O7">
        <v>29.8217</v>
      </c>
      <c r="P7">
        <v>29.933</v>
      </c>
      <c r="Q7">
        <v>29.841200000000001</v>
      </c>
      <c r="R7" s="7"/>
      <c r="S7" s="7"/>
      <c r="T7">
        <f t="shared" si="4"/>
        <v>29.865300000000001</v>
      </c>
      <c r="U7">
        <f t="shared" si="5"/>
        <v>5.9435090645173404E-2</v>
      </c>
    </row>
    <row r="8" spans="1:21" x14ac:dyDescent="0.25">
      <c r="A8" t="s">
        <v>8</v>
      </c>
      <c r="B8">
        <v>25</v>
      </c>
      <c r="D8">
        <f t="shared" si="0"/>
        <v>0.3490658503988659</v>
      </c>
      <c r="E8" s="2">
        <v>18</v>
      </c>
      <c r="F8">
        <v>2.3861500000000002</v>
      </c>
      <c r="G8">
        <v>2.8737200000000001</v>
      </c>
      <c r="H8">
        <v>3.1020500000000002</v>
      </c>
      <c r="I8" s="11"/>
      <c r="J8" s="11"/>
      <c r="K8">
        <f t="shared" si="1"/>
        <v>2.7873066666666673</v>
      </c>
      <c r="L8">
        <f t="shared" si="2"/>
        <v>2.9882463093268345</v>
      </c>
      <c r="M8">
        <f t="shared" si="3"/>
        <v>0.36568928154012109</v>
      </c>
      <c r="N8">
        <f t="shared" si="6"/>
        <v>0.39205217674504722</v>
      </c>
      <c r="O8">
        <v>31.5898</v>
      </c>
      <c r="P8">
        <v>31.553100000000001</v>
      </c>
      <c r="Q8">
        <v>31.619399999999999</v>
      </c>
      <c r="R8" s="7"/>
      <c r="S8" s="7"/>
      <c r="T8">
        <f t="shared" si="4"/>
        <v>31.587433333333333</v>
      </c>
      <c r="U8">
        <f t="shared" si="5"/>
        <v>3.3213300548624744E-2</v>
      </c>
    </row>
    <row r="9" spans="1:21" x14ac:dyDescent="0.25">
      <c r="A9" t="s">
        <v>7</v>
      </c>
      <c r="B9">
        <v>196.3</v>
      </c>
      <c r="D9">
        <f t="shared" si="0"/>
        <v>0.40724349213201022</v>
      </c>
      <c r="E9">
        <v>21</v>
      </c>
      <c r="F9">
        <v>4.8190299999999997</v>
      </c>
      <c r="G9">
        <v>3.67286</v>
      </c>
      <c r="H9">
        <v>4.5746000000000002</v>
      </c>
      <c r="I9" s="11"/>
      <c r="J9" s="11"/>
      <c r="K9">
        <f t="shared" si="1"/>
        <v>4.3554966666666663</v>
      </c>
      <c r="L9">
        <f t="shared" si="2"/>
        <v>4.6694886483434406</v>
      </c>
      <c r="M9">
        <f t="shared" si="3"/>
        <v>0.60368130684437349</v>
      </c>
      <c r="N9">
        <f t="shared" si="6"/>
        <v>0.64720127812295469</v>
      </c>
      <c r="O9">
        <v>33.576999999999998</v>
      </c>
      <c r="P9">
        <v>33.4238</v>
      </c>
      <c r="Q9">
        <v>33.462000000000003</v>
      </c>
      <c r="R9" s="7"/>
      <c r="S9" s="7"/>
      <c r="T9">
        <f t="shared" si="4"/>
        <v>33.4876</v>
      </c>
      <c r="U9">
        <f t="shared" si="5"/>
        <v>7.9743839887478171E-2</v>
      </c>
    </row>
    <row r="10" spans="1:21" ht="15" customHeight="1" x14ac:dyDescent="0.25">
      <c r="A10" t="s">
        <v>6</v>
      </c>
      <c r="B10">
        <v>3</v>
      </c>
      <c r="D10">
        <f t="shared" si="0"/>
        <v>0.46542113386515455</v>
      </c>
      <c r="E10" s="2">
        <v>24</v>
      </c>
      <c r="F10">
        <v>6.0085600000000001</v>
      </c>
      <c r="G10">
        <v>5.1865600000000001</v>
      </c>
      <c r="H10">
        <v>4.1411600000000002</v>
      </c>
      <c r="I10" s="11"/>
      <c r="J10" s="11"/>
      <c r="K10">
        <f t="shared" si="1"/>
        <v>5.1120933333333332</v>
      </c>
      <c r="L10">
        <f t="shared" si="2"/>
        <v>5.4806291029814851</v>
      </c>
      <c r="M10">
        <f t="shared" si="3"/>
        <v>0.93592449125628985</v>
      </c>
      <c r="N10">
        <f t="shared" si="6"/>
        <v>1.0033961961386391</v>
      </c>
      <c r="O10">
        <v>35.652999999999999</v>
      </c>
      <c r="P10">
        <v>35.583100000000002</v>
      </c>
      <c r="Q10">
        <v>35.506700000000002</v>
      </c>
      <c r="R10" s="7"/>
      <c r="S10" s="7"/>
      <c r="T10">
        <f t="shared" si="4"/>
        <v>35.580933333333327</v>
      </c>
      <c r="U10">
        <f t="shared" si="5"/>
        <v>7.3174061888985523E-2</v>
      </c>
    </row>
    <row r="11" spans="1:21" x14ac:dyDescent="0.25">
      <c r="A11" t="s">
        <v>5</v>
      </c>
      <c r="B11">
        <v>5</v>
      </c>
      <c r="D11">
        <f t="shared" si="0"/>
        <v>0.52359877559829893</v>
      </c>
      <c r="E11">
        <v>27</v>
      </c>
      <c r="F11">
        <v>6.7334800000000001</v>
      </c>
      <c r="G11">
        <v>5.2969600000000003</v>
      </c>
      <c r="H11">
        <v>4.9581600000000003</v>
      </c>
      <c r="I11" s="11"/>
      <c r="J11" s="11"/>
      <c r="K11">
        <f t="shared" si="1"/>
        <v>5.6628666666666669</v>
      </c>
      <c r="L11">
        <f t="shared" si="2"/>
        <v>6.0711082204361979</v>
      </c>
      <c r="M11">
        <f t="shared" si="3"/>
        <v>0.94252641455469266</v>
      </c>
      <c r="N11">
        <f t="shared" si="6"/>
        <v>1.0104740584947407</v>
      </c>
      <c r="O11">
        <v>37.718899999999998</v>
      </c>
      <c r="P11">
        <v>37.626600000000003</v>
      </c>
      <c r="Q11">
        <v>37.636899999999997</v>
      </c>
      <c r="R11" s="7"/>
      <c r="S11" s="7"/>
      <c r="T11">
        <f t="shared" si="4"/>
        <v>37.660800000000002</v>
      </c>
      <c r="U11">
        <f t="shared" si="5"/>
        <v>5.0578948189932041E-2</v>
      </c>
    </row>
    <row r="12" spans="1:21" x14ac:dyDescent="0.25">
      <c r="A12" t="s">
        <v>4</v>
      </c>
      <c r="B12">
        <v>3</v>
      </c>
      <c r="D12">
        <f t="shared" si="0"/>
        <v>0.58177641733144314</v>
      </c>
      <c r="E12" s="2">
        <v>30</v>
      </c>
      <c r="F12">
        <v>5.7688899999999999</v>
      </c>
      <c r="G12">
        <v>8.7501700000000007</v>
      </c>
      <c r="H12">
        <v>6.68323</v>
      </c>
      <c r="I12" s="4"/>
      <c r="J12" s="4"/>
      <c r="K12">
        <f t="shared" si="1"/>
        <v>7.067429999999999</v>
      </c>
      <c r="L12">
        <f t="shared" si="2"/>
        <v>7.5769278875876873</v>
      </c>
      <c r="M12">
        <f t="shared" si="3"/>
        <v>1.5273227686379947</v>
      </c>
      <c r="N12">
        <f t="shared" si="6"/>
        <v>1.6374289492843734</v>
      </c>
      <c r="O12">
        <v>39.941000000000003</v>
      </c>
      <c r="P12">
        <v>40.247599999999998</v>
      </c>
      <c r="Q12">
        <v>39.9039</v>
      </c>
      <c r="R12" s="4"/>
      <c r="S12" s="4"/>
      <c r="T12">
        <f t="shared" si="4"/>
        <v>40.030833333333334</v>
      </c>
      <c r="U12">
        <f t="shared" si="5"/>
        <v>0.18863971833453516</v>
      </c>
    </row>
    <row r="13" spans="1:21" x14ac:dyDescent="0.25">
      <c r="A13" t="s">
        <v>3</v>
      </c>
      <c r="B13">
        <v>2.4500000000000002</v>
      </c>
      <c r="D13">
        <f t="shared" si="0"/>
        <v>0.60116896457582458</v>
      </c>
      <c r="E13" s="2">
        <v>31</v>
      </c>
      <c r="F13">
        <v>6.3822299999999998</v>
      </c>
      <c r="G13">
        <v>6.2379899999999999</v>
      </c>
      <c r="H13">
        <v>8.9490099999999995</v>
      </c>
      <c r="I13" s="4"/>
      <c r="J13" s="4"/>
      <c r="K13">
        <f t="shared" si="1"/>
        <v>7.1897433333333325</v>
      </c>
      <c r="L13">
        <f t="shared" si="2"/>
        <v>7.7080589078251913</v>
      </c>
      <c r="M13">
        <f t="shared" si="3"/>
        <v>1.5252756136952232</v>
      </c>
      <c r="N13">
        <f t="shared" si="6"/>
        <v>1.6352342129550292</v>
      </c>
      <c r="O13">
        <v>40.9709</v>
      </c>
      <c r="P13">
        <v>40.763599999999997</v>
      </c>
      <c r="Q13">
        <v>41.022100000000002</v>
      </c>
      <c r="R13" s="4"/>
      <c r="S13" s="4"/>
      <c r="T13">
        <f t="shared" si="4"/>
        <v>40.918866666666666</v>
      </c>
      <c r="U13">
        <f t="shared" si="5"/>
        <v>0.13688010568864287</v>
      </c>
    </row>
    <row r="14" spans="1:21" x14ac:dyDescent="0.25">
      <c r="A14" t="s">
        <v>2</v>
      </c>
      <c r="B14">
        <v>110</v>
      </c>
      <c r="D14">
        <f t="shared" si="0"/>
        <v>0.62056151182020602</v>
      </c>
      <c r="E14" s="2">
        <v>32</v>
      </c>
      <c r="F14">
        <v>7.5090199999999996</v>
      </c>
      <c r="G14">
        <v>7.2179500000000001</v>
      </c>
      <c r="H14">
        <v>9.4533799999999992</v>
      </c>
      <c r="I14" s="4"/>
      <c r="J14" s="4"/>
      <c r="K14">
        <f t="shared" si="1"/>
        <v>8.0601166666666657</v>
      </c>
      <c r="L14">
        <f t="shared" si="2"/>
        <v>8.6411782994493009</v>
      </c>
      <c r="M14">
        <f t="shared" si="3"/>
        <v>1.2153466473534755</v>
      </c>
      <c r="N14">
        <f t="shared" si="6"/>
        <v>1.302962166645973</v>
      </c>
      <c r="O14">
        <v>41.652099999999997</v>
      </c>
      <c r="P14">
        <v>41.671300000000002</v>
      </c>
      <c r="Q14">
        <v>42.21</v>
      </c>
      <c r="R14" s="4"/>
      <c r="S14" s="4"/>
      <c r="T14">
        <f t="shared" si="4"/>
        <v>41.844466666666669</v>
      </c>
      <c r="U14">
        <f t="shared" si="5"/>
        <v>0.31670668343647845</v>
      </c>
    </row>
    <row r="15" spans="1:21" x14ac:dyDescent="0.25">
      <c r="A15" t="s">
        <v>1</v>
      </c>
      <c r="B15">
        <v>4.45</v>
      </c>
      <c r="D15">
        <f t="shared" si="0"/>
        <v>0.63995405906458758</v>
      </c>
      <c r="E15">
        <v>33</v>
      </c>
      <c r="F15">
        <v>10.37208</v>
      </c>
      <c r="G15">
        <v>9.2400900000000004</v>
      </c>
      <c r="H15">
        <v>8.5921000000000003</v>
      </c>
      <c r="I15" s="4"/>
      <c r="J15" s="4"/>
      <c r="K15">
        <f>AVERAGE(F15:I15)</f>
        <v>9.4014233333333337</v>
      </c>
      <c r="L15">
        <f t="shared" si="2"/>
        <v>10.079181065444006</v>
      </c>
      <c r="M15">
        <f>_xlfn.STDEV.S(F15:I15)</f>
        <v>0.90089041144488458</v>
      </c>
      <c r="N15">
        <f t="shared" si="6"/>
        <v>0.96583647551331853</v>
      </c>
      <c r="O15">
        <v>42.927</v>
      </c>
      <c r="P15">
        <v>42.788600000000002</v>
      </c>
      <c r="Q15">
        <v>42.709899999999998</v>
      </c>
      <c r="R15" s="4"/>
      <c r="S15" s="4"/>
      <c r="T15">
        <f>AVERAGE(O15:R15)</f>
        <v>42.808500000000002</v>
      </c>
      <c r="U15">
        <f>_xlfn.STDEV.S(O15:R15)</f>
        <v>0.10990955372487028</v>
      </c>
    </row>
    <row r="16" spans="1:21" x14ac:dyDescent="0.25">
      <c r="D16">
        <f t="shared" si="0"/>
        <v>0.65934660630896891</v>
      </c>
      <c r="E16">
        <v>34</v>
      </c>
      <c r="F16">
        <v>8.3023900000000008</v>
      </c>
      <c r="G16">
        <v>8.9341200000000001</v>
      </c>
      <c r="H16">
        <v>8.9706399999999995</v>
      </c>
      <c r="I16" s="4"/>
      <c r="J16" s="4"/>
      <c r="K16">
        <f>AVERAGE(F16:I16)</f>
        <v>8.7357166666666668</v>
      </c>
      <c r="L16">
        <f t="shared" si="2"/>
        <v>9.3654829591140238</v>
      </c>
      <c r="M16">
        <f>_xlfn.STDEV.S(F16:I16)</f>
        <v>0.3757158868524631</v>
      </c>
      <c r="N16">
        <f t="shared" si="6"/>
        <v>0.40280160976510104</v>
      </c>
      <c r="O16">
        <v>43.533000000000001</v>
      </c>
      <c r="P16">
        <v>43.399900000000002</v>
      </c>
      <c r="Q16">
        <v>43.593499999999999</v>
      </c>
      <c r="R16" s="4"/>
      <c r="S16" s="4"/>
      <c r="T16">
        <f>AVERAGE(O16:R16)</f>
        <v>43.508800000000001</v>
      </c>
      <c r="U16">
        <f>_xlfn.STDEV.S(O16:R16)</f>
        <v>9.9042768539654991E-2</v>
      </c>
    </row>
    <row r="17" spans="1:21" x14ac:dyDescent="0.25">
      <c r="A17" t="s">
        <v>0</v>
      </c>
      <c r="B17">
        <f>B1/B5^3</f>
        <v>2.9629629629629628</v>
      </c>
      <c r="D17">
        <f t="shared" si="0"/>
        <v>0.67873915355335046</v>
      </c>
      <c r="E17">
        <v>35</v>
      </c>
      <c r="F17">
        <v>9.3818400000000004</v>
      </c>
      <c r="G17">
        <v>8.9977400000000003</v>
      </c>
      <c r="H17">
        <v>10.341390000000001</v>
      </c>
      <c r="I17" s="7"/>
      <c r="J17" s="7"/>
      <c r="K17">
        <f t="shared" ref="K17:K22" si="7">AVERAGE(F17:J17)</f>
        <v>9.5736566666666665</v>
      </c>
      <c r="L17">
        <f t="shared" si="2"/>
        <v>10.263830866928496</v>
      </c>
      <c r="M17">
        <f t="shared" ref="M17:M22" si="8">_xlfn.STDEV.S(F17:J17)</f>
        <v>0.69205784139285176</v>
      </c>
      <c r="N17">
        <f t="shared" si="6"/>
        <v>0.74194896281579525</v>
      </c>
      <c r="O17">
        <v>44.6372</v>
      </c>
      <c r="P17">
        <v>44.578800000000001</v>
      </c>
      <c r="Q17">
        <v>44.528500000000001</v>
      </c>
      <c r="R17" s="7"/>
      <c r="S17" s="7"/>
      <c r="T17">
        <f t="shared" ref="T17:T22" si="9">AVERAGE(O17:S17)</f>
        <v>44.581500000000005</v>
      </c>
      <c r="U17">
        <f t="shared" ref="U17:U22" si="10">_xlfn.STDEV.S(O17:S17)</f>
        <v>5.4400275734594758E-2</v>
      </c>
    </row>
    <row r="18" spans="1:21" x14ac:dyDescent="0.25">
      <c r="D18">
        <f t="shared" si="0"/>
        <v>0.69813170079773179</v>
      </c>
      <c r="E18" s="2">
        <v>36</v>
      </c>
      <c r="F18">
        <v>12.580959999999999</v>
      </c>
      <c r="G18">
        <v>11.49746</v>
      </c>
      <c r="H18">
        <v>11.63165</v>
      </c>
      <c r="I18" s="7"/>
      <c r="J18" s="7"/>
      <c r="K18">
        <f t="shared" si="7"/>
        <v>11.903356666666667</v>
      </c>
      <c r="L18">
        <f t="shared" si="2"/>
        <v>12.761481200884832</v>
      </c>
      <c r="M18">
        <f t="shared" si="8"/>
        <v>0.59064494159633041</v>
      </c>
      <c r="N18">
        <f t="shared" si="6"/>
        <v>0.63322510865248571</v>
      </c>
      <c r="O18">
        <v>45.591000000000001</v>
      </c>
      <c r="P18">
        <v>45.764499999999998</v>
      </c>
      <c r="Q18">
        <v>45.768999999999998</v>
      </c>
      <c r="R18" s="7"/>
      <c r="S18" s="7"/>
      <c r="T18">
        <f t="shared" si="9"/>
        <v>45.708166666666671</v>
      </c>
      <c r="U18">
        <f t="shared" si="10"/>
        <v>0.10149425271084567</v>
      </c>
    </row>
    <row r="19" spans="1:21" x14ac:dyDescent="0.25">
      <c r="D19">
        <f t="shared" si="0"/>
        <v>0.71752424804211334</v>
      </c>
      <c r="E19" s="2">
        <v>37</v>
      </c>
      <c r="F19">
        <v>13.58527</v>
      </c>
      <c r="G19">
        <v>11.38111</v>
      </c>
      <c r="H19">
        <v>10.35669</v>
      </c>
      <c r="I19" s="7"/>
      <c r="J19" s="7"/>
      <c r="K19">
        <f t="shared" si="7"/>
        <v>11.774356666666668</v>
      </c>
      <c r="L19">
        <f t="shared" si="2"/>
        <v>12.623181465691303</v>
      </c>
      <c r="M19">
        <f t="shared" si="8"/>
        <v>1.6498225388608623</v>
      </c>
      <c r="N19">
        <f t="shared" si="6"/>
        <v>1.7687598468277139</v>
      </c>
      <c r="O19">
        <v>46.861800000000002</v>
      </c>
      <c r="P19">
        <v>47.0886</v>
      </c>
      <c r="Q19">
        <v>46.813099999999999</v>
      </c>
      <c r="R19" s="7"/>
      <c r="S19" s="7"/>
      <c r="T19">
        <f t="shared" si="9"/>
        <v>46.921166666666664</v>
      </c>
      <c r="U19">
        <f t="shared" si="10"/>
        <v>0.14703184462331034</v>
      </c>
    </row>
    <row r="20" spans="1:21" x14ac:dyDescent="0.25">
      <c r="D20">
        <f t="shared" si="0"/>
        <v>0.73691679528649467</v>
      </c>
      <c r="E20" s="2">
        <v>38</v>
      </c>
      <c r="F20">
        <v>13.58545</v>
      </c>
      <c r="G20">
        <v>14.158189999999999</v>
      </c>
      <c r="H20">
        <v>16.32921</v>
      </c>
      <c r="I20" s="7"/>
      <c r="J20" s="7"/>
      <c r="K20">
        <f t="shared" si="7"/>
        <v>14.690950000000001</v>
      </c>
      <c r="L20">
        <f t="shared" si="2"/>
        <v>15.750034842956541</v>
      </c>
      <c r="M20">
        <f t="shared" si="8"/>
        <v>1.4473871795756656</v>
      </c>
      <c r="N20">
        <f t="shared" si="6"/>
        <v>1.5517307260296529</v>
      </c>
      <c r="O20">
        <v>48.181100000000001</v>
      </c>
      <c r="P20">
        <v>47.840800000000002</v>
      </c>
      <c r="Q20">
        <v>48.821399999999997</v>
      </c>
      <c r="R20" s="7"/>
      <c r="S20" s="7"/>
      <c r="T20">
        <f t="shared" si="9"/>
        <v>48.281100000000002</v>
      </c>
      <c r="U20">
        <f t="shared" si="10"/>
        <v>0.49788963636532707</v>
      </c>
    </row>
    <row r="21" spans="1:21" x14ac:dyDescent="0.25">
      <c r="D21">
        <f t="shared" si="0"/>
        <v>0.75630934253087612</v>
      </c>
      <c r="E21">
        <v>39</v>
      </c>
      <c r="F21">
        <v>15.255380000000001</v>
      </c>
      <c r="G21">
        <v>18.06935</v>
      </c>
      <c r="H21">
        <v>13.612539999999999</v>
      </c>
      <c r="I21" s="7"/>
      <c r="J21" s="7"/>
      <c r="K21">
        <f t="shared" si="7"/>
        <v>15.645756666666665</v>
      </c>
      <c r="L21">
        <f t="shared" si="2"/>
        <v>16.7736744488559</v>
      </c>
      <c r="M21">
        <f t="shared" si="8"/>
        <v>2.2539042349739353</v>
      </c>
      <c r="N21">
        <f t="shared" si="6"/>
        <v>2.4163903786703234</v>
      </c>
      <c r="O21">
        <v>49.185899999999997</v>
      </c>
      <c r="P21">
        <v>49.688400000000001</v>
      </c>
      <c r="Q21">
        <v>49.573900000000002</v>
      </c>
      <c r="R21" s="7"/>
      <c r="S21" s="7"/>
      <c r="T21">
        <f t="shared" si="9"/>
        <v>49.482733333333336</v>
      </c>
      <c r="U21">
        <f t="shared" si="10"/>
        <v>0.26336302575216364</v>
      </c>
    </row>
    <row r="22" spans="1:21" x14ac:dyDescent="0.25">
      <c r="D22">
        <f t="shared" si="0"/>
        <v>0.77570188977525756</v>
      </c>
      <c r="E22" s="2">
        <v>40</v>
      </c>
      <c r="F22">
        <v>17.64668</v>
      </c>
      <c r="G22" s="12"/>
      <c r="H22" s="12"/>
      <c r="I22" s="12"/>
      <c r="J22" s="12"/>
      <c r="K22">
        <f t="shared" si="7"/>
        <v>17.64668</v>
      </c>
      <c r="L22">
        <f t="shared" si="2"/>
        <v>18.918846287170286</v>
      </c>
      <c r="M22" t="e">
        <f t="shared" si="8"/>
        <v>#DIV/0!</v>
      </c>
      <c r="N22" t="e">
        <f t="shared" si="6"/>
        <v>#DIV/0!</v>
      </c>
      <c r="O22">
        <v>51.706400000000002</v>
      </c>
      <c r="P22" s="12"/>
      <c r="Q22" s="12"/>
      <c r="R22" s="12"/>
      <c r="S22" s="12"/>
      <c r="T22">
        <f t="shared" si="9"/>
        <v>51.706400000000002</v>
      </c>
      <c r="U22" t="e">
        <f t="shared" si="10"/>
        <v>#DIV/0!</v>
      </c>
    </row>
    <row r="23" spans="1:21" x14ac:dyDescent="0.25">
      <c r="D23">
        <f t="shared" si="0"/>
        <v>0.795094437019639</v>
      </c>
      <c r="E23">
        <v>41</v>
      </c>
      <c r="F23" s="12"/>
      <c r="G23" s="12"/>
      <c r="H23" s="12"/>
      <c r="I23" s="12"/>
      <c r="J23" s="12"/>
      <c r="K23" t="e">
        <f t="shared" ref="K23:K35" si="11">AVERAGE(F23:J23)</f>
        <v>#DIV/0!</v>
      </c>
      <c r="L23" t="e">
        <f t="shared" si="2"/>
        <v>#DIV/0!</v>
      </c>
      <c r="M23" t="e">
        <f t="shared" ref="M23:M35" si="12">_xlfn.STDEV.S(F23:J23)</f>
        <v>#DIV/0!</v>
      </c>
      <c r="N23" t="e">
        <f t="shared" si="6"/>
        <v>#DIV/0!</v>
      </c>
      <c r="O23" s="12"/>
      <c r="P23" s="12"/>
      <c r="Q23" s="12"/>
      <c r="R23" s="12"/>
      <c r="S23" s="12"/>
      <c r="T23" t="e">
        <f t="shared" ref="T23:T35" si="13">AVERAGE(O23:S23)</f>
        <v>#DIV/0!</v>
      </c>
      <c r="U23" t="e">
        <f t="shared" ref="U23:U35" si="14">_xlfn.STDEV.S(O23:S23)</f>
        <v>#DIV/0!</v>
      </c>
    </row>
    <row r="24" spans="1:21" x14ac:dyDescent="0.25">
      <c r="D24">
        <f t="shared" si="0"/>
        <v>0.81448698426402044</v>
      </c>
      <c r="E24" s="2">
        <v>42</v>
      </c>
      <c r="F24" s="13"/>
      <c r="G24" s="13"/>
      <c r="H24" s="13"/>
      <c r="I24" s="13"/>
      <c r="J24" s="13"/>
      <c r="K24" t="e">
        <f t="shared" si="11"/>
        <v>#DIV/0!</v>
      </c>
      <c r="L24" t="e">
        <f t="shared" si="2"/>
        <v>#DIV/0!</v>
      </c>
      <c r="M24" t="e">
        <f t="shared" si="12"/>
        <v>#DIV/0!</v>
      </c>
      <c r="N24" t="e">
        <f t="shared" si="6"/>
        <v>#DIV/0!</v>
      </c>
      <c r="O24" s="13"/>
      <c r="P24" s="13"/>
      <c r="Q24" s="13"/>
      <c r="R24" s="13"/>
      <c r="S24" s="13"/>
      <c r="T24" t="e">
        <f t="shared" si="13"/>
        <v>#DIV/0!</v>
      </c>
      <c r="U24" t="e">
        <f t="shared" si="14"/>
        <v>#DIV/0!</v>
      </c>
    </row>
    <row r="25" spans="1:21" x14ac:dyDescent="0.25">
      <c r="D25">
        <f t="shared" si="0"/>
        <v>0.83387953150840188</v>
      </c>
      <c r="E25" s="2">
        <v>43</v>
      </c>
      <c r="F25" s="13"/>
      <c r="G25" s="13"/>
      <c r="H25" s="13"/>
      <c r="I25" s="13"/>
      <c r="J25" s="13"/>
      <c r="K25" t="e">
        <f t="shared" si="11"/>
        <v>#DIV/0!</v>
      </c>
      <c r="L25" t="e">
        <f t="shared" si="2"/>
        <v>#DIV/0!</v>
      </c>
      <c r="M25" t="e">
        <f t="shared" si="12"/>
        <v>#DIV/0!</v>
      </c>
      <c r="N25" t="e">
        <f t="shared" si="6"/>
        <v>#DIV/0!</v>
      </c>
      <c r="O25" s="13"/>
      <c r="P25" s="13"/>
      <c r="Q25" s="13"/>
      <c r="R25" s="13"/>
      <c r="S25" s="13"/>
      <c r="T25" t="e">
        <f t="shared" si="13"/>
        <v>#DIV/0!</v>
      </c>
      <c r="U25" t="e">
        <f t="shared" si="14"/>
        <v>#DIV/0!</v>
      </c>
    </row>
    <row r="26" spans="1:21" x14ac:dyDescent="0.25">
      <c r="D26">
        <f t="shared" si="0"/>
        <v>0.85327207875278333</v>
      </c>
      <c r="E26" s="2">
        <v>44</v>
      </c>
      <c r="F26" s="12"/>
      <c r="G26" s="12"/>
      <c r="H26" s="12"/>
      <c r="I26" s="12"/>
      <c r="J26" s="12"/>
      <c r="K26" t="e">
        <f t="shared" si="11"/>
        <v>#DIV/0!</v>
      </c>
      <c r="L26" t="e">
        <f t="shared" si="2"/>
        <v>#DIV/0!</v>
      </c>
      <c r="M26" t="e">
        <f t="shared" si="12"/>
        <v>#DIV/0!</v>
      </c>
      <c r="N26" t="e">
        <f t="shared" si="6"/>
        <v>#DIV/0!</v>
      </c>
      <c r="O26" s="12"/>
      <c r="P26" s="12"/>
      <c r="Q26" s="12"/>
      <c r="R26" s="12"/>
      <c r="S26" s="12"/>
      <c r="T26" t="e">
        <f t="shared" si="13"/>
        <v>#DIV/0!</v>
      </c>
      <c r="U26" t="e">
        <f t="shared" si="14"/>
        <v>#DIV/0!</v>
      </c>
    </row>
    <row r="27" spans="1:21" x14ac:dyDescent="0.25">
      <c r="D27">
        <f t="shared" si="0"/>
        <v>0.87266462599716477</v>
      </c>
      <c r="E27" s="2">
        <v>45</v>
      </c>
      <c r="F27" s="12"/>
      <c r="G27" s="12"/>
      <c r="H27" s="12"/>
      <c r="I27" s="12"/>
      <c r="J27" s="12"/>
      <c r="K27" t="e">
        <f t="shared" si="11"/>
        <v>#DIV/0!</v>
      </c>
      <c r="L27" t="e">
        <f t="shared" si="2"/>
        <v>#DIV/0!</v>
      </c>
      <c r="M27" t="e">
        <f t="shared" si="12"/>
        <v>#DIV/0!</v>
      </c>
      <c r="N27" t="e">
        <f t="shared" si="6"/>
        <v>#DIV/0!</v>
      </c>
      <c r="O27" s="12"/>
      <c r="P27" s="12"/>
      <c r="Q27" s="12"/>
      <c r="R27" s="12"/>
      <c r="S27" s="12"/>
      <c r="T27" t="e">
        <f t="shared" si="13"/>
        <v>#DIV/0!</v>
      </c>
      <c r="U27" t="e">
        <f t="shared" si="14"/>
        <v>#DIV/0!</v>
      </c>
    </row>
    <row r="28" spans="1:21" x14ac:dyDescent="0.25">
      <c r="D28">
        <f t="shared" si="0"/>
        <v>0.8920571732415461</v>
      </c>
      <c r="E28" s="2">
        <v>46</v>
      </c>
      <c r="F28" s="13"/>
      <c r="G28" s="13"/>
      <c r="H28" s="13"/>
      <c r="I28" s="13"/>
      <c r="J28" s="13"/>
      <c r="K28" t="e">
        <f t="shared" si="11"/>
        <v>#DIV/0!</v>
      </c>
      <c r="L28" t="e">
        <f t="shared" si="2"/>
        <v>#DIV/0!</v>
      </c>
      <c r="M28" t="e">
        <f t="shared" si="12"/>
        <v>#DIV/0!</v>
      </c>
      <c r="N28" t="e">
        <f t="shared" si="6"/>
        <v>#DIV/0!</v>
      </c>
      <c r="O28" s="13"/>
      <c r="P28" s="13"/>
      <c r="Q28" s="13"/>
      <c r="R28" s="13"/>
      <c r="S28" s="13"/>
      <c r="T28" t="e">
        <f t="shared" si="13"/>
        <v>#DIV/0!</v>
      </c>
      <c r="U28" t="e">
        <f t="shared" si="14"/>
        <v>#DIV/0!</v>
      </c>
    </row>
    <row r="29" spans="1:21" x14ac:dyDescent="0.25">
      <c r="D29">
        <f t="shared" si="0"/>
        <v>0.91144972048592765</v>
      </c>
      <c r="E29" s="2">
        <v>47</v>
      </c>
      <c r="F29" s="13"/>
      <c r="G29" s="13"/>
      <c r="H29" s="13"/>
      <c r="I29" s="13"/>
      <c r="J29" s="13"/>
      <c r="K29" t="e">
        <f t="shared" si="11"/>
        <v>#DIV/0!</v>
      </c>
      <c r="L29" t="e">
        <f t="shared" si="2"/>
        <v>#DIV/0!</v>
      </c>
      <c r="M29" t="e">
        <f t="shared" si="12"/>
        <v>#DIV/0!</v>
      </c>
      <c r="N29" t="e">
        <f t="shared" si="6"/>
        <v>#DIV/0!</v>
      </c>
      <c r="O29" s="13"/>
      <c r="P29" s="13"/>
      <c r="Q29" s="13"/>
      <c r="R29" s="13"/>
      <c r="S29" s="13"/>
      <c r="T29" t="e">
        <f t="shared" si="13"/>
        <v>#DIV/0!</v>
      </c>
      <c r="U29" t="e">
        <f t="shared" si="14"/>
        <v>#DIV/0!</v>
      </c>
    </row>
    <row r="30" spans="1:21" x14ac:dyDescent="0.25">
      <c r="D30">
        <f t="shared" si="0"/>
        <v>0.93084226773030909</v>
      </c>
      <c r="E30" s="2">
        <v>48</v>
      </c>
      <c r="H30" s="2"/>
      <c r="K30" t="e">
        <f t="shared" si="11"/>
        <v>#DIV/0!</v>
      </c>
      <c r="L30" t="e">
        <f t="shared" si="2"/>
        <v>#DIV/0!</v>
      </c>
      <c r="M30" t="e">
        <f t="shared" si="12"/>
        <v>#DIV/0!</v>
      </c>
      <c r="N30" t="e">
        <f t="shared" si="6"/>
        <v>#DIV/0!</v>
      </c>
      <c r="T30" t="e">
        <f t="shared" si="13"/>
        <v>#DIV/0!</v>
      </c>
      <c r="U30" t="e">
        <f t="shared" si="14"/>
        <v>#DIV/0!</v>
      </c>
    </row>
    <row r="31" spans="1:21" x14ac:dyDescent="0.25">
      <c r="D31">
        <f t="shared" si="0"/>
        <v>0.95023481497469053</v>
      </c>
      <c r="E31" s="2">
        <v>49</v>
      </c>
      <c r="H31" s="2"/>
      <c r="K31" t="e">
        <f t="shared" si="11"/>
        <v>#DIV/0!</v>
      </c>
      <c r="L31" t="e">
        <f t="shared" si="2"/>
        <v>#DIV/0!</v>
      </c>
      <c r="M31" t="e">
        <f t="shared" si="12"/>
        <v>#DIV/0!</v>
      </c>
      <c r="N31" t="e">
        <f t="shared" si="6"/>
        <v>#DIV/0!</v>
      </c>
      <c r="T31" t="e">
        <f t="shared" si="13"/>
        <v>#DIV/0!</v>
      </c>
      <c r="U31" t="e">
        <f t="shared" si="14"/>
        <v>#DIV/0!</v>
      </c>
    </row>
    <row r="32" spans="1:21" x14ac:dyDescent="0.25">
      <c r="D32">
        <f t="shared" si="0"/>
        <v>0.96962736221907198</v>
      </c>
      <c r="E32" s="2">
        <v>50</v>
      </c>
      <c r="K32" t="e">
        <f t="shared" si="11"/>
        <v>#DIV/0!</v>
      </c>
      <c r="L32" t="e">
        <f t="shared" si="2"/>
        <v>#DIV/0!</v>
      </c>
      <c r="M32" t="e">
        <f t="shared" si="12"/>
        <v>#DIV/0!</v>
      </c>
      <c r="N32" t="e">
        <f t="shared" si="6"/>
        <v>#DIV/0!</v>
      </c>
      <c r="T32" t="e">
        <f t="shared" si="13"/>
        <v>#DIV/0!</v>
      </c>
      <c r="U32" t="e">
        <f t="shared" si="14"/>
        <v>#DIV/0!</v>
      </c>
    </row>
    <row r="33" spans="4:28" x14ac:dyDescent="0.25">
      <c r="D33">
        <f t="shared" si="0"/>
        <v>0.98901990946345342</v>
      </c>
      <c r="E33" s="2">
        <v>51</v>
      </c>
      <c r="K33" t="e">
        <f t="shared" si="11"/>
        <v>#DIV/0!</v>
      </c>
      <c r="L33" t="e">
        <f t="shared" si="2"/>
        <v>#DIV/0!</v>
      </c>
      <c r="M33" t="e">
        <f t="shared" si="12"/>
        <v>#DIV/0!</v>
      </c>
      <c r="N33" t="e">
        <f t="shared" si="6"/>
        <v>#DIV/0!</v>
      </c>
      <c r="T33" t="e">
        <f t="shared" si="13"/>
        <v>#DIV/0!</v>
      </c>
      <c r="U33" t="e">
        <f t="shared" si="14"/>
        <v>#DIV/0!</v>
      </c>
    </row>
    <row r="34" spans="4:28" x14ac:dyDescent="0.25">
      <c r="D34">
        <f t="shared" si="0"/>
        <v>1.008412456707835</v>
      </c>
      <c r="E34" s="2">
        <v>52</v>
      </c>
      <c r="K34" t="e">
        <f t="shared" si="11"/>
        <v>#DIV/0!</v>
      </c>
      <c r="L34" t="e">
        <f t="shared" si="2"/>
        <v>#DIV/0!</v>
      </c>
      <c r="M34" t="e">
        <f t="shared" si="12"/>
        <v>#DIV/0!</v>
      </c>
      <c r="N34" t="e">
        <f t="shared" si="6"/>
        <v>#DIV/0!</v>
      </c>
      <c r="T34" t="e">
        <f t="shared" si="13"/>
        <v>#DIV/0!</v>
      </c>
      <c r="U34" t="e">
        <f t="shared" si="14"/>
        <v>#DIV/0!</v>
      </c>
    </row>
    <row r="35" spans="4:28" x14ac:dyDescent="0.25">
      <c r="D35">
        <f t="shared" si="0"/>
        <v>1.0278050039522162</v>
      </c>
      <c r="E35" s="2">
        <v>53</v>
      </c>
      <c r="K35" t="e">
        <f t="shared" si="11"/>
        <v>#DIV/0!</v>
      </c>
      <c r="L35" t="e">
        <f t="shared" si="2"/>
        <v>#DIV/0!</v>
      </c>
      <c r="M35" t="e">
        <f t="shared" si="12"/>
        <v>#DIV/0!</v>
      </c>
      <c r="N35" t="e">
        <f t="shared" si="6"/>
        <v>#DIV/0!</v>
      </c>
      <c r="T35" t="e">
        <f t="shared" si="13"/>
        <v>#DIV/0!</v>
      </c>
      <c r="U35" t="e">
        <f t="shared" si="14"/>
        <v>#DIV/0!</v>
      </c>
    </row>
    <row r="38" spans="4:28" x14ac:dyDescent="0.25">
      <c r="D38" t="s">
        <v>37</v>
      </c>
      <c r="E38" t="s">
        <v>39</v>
      </c>
      <c r="F38" t="s">
        <v>42</v>
      </c>
      <c r="G38" t="s">
        <v>43</v>
      </c>
      <c r="H38" t="s">
        <v>44</v>
      </c>
      <c r="I38" t="s">
        <v>45</v>
      </c>
      <c r="J38" t="s">
        <v>46</v>
      </c>
      <c r="K38" t="s">
        <v>52</v>
      </c>
      <c r="L38" t="s">
        <v>15</v>
      </c>
      <c r="O38" t="s">
        <v>47</v>
      </c>
      <c r="P38" t="s">
        <v>48</v>
      </c>
      <c r="Q38" t="s">
        <v>49</v>
      </c>
      <c r="R38" t="s">
        <v>50</v>
      </c>
      <c r="S38" t="s">
        <v>51</v>
      </c>
      <c r="T38" t="s">
        <v>53</v>
      </c>
      <c r="U38" t="s">
        <v>15</v>
      </c>
      <c r="Y38" s="8" t="s">
        <v>37</v>
      </c>
      <c r="Z38" t="s">
        <v>22</v>
      </c>
      <c r="AA38" t="s">
        <v>36</v>
      </c>
      <c r="AB38" t="s">
        <v>35</v>
      </c>
    </row>
    <row r="39" spans="4:28" x14ac:dyDescent="0.25">
      <c r="D39">
        <f t="shared" ref="D39:D72" si="15">4/3*PI()*2.5^3*E39/$B$5^3</f>
        <v>0</v>
      </c>
      <c r="E39">
        <v>0</v>
      </c>
      <c r="F39">
        <v>1.0026999999999999</v>
      </c>
      <c r="G39">
        <v>0.99850000000000005</v>
      </c>
      <c r="H39">
        <v>1.0043</v>
      </c>
      <c r="I39" s="4"/>
      <c r="J39" s="4"/>
      <c r="K39">
        <f t="shared" ref="K39:K51" si="16">AVERAGE(F39:J39)</f>
        <v>1.0018333333333331</v>
      </c>
      <c r="L39">
        <f t="shared" ref="L39:L51" si="17">_xlfn.STDEV.S(F39:J39)</f>
        <v>2.9955522584880767E-3</v>
      </c>
      <c r="O39">
        <v>1.0047999999999999</v>
      </c>
      <c r="P39">
        <v>1.0053000000000001</v>
      </c>
      <c r="Q39">
        <v>0.99850000000000005</v>
      </c>
      <c r="R39" s="4"/>
      <c r="S39" s="4"/>
      <c r="T39">
        <f t="shared" ref="T39:T51" si="18">AVERAGE(O39:S39)</f>
        <v>1.0028666666666666</v>
      </c>
      <c r="U39">
        <f t="shared" ref="U39:U51" si="19">_xlfn.STDEV.S(O39:S39)</f>
        <v>3.7898988552906173E-3</v>
      </c>
      <c r="Y39" s="8">
        <v>0</v>
      </c>
      <c r="Z39">
        <f>L2</f>
        <v>1</v>
      </c>
      <c r="AA39">
        <f t="shared" ref="AA39:AA58" si="20">(1-Y39/$AF$52)^(-2)*(1-$AF$53*Y39/$AF$52+$AF$54*(Y39/$AF$52)^2)</f>
        <v>1</v>
      </c>
      <c r="AB39">
        <f t="shared" ref="AB39:AB58" si="21">1+2.5*Y39+6.2*Y39^2</f>
        <v>1</v>
      </c>
    </row>
    <row r="40" spans="4:28" x14ac:dyDescent="0.25">
      <c r="D40" s="2">
        <f t="shared" si="15"/>
        <v>5.8177641733144318E-2</v>
      </c>
      <c r="E40" s="2">
        <v>3</v>
      </c>
      <c r="F40">
        <v>1.0024</v>
      </c>
      <c r="G40">
        <v>1.0001</v>
      </c>
      <c r="H40">
        <v>1.0041</v>
      </c>
      <c r="I40" s="4"/>
      <c r="J40" s="4"/>
      <c r="K40">
        <f t="shared" si="16"/>
        <v>1.0022</v>
      </c>
      <c r="L40">
        <f t="shared" si="17"/>
        <v>2.0074859899884734E-3</v>
      </c>
      <c r="O40">
        <v>0.99890000000000001</v>
      </c>
      <c r="P40">
        <v>1.0032000000000001</v>
      </c>
      <c r="Q40">
        <v>0.99339999999999995</v>
      </c>
      <c r="R40" s="4"/>
      <c r="S40" s="4"/>
      <c r="T40">
        <f t="shared" si="18"/>
        <v>0.99849999999999994</v>
      </c>
      <c r="U40">
        <f t="shared" si="19"/>
        <v>4.9122296363261252E-3</v>
      </c>
      <c r="Y40" s="8">
        <v>1.9392547244381438E-2</v>
      </c>
      <c r="Z40">
        <f t="shared" ref="Z40:Z58" si="22">L3</f>
        <v>1.063074685430641</v>
      </c>
      <c r="AA40">
        <f t="shared" si="20"/>
        <v>1.0342593778121272</v>
      </c>
      <c r="AB40">
        <f t="shared" si="21"/>
        <v>1.0508130076204321</v>
      </c>
    </row>
    <row r="41" spans="4:28" x14ac:dyDescent="0.25">
      <c r="D41" s="2">
        <f t="shared" si="15"/>
        <v>0.11635528346628864</v>
      </c>
      <c r="E41" s="2">
        <v>6</v>
      </c>
      <c r="F41">
        <v>1.0079</v>
      </c>
      <c r="G41">
        <v>0.99960000000000004</v>
      </c>
      <c r="H41">
        <v>1.0069999999999999</v>
      </c>
      <c r="I41" s="4"/>
      <c r="J41" s="4"/>
      <c r="K41">
        <f t="shared" si="16"/>
        <v>1.0048333333333332</v>
      </c>
      <c r="L41">
        <f t="shared" si="17"/>
        <v>4.5544849690533542E-3</v>
      </c>
      <c r="O41">
        <v>1.0064</v>
      </c>
      <c r="P41">
        <v>1.0057</v>
      </c>
      <c r="Q41">
        <v>1.0102</v>
      </c>
      <c r="R41" s="4"/>
      <c r="S41" s="4"/>
      <c r="T41">
        <f t="shared" si="18"/>
        <v>1.0074333333333334</v>
      </c>
      <c r="U41">
        <f t="shared" si="19"/>
        <v>2.4214320831551874E-3</v>
      </c>
      <c r="Y41" s="8">
        <v>5.8177641733144318E-2</v>
      </c>
      <c r="Z41">
        <f t="shared" si="22"/>
        <v>1.3095519731834311</v>
      </c>
      <c r="AA41">
        <f t="shared" si="20"/>
        <v>1.1101290434506104</v>
      </c>
      <c r="AB41">
        <f t="shared" si="21"/>
        <v>1.1664288599181674</v>
      </c>
    </row>
    <row r="42" spans="4:28" x14ac:dyDescent="0.25">
      <c r="D42">
        <f t="shared" si="15"/>
        <v>0.17453292519943295</v>
      </c>
      <c r="E42">
        <v>9</v>
      </c>
      <c r="F42">
        <v>1.0116000000000001</v>
      </c>
      <c r="G42">
        <v>1.0143</v>
      </c>
      <c r="H42">
        <v>1.0056</v>
      </c>
      <c r="I42" s="4"/>
      <c r="J42" s="4"/>
      <c r="K42">
        <f t="shared" si="16"/>
        <v>1.0105000000000002</v>
      </c>
      <c r="L42">
        <f t="shared" si="17"/>
        <v>4.4530888156424347E-3</v>
      </c>
      <c r="O42">
        <v>1.0057</v>
      </c>
      <c r="P42">
        <v>0.9909</v>
      </c>
      <c r="Q42">
        <v>1.0055000000000001</v>
      </c>
      <c r="R42" s="4"/>
      <c r="S42" s="4"/>
      <c r="T42">
        <f t="shared" si="18"/>
        <v>1.0006999999999999</v>
      </c>
      <c r="U42">
        <f t="shared" si="19"/>
        <v>8.4876380695692033E-3</v>
      </c>
      <c r="Y42" s="8">
        <v>0.11635528346628864</v>
      </c>
      <c r="Z42">
        <f t="shared" si="22"/>
        <v>1.8367598551962463</v>
      </c>
      <c r="AA42">
        <f t="shared" si="20"/>
        <v>1.2459867155396847</v>
      </c>
      <c r="AB42">
        <f t="shared" si="21"/>
        <v>1.374827231006948</v>
      </c>
    </row>
    <row r="43" spans="4:28" x14ac:dyDescent="0.25">
      <c r="D43">
        <f t="shared" si="15"/>
        <v>0.23271056693257727</v>
      </c>
      <c r="E43" s="2">
        <v>12</v>
      </c>
      <c r="F43">
        <v>1.0150999999999999</v>
      </c>
      <c r="G43">
        <v>1.0174000000000001</v>
      </c>
      <c r="H43">
        <v>1.01</v>
      </c>
      <c r="I43" s="4"/>
      <c r="J43" s="4"/>
      <c r="K43">
        <f t="shared" si="16"/>
        <v>1.0141666666666664</v>
      </c>
      <c r="L43">
        <f t="shared" si="17"/>
        <v>3.7872593432894796E-3</v>
      </c>
      <c r="O43">
        <v>0.99709999999999999</v>
      </c>
      <c r="P43">
        <v>0.98770000000000002</v>
      </c>
      <c r="Q43">
        <v>0.99439999999999995</v>
      </c>
      <c r="R43" s="4"/>
      <c r="S43" s="4"/>
      <c r="T43">
        <f t="shared" si="18"/>
        <v>0.99306666666666654</v>
      </c>
      <c r="U43">
        <f t="shared" si="19"/>
        <v>4.8397658345557476E-3</v>
      </c>
      <c r="Y43" s="8">
        <v>0.17453292519943295</v>
      </c>
      <c r="Z43">
        <f t="shared" si="22"/>
        <v>2.2457053822540356</v>
      </c>
      <c r="AA43">
        <f t="shared" si="20"/>
        <v>1.4159585543096289</v>
      </c>
      <c r="AB43">
        <f t="shared" si="21"/>
        <v>1.6251951132663416</v>
      </c>
    </row>
    <row r="44" spans="4:28" x14ac:dyDescent="0.25">
      <c r="D44">
        <f t="shared" si="15"/>
        <v>0.29088820866572157</v>
      </c>
      <c r="E44">
        <v>15</v>
      </c>
      <c r="F44">
        <v>1.0089999999999999</v>
      </c>
      <c r="G44">
        <v>1.0336000000000001</v>
      </c>
      <c r="H44">
        <v>1.01</v>
      </c>
      <c r="I44" s="7"/>
      <c r="J44" s="7"/>
      <c r="K44">
        <f t="shared" si="16"/>
        <v>1.0175333333333334</v>
      </c>
      <c r="L44">
        <f t="shared" si="17"/>
        <v>1.3923122255203224E-2</v>
      </c>
      <c r="O44">
        <v>0.99970000000000003</v>
      </c>
      <c r="P44">
        <v>1.0109999999999999</v>
      </c>
      <c r="Q44">
        <v>1.0081</v>
      </c>
      <c r="R44" s="7"/>
      <c r="S44" s="7"/>
      <c r="T44">
        <f t="shared" si="18"/>
        <v>1.0062666666666666</v>
      </c>
      <c r="U44">
        <f t="shared" si="19"/>
        <v>5.8688442928171661E-3</v>
      </c>
      <c r="Y44" s="8">
        <v>0.23271056693257727</v>
      </c>
      <c r="Z44">
        <f t="shared" si="22"/>
        <v>2.5109120992613292</v>
      </c>
      <c r="AA44">
        <f t="shared" si="20"/>
        <v>1.6320954068365052</v>
      </c>
      <c r="AB44">
        <f t="shared" si="21"/>
        <v>1.9175325066963487</v>
      </c>
    </row>
    <row r="45" spans="4:28" x14ac:dyDescent="0.25">
      <c r="D45">
        <f t="shared" si="15"/>
        <v>0.3490658503988659</v>
      </c>
      <c r="E45" s="2">
        <v>18</v>
      </c>
      <c r="F45">
        <v>1.0158</v>
      </c>
      <c r="G45">
        <v>1.0202</v>
      </c>
      <c r="H45">
        <v>1.0179</v>
      </c>
      <c r="I45" s="7"/>
      <c r="J45" s="7"/>
      <c r="K45">
        <f t="shared" si="16"/>
        <v>1.0179666666666667</v>
      </c>
      <c r="L45">
        <f t="shared" si="17"/>
        <v>2.2007574453658547E-3</v>
      </c>
      <c r="O45">
        <v>1.0013000000000001</v>
      </c>
      <c r="P45">
        <v>0.999</v>
      </c>
      <c r="Q45">
        <v>0.99560000000000004</v>
      </c>
      <c r="R45" s="7"/>
      <c r="S45" s="7"/>
      <c r="T45">
        <f t="shared" si="18"/>
        <v>0.99863333333333337</v>
      </c>
      <c r="U45">
        <f t="shared" si="19"/>
        <v>2.8676354952004309E-3</v>
      </c>
      <c r="Y45" s="8">
        <v>0.29088820866572157</v>
      </c>
      <c r="Z45">
        <f t="shared" si="22"/>
        <v>2.9882463093268345</v>
      </c>
      <c r="AA45">
        <f t="shared" si="20"/>
        <v>1.9122035097664325</v>
      </c>
      <c r="AB45">
        <f t="shared" si="21"/>
        <v>2.2518394112969689</v>
      </c>
    </row>
    <row r="46" spans="4:28" x14ac:dyDescent="0.25">
      <c r="D46">
        <f t="shared" si="15"/>
        <v>0.40724349213201022</v>
      </c>
      <c r="E46">
        <v>21</v>
      </c>
      <c r="F46">
        <v>1.0228999999999999</v>
      </c>
      <c r="G46">
        <v>1.02</v>
      </c>
      <c r="H46">
        <v>1.034</v>
      </c>
      <c r="I46" s="7"/>
      <c r="J46" s="7"/>
      <c r="K46">
        <f t="shared" si="16"/>
        <v>1.0256333333333334</v>
      </c>
      <c r="L46">
        <f t="shared" si="17"/>
        <v>7.3894068323062103E-3</v>
      </c>
      <c r="O46">
        <v>1.0075000000000001</v>
      </c>
      <c r="P46">
        <v>1.0003</v>
      </c>
      <c r="Q46">
        <v>0.997</v>
      </c>
      <c r="R46" s="7"/>
      <c r="S46" s="7"/>
      <c r="T46">
        <f t="shared" si="18"/>
        <v>1.0016</v>
      </c>
      <c r="U46">
        <f t="shared" si="19"/>
        <v>5.369357503463559E-3</v>
      </c>
      <c r="Y46" s="8">
        <v>0.3490658503988659</v>
      </c>
      <c r="Z46">
        <f t="shared" si="22"/>
        <v>4.6694886483434406</v>
      </c>
      <c r="AA46">
        <f t="shared" si="20"/>
        <v>2.2834631545169866</v>
      </c>
      <c r="AB46">
        <f t="shared" si="21"/>
        <v>2.6281158270682017</v>
      </c>
    </row>
    <row r="47" spans="4:28" x14ac:dyDescent="0.25">
      <c r="D47">
        <f t="shared" si="15"/>
        <v>0.46542113386515455</v>
      </c>
      <c r="E47" s="2">
        <v>24</v>
      </c>
      <c r="F47">
        <v>1.0254000000000001</v>
      </c>
      <c r="G47">
        <v>1.0310999999999999</v>
      </c>
      <c r="H47">
        <v>1.0269999999999999</v>
      </c>
      <c r="I47" s="7"/>
      <c r="J47" s="7"/>
      <c r="K47">
        <f t="shared" si="16"/>
        <v>1.0278333333333334</v>
      </c>
      <c r="L47">
        <f t="shared" si="17"/>
        <v>2.9399546481762061E-3</v>
      </c>
      <c r="O47">
        <v>1.0024999999999999</v>
      </c>
      <c r="P47">
        <v>0.98909999999999998</v>
      </c>
      <c r="Q47">
        <v>1.0057</v>
      </c>
      <c r="R47" s="7"/>
      <c r="S47" s="7"/>
      <c r="T47">
        <f t="shared" si="18"/>
        <v>0.99909999999999999</v>
      </c>
      <c r="U47">
        <f t="shared" si="19"/>
        <v>8.8068155425216153E-3</v>
      </c>
      <c r="Y47" s="8">
        <v>0.40724349213201022</v>
      </c>
      <c r="Z47">
        <f t="shared" si="22"/>
        <v>5.4806291029814851</v>
      </c>
      <c r="AA47">
        <f t="shared" si="20"/>
        <v>2.7889970577153678</v>
      </c>
      <c r="AB47">
        <f t="shared" si="21"/>
        <v>3.0463617540100483</v>
      </c>
    </row>
    <row r="48" spans="4:28" x14ac:dyDescent="0.25">
      <c r="D48">
        <f t="shared" si="15"/>
        <v>0.52359877559829893</v>
      </c>
      <c r="E48">
        <v>27</v>
      </c>
      <c r="F48">
        <v>1.0286</v>
      </c>
      <c r="G48">
        <v>1.0229999999999999</v>
      </c>
      <c r="H48">
        <v>1.0210999999999999</v>
      </c>
      <c r="I48" s="7"/>
      <c r="J48" s="7"/>
      <c r="K48">
        <f t="shared" si="16"/>
        <v>1.0242333333333331</v>
      </c>
      <c r="L48">
        <f t="shared" si="17"/>
        <v>3.8991452054692177E-3</v>
      </c>
      <c r="O48">
        <v>1.0105999999999999</v>
      </c>
      <c r="P48">
        <v>0.99280000000000002</v>
      </c>
      <c r="Q48">
        <v>1.0021</v>
      </c>
      <c r="R48" s="7"/>
      <c r="S48" s="7"/>
      <c r="T48">
        <f t="shared" si="18"/>
        <v>1.0018333333333334</v>
      </c>
      <c r="U48">
        <f t="shared" si="19"/>
        <v>8.9029957504950363E-3</v>
      </c>
      <c r="Y48" s="8">
        <v>0.46542113386515455</v>
      </c>
      <c r="Z48">
        <f t="shared" si="22"/>
        <v>6.0711082204361979</v>
      </c>
      <c r="AA48">
        <f t="shared" si="20"/>
        <v>3.5004856703654039</v>
      </c>
      <c r="AB48">
        <f t="shared" si="21"/>
        <v>3.5065771921225082</v>
      </c>
    </row>
    <row r="49" spans="4:34" x14ac:dyDescent="0.25">
      <c r="D49">
        <f t="shared" si="15"/>
        <v>0.58177641733144314</v>
      </c>
      <c r="E49" s="2">
        <v>30</v>
      </c>
      <c r="F49">
        <v>1.0227999999999999</v>
      </c>
      <c r="G49">
        <v>1.0281</v>
      </c>
      <c r="H49">
        <v>1.0245</v>
      </c>
      <c r="I49" s="4"/>
      <c r="J49" s="4"/>
      <c r="K49">
        <f t="shared" si="16"/>
        <v>1.0251333333333335</v>
      </c>
      <c r="L49">
        <f t="shared" si="17"/>
        <v>2.7061657993060137E-3</v>
      </c>
      <c r="O49">
        <v>1.0055000000000001</v>
      </c>
      <c r="P49">
        <v>1.0028999999999999</v>
      </c>
      <c r="Q49">
        <v>1.0137</v>
      </c>
      <c r="R49" s="4"/>
      <c r="S49" s="4"/>
      <c r="T49">
        <f t="shared" si="18"/>
        <v>1.0073666666666667</v>
      </c>
      <c r="U49">
        <f t="shared" si="19"/>
        <v>5.6367839530475127E-3</v>
      </c>
      <c r="Y49" s="8">
        <v>0.52359877559829893</v>
      </c>
      <c r="Z49">
        <f t="shared" si="22"/>
        <v>7.5769278875876873</v>
      </c>
      <c r="AA49">
        <f t="shared" si="20"/>
        <v>4.5441221617515524</v>
      </c>
      <c r="AB49">
        <f t="shared" si="21"/>
        <v>4.0087621414055814</v>
      </c>
    </row>
    <row r="50" spans="4:34" x14ac:dyDescent="0.25">
      <c r="D50">
        <f t="shared" si="15"/>
        <v>0.60116896457582458</v>
      </c>
      <c r="E50" s="2">
        <v>31</v>
      </c>
      <c r="F50">
        <v>1.0354000000000001</v>
      </c>
      <c r="G50">
        <v>1.0263</v>
      </c>
      <c r="H50">
        <v>1.0286</v>
      </c>
      <c r="I50" s="4"/>
      <c r="J50" s="4"/>
      <c r="K50">
        <f t="shared" si="16"/>
        <v>1.0301</v>
      </c>
      <c r="L50">
        <f t="shared" si="17"/>
        <v>4.7318072657284577E-3</v>
      </c>
      <c r="O50">
        <v>1.0011000000000001</v>
      </c>
      <c r="P50">
        <v>1.0014000000000001</v>
      </c>
      <c r="Q50">
        <v>1.0001</v>
      </c>
      <c r="R50" s="4"/>
      <c r="S50" s="4"/>
      <c r="T50">
        <f t="shared" si="18"/>
        <v>1.0008666666666668</v>
      </c>
      <c r="U50">
        <f t="shared" si="19"/>
        <v>6.8068592855545474E-4</v>
      </c>
      <c r="Y50" s="8">
        <v>0.58177641733144314</v>
      </c>
      <c r="Z50">
        <f t="shared" si="22"/>
        <v>7.7080589078251913</v>
      </c>
      <c r="AA50">
        <f t="shared" si="20"/>
        <v>6.1587994126745746</v>
      </c>
      <c r="AB50">
        <f t="shared" si="21"/>
        <v>4.5529166018592671</v>
      </c>
    </row>
    <row r="51" spans="4:34" x14ac:dyDescent="0.25">
      <c r="D51">
        <f t="shared" si="15"/>
        <v>0.62056151182020602</v>
      </c>
      <c r="E51" s="2">
        <v>32</v>
      </c>
      <c r="F51">
        <v>1.0253000000000001</v>
      </c>
      <c r="G51">
        <v>1.0226999999999999</v>
      </c>
      <c r="H51">
        <v>1.0368999999999999</v>
      </c>
      <c r="I51" s="4"/>
      <c r="J51" s="4"/>
      <c r="K51">
        <f t="shared" si="16"/>
        <v>1.0283</v>
      </c>
      <c r="L51">
        <f t="shared" si="17"/>
        <v>7.5604232685742827E-3</v>
      </c>
      <c r="O51">
        <v>1.0021</v>
      </c>
      <c r="P51">
        <v>0.99399999999999999</v>
      </c>
      <c r="Q51">
        <v>1.0018</v>
      </c>
      <c r="R51" s="4"/>
      <c r="S51" s="4"/>
      <c r="T51">
        <f t="shared" si="18"/>
        <v>0.99929999999999997</v>
      </c>
      <c r="U51">
        <f t="shared" si="19"/>
        <v>4.5923850012820205E-3</v>
      </c>
      <c r="Y51" s="8">
        <v>0.60116896457582458</v>
      </c>
      <c r="Z51">
        <f t="shared" si="22"/>
        <v>8.6411782994493009</v>
      </c>
      <c r="AA51">
        <f t="shared" si="20"/>
        <v>6.8970790352915401</v>
      </c>
      <c r="AB51">
        <f t="shared" si="21"/>
        <v>4.7436279800484096</v>
      </c>
      <c r="AE51" t="s">
        <v>34</v>
      </c>
      <c r="AF51">
        <f>SUMXMY2(Z39:Z73,AA39:AA73)</f>
        <v>54.429452501369184</v>
      </c>
    </row>
    <row r="52" spans="4:34" x14ac:dyDescent="0.25">
      <c r="D52">
        <f t="shared" si="15"/>
        <v>0.63995405906458758</v>
      </c>
      <c r="E52">
        <v>33</v>
      </c>
      <c r="F52">
        <v>1.0249999999999999</v>
      </c>
      <c r="G52">
        <v>1.0287999999999999</v>
      </c>
      <c r="H52">
        <v>1.0234000000000001</v>
      </c>
      <c r="I52" s="4"/>
      <c r="J52" s="4"/>
      <c r="K52">
        <f>AVERAGE(F52:I52)</f>
        <v>1.0257333333333334</v>
      </c>
      <c r="L52">
        <f>_xlfn.STDEV.S(F52:I52)</f>
        <v>2.7736858750285693E-3</v>
      </c>
      <c r="O52">
        <v>0.99219999999999997</v>
      </c>
      <c r="P52">
        <v>1.0079</v>
      </c>
      <c r="Q52">
        <v>1.0065999999999999</v>
      </c>
      <c r="R52" s="4"/>
      <c r="S52" s="4"/>
      <c r="T52">
        <f>AVERAGE(O52:R52)</f>
        <v>1.0022333333333331</v>
      </c>
      <c r="U52">
        <f>_xlfn.STDEV.S(O52:R52)</f>
        <v>8.7133996426959244E-3</v>
      </c>
      <c r="Y52" s="8">
        <v>0.62056151182020602</v>
      </c>
      <c r="Z52">
        <f t="shared" si="22"/>
        <v>10.079181065444006</v>
      </c>
      <c r="AA52">
        <f t="shared" si="20"/>
        <v>7.7784015663103778</v>
      </c>
      <c r="AB52">
        <f t="shared" si="21"/>
        <v>4.9390026372565092</v>
      </c>
      <c r="AE52" t="s">
        <v>33</v>
      </c>
      <c r="AF52">
        <v>0.93633890478755855</v>
      </c>
    </row>
    <row r="53" spans="4:34" x14ac:dyDescent="0.25">
      <c r="D53">
        <f t="shared" si="15"/>
        <v>0.65934660630896891</v>
      </c>
      <c r="E53">
        <v>34</v>
      </c>
      <c r="F53">
        <v>1.0227999999999999</v>
      </c>
      <c r="G53">
        <v>1.0210999999999999</v>
      </c>
      <c r="H53">
        <v>1.0336000000000001</v>
      </c>
      <c r="I53" s="4"/>
      <c r="J53" s="4"/>
      <c r="K53">
        <f>AVERAGE(F53:I53)</f>
        <v>1.0258333333333332</v>
      </c>
      <c r="L53">
        <f>_xlfn.STDEV.S(F53:I53)</f>
        <v>6.7796263417193286E-3</v>
      </c>
      <c r="O53">
        <v>0.99980000000000002</v>
      </c>
      <c r="P53">
        <v>1.0064</v>
      </c>
      <c r="Q53">
        <v>0.99609999999999999</v>
      </c>
      <c r="R53" s="4"/>
      <c r="S53" s="4"/>
      <c r="T53">
        <f>AVERAGE(O53:R53)</f>
        <v>1.0007666666666666</v>
      </c>
      <c r="U53">
        <f>_xlfn.STDEV.S(O53:R53)</f>
        <v>5.21759842584049E-3</v>
      </c>
      <c r="Y53" s="8">
        <v>0.63995405906458758</v>
      </c>
      <c r="Z53">
        <f t="shared" si="22"/>
        <v>9.3654829591140238</v>
      </c>
      <c r="AA53">
        <f t="shared" si="20"/>
        <v>8.8417961987723235</v>
      </c>
      <c r="AB53">
        <f t="shared" si="21"/>
        <v>5.1390405734835678</v>
      </c>
      <c r="AE53" t="s">
        <v>32</v>
      </c>
      <c r="AF53">
        <v>0.4</v>
      </c>
      <c r="AH53">
        <v>0.4</v>
      </c>
    </row>
    <row r="54" spans="4:34" x14ac:dyDescent="0.25">
      <c r="D54">
        <f t="shared" si="15"/>
        <v>0.67873915355335046</v>
      </c>
      <c r="E54">
        <v>35</v>
      </c>
      <c r="F54">
        <v>1.0215000000000001</v>
      </c>
      <c r="G54">
        <v>1.0246</v>
      </c>
      <c r="H54">
        <v>1.0263</v>
      </c>
      <c r="I54" s="7"/>
      <c r="J54" s="7"/>
      <c r="K54">
        <f t="shared" ref="K54:K63" si="23">AVERAGE(F54:J54)</f>
        <v>1.0241333333333333</v>
      </c>
      <c r="L54">
        <f t="shared" ref="L54:L72" si="24">_xlfn.STDEV.S(F54:J54)</f>
        <v>2.4337899115028589E-3</v>
      </c>
      <c r="O54">
        <v>1.0013000000000001</v>
      </c>
      <c r="P54">
        <v>1.0048999999999999</v>
      </c>
      <c r="Q54">
        <v>1.0073000000000001</v>
      </c>
      <c r="R54" s="7"/>
      <c r="S54" s="7"/>
      <c r="T54">
        <f t="shared" ref="T54:T63" si="25">AVERAGE(O54:S54)</f>
        <v>1.0044999999999999</v>
      </c>
      <c r="U54">
        <f t="shared" ref="U54:U63" si="26">_xlfn.STDEV.S(O54:S54)</f>
        <v>3.0199337741082907E-3</v>
      </c>
      <c r="Y54" s="8">
        <v>0.65934660630896891</v>
      </c>
      <c r="Z54">
        <f t="shared" si="22"/>
        <v>10.263830866928496</v>
      </c>
      <c r="AA54">
        <f t="shared" si="20"/>
        <v>10.140503567704576</v>
      </c>
      <c r="AB54">
        <f t="shared" si="21"/>
        <v>5.3437417887295799</v>
      </c>
      <c r="AE54" t="s">
        <v>31</v>
      </c>
      <c r="AF54">
        <v>0.34100000000000003</v>
      </c>
      <c r="AH54">
        <v>0.34100000000000003</v>
      </c>
    </row>
    <row r="55" spans="4:34" x14ac:dyDescent="0.25">
      <c r="D55">
        <f t="shared" si="15"/>
        <v>0.69813170079773179</v>
      </c>
      <c r="E55" s="2">
        <v>36</v>
      </c>
      <c r="F55">
        <v>1.0305</v>
      </c>
      <c r="G55">
        <v>1.0328999999999999</v>
      </c>
      <c r="H55">
        <v>1.0253000000000001</v>
      </c>
      <c r="I55" s="7"/>
      <c r="J55" s="7"/>
      <c r="K55">
        <f t="shared" si="23"/>
        <v>1.0295666666666665</v>
      </c>
      <c r="L55">
        <f t="shared" si="24"/>
        <v>3.8850139424888353E-3</v>
      </c>
      <c r="O55">
        <v>0.99139999999999995</v>
      </c>
      <c r="P55">
        <v>1.0015000000000001</v>
      </c>
      <c r="Q55">
        <v>1.0002</v>
      </c>
      <c r="R55" s="7"/>
      <c r="S55" s="7"/>
      <c r="T55">
        <f t="shared" si="25"/>
        <v>0.99770000000000003</v>
      </c>
      <c r="U55">
        <f t="shared" si="26"/>
        <v>5.4945427471265055E-3</v>
      </c>
      <c r="Y55" s="8">
        <v>0.67873915355335046</v>
      </c>
      <c r="Z55">
        <f t="shared" si="22"/>
        <v>12.761481200884832</v>
      </c>
      <c r="AA55">
        <f t="shared" si="20"/>
        <v>11.74865324048479</v>
      </c>
      <c r="AB55">
        <f t="shared" si="21"/>
        <v>5.5531062829945519</v>
      </c>
    </row>
    <row r="56" spans="4:34" x14ac:dyDescent="0.25">
      <c r="D56">
        <f t="shared" si="15"/>
        <v>0.71752424804211334</v>
      </c>
      <c r="E56" s="2">
        <v>37</v>
      </c>
      <c r="F56">
        <v>1.0289999999999999</v>
      </c>
      <c r="G56">
        <v>1.0188999999999999</v>
      </c>
      <c r="H56">
        <v>1.0401</v>
      </c>
      <c r="I56" s="7"/>
      <c r="J56" s="7"/>
      <c r="K56">
        <f t="shared" si="23"/>
        <v>1.0293333333333334</v>
      </c>
      <c r="L56">
        <f t="shared" si="24"/>
        <v>1.0603930089044086E-2</v>
      </c>
      <c r="O56">
        <v>1.0068999999999999</v>
      </c>
      <c r="P56">
        <v>1.0026999999999999</v>
      </c>
      <c r="Q56">
        <v>0.99970000000000003</v>
      </c>
      <c r="R56" s="7"/>
      <c r="S56" s="7"/>
      <c r="T56">
        <f t="shared" si="25"/>
        <v>1.0030999999999999</v>
      </c>
      <c r="U56">
        <f t="shared" si="26"/>
        <v>3.6166282640049644E-3</v>
      </c>
      <c r="Y56" s="8">
        <v>0.69813170079773179</v>
      </c>
      <c r="Z56">
        <f t="shared" si="22"/>
        <v>12.623181465691303</v>
      </c>
      <c r="AA56">
        <f t="shared" si="20"/>
        <v>13.771904494658941</v>
      </c>
      <c r="AB56">
        <f t="shared" si="21"/>
        <v>5.7671340562784783</v>
      </c>
    </row>
    <row r="57" spans="4:34" x14ac:dyDescent="0.25">
      <c r="D57">
        <f t="shared" si="15"/>
        <v>0.73691679528649467</v>
      </c>
      <c r="E57" s="2">
        <v>38</v>
      </c>
      <c r="F57">
        <v>1.0266999999999999</v>
      </c>
      <c r="G57">
        <v>1.0303</v>
      </c>
      <c r="H57">
        <v>1.0366</v>
      </c>
      <c r="I57" s="7"/>
      <c r="J57" s="7"/>
      <c r="K57">
        <f t="shared" si="23"/>
        <v>1.0311999999999999</v>
      </c>
      <c r="L57">
        <f t="shared" si="24"/>
        <v>5.0109879265470263E-3</v>
      </c>
      <c r="O57">
        <v>1.0042</v>
      </c>
      <c r="P57">
        <v>1.0044</v>
      </c>
      <c r="Q57">
        <v>0.99309999999999998</v>
      </c>
      <c r="R57" s="7"/>
      <c r="S57" s="7"/>
      <c r="T57">
        <f t="shared" si="25"/>
        <v>1.0005666666666666</v>
      </c>
      <c r="U57">
        <f t="shared" si="26"/>
        <v>6.4670962056655101E-3</v>
      </c>
      <c r="Y57" s="8">
        <v>0.71752424804211334</v>
      </c>
      <c r="Z57">
        <f t="shared" si="22"/>
        <v>15.750034842956541</v>
      </c>
      <c r="AA57">
        <f t="shared" si="20"/>
        <v>16.364982941434839</v>
      </c>
      <c r="AB57">
        <f t="shared" si="21"/>
        <v>5.9858251085813645</v>
      </c>
    </row>
    <row r="58" spans="4:34" x14ac:dyDescent="0.25">
      <c r="D58">
        <f t="shared" si="15"/>
        <v>0.75630934253087612</v>
      </c>
      <c r="E58">
        <v>39</v>
      </c>
      <c r="F58">
        <v>1.0377000000000001</v>
      </c>
      <c r="G58">
        <v>1.03</v>
      </c>
      <c r="H58">
        <v>1.0354000000000001</v>
      </c>
      <c r="I58" s="7"/>
      <c r="J58" s="7"/>
      <c r="K58">
        <f t="shared" si="23"/>
        <v>1.0343666666666669</v>
      </c>
      <c r="L58">
        <f t="shared" si="24"/>
        <v>3.9526362510776958E-3</v>
      </c>
      <c r="O58">
        <v>1.0038</v>
      </c>
      <c r="P58">
        <v>1.0034000000000001</v>
      </c>
      <c r="Q58">
        <v>0.99839999999999995</v>
      </c>
      <c r="R58" s="7"/>
      <c r="S58" s="7"/>
      <c r="T58">
        <f t="shared" si="25"/>
        <v>1.0018666666666667</v>
      </c>
      <c r="U58">
        <f t="shared" si="26"/>
        <v>3.0088757590391877E-3</v>
      </c>
      <c r="Y58" s="8">
        <v>0.73691679528649467</v>
      </c>
      <c r="Z58">
        <f t="shared" si="22"/>
        <v>16.7736744488559</v>
      </c>
      <c r="AA58">
        <f t="shared" si="20"/>
        <v>19.76173139006092</v>
      </c>
      <c r="AB58">
        <f t="shared" si="21"/>
        <v>6.2091794399032061</v>
      </c>
    </row>
    <row r="59" spans="4:34" x14ac:dyDescent="0.25">
      <c r="D59">
        <f t="shared" si="15"/>
        <v>0.77570188977525756</v>
      </c>
      <c r="E59" s="2">
        <v>40</v>
      </c>
      <c r="F59">
        <v>1.0728</v>
      </c>
      <c r="G59" s="12"/>
      <c r="H59" s="12"/>
      <c r="I59" s="12"/>
      <c r="J59" s="12"/>
      <c r="K59">
        <f>AVERAGE(F59:J59)</f>
        <v>1.0728</v>
      </c>
      <c r="L59" t="e">
        <f t="shared" si="24"/>
        <v>#DIV/0!</v>
      </c>
      <c r="O59">
        <v>1.0081</v>
      </c>
      <c r="P59" s="12"/>
      <c r="Q59" s="12"/>
      <c r="R59" s="12"/>
      <c r="S59" s="12"/>
      <c r="T59">
        <f>AVERAGE(O59:S59)</f>
        <v>1.0081</v>
      </c>
      <c r="U59" t="e">
        <f>_xlfn.STDEV.S(O59:S59)</f>
        <v>#DIV/0!</v>
      </c>
      <c r="Y59" s="8"/>
    </row>
    <row r="60" spans="4:34" x14ac:dyDescent="0.25">
      <c r="D60">
        <f t="shared" si="15"/>
        <v>0.795094437019639</v>
      </c>
      <c r="E60">
        <v>41</v>
      </c>
      <c r="F60" s="12"/>
      <c r="G60" s="12"/>
      <c r="H60" s="12"/>
      <c r="I60" s="12"/>
      <c r="J60" s="12"/>
      <c r="K60" t="e">
        <f t="shared" si="23"/>
        <v>#DIV/0!</v>
      </c>
      <c r="L60" t="e">
        <f t="shared" si="24"/>
        <v>#DIV/0!</v>
      </c>
      <c r="O60" s="12"/>
      <c r="P60" s="12"/>
      <c r="Q60" s="12"/>
      <c r="R60" s="12"/>
      <c r="S60" s="12"/>
      <c r="T60" t="e">
        <f t="shared" si="25"/>
        <v>#DIV/0!</v>
      </c>
      <c r="U60" t="e">
        <f t="shared" si="26"/>
        <v>#DIV/0!</v>
      </c>
      <c r="Y60" s="8"/>
    </row>
    <row r="61" spans="4:34" x14ac:dyDescent="0.25">
      <c r="D61">
        <f t="shared" si="15"/>
        <v>0.81448698426402044</v>
      </c>
      <c r="E61" s="2">
        <v>42</v>
      </c>
      <c r="F61" s="13"/>
      <c r="G61" s="13"/>
      <c r="H61" s="13"/>
      <c r="I61" s="13"/>
      <c r="J61" s="13"/>
      <c r="K61" t="e">
        <f t="shared" si="23"/>
        <v>#DIV/0!</v>
      </c>
      <c r="L61" t="e">
        <f t="shared" si="24"/>
        <v>#DIV/0!</v>
      </c>
      <c r="O61" s="13"/>
      <c r="P61" s="13"/>
      <c r="Q61" s="13"/>
      <c r="R61" s="13"/>
      <c r="S61" s="13"/>
      <c r="T61" t="e">
        <f t="shared" si="25"/>
        <v>#DIV/0!</v>
      </c>
      <c r="U61" t="e">
        <f t="shared" si="26"/>
        <v>#DIV/0!</v>
      </c>
      <c r="Y61" s="8"/>
    </row>
    <row r="62" spans="4:34" x14ac:dyDescent="0.25">
      <c r="D62">
        <f t="shared" si="15"/>
        <v>0.83387953150840188</v>
      </c>
      <c r="E62" s="2">
        <v>43</v>
      </c>
      <c r="F62" s="13"/>
      <c r="G62" s="13"/>
      <c r="H62" s="13"/>
      <c r="I62" s="13"/>
      <c r="J62" s="13"/>
      <c r="K62" t="e">
        <f t="shared" si="23"/>
        <v>#DIV/0!</v>
      </c>
      <c r="L62" t="e">
        <f t="shared" si="24"/>
        <v>#DIV/0!</v>
      </c>
      <c r="O62" s="13"/>
      <c r="P62" s="13"/>
      <c r="Q62" s="13"/>
      <c r="R62" s="13"/>
      <c r="S62" s="13"/>
      <c r="T62" t="e">
        <f t="shared" si="25"/>
        <v>#DIV/0!</v>
      </c>
      <c r="U62" t="e">
        <f t="shared" si="26"/>
        <v>#DIV/0!</v>
      </c>
      <c r="Y62" s="8"/>
    </row>
    <row r="63" spans="4:34" x14ac:dyDescent="0.25">
      <c r="D63">
        <f t="shared" si="15"/>
        <v>0.85327207875278333</v>
      </c>
      <c r="E63" s="2">
        <v>44</v>
      </c>
      <c r="F63" s="12"/>
      <c r="G63" s="12"/>
      <c r="H63" s="12"/>
      <c r="I63" s="12"/>
      <c r="J63" s="12"/>
      <c r="K63" t="e">
        <f t="shared" si="23"/>
        <v>#DIV/0!</v>
      </c>
      <c r="L63" t="e">
        <f t="shared" si="24"/>
        <v>#DIV/0!</v>
      </c>
      <c r="O63" s="12"/>
      <c r="P63" s="12"/>
      <c r="Q63" s="12"/>
      <c r="R63" s="12"/>
      <c r="S63" s="12"/>
      <c r="T63" t="e">
        <f t="shared" si="25"/>
        <v>#DIV/0!</v>
      </c>
      <c r="U63" t="e">
        <f t="shared" si="26"/>
        <v>#DIV/0!</v>
      </c>
      <c r="Y63" s="8"/>
    </row>
    <row r="64" spans="4:34" x14ac:dyDescent="0.25">
      <c r="D64">
        <f t="shared" si="15"/>
        <v>0.87266462599716477</v>
      </c>
      <c r="E64" s="2">
        <v>45</v>
      </c>
      <c r="F64" s="12"/>
      <c r="G64" s="12"/>
      <c r="H64" s="12"/>
      <c r="I64" s="12"/>
      <c r="J64" s="12"/>
      <c r="K64" t="e">
        <f t="shared" ref="K64:K72" si="27">AVERAGE(F64:J64)</f>
        <v>#DIV/0!</v>
      </c>
      <c r="L64" t="e">
        <f t="shared" si="24"/>
        <v>#DIV/0!</v>
      </c>
      <c r="O64" s="12"/>
      <c r="P64" s="12"/>
      <c r="Q64" s="12"/>
      <c r="R64" s="12"/>
      <c r="S64" s="12"/>
      <c r="T64" t="e">
        <f t="shared" ref="T64:T72" si="28">AVERAGE(O64:S64)</f>
        <v>#DIV/0!</v>
      </c>
      <c r="U64" t="e">
        <f t="shared" ref="U64:U72" si="29">_xlfn.STDEV.S(O64:S64)</f>
        <v>#DIV/0!</v>
      </c>
      <c r="Y64" s="8"/>
    </row>
    <row r="65" spans="4:25" x14ac:dyDescent="0.25">
      <c r="D65">
        <f t="shared" si="15"/>
        <v>0.8920571732415461</v>
      </c>
      <c r="E65" s="2">
        <v>46</v>
      </c>
      <c r="F65" s="13"/>
      <c r="G65" s="13"/>
      <c r="H65" s="13"/>
      <c r="I65" s="13"/>
      <c r="J65" s="13"/>
      <c r="K65" t="e">
        <f t="shared" si="27"/>
        <v>#DIV/0!</v>
      </c>
      <c r="L65" t="e">
        <f t="shared" si="24"/>
        <v>#DIV/0!</v>
      </c>
      <c r="O65" s="13"/>
      <c r="P65" s="13"/>
      <c r="Q65" s="13"/>
      <c r="R65" s="13"/>
      <c r="S65" s="13"/>
      <c r="T65" t="e">
        <f t="shared" si="28"/>
        <v>#DIV/0!</v>
      </c>
      <c r="U65" t="e">
        <f t="shared" si="29"/>
        <v>#DIV/0!</v>
      </c>
      <c r="Y65" s="8"/>
    </row>
    <row r="66" spans="4:25" x14ac:dyDescent="0.25">
      <c r="D66">
        <f t="shared" si="15"/>
        <v>0.91144972048592765</v>
      </c>
      <c r="E66" s="2">
        <v>47</v>
      </c>
      <c r="F66" s="13"/>
      <c r="G66" s="13"/>
      <c r="H66" s="13"/>
      <c r="I66" s="13"/>
      <c r="J66" s="13"/>
      <c r="K66" t="e">
        <f t="shared" si="27"/>
        <v>#DIV/0!</v>
      </c>
      <c r="L66" t="e">
        <f t="shared" si="24"/>
        <v>#DIV/0!</v>
      </c>
      <c r="O66" s="13"/>
      <c r="P66" s="13"/>
      <c r="Q66" s="13"/>
      <c r="R66" s="13"/>
      <c r="S66" s="13"/>
      <c r="T66" t="e">
        <f t="shared" si="28"/>
        <v>#DIV/0!</v>
      </c>
      <c r="U66" t="e">
        <f t="shared" si="29"/>
        <v>#DIV/0!</v>
      </c>
      <c r="Y66" s="8"/>
    </row>
    <row r="67" spans="4:25" x14ac:dyDescent="0.25">
      <c r="D67">
        <f t="shared" si="15"/>
        <v>0.93084226773030909</v>
      </c>
      <c r="E67" s="2">
        <v>48</v>
      </c>
      <c r="H67" s="2"/>
      <c r="K67" t="e">
        <f t="shared" si="27"/>
        <v>#DIV/0!</v>
      </c>
      <c r="L67" t="e">
        <f t="shared" si="24"/>
        <v>#DIV/0!</v>
      </c>
      <c r="T67" t="e">
        <f t="shared" si="28"/>
        <v>#DIV/0!</v>
      </c>
      <c r="U67" t="e">
        <f t="shared" si="29"/>
        <v>#DIV/0!</v>
      </c>
      <c r="Y67" s="8"/>
    </row>
    <row r="68" spans="4:25" x14ac:dyDescent="0.25">
      <c r="D68">
        <f t="shared" si="15"/>
        <v>0.95023481497469053</v>
      </c>
      <c r="E68" s="2">
        <v>49</v>
      </c>
      <c r="H68" s="2"/>
      <c r="K68" t="e">
        <f t="shared" si="27"/>
        <v>#DIV/0!</v>
      </c>
      <c r="L68" t="e">
        <f t="shared" si="24"/>
        <v>#DIV/0!</v>
      </c>
      <c r="T68" t="e">
        <f t="shared" si="28"/>
        <v>#DIV/0!</v>
      </c>
      <c r="U68" t="e">
        <f t="shared" si="29"/>
        <v>#DIV/0!</v>
      </c>
      <c r="Y68" s="8"/>
    </row>
    <row r="69" spans="4:25" x14ac:dyDescent="0.25">
      <c r="D69">
        <f t="shared" si="15"/>
        <v>0.96962736221907198</v>
      </c>
      <c r="E69" s="2">
        <v>50</v>
      </c>
      <c r="K69" t="e">
        <f t="shared" si="27"/>
        <v>#DIV/0!</v>
      </c>
      <c r="L69" t="e">
        <f t="shared" si="24"/>
        <v>#DIV/0!</v>
      </c>
      <c r="T69" t="e">
        <f t="shared" si="28"/>
        <v>#DIV/0!</v>
      </c>
      <c r="U69" t="e">
        <f t="shared" si="29"/>
        <v>#DIV/0!</v>
      </c>
      <c r="Y69" s="8"/>
    </row>
    <row r="70" spans="4:25" x14ac:dyDescent="0.25">
      <c r="D70">
        <f t="shared" si="15"/>
        <v>0.98901990946345342</v>
      </c>
      <c r="E70" s="2">
        <v>51</v>
      </c>
      <c r="K70" t="e">
        <f t="shared" si="27"/>
        <v>#DIV/0!</v>
      </c>
      <c r="L70" t="e">
        <f t="shared" si="24"/>
        <v>#DIV/0!</v>
      </c>
      <c r="T70" t="e">
        <f t="shared" si="28"/>
        <v>#DIV/0!</v>
      </c>
      <c r="U70" t="e">
        <f t="shared" si="29"/>
        <v>#DIV/0!</v>
      </c>
      <c r="Y70" s="8"/>
    </row>
    <row r="71" spans="4:25" x14ac:dyDescent="0.25">
      <c r="D71">
        <f t="shared" si="15"/>
        <v>1.008412456707835</v>
      </c>
      <c r="E71" s="2">
        <v>52</v>
      </c>
      <c r="K71" t="e">
        <f t="shared" si="27"/>
        <v>#DIV/0!</v>
      </c>
      <c r="L71" t="e">
        <f t="shared" si="24"/>
        <v>#DIV/0!</v>
      </c>
      <c r="T71" t="e">
        <f t="shared" si="28"/>
        <v>#DIV/0!</v>
      </c>
      <c r="U71" t="e">
        <f t="shared" si="29"/>
        <v>#DIV/0!</v>
      </c>
      <c r="Y71" s="8"/>
    </row>
    <row r="72" spans="4:25" x14ac:dyDescent="0.25">
      <c r="D72">
        <f t="shared" si="15"/>
        <v>1.0278050039522162</v>
      </c>
      <c r="E72" s="2">
        <v>53</v>
      </c>
      <c r="K72" t="e">
        <f t="shared" si="27"/>
        <v>#DIV/0!</v>
      </c>
      <c r="L72" t="e">
        <f t="shared" si="24"/>
        <v>#DIV/0!</v>
      </c>
      <c r="T72" t="e">
        <f t="shared" si="28"/>
        <v>#DIV/0!</v>
      </c>
      <c r="U72" t="e">
        <f t="shared" si="29"/>
        <v>#DIV/0!</v>
      </c>
      <c r="Y72" s="8"/>
    </row>
    <row r="73" spans="4:25" x14ac:dyDescent="0.25">
      <c r="Y73" s="8"/>
    </row>
    <row r="75" spans="4:25" x14ac:dyDescent="0.25">
      <c r="E75" t="s">
        <v>59</v>
      </c>
      <c r="F75" t="s">
        <v>54</v>
      </c>
      <c r="G75" t="s">
        <v>55</v>
      </c>
      <c r="H75" t="s">
        <v>56</v>
      </c>
      <c r="I75" t="s">
        <v>57</v>
      </c>
    </row>
    <row r="76" spans="4:25" x14ac:dyDescent="0.25">
      <c r="E76">
        <v>40</v>
      </c>
    </row>
    <row r="77" spans="4:25" x14ac:dyDescent="0.25">
      <c r="E77">
        <v>36</v>
      </c>
    </row>
    <row r="78" spans="4:25" x14ac:dyDescent="0.25">
      <c r="E78">
        <v>37</v>
      </c>
    </row>
    <row r="79" spans="4:25" x14ac:dyDescent="0.25">
      <c r="E79">
        <v>38</v>
      </c>
    </row>
    <row r="80" spans="4:25" x14ac:dyDescent="0.25">
      <c r="E80">
        <v>39</v>
      </c>
    </row>
    <row r="81" spans="5:5" x14ac:dyDescent="0.25">
      <c r="E81">
        <v>35</v>
      </c>
    </row>
    <row r="82" spans="5:5" x14ac:dyDescent="0.25">
      <c r="E82">
        <v>36</v>
      </c>
    </row>
    <row r="83" spans="5:5" x14ac:dyDescent="0.25">
      <c r="E83">
        <v>37</v>
      </c>
    </row>
    <row r="84" spans="5:5" x14ac:dyDescent="0.25">
      <c r="E84">
        <v>38</v>
      </c>
    </row>
    <row r="85" spans="5:5" x14ac:dyDescent="0.25">
      <c r="E85">
        <v>39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Shear Rate</vt:lpstr>
      <vt:lpstr>Shear Rate 10x Time</vt:lpstr>
      <vt:lpstr>Shear Rate 0.1x Timestep</vt:lpstr>
      <vt:lpstr>Particles Small Box Try</vt:lpstr>
      <vt:lpstr>Particles</vt:lpstr>
      <vt:lpstr>Particles Remove Wat</vt:lpstr>
      <vt:lpstr>Particles Remove Wat 0.1x Step</vt:lpstr>
      <vt:lpstr>Particles 0.1x Step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2016-07-22T03:02:24Z</dcterms:created>
  <dcterms:modified xsi:type="dcterms:W3CDTF">2016-07-30T16:40:15Z</dcterms:modified>
</cp:coreProperties>
</file>