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grams\Dropbox\Davis\Research Projects\Ed Lab GSR\caschls\out\csv\gradetab\"/>
    </mc:Choice>
  </mc:AlternateContent>
  <xr:revisionPtr revIDLastSave="0" documentId="13_ncr:1_{DC487FCA-4414-4365-807C-C2FF57DCB28A}" xr6:coauthVersionLast="45" xr6:coauthVersionMax="45" xr10:uidLastSave="{00000000-0000-0000-0000-000000000000}"/>
  <bookViews>
    <workbookView xWindow="6490" yWindow="3800" windowWidth="21600" windowHeight="11270" activeTab="2" xr2:uid="{00000000-000D-0000-FFFF-FFFF00000000}"/>
  </bookViews>
  <sheets>
    <sheet name="Elementary" sheetId="1" r:id="rId1"/>
    <sheet name="Parent" sheetId="2" r:id="rId2"/>
    <sheet name="Secondary" sheetId="3" r:id="rId3"/>
    <sheet name="Staf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14" i="3"/>
  <c r="B13" i="3"/>
  <c r="B12" i="3"/>
  <c r="B11" i="3"/>
  <c r="B10" i="3"/>
  <c r="B9" i="3"/>
  <c r="B8" i="3"/>
  <c r="B7" i="3"/>
  <c r="B6" i="3"/>
  <c r="B6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D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<sst xmlns="http://schemas.openxmlformats.org/spreadsheetml/2006/main" count="74" uniqueCount="18">
  <si>
    <t>2014-2015</t>
  </si>
  <si>
    <t>2015-2016</t>
  </si>
  <si>
    <t>2016-2017</t>
  </si>
  <si>
    <t>2017-2018</t>
  </si>
  <si>
    <t>2018-2019</t>
  </si>
  <si>
    <t>Grade</t>
  </si>
  <si>
    <t>Frequency</t>
  </si>
  <si>
    <t>Percent</t>
  </si>
  <si>
    <t>-</t>
  </si>
  <si>
    <t>Grade 4 or Below</t>
  </si>
  <si>
    <t>Grade 5 or Above</t>
  </si>
  <si>
    <t>Both of the above</t>
  </si>
  <si>
    <t>Special Education</t>
  </si>
  <si>
    <t>Tabulation of Grades in the Elementary Survey Response</t>
  </si>
  <si>
    <t>Tabulation of Grades in the Parent Survey Response</t>
  </si>
  <si>
    <t>Tabulation of Grades in the Secondary Survey Response</t>
  </si>
  <si>
    <t xml:space="preserve">Tabulation of Teacher Classifications in the Staff Survey </t>
  </si>
  <si>
    <t>Note: Only teacher classifications are included. There are other staff classifications not shown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</si>
</sst>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i/>
      <sz val="11"/>
      <color theme="1"/>
      <name val="Georgia"/>
      <family val="1"/>
    </font>
    <font>
      <b/>
      <sz val="11"/>
      <color theme="1"/>
      <name val="Georgia"/>
      <family val="1"/>
    </font>
    <font>
      <b/>
      <i/>
      <sz val="11"/>
      <color theme="1"/>
      <name val="Georgia"/>
      <family val="1"/>
    </font>
    <font>
      <i/>
      <sz val="11"/>
      <color theme="1"/>
      <name val="Calibri"/>
      <family val="2"/>
      <scheme val="minor"/>
    </font>
    <font>
      <b/>
      <sz val="14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" xfId="0" applyFont="1" applyFill="1" applyBorder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1"/>
  <sheetViews>
    <sheetView workbookViewId="0">
      <selection activeCell="D15" sqref="D15"/>
    </sheetView>
  </sheetViews>
  <sheetFormatPr defaultRowHeight="14.5" x14ac:dyDescent="0.35"/>
  <cols>
    <col min="2" max="4" width="10.6328125" customWidth="1"/>
    <col min="5" max="5" width="1.6328125" customWidth="1"/>
    <col min="6" max="7" width="10.6328125" customWidth="1"/>
    <col min="8" max="8" width="1.6328125" customWidth="1"/>
    <col min="9" max="10" width="10.6328125" customWidth="1"/>
    <col min="11" max="11" width="1.6328125" customWidth="1"/>
    <col min="12" max="13" width="10.6328125" customWidth="1"/>
    <col min="14" max="14" width="1.6328125" customWidth="1"/>
    <col min="15" max="16" width="10.6328125" customWidth="1"/>
  </cols>
  <sheetData>
    <row r="1" spans="2:16" ht="17.5" x14ac:dyDescent="0.35">
      <c r="B1" s="26" t="s">
        <v>13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3" spans="2:16" x14ac:dyDescent="0.35">
      <c r="B3" s="4"/>
      <c r="C3" s="27" t="s">
        <v>0</v>
      </c>
      <c r="D3" s="27"/>
      <c r="E3" s="9"/>
      <c r="F3" s="27" t="s">
        <v>1</v>
      </c>
      <c r="G3" s="27"/>
      <c r="H3" s="9"/>
      <c r="I3" s="27" t="s">
        <v>2</v>
      </c>
      <c r="J3" s="27"/>
      <c r="K3" s="9"/>
      <c r="L3" s="27" t="s">
        <v>3</v>
      </c>
      <c r="M3" s="27"/>
      <c r="N3" s="9"/>
      <c r="O3" s="27" t="s">
        <v>4</v>
      </c>
      <c r="P3" s="27"/>
    </row>
    <row r="4" spans="2:16" x14ac:dyDescent="0.3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x14ac:dyDescent="0.35">
      <c r="B5" s="6" t="s">
        <v>5</v>
      </c>
      <c r="C5" s="6" t="s">
        <v>6</v>
      </c>
      <c r="D5" s="6" t="s">
        <v>7</v>
      </c>
      <c r="E5" s="6"/>
      <c r="F5" s="6" t="s">
        <v>6</v>
      </c>
      <c r="G5" s="6" t="s">
        <v>7</v>
      </c>
      <c r="H5" s="6"/>
      <c r="I5" s="6" t="s">
        <v>6</v>
      </c>
      <c r="J5" s="6" t="s">
        <v>7</v>
      </c>
      <c r="K5" s="6"/>
      <c r="L5" s="6" t="s">
        <v>6</v>
      </c>
      <c r="M5" s="6" t="s">
        <v>7</v>
      </c>
      <c r="N5" s="6"/>
      <c r="O5" s="6" t="s">
        <v>6</v>
      </c>
      <c r="P5" s="6" t="s">
        <v>7</v>
      </c>
    </row>
    <row r="6" spans="2:16" x14ac:dyDescent="0.35">
      <c r="B6" s="8" t="str">
        <f>"3rd"</f>
        <v>3rd</v>
      </c>
      <c r="C6" s="18">
        <v>378</v>
      </c>
      <c r="D6" s="18">
        <v>0.54</v>
      </c>
      <c r="E6" s="2"/>
      <c r="F6" s="18">
        <v>339</v>
      </c>
      <c r="G6" s="18">
        <v>0.31</v>
      </c>
      <c r="H6" s="2"/>
      <c r="I6" s="18">
        <v>1238</v>
      </c>
      <c r="J6" s="18">
        <v>1.31</v>
      </c>
      <c r="K6" s="2"/>
      <c r="L6" s="18">
        <v>2342</v>
      </c>
      <c r="M6" s="18">
        <v>1.75</v>
      </c>
      <c r="N6" s="2"/>
      <c r="O6" s="18">
        <v>1308</v>
      </c>
      <c r="P6" s="18">
        <v>1.29</v>
      </c>
    </row>
    <row r="7" spans="2:16" x14ac:dyDescent="0.35">
      <c r="B7" s="8" t="str">
        <f>"4th"</f>
        <v>4th</v>
      </c>
      <c r="C7" s="18">
        <v>2505</v>
      </c>
      <c r="D7" s="18">
        <v>3.55</v>
      </c>
      <c r="E7" s="2"/>
      <c r="F7" s="18">
        <v>2615</v>
      </c>
      <c r="G7" s="18">
        <v>2.42</v>
      </c>
      <c r="H7" s="2"/>
      <c r="I7" s="18">
        <v>2868</v>
      </c>
      <c r="J7" s="18">
        <v>3.03</v>
      </c>
      <c r="K7" s="2"/>
      <c r="L7" s="18">
        <v>4364</v>
      </c>
      <c r="M7" s="18">
        <v>3.27</v>
      </c>
      <c r="N7" s="2"/>
      <c r="O7" s="18">
        <v>2803</v>
      </c>
      <c r="P7" s="18">
        <v>2.76</v>
      </c>
    </row>
    <row r="8" spans="2:16" x14ac:dyDescent="0.35">
      <c r="B8" s="8" t="str">
        <f>"5th"</f>
        <v>5th</v>
      </c>
      <c r="C8" s="18">
        <v>65660</v>
      </c>
      <c r="D8" s="18">
        <v>93.13</v>
      </c>
      <c r="E8" s="2"/>
      <c r="F8" s="18">
        <v>99763</v>
      </c>
      <c r="G8" s="18">
        <v>92.51</v>
      </c>
      <c r="H8" s="2"/>
      <c r="I8" s="18">
        <v>87088</v>
      </c>
      <c r="J8" s="18">
        <v>92.01</v>
      </c>
      <c r="K8" s="2"/>
      <c r="L8" s="18">
        <v>120198</v>
      </c>
      <c r="M8" s="18">
        <v>90.03</v>
      </c>
      <c r="N8" s="2"/>
      <c r="O8" s="18">
        <v>93564</v>
      </c>
      <c r="P8" s="18">
        <v>92.19</v>
      </c>
    </row>
    <row r="9" spans="2:16" x14ac:dyDescent="0.35">
      <c r="B9" s="8" t="str">
        <f>"6th"</f>
        <v>6th</v>
      </c>
      <c r="C9" s="18">
        <v>1960</v>
      </c>
      <c r="D9" s="18">
        <v>2.78</v>
      </c>
      <c r="E9" s="2"/>
      <c r="F9" s="18">
        <v>5129</v>
      </c>
      <c r="G9" s="18">
        <v>4.76</v>
      </c>
      <c r="H9" s="2"/>
      <c r="I9" s="18">
        <v>3459</v>
      </c>
      <c r="J9" s="18">
        <v>3.65</v>
      </c>
      <c r="K9" s="2"/>
      <c r="L9" s="18">
        <v>6608</v>
      </c>
      <c r="M9" s="18">
        <v>4.95</v>
      </c>
      <c r="N9" s="2"/>
      <c r="O9" s="18">
        <v>3815</v>
      </c>
      <c r="P9" s="18">
        <v>3.76</v>
      </c>
    </row>
    <row r="10" spans="2:16" s="15" customFormat="1" x14ac:dyDescent="0.35">
      <c r="B10" s="7" t="str">
        <f>"Total"</f>
        <v>Total</v>
      </c>
      <c r="C10" s="19">
        <v>70503</v>
      </c>
      <c r="D10" s="19">
        <v>100</v>
      </c>
      <c r="E10" s="5"/>
      <c r="F10" s="19">
        <v>107846</v>
      </c>
      <c r="G10" s="19">
        <v>100</v>
      </c>
      <c r="H10" s="5"/>
      <c r="I10" s="19">
        <v>94653</v>
      </c>
      <c r="J10" s="19">
        <v>100</v>
      </c>
      <c r="K10" s="5"/>
      <c r="L10" s="19">
        <v>133512</v>
      </c>
      <c r="M10" s="19">
        <v>100</v>
      </c>
      <c r="N10" s="5"/>
      <c r="O10" s="19">
        <v>101490</v>
      </c>
      <c r="P10" s="19">
        <v>100</v>
      </c>
    </row>
    <row r="11" spans="2:16" x14ac:dyDescent="0.35">
      <c r="B11" s="2"/>
      <c r="C11" s="2"/>
      <c r="D11" s="2" t="str">
        <f>""</f>
        <v/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</sheetData>
  <mergeCells count="6">
    <mergeCell ref="B1:P1"/>
    <mergeCell ref="C3:D3"/>
    <mergeCell ref="F3:G3"/>
    <mergeCell ref="I3:J3"/>
    <mergeCell ref="L3:M3"/>
    <mergeCell ref="O3:P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9648-632E-486E-AA59-3EE8AB109CB6}">
  <dimension ref="B1:P23"/>
  <sheetViews>
    <sheetView workbookViewId="0">
      <selection activeCell="Q2" sqref="Q1:Q1048576"/>
    </sheetView>
  </sheetViews>
  <sheetFormatPr defaultRowHeight="14.5" x14ac:dyDescent="0.35"/>
  <cols>
    <col min="1" max="1" width="8.7265625" style="2"/>
    <col min="2" max="2" width="16.08984375" style="2" bestFit="1" customWidth="1"/>
    <col min="3" max="3" width="11.90625" style="2" bestFit="1" customWidth="1"/>
    <col min="4" max="4" width="9" style="2" bestFit="1" customWidth="1"/>
    <col min="5" max="5" width="1.6328125" style="2" customWidth="1"/>
    <col min="6" max="6" width="11.90625" style="2" bestFit="1" customWidth="1"/>
    <col min="7" max="7" width="9" style="2" bestFit="1" customWidth="1"/>
    <col min="8" max="8" width="1.6328125" style="2" customWidth="1"/>
    <col min="9" max="9" width="11.90625" style="2" bestFit="1" customWidth="1"/>
    <col min="10" max="10" width="9" style="2" bestFit="1" customWidth="1"/>
    <col min="11" max="11" width="1.6328125" style="2" customWidth="1"/>
    <col min="12" max="12" width="11.90625" style="2" bestFit="1" customWidth="1"/>
    <col min="13" max="13" width="9" style="2" bestFit="1" customWidth="1"/>
    <col min="14" max="14" width="1.6328125" style="2" customWidth="1"/>
    <col min="15" max="15" width="11.90625" style="2" bestFit="1" customWidth="1"/>
    <col min="16" max="16" width="9" style="2" bestFit="1" customWidth="1"/>
    <col min="17" max="16384" width="8.7265625" style="2"/>
  </cols>
  <sheetData>
    <row r="1" spans="2:16" ht="17.5" x14ac:dyDescent="0.35">
      <c r="B1" s="26" t="s">
        <v>14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2:16" ht="17.5" x14ac:dyDescent="0.3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2:16" x14ac:dyDescent="0.35">
      <c r="B3" s="4"/>
      <c r="C3" s="27" t="s">
        <v>0</v>
      </c>
      <c r="D3" s="27"/>
      <c r="E3" s="9"/>
      <c r="F3" s="27" t="s">
        <v>1</v>
      </c>
      <c r="G3" s="27"/>
      <c r="H3" s="9"/>
      <c r="I3" s="27" t="s">
        <v>2</v>
      </c>
      <c r="J3" s="27"/>
      <c r="K3" s="9"/>
      <c r="L3" s="27" t="s">
        <v>3</v>
      </c>
      <c r="M3" s="27"/>
      <c r="N3" s="9"/>
      <c r="O3" s="27" t="s">
        <v>4</v>
      </c>
      <c r="P3" s="27"/>
    </row>
    <row r="4" spans="2:16" x14ac:dyDescent="0.35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2:16" x14ac:dyDescent="0.35">
      <c r="B5" s="6" t="s">
        <v>5</v>
      </c>
      <c r="C5" s="6" t="s">
        <v>6</v>
      </c>
      <c r="D5" s="6" t="s">
        <v>7</v>
      </c>
      <c r="E5" s="6"/>
      <c r="F5" s="6" t="s">
        <v>6</v>
      </c>
      <c r="G5" s="6" t="s">
        <v>7</v>
      </c>
      <c r="H5" s="6"/>
      <c r="I5" s="6" t="s">
        <v>6</v>
      </c>
      <c r="J5" s="6" t="s">
        <v>7</v>
      </c>
      <c r="K5" s="6"/>
      <c r="L5" s="6" t="s">
        <v>6</v>
      </c>
      <c r="M5" s="6" t="s">
        <v>7</v>
      </c>
      <c r="N5" s="6"/>
      <c r="O5" s="6" t="s">
        <v>6</v>
      </c>
      <c r="P5" s="6" t="s">
        <v>7</v>
      </c>
    </row>
    <row r="6" spans="2:16" x14ac:dyDescent="0.35">
      <c r="B6" s="12" t="str">
        <f>"-82"</f>
        <v>-82</v>
      </c>
      <c r="C6" s="20">
        <v>1</v>
      </c>
      <c r="D6" s="20">
        <v>0</v>
      </c>
      <c r="E6" s="13"/>
    </row>
    <row r="7" spans="2:16" x14ac:dyDescent="0.35">
      <c r="B7" s="12" t="str">
        <f>"-8"</f>
        <v>-8</v>
      </c>
      <c r="C7" s="20">
        <v>1327</v>
      </c>
      <c r="D7" s="20">
        <v>3.49</v>
      </c>
      <c r="E7" s="13"/>
    </row>
    <row r="8" spans="2:16" x14ac:dyDescent="0.35">
      <c r="B8" s="7" t="str">
        <f>"Kindergarten"</f>
        <v>Kindergarten</v>
      </c>
      <c r="C8" s="18">
        <v>3080</v>
      </c>
      <c r="D8" s="18">
        <v>8.09</v>
      </c>
      <c r="F8" s="18">
        <v>4171</v>
      </c>
      <c r="G8" s="18">
        <v>6.22</v>
      </c>
      <c r="I8" s="18">
        <v>11911</v>
      </c>
      <c r="J8" s="18">
        <v>10.49</v>
      </c>
      <c r="L8" s="18">
        <v>11404</v>
      </c>
      <c r="M8" s="18">
        <v>7.96</v>
      </c>
      <c r="O8" s="18">
        <v>12442</v>
      </c>
      <c r="P8" s="18">
        <v>7.98</v>
      </c>
    </row>
    <row r="9" spans="2:16" x14ac:dyDescent="0.35">
      <c r="B9" s="7" t="str">
        <f>"1st grade"</f>
        <v>1st grade</v>
      </c>
      <c r="C9" s="18">
        <v>3183</v>
      </c>
      <c r="D9" s="18">
        <v>8.36</v>
      </c>
      <c r="F9" s="18">
        <v>4571</v>
      </c>
      <c r="G9" s="18">
        <v>6.82</v>
      </c>
      <c r="I9" s="18">
        <v>10017</v>
      </c>
      <c r="J9" s="18">
        <v>8.82</v>
      </c>
      <c r="L9" s="18">
        <v>11590</v>
      </c>
      <c r="M9" s="18">
        <v>8.09</v>
      </c>
      <c r="O9" s="18">
        <v>12056</v>
      </c>
      <c r="P9" s="18">
        <v>7.73</v>
      </c>
    </row>
    <row r="10" spans="2:16" x14ac:dyDescent="0.35">
      <c r="B10" s="7" t="str">
        <f>"2nd  grade"</f>
        <v>2nd  grade</v>
      </c>
      <c r="C10" s="18">
        <v>3257</v>
      </c>
      <c r="D10" s="18">
        <v>8.56</v>
      </c>
      <c r="F10" s="18">
        <v>4884</v>
      </c>
      <c r="G10" s="18">
        <v>7.29</v>
      </c>
      <c r="I10" s="18">
        <v>9655</v>
      </c>
      <c r="J10" s="18">
        <v>8.5</v>
      </c>
      <c r="L10" s="18">
        <v>11475</v>
      </c>
      <c r="M10" s="18">
        <v>8.01</v>
      </c>
      <c r="O10" s="18">
        <v>12512</v>
      </c>
      <c r="P10" s="18">
        <v>8.02</v>
      </c>
    </row>
    <row r="11" spans="2:16" x14ac:dyDescent="0.35">
      <c r="B11" s="7" t="str">
        <f>"3rd grade"</f>
        <v>3rd grade</v>
      </c>
      <c r="C11" s="18">
        <v>3346</v>
      </c>
      <c r="D11" s="18">
        <v>8.7899999999999991</v>
      </c>
      <c r="F11" s="18">
        <v>5224</v>
      </c>
      <c r="G11" s="18">
        <v>7.79</v>
      </c>
      <c r="I11" s="18">
        <v>10720</v>
      </c>
      <c r="J11" s="18">
        <v>9.44</v>
      </c>
      <c r="L11" s="18">
        <v>12120</v>
      </c>
      <c r="M11" s="18">
        <v>8.4600000000000009</v>
      </c>
      <c r="O11" s="18">
        <v>13536</v>
      </c>
      <c r="P11" s="18">
        <v>8.68</v>
      </c>
    </row>
    <row r="12" spans="2:16" x14ac:dyDescent="0.35">
      <c r="B12" s="7" t="str">
        <f>"4th grade"</f>
        <v>4th grade</v>
      </c>
      <c r="C12" s="18">
        <v>3457</v>
      </c>
      <c r="D12" s="18">
        <v>9.08</v>
      </c>
      <c r="F12" s="18">
        <v>5802</v>
      </c>
      <c r="G12" s="18">
        <v>8.66</v>
      </c>
      <c r="I12" s="18">
        <v>11571</v>
      </c>
      <c r="J12" s="18">
        <v>10.19</v>
      </c>
      <c r="L12" s="18">
        <v>12928</v>
      </c>
      <c r="M12" s="18">
        <v>9.02</v>
      </c>
      <c r="O12" s="18">
        <v>13554</v>
      </c>
      <c r="P12" s="18">
        <v>8.69</v>
      </c>
    </row>
    <row r="13" spans="2:16" x14ac:dyDescent="0.35">
      <c r="B13" s="7" t="str">
        <f>"5th  grade"</f>
        <v>5th  grade</v>
      </c>
      <c r="C13" s="18">
        <v>6658</v>
      </c>
      <c r="D13" s="18">
        <v>17.489999999999998</v>
      </c>
      <c r="F13" s="18">
        <v>8030</v>
      </c>
      <c r="G13" s="18">
        <v>11.98</v>
      </c>
      <c r="I13" s="18">
        <v>9602</v>
      </c>
      <c r="J13" s="18">
        <v>8.4600000000000009</v>
      </c>
      <c r="L13" s="18">
        <v>13989</v>
      </c>
      <c r="M13" s="18">
        <v>9.76</v>
      </c>
      <c r="O13" s="18">
        <v>16602</v>
      </c>
      <c r="P13" s="18">
        <v>10.64</v>
      </c>
    </row>
    <row r="14" spans="2:16" x14ac:dyDescent="0.35">
      <c r="B14" s="7" t="str">
        <f>"6th grade"</f>
        <v>6th grade</v>
      </c>
      <c r="C14" s="18">
        <v>3022</v>
      </c>
      <c r="D14" s="18">
        <v>7.94</v>
      </c>
      <c r="F14" s="18">
        <v>5033</v>
      </c>
      <c r="G14" s="18">
        <v>7.51</v>
      </c>
      <c r="I14" s="18">
        <v>7498</v>
      </c>
      <c r="J14" s="18">
        <v>6.6</v>
      </c>
      <c r="L14" s="18">
        <v>10404</v>
      </c>
      <c r="M14" s="18">
        <v>7.26</v>
      </c>
      <c r="O14" s="18">
        <v>11770</v>
      </c>
      <c r="P14" s="18">
        <v>7.55</v>
      </c>
    </row>
    <row r="15" spans="2:16" x14ac:dyDescent="0.35">
      <c r="B15" s="7" t="str">
        <f>"7th grade"</f>
        <v>7th grade</v>
      </c>
      <c r="C15" s="2" t="s">
        <v>8</v>
      </c>
      <c r="D15" s="2" t="s">
        <v>8</v>
      </c>
      <c r="F15" s="18">
        <v>5798</v>
      </c>
      <c r="G15" s="18">
        <v>8.65</v>
      </c>
      <c r="I15" s="18">
        <v>7780</v>
      </c>
      <c r="J15" s="18">
        <v>6.85</v>
      </c>
      <c r="L15" s="18">
        <v>10916</v>
      </c>
      <c r="M15" s="18">
        <v>7.62</v>
      </c>
      <c r="O15" s="18">
        <v>12568</v>
      </c>
      <c r="P15" s="18">
        <v>8.06</v>
      </c>
    </row>
    <row r="16" spans="2:16" x14ac:dyDescent="0.35">
      <c r="B16" s="7" t="str">
        <f>"8th grade"</f>
        <v>8th grade</v>
      </c>
      <c r="C16" s="18">
        <v>2042</v>
      </c>
      <c r="D16" s="18">
        <v>5.37</v>
      </c>
      <c r="F16" s="18">
        <v>4635</v>
      </c>
      <c r="G16" s="18">
        <v>6.92</v>
      </c>
      <c r="I16" s="18">
        <v>6660</v>
      </c>
      <c r="J16" s="18">
        <v>5.87</v>
      </c>
      <c r="L16" s="18">
        <v>9300</v>
      </c>
      <c r="M16" s="18">
        <v>6.49</v>
      </c>
      <c r="O16" s="18">
        <v>9940</v>
      </c>
      <c r="P16" s="18">
        <v>6.37</v>
      </c>
    </row>
    <row r="17" spans="2:16" x14ac:dyDescent="0.35">
      <c r="B17" s="7" t="str">
        <f>"9th grade"</f>
        <v>9th grade</v>
      </c>
      <c r="C17" s="18">
        <v>2410</v>
      </c>
      <c r="D17" s="18">
        <v>6.33</v>
      </c>
      <c r="F17" s="18">
        <v>5516</v>
      </c>
      <c r="G17" s="18">
        <v>8.23</v>
      </c>
      <c r="I17" s="18">
        <v>7261</v>
      </c>
      <c r="J17" s="18">
        <v>6.39</v>
      </c>
      <c r="L17" s="18">
        <v>10302</v>
      </c>
      <c r="M17" s="18">
        <v>7.19</v>
      </c>
      <c r="O17" s="18">
        <v>10899</v>
      </c>
      <c r="P17" s="18">
        <v>6.99</v>
      </c>
    </row>
    <row r="18" spans="2:16" x14ac:dyDescent="0.35">
      <c r="B18" s="7" t="str">
        <f>"10th grade"</f>
        <v>10th grade</v>
      </c>
      <c r="C18" s="18">
        <v>2273</v>
      </c>
      <c r="D18" s="18">
        <v>5.97</v>
      </c>
      <c r="F18" s="18">
        <v>4465</v>
      </c>
      <c r="G18" s="18">
        <v>6.66</v>
      </c>
      <c r="I18" s="18">
        <v>6556</v>
      </c>
      <c r="J18" s="18">
        <v>5.77</v>
      </c>
      <c r="L18" s="18">
        <v>9154</v>
      </c>
      <c r="M18" s="18">
        <v>6.39</v>
      </c>
      <c r="O18" s="18">
        <v>9417</v>
      </c>
      <c r="P18" s="18">
        <v>6.04</v>
      </c>
    </row>
    <row r="19" spans="2:16" x14ac:dyDescent="0.35">
      <c r="B19" s="7" t="str">
        <f>"11th grade"</f>
        <v>11th grade</v>
      </c>
      <c r="C19" s="18">
        <v>2168</v>
      </c>
      <c r="D19" s="18">
        <v>5.7</v>
      </c>
      <c r="F19" s="18">
        <v>4946</v>
      </c>
      <c r="G19" s="18">
        <v>7.38</v>
      </c>
      <c r="I19" s="18">
        <v>7455</v>
      </c>
      <c r="J19" s="18">
        <v>6.57</v>
      </c>
      <c r="L19" s="18">
        <v>9928</v>
      </c>
      <c r="M19" s="18">
        <v>6.93</v>
      </c>
      <c r="O19" s="18">
        <v>10262</v>
      </c>
      <c r="P19" s="18">
        <v>6.58</v>
      </c>
    </row>
    <row r="20" spans="2:16" x14ac:dyDescent="0.35">
      <c r="B20" s="7" t="str">
        <f>"12th grade"</f>
        <v>12th grade</v>
      </c>
      <c r="C20" s="18">
        <v>1513</v>
      </c>
      <c r="D20" s="18">
        <v>3.98</v>
      </c>
      <c r="F20" s="18">
        <v>3461</v>
      </c>
      <c r="G20" s="18">
        <v>5.16</v>
      </c>
      <c r="I20" s="18">
        <v>5628</v>
      </c>
      <c r="J20" s="18">
        <v>4.96</v>
      </c>
      <c r="L20" s="18">
        <v>8096</v>
      </c>
      <c r="M20" s="18">
        <v>5.65</v>
      </c>
      <c r="O20" s="18">
        <v>8332</v>
      </c>
      <c r="P20" s="18">
        <v>5.34</v>
      </c>
    </row>
    <row r="21" spans="2:16" x14ac:dyDescent="0.35">
      <c r="B21" s="7" t="str">
        <f>"Other"</f>
        <v>Other</v>
      </c>
      <c r="C21" s="18">
        <v>225</v>
      </c>
      <c r="D21" s="18">
        <v>0.59</v>
      </c>
      <c r="F21" s="18">
        <v>380</v>
      </c>
      <c r="G21" s="18">
        <v>0.56999999999999995</v>
      </c>
      <c r="I21" s="18">
        <v>969</v>
      </c>
      <c r="J21" s="18">
        <v>0.85</v>
      </c>
      <c r="L21" s="18">
        <v>1346</v>
      </c>
      <c r="M21" s="18">
        <v>0.94</v>
      </c>
      <c r="O21" s="18">
        <v>1740</v>
      </c>
      <c r="P21" s="18">
        <v>1.1200000000000001</v>
      </c>
    </row>
    <row r="22" spans="2:16" x14ac:dyDescent="0.35">
      <c r="B22" s="7" t="str">
        <f>"Ungraded"</f>
        <v>Ungraded</v>
      </c>
      <c r="C22" s="18">
        <v>99</v>
      </c>
      <c r="D22" s="18">
        <v>0.26</v>
      </c>
      <c r="F22" s="18">
        <v>108</v>
      </c>
      <c r="G22" s="18">
        <v>0.16</v>
      </c>
      <c r="I22" s="18">
        <v>262</v>
      </c>
      <c r="J22" s="18">
        <v>0.23</v>
      </c>
      <c r="L22" s="18">
        <v>350</v>
      </c>
      <c r="M22" s="18">
        <v>0.24</v>
      </c>
      <c r="O22" s="18">
        <v>342</v>
      </c>
      <c r="P22" s="18">
        <v>0.22</v>
      </c>
    </row>
    <row r="23" spans="2:16" s="5" customFormat="1" x14ac:dyDescent="0.35">
      <c r="B23" s="7" t="str">
        <f>"Total"</f>
        <v>Total</v>
      </c>
      <c r="C23" s="19">
        <v>38061</v>
      </c>
      <c r="D23" s="19">
        <v>100</v>
      </c>
      <c r="F23" s="19">
        <v>67024</v>
      </c>
      <c r="G23" s="19">
        <v>100</v>
      </c>
      <c r="I23" s="19">
        <v>113545</v>
      </c>
      <c r="J23" s="19">
        <v>100</v>
      </c>
      <c r="L23" s="19">
        <v>143302</v>
      </c>
      <c r="M23" s="19">
        <v>100</v>
      </c>
      <c r="O23" s="19">
        <v>155972</v>
      </c>
      <c r="P23" s="19">
        <v>100</v>
      </c>
    </row>
  </sheetData>
  <mergeCells count="6">
    <mergeCell ref="B1:P1"/>
    <mergeCell ref="C3:D3"/>
    <mergeCell ref="F3:G3"/>
    <mergeCell ref="I3:J3"/>
    <mergeCell ref="L3:M3"/>
    <mergeCell ref="O3:P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F594-C59C-4D27-95ED-46FAD54AF337}">
  <dimension ref="B1:P14"/>
  <sheetViews>
    <sheetView tabSelected="1" workbookViewId="0">
      <selection activeCell="O14" sqref="O14"/>
    </sheetView>
  </sheetViews>
  <sheetFormatPr defaultRowHeight="14.5" x14ac:dyDescent="0.35"/>
  <cols>
    <col min="1" max="1" width="8.7265625" style="2"/>
    <col min="2" max="2" width="18.54296875" style="2" bestFit="1" customWidth="1"/>
    <col min="3" max="4" width="12.6328125" style="2" customWidth="1"/>
    <col min="5" max="5" width="1.6328125" style="2" customWidth="1"/>
    <col min="6" max="7" width="12.6328125" style="2" customWidth="1"/>
    <col min="8" max="8" width="1.6328125" style="2" customWidth="1"/>
    <col min="9" max="10" width="12.6328125" style="2" customWidth="1"/>
    <col min="11" max="11" width="1.6328125" style="2" customWidth="1"/>
    <col min="12" max="13" width="12.6328125" style="2" customWidth="1"/>
    <col min="14" max="14" width="1.6328125" style="2" customWidth="1"/>
    <col min="15" max="16" width="12.6328125" style="2" customWidth="1"/>
    <col min="17" max="16384" width="8.7265625" style="2"/>
  </cols>
  <sheetData>
    <row r="1" spans="2:16" ht="17.5" x14ac:dyDescent="0.35">
      <c r="B1" s="26" t="s">
        <v>15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3" spans="2:16" x14ac:dyDescent="0.35">
      <c r="B3" s="4"/>
      <c r="C3" s="27" t="s">
        <v>0</v>
      </c>
      <c r="D3" s="27"/>
      <c r="E3" s="9"/>
      <c r="F3" s="27" t="s">
        <v>1</v>
      </c>
      <c r="G3" s="27"/>
      <c r="H3" s="9"/>
      <c r="I3" s="27" t="s">
        <v>2</v>
      </c>
      <c r="J3" s="27"/>
      <c r="K3" s="9"/>
      <c r="L3" s="27" t="s">
        <v>3</v>
      </c>
      <c r="M3" s="27"/>
      <c r="N3" s="9"/>
      <c r="O3" s="27" t="s">
        <v>4</v>
      </c>
      <c r="P3" s="27"/>
    </row>
    <row r="4" spans="2:16" x14ac:dyDescent="0.35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2:16" x14ac:dyDescent="0.35">
      <c r="B5" s="6" t="s">
        <v>5</v>
      </c>
      <c r="C5" s="6" t="s">
        <v>6</v>
      </c>
      <c r="D5" s="6" t="s">
        <v>7</v>
      </c>
      <c r="E5" s="6"/>
      <c r="F5" s="6" t="s">
        <v>6</v>
      </c>
      <c r="G5" s="6" t="s">
        <v>7</v>
      </c>
      <c r="H5" s="6"/>
      <c r="I5" s="6" t="s">
        <v>6</v>
      </c>
      <c r="J5" s="6" t="s">
        <v>7</v>
      </c>
      <c r="K5" s="6"/>
      <c r="L5" s="6" t="s">
        <v>6</v>
      </c>
      <c r="M5" s="6" t="s">
        <v>7</v>
      </c>
      <c r="N5" s="6"/>
      <c r="O5" s="6" t="s">
        <v>6</v>
      </c>
      <c r="P5" s="6" t="s">
        <v>7</v>
      </c>
    </row>
    <row r="6" spans="2:16" x14ac:dyDescent="0.35">
      <c r="B6" s="7" t="str">
        <f>"6th"</f>
        <v>6th</v>
      </c>
      <c r="C6" s="18">
        <v>3732</v>
      </c>
      <c r="D6" s="18">
        <v>1.07</v>
      </c>
      <c r="E6" s="16"/>
      <c r="F6" s="18">
        <v>5074</v>
      </c>
      <c r="G6" s="18">
        <v>0.91</v>
      </c>
      <c r="H6" s="16"/>
      <c r="I6" s="18">
        <v>4688</v>
      </c>
      <c r="J6" s="18">
        <v>0.99</v>
      </c>
      <c r="K6" s="16"/>
      <c r="L6" s="18">
        <v>5315</v>
      </c>
      <c r="M6" s="18">
        <v>0.82</v>
      </c>
      <c r="N6" s="16"/>
      <c r="O6" s="18">
        <v>5434</v>
      </c>
      <c r="P6" s="18">
        <v>1.07</v>
      </c>
    </row>
    <row r="7" spans="2:16" x14ac:dyDescent="0.35">
      <c r="B7" s="7" t="str">
        <f>"7th"</f>
        <v>7th</v>
      </c>
      <c r="C7" s="18">
        <v>115167</v>
      </c>
      <c r="D7" s="18">
        <v>33.17</v>
      </c>
      <c r="E7" s="16"/>
      <c r="F7" s="18">
        <v>175756</v>
      </c>
      <c r="G7" s="18">
        <v>31.5</v>
      </c>
      <c r="H7" s="16"/>
      <c r="I7" s="18">
        <v>145275</v>
      </c>
      <c r="J7" s="18">
        <v>30.7</v>
      </c>
      <c r="K7" s="16"/>
      <c r="L7" s="18">
        <v>205794</v>
      </c>
      <c r="M7" s="18">
        <v>31.77</v>
      </c>
      <c r="N7" s="16"/>
      <c r="O7" s="18">
        <v>165956</v>
      </c>
      <c r="P7" s="18">
        <v>32.590000000000003</v>
      </c>
    </row>
    <row r="8" spans="2:16" x14ac:dyDescent="0.35">
      <c r="B8" s="7" t="str">
        <f>"8th"</f>
        <v>8th</v>
      </c>
      <c r="C8" s="18">
        <v>7398</v>
      </c>
      <c r="D8" s="18">
        <v>2.13</v>
      </c>
      <c r="E8" s="16"/>
      <c r="F8" s="18">
        <v>13888</v>
      </c>
      <c r="G8" s="18">
        <v>2.4900000000000002</v>
      </c>
      <c r="H8" s="16"/>
      <c r="I8" s="18">
        <v>14672</v>
      </c>
      <c r="J8" s="18">
        <v>3.1</v>
      </c>
      <c r="K8" s="16"/>
      <c r="L8" s="18">
        <v>15419</v>
      </c>
      <c r="M8" s="18">
        <v>2.38</v>
      </c>
      <c r="N8" s="16"/>
      <c r="O8" s="18">
        <v>14639</v>
      </c>
      <c r="P8" s="18">
        <v>2.88</v>
      </c>
    </row>
    <row r="9" spans="2:16" x14ac:dyDescent="0.35">
      <c r="B9" s="7" t="str">
        <f>"9th"</f>
        <v>9th</v>
      </c>
      <c r="C9" s="18">
        <v>103731</v>
      </c>
      <c r="D9" s="18">
        <v>29.87</v>
      </c>
      <c r="E9" s="16"/>
      <c r="F9" s="18">
        <v>167629</v>
      </c>
      <c r="G9" s="18">
        <v>30.05</v>
      </c>
      <c r="H9" s="16"/>
      <c r="I9" s="18">
        <v>141666</v>
      </c>
      <c r="J9" s="18">
        <v>29.94</v>
      </c>
      <c r="K9" s="16"/>
      <c r="L9" s="18">
        <v>193787</v>
      </c>
      <c r="M9" s="18">
        <v>29.92</v>
      </c>
      <c r="N9" s="16"/>
      <c r="O9" s="18">
        <v>148280</v>
      </c>
      <c r="P9" s="18">
        <v>29.12</v>
      </c>
    </row>
    <row r="10" spans="2:16" x14ac:dyDescent="0.35">
      <c r="B10" s="7" t="str">
        <f>"10th"</f>
        <v>10th</v>
      </c>
      <c r="C10" s="18">
        <v>13869</v>
      </c>
      <c r="D10" s="18">
        <v>3.99</v>
      </c>
      <c r="E10" s="16"/>
      <c r="F10" s="18">
        <v>20250</v>
      </c>
      <c r="G10" s="18">
        <v>3.63</v>
      </c>
      <c r="H10" s="16"/>
      <c r="I10" s="18">
        <v>18215</v>
      </c>
      <c r="J10" s="18">
        <v>3.85</v>
      </c>
      <c r="K10" s="16"/>
      <c r="L10" s="18">
        <v>26057</v>
      </c>
      <c r="M10" s="18">
        <v>4.0199999999999996</v>
      </c>
      <c r="N10" s="16"/>
      <c r="O10" s="18">
        <v>21796</v>
      </c>
      <c r="P10" s="18">
        <v>4.28</v>
      </c>
    </row>
    <row r="11" spans="2:16" x14ac:dyDescent="0.35">
      <c r="B11" s="7" t="str">
        <f>"11th"</f>
        <v>11th</v>
      </c>
      <c r="C11" s="18">
        <v>84351</v>
      </c>
      <c r="D11" s="18">
        <v>24.29</v>
      </c>
      <c r="E11" s="16"/>
      <c r="F11" s="18">
        <v>141346</v>
      </c>
      <c r="G11" s="18">
        <v>25.34</v>
      </c>
      <c r="H11" s="16"/>
      <c r="I11" s="18">
        <v>121194</v>
      </c>
      <c r="J11" s="18">
        <v>25.61</v>
      </c>
      <c r="K11" s="16"/>
      <c r="L11" s="18">
        <v>162863</v>
      </c>
      <c r="M11" s="18">
        <v>25.14</v>
      </c>
      <c r="N11" s="16"/>
      <c r="O11" s="18">
        <v>121986</v>
      </c>
      <c r="P11" s="18">
        <v>23.96</v>
      </c>
    </row>
    <row r="12" spans="2:16" x14ac:dyDescent="0.35">
      <c r="B12" s="7" t="str">
        <f>"12th"</f>
        <v>12th</v>
      </c>
      <c r="C12" s="18">
        <v>9829</v>
      </c>
      <c r="D12" s="18">
        <v>2.83</v>
      </c>
      <c r="E12" s="16"/>
      <c r="F12" s="18">
        <v>15970</v>
      </c>
      <c r="G12" s="18">
        <v>2.86</v>
      </c>
      <c r="H12" s="16"/>
      <c r="I12" s="18">
        <v>14314</v>
      </c>
      <c r="J12" s="18">
        <v>3.03</v>
      </c>
      <c r="K12" s="16"/>
      <c r="L12" s="18">
        <v>20123</v>
      </c>
      <c r="M12" s="18">
        <v>3.11</v>
      </c>
      <c r="N12" s="16"/>
      <c r="O12" s="18">
        <v>18215</v>
      </c>
      <c r="P12" s="18">
        <v>3.58</v>
      </c>
    </row>
    <row r="13" spans="2:16" x14ac:dyDescent="0.35">
      <c r="B13" s="7" t="str">
        <f>"Non-traditional"</f>
        <v>Non-traditional</v>
      </c>
      <c r="C13" s="18">
        <v>9140</v>
      </c>
      <c r="D13" s="18">
        <v>2.63</v>
      </c>
      <c r="E13" s="16"/>
      <c r="F13" s="18">
        <v>17989</v>
      </c>
      <c r="G13" s="18">
        <v>3.22</v>
      </c>
      <c r="H13" s="16"/>
      <c r="I13" s="18">
        <v>13166</v>
      </c>
      <c r="J13" s="18">
        <v>2.78</v>
      </c>
      <c r="K13" s="16"/>
      <c r="L13" s="18">
        <v>18364</v>
      </c>
      <c r="M13" s="18">
        <v>2.84</v>
      </c>
      <c r="N13" s="16"/>
      <c r="O13" s="18">
        <v>12842</v>
      </c>
      <c r="P13" s="18">
        <v>2.52</v>
      </c>
    </row>
    <row r="14" spans="2:16" s="5" customFormat="1" x14ac:dyDescent="0.35">
      <c r="B14" s="7" t="str">
        <f>"Total"</f>
        <v>Total</v>
      </c>
      <c r="C14" s="19">
        <v>347217</v>
      </c>
      <c r="D14" s="19">
        <v>100</v>
      </c>
      <c r="E14" s="17"/>
      <c r="F14" s="19">
        <v>557902</v>
      </c>
      <c r="G14" s="19">
        <v>100</v>
      </c>
      <c r="H14" s="17"/>
      <c r="I14" s="19">
        <v>473190</v>
      </c>
      <c r="J14" s="19">
        <v>100</v>
      </c>
      <c r="K14" s="17"/>
      <c r="L14" s="19">
        <v>647722</v>
      </c>
      <c r="M14" s="19">
        <v>100</v>
      </c>
      <c r="N14" s="17"/>
      <c r="O14" s="19">
        <v>509148</v>
      </c>
      <c r="P14" s="19">
        <v>100</v>
      </c>
    </row>
  </sheetData>
  <mergeCells count="6">
    <mergeCell ref="B1:P1"/>
    <mergeCell ref="C3:D3"/>
    <mergeCell ref="F3:G3"/>
    <mergeCell ref="I3:J3"/>
    <mergeCell ref="L3:M3"/>
    <mergeCell ref="O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D3F4-39D7-497D-B558-E703501B5D3E}">
  <dimension ref="B1:P12"/>
  <sheetViews>
    <sheetView workbookViewId="0">
      <selection activeCell="B13" sqref="B13"/>
    </sheetView>
  </sheetViews>
  <sheetFormatPr defaultRowHeight="14.5" x14ac:dyDescent="0.35"/>
  <cols>
    <col min="1" max="1" width="8.7265625" style="1"/>
    <col min="2" max="2" width="20.1796875" style="1" bestFit="1" customWidth="1"/>
    <col min="3" max="3" width="12.26953125" style="1" bestFit="1" customWidth="1"/>
    <col min="4" max="4" width="9.26953125" style="1" bestFit="1" customWidth="1"/>
    <col min="5" max="5" width="1.6328125" style="1" customWidth="1"/>
    <col min="6" max="6" width="12.26953125" style="1" bestFit="1" customWidth="1"/>
    <col min="7" max="7" width="9.26953125" style="1" bestFit="1" customWidth="1"/>
    <col min="8" max="8" width="1.6328125" style="1" customWidth="1"/>
    <col min="9" max="9" width="12.26953125" style="1" bestFit="1" customWidth="1"/>
    <col min="10" max="10" width="9.26953125" style="1" bestFit="1" customWidth="1"/>
    <col min="11" max="11" width="1.6328125" style="1" customWidth="1"/>
    <col min="12" max="12" width="12.26953125" style="1" bestFit="1" customWidth="1"/>
    <col min="13" max="13" width="9.26953125" style="1" bestFit="1" customWidth="1"/>
    <col min="14" max="14" width="1.6328125" style="1" customWidth="1"/>
    <col min="15" max="15" width="12.26953125" style="1" bestFit="1" customWidth="1"/>
    <col min="16" max="16" width="9.26953125" style="1" bestFit="1" customWidth="1"/>
    <col min="17" max="16384" width="8.7265625" style="1"/>
  </cols>
  <sheetData>
    <row r="1" spans="2:16" ht="17.5" x14ac:dyDescent="0.35">
      <c r="B1" s="26" t="s">
        <v>16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3" spans="2:16" x14ac:dyDescent="0.35">
      <c r="B3" s="24"/>
      <c r="C3" s="28" t="s">
        <v>0</v>
      </c>
      <c r="D3" s="28"/>
      <c r="E3" s="6"/>
      <c r="F3" s="28" t="s">
        <v>1</v>
      </c>
      <c r="G3" s="28"/>
      <c r="H3" s="6"/>
      <c r="I3" s="28" t="s">
        <v>2</v>
      </c>
      <c r="J3" s="28"/>
      <c r="K3" s="6"/>
      <c r="L3" s="28" t="s">
        <v>3</v>
      </c>
      <c r="M3" s="28"/>
      <c r="N3" s="6"/>
      <c r="O3" s="28" t="s">
        <v>4</v>
      </c>
      <c r="P3" s="28"/>
    </row>
    <row r="4" spans="2:16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s="21" customFormat="1" x14ac:dyDescent="0.35">
      <c r="B5" s="23"/>
      <c r="C5" s="23" t="s">
        <v>6</v>
      </c>
      <c r="D5" s="23" t="s">
        <v>7</v>
      </c>
      <c r="E5" s="23"/>
      <c r="F5" s="23" t="s">
        <v>6</v>
      </c>
      <c r="G5" s="23" t="s">
        <v>7</v>
      </c>
      <c r="H5" s="23"/>
      <c r="I5" s="23" t="s">
        <v>6</v>
      </c>
      <c r="J5" s="23" t="s">
        <v>7</v>
      </c>
      <c r="K5" s="23"/>
      <c r="L5" s="23" t="s">
        <v>6</v>
      </c>
      <c r="M5" s="23" t="s">
        <v>7</v>
      </c>
      <c r="N5" s="23"/>
      <c r="O5" s="23" t="s">
        <v>6</v>
      </c>
      <c r="P5" s="23" t="s">
        <v>7</v>
      </c>
    </row>
    <row r="6" spans="2:16" x14ac:dyDescent="0.35">
      <c r="B6" s="21" t="s">
        <v>9</v>
      </c>
      <c r="C6" s="18">
        <v>15150</v>
      </c>
      <c r="D6" s="18">
        <v>45.79</v>
      </c>
      <c r="E6" s="18"/>
      <c r="F6" s="18">
        <v>25068</v>
      </c>
      <c r="G6" s="18">
        <v>46.33</v>
      </c>
      <c r="H6" s="18"/>
      <c r="I6" s="18">
        <v>18980</v>
      </c>
      <c r="J6" s="18">
        <v>41.58</v>
      </c>
      <c r="K6" s="18"/>
      <c r="L6" s="18">
        <v>14010</v>
      </c>
      <c r="M6" s="18">
        <v>20.61</v>
      </c>
      <c r="N6" s="18"/>
      <c r="O6" s="18">
        <v>12456</v>
      </c>
      <c r="P6" s="18">
        <v>23.01</v>
      </c>
    </row>
    <row r="7" spans="2:16" x14ac:dyDescent="0.35">
      <c r="B7" s="21" t="s">
        <v>10</v>
      </c>
      <c r="C7" s="18">
        <v>7300</v>
      </c>
      <c r="D7" s="18">
        <v>22.06</v>
      </c>
      <c r="E7" s="18"/>
      <c r="F7" s="18">
        <v>10808</v>
      </c>
      <c r="G7" s="18">
        <v>19.97</v>
      </c>
      <c r="H7" s="18"/>
      <c r="I7" s="18">
        <v>10053</v>
      </c>
      <c r="J7" s="18">
        <v>22.03</v>
      </c>
      <c r="K7" s="18"/>
      <c r="L7" s="18">
        <v>28070</v>
      </c>
      <c r="M7" s="18">
        <v>41.3</v>
      </c>
      <c r="N7" s="18"/>
      <c r="O7" s="18">
        <v>20568</v>
      </c>
      <c r="P7" s="18">
        <v>37.99</v>
      </c>
    </row>
    <row r="8" spans="2:16" x14ac:dyDescent="0.35">
      <c r="B8" s="21" t="s">
        <v>11</v>
      </c>
      <c r="C8" s="18">
        <v>396</v>
      </c>
      <c r="D8" s="18">
        <v>1.2</v>
      </c>
      <c r="E8" s="18"/>
      <c r="F8" s="18">
        <v>648</v>
      </c>
      <c r="G8" s="18">
        <v>1.2</v>
      </c>
      <c r="H8" s="18"/>
      <c r="I8" s="18">
        <v>510</v>
      </c>
      <c r="J8" s="18">
        <v>1.1200000000000001</v>
      </c>
      <c r="K8" s="18"/>
      <c r="L8" s="18">
        <v>793</v>
      </c>
      <c r="M8" s="18">
        <v>1.17</v>
      </c>
      <c r="N8" s="18"/>
      <c r="O8" s="18">
        <v>702</v>
      </c>
      <c r="P8" s="18">
        <v>1.3</v>
      </c>
    </row>
    <row r="9" spans="2:16" x14ac:dyDescent="0.35">
      <c r="B9" s="21" t="s">
        <v>12</v>
      </c>
      <c r="C9" s="18">
        <v>2761</v>
      </c>
      <c r="D9" s="18">
        <v>8.34</v>
      </c>
      <c r="E9" s="18"/>
      <c r="F9" s="18">
        <v>4276</v>
      </c>
      <c r="G9" s="18">
        <v>7.9</v>
      </c>
      <c r="H9" s="18"/>
      <c r="I9" s="18">
        <v>3649</v>
      </c>
      <c r="J9" s="18">
        <v>7.99</v>
      </c>
      <c r="K9" s="18"/>
      <c r="L9" s="18">
        <v>5560</v>
      </c>
      <c r="M9" s="18">
        <v>8.18</v>
      </c>
      <c r="N9" s="18"/>
      <c r="O9" s="18">
        <v>4457</v>
      </c>
      <c r="P9" s="18">
        <v>8.23</v>
      </c>
    </row>
    <row r="10" spans="2:16" s="22" customFormat="1" x14ac:dyDescent="0.35">
      <c r="B10" s="14" t="str">
        <f>"Total"</f>
        <v>Total</v>
      </c>
      <c r="C10" s="19">
        <v>33088</v>
      </c>
      <c r="D10" s="5"/>
      <c r="E10" s="5"/>
      <c r="F10" s="19">
        <v>54112</v>
      </c>
      <c r="G10" s="5"/>
      <c r="H10" s="5"/>
      <c r="I10" s="19">
        <v>45642</v>
      </c>
      <c r="J10" s="5"/>
      <c r="K10" s="5"/>
      <c r="L10" s="19">
        <v>67961</v>
      </c>
      <c r="M10" s="5"/>
      <c r="N10" s="5"/>
      <c r="O10" s="19">
        <v>54142</v>
      </c>
      <c r="P10" s="5"/>
    </row>
    <row r="12" spans="2:16" x14ac:dyDescent="0.35">
      <c r="B12" s="1" t="s">
        <v>17</v>
      </c>
    </row>
  </sheetData>
  <mergeCells count="6">
    <mergeCell ref="B1:P1"/>
    <mergeCell ref="C3:D3"/>
    <mergeCell ref="F3:G3"/>
    <mergeCell ref="I3:J3"/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Elementary</vt:lpstr>
      <vt:lpstr>Parent</vt:lpstr>
      <vt:lpstr>Secondary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Che</dc:creator>
  <cp:lastModifiedBy>Sun Che</cp:lastModifiedBy>
  <dcterms:created xsi:type="dcterms:W3CDTF">2015-06-05T18:17:20Z</dcterms:created>
  <dcterms:modified xsi:type="dcterms:W3CDTF">2020-09-18T05:59:30Z</dcterms:modified>
</cp:coreProperties>
</file>