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hetan\Downloads\"/>
    </mc:Choice>
  </mc:AlternateContent>
  <xr:revisionPtr revIDLastSave="0" documentId="13_ncr:1_{D7DAECE9-1523-4AAA-B717-C5A9A56FA93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5" l="1"/>
  <c r="P10" i="5"/>
  <c r="P17" i="5"/>
  <c r="P16" i="5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7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8" i="6"/>
  <c r="I9" i="6"/>
  <c r="I10" i="6"/>
  <c r="I11" i="6"/>
  <c r="I12" i="6"/>
  <c r="I13" i="6"/>
  <c r="I14" i="6"/>
  <c r="I15" i="6"/>
  <c r="I16" i="6"/>
  <c r="I17" i="6"/>
  <c r="I18" i="6"/>
  <c r="I7" i="6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1" i="5"/>
  <c r="N10" i="5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</calcChain>
</file>

<file path=xl/sharedStrings.xml><?xml version="1.0" encoding="utf-8"?>
<sst xmlns="http://schemas.openxmlformats.org/spreadsheetml/2006/main" count="764" uniqueCount="112">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</sst>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  <xf numFmtId="15" fontId="0" fillId="0" borderId="0" xfId="0" applyNumberFormat="1"/>
    <xf numFmtId="0" fontId="0" fillId="0" borderId="4" xfId="0" applyBorder="1"/>
    <xf numFmtId="0" fontId="0" fillId="0" borderId="3" xfId="0" quotePrefix="1" applyBorder="1"/>
    <xf numFmtId="0" fontId="1" fillId="4" borderId="5" xfId="0" applyFont="1" applyFill="1" applyBorder="1"/>
    <xf numFmtId="0" fontId="1" fillId="4" borderId="6" xfId="0" applyFont="1" applyFill="1" applyBorder="1"/>
    <xf numFmtId="0" fontId="0" fillId="0" borderId="7" xfId="0" applyBorder="1"/>
    <xf numFmtId="0" fontId="0" fillId="0" borderId="8" xfId="0" quotePrefix="1" applyBorder="1"/>
    <xf numFmtId="0" fontId="0" fillId="0" borderId="8" xfId="0" applyBorder="1"/>
    <xf numFmtId="0" fontId="0" fillId="0" borderId="4" xfId="0" quotePrefix="1" applyBorder="1" applyAlignment="1">
      <alignment horizontal="center"/>
    </xf>
    <xf numFmtId="0" fontId="0" fillId="0" borderId="3" xfId="0" applyBorder="1"/>
    <xf numFmtId="0" fontId="1" fillId="4" borderId="9" xfId="0" applyFont="1" applyFill="1" applyBorder="1"/>
    <xf numFmtId="0" fontId="0" fillId="0" borderId="7" xfId="0" quotePrefix="1" applyBorder="1" applyAlignment="1">
      <alignment horizontal="center"/>
    </xf>
    <xf numFmtId="0" fontId="0" fillId="0" borderId="10" xfId="0" quotePrefix="1" applyBorder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5EF52-BAE3-4D4E-86C6-90115DE8D1A0}" name="Table1" displayName="Table1" ref="M16:N54" totalsRowShown="0" headerRowDxfId="8" headerRowBorderDxfId="12" tableBorderDxfId="13" totalsRowBorderDxfId="11">
  <autoFilter ref="M16:N54" xr:uid="{ABC5EF52-BAE3-4D4E-86C6-90115DE8D1A0}"/>
  <tableColumns count="2">
    <tableColumn id="1" xr3:uid="{5694DCE3-CCA5-46D5-B963-CFA2F82D882A}" name="Basic Salary" dataDxfId="10"/>
    <tableColumn id="2" xr3:uid="{812A22B9-AE5B-4B01-A6B2-F8FA7B284C8D}" name="FirstNam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BEA940-AC61-4FF2-8FB2-2A406C8CC986}" name="Table2" displayName="Table2" ref="C5:F40" totalsRowShown="0" headerRowDxfId="0" headerRowBorderDxfId="6" tableBorderDxfId="7" totalsRowBorderDxfId="5">
  <autoFilter ref="C5:F40" xr:uid="{B2BEA940-AC61-4FF2-8FB2-2A406C8CC986}"/>
  <tableColumns count="4">
    <tableColumn id="1" xr3:uid="{83F2F884-B2B3-49BC-97F4-A7330C4D779D}" name="C_Code" dataDxfId="4"/>
    <tableColumn id="2" xr3:uid="{8C551AA9-A7F0-43DC-9669-C1C3A707F613}" name="Department" dataDxfId="3"/>
    <tableColumn id="3" xr3:uid="{B0E8C86F-F4DD-4541-8AFA-FC33270CA612}" name="Region" dataDxfId="2"/>
    <tableColumn id="4" xr3:uid="{47C9750D-89FA-4F10-A23D-7CDF6296AA1D}" name="Basic Sala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workbookViewId="0">
      <selection activeCell="L4" sqref="L4"/>
    </sheetView>
  </sheetViews>
  <sheetFormatPr defaultRowHeight="14.4" x14ac:dyDescent="0.3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6" bestFit="1" customWidth="1"/>
    <col min="12" max="12" width="12.109375" bestFit="1" customWidth="1"/>
    <col min="14" max="14" width="22.33203125" bestFit="1" customWidth="1"/>
  </cols>
  <sheetData>
    <row r="1" spans="1:15" ht="15.6" x14ac:dyDescent="0.3">
      <c r="C1" s="5" t="s">
        <v>79</v>
      </c>
    </row>
    <row r="2" spans="1:15" x14ac:dyDescent="0.3">
      <c r="B2" s="11">
        <v>1</v>
      </c>
      <c r="C2" s="11" t="s">
        <v>108</v>
      </c>
    </row>
    <row r="3" spans="1:15" x14ac:dyDescent="0.3">
      <c r="B3" s="11">
        <v>2</v>
      </c>
      <c r="C3" s="11" t="s">
        <v>109</v>
      </c>
    </row>
    <row r="4" spans="1:15" x14ac:dyDescent="0.3">
      <c r="B4" s="11">
        <v>3</v>
      </c>
      <c r="C4" s="11" t="s">
        <v>110</v>
      </c>
    </row>
    <row r="5" spans="1:15" x14ac:dyDescent="0.3">
      <c r="B5" s="11">
        <v>4</v>
      </c>
      <c r="C5" s="11" t="s">
        <v>111</v>
      </c>
      <c r="O5" s="16">
        <v>29221</v>
      </c>
    </row>
    <row r="6" spans="1:15" x14ac:dyDescent="0.3">
      <c r="B6" s="11">
        <v>5</v>
      </c>
      <c r="C6" s="11" t="s">
        <v>89</v>
      </c>
    </row>
    <row r="7" spans="1:15" x14ac:dyDescent="0.3">
      <c r="B7" s="11">
        <v>6</v>
      </c>
      <c r="C7" s="11" t="s">
        <v>93</v>
      </c>
    </row>
    <row r="8" spans="1:15" x14ac:dyDescent="0.3">
      <c r="B8" s="11"/>
      <c r="C8" s="11"/>
    </row>
    <row r="10" spans="1:15" s="1" customForma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</row>
    <row r="11" spans="1:15" x14ac:dyDescent="0.3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IF(AND(H11&lt;50000,E11="Female"),"eligible for gift","not eligible for gift")</f>
        <v>not eligible for gift</v>
      </c>
      <c r="K11" s="10" t="str">
        <f>IF(AND(H11&lt;30000,G11="CCD"),"9000","0")</f>
        <v>0</v>
      </c>
      <c r="L11" s="10" t="str">
        <f>IF(D11&lt;$O$5,"RETIRED","NOT RETIRED")</f>
        <v>RETIRED</v>
      </c>
      <c r="M11" s="10" t="str">
        <f>IF(AND(G11="Sales",H11&lt;45000),"25000",IF(AND(G11="Marketing",H11&lt;45000),"25000","10000"))</f>
        <v>10000</v>
      </c>
      <c r="N11" s="10" t="str">
        <f t="shared" ref="N11:N48" si="0">IF(OR(G11="Director",G11="CEO"),"not eligible","gift 1500 amazon voucher")</f>
        <v>gift 1500 amazon voucher</v>
      </c>
      <c r="O11" s="10" t="str">
        <f>IF(I11="North","5000",IF(I11="South","4000",IF(I11="East","4200",IF(I11="Mid west","3800","0"))))</f>
        <v>5000</v>
      </c>
    </row>
    <row r="12" spans="1:15" x14ac:dyDescent="0.3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 t="shared" ref="J12:J48" si="1">IF(AND(H12&lt;50000,E12="Female"),"eligible for gift","not eligible for gift")</f>
        <v>not eligible for gift</v>
      </c>
      <c r="K12" s="10" t="str">
        <f t="shared" ref="K12:K48" si="2">IF(AND(H12&lt;30000,G12="CCD"),"9000","0")</f>
        <v>0</v>
      </c>
      <c r="L12" s="10" t="str">
        <f t="shared" ref="L12:L48" si="3">IF(D12&lt;$O$5,"RETIRED","NOT RETIRED")</f>
        <v>RETIRED</v>
      </c>
      <c r="M12" s="10" t="str">
        <f t="shared" ref="M12:M48" si="4">IF(AND(G12="Sales",H12&lt;45000),"25000",IF(AND(G12="Marketing",H12&lt;45000),"25000","10000"))</f>
        <v>25000</v>
      </c>
      <c r="N12" s="10" t="str">
        <f t="shared" si="0"/>
        <v>gift 1500 amazon voucher</v>
      </c>
      <c r="O12" s="10" t="str">
        <f t="shared" ref="O12:O48" si="5">IF(I12="North","5000",IF(I12="South","4000",IF(I12="East","4200",IF(I12="Mid west","3800","0"))))</f>
        <v>5000</v>
      </c>
    </row>
    <row r="13" spans="1:15" x14ac:dyDescent="0.3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si="1"/>
        <v>eligible for gift</v>
      </c>
      <c r="K13" s="10" t="str">
        <f t="shared" si="2"/>
        <v>0</v>
      </c>
      <c r="L13" s="10" t="str">
        <f t="shared" si="3"/>
        <v>RETIRED</v>
      </c>
      <c r="M13" s="10" t="str">
        <f t="shared" si="4"/>
        <v>10000</v>
      </c>
      <c r="N13" s="10" t="str">
        <f t="shared" si="0"/>
        <v>gift 1500 amazon voucher</v>
      </c>
      <c r="O13" s="10" t="str">
        <f t="shared" si="5"/>
        <v>5000</v>
      </c>
    </row>
    <row r="14" spans="1:15" x14ac:dyDescent="0.3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1"/>
        <v>not eligible for gift</v>
      </c>
      <c r="K14" s="10" t="str">
        <f t="shared" si="2"/>
        <v>0</v>
      </c>
      <c r="L14" s="10" t="str">
        <f t="shared" si="3"/>
        <v>RETIRED</v>
      </c>
      <c r="M14" s="10" t="str">
        <f t="shared" si="4"/>
        <v>10000</v>
      </c>
      <c r="N14" s="10" t="str">
        <f t="shared" si="0"/>
        <v>gift 1500 amazon voucher</v>
      </c>
      <c r="O14" s="10" t="str">
        <f t="shared" si="5"/>
        <v>4000</v>
      </c>
    </row>
    <row r="15" spans="1:15" x14ac:dyDescent="0.3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1"/>
        <v>not eligible for gift</v>
      </c>
      <c r="K15" s="10" t="str">
        <f t="shared" si="2"/>
        <v>0</v>
      </c>
      <c r="L15" s="10" t="str">
        <f t="shared" si="3"/>
        <v>RETIRED</v>
      </c>
      <c r="M15" s="10" t="str">
        <f t="shared" si="4"/>
        <v>10000</v>
      </c>
      <c r="N15" s="10" t="str">
        <f t="shared" si="0"/>
        <v>gift 1500 amazon voucher</v>
      </c>
      <c r="O15" s="10" t="str">
        <f t="shared" si="5"/>
        <v>5000</v>
      </c>
    </row>
    <row r="16" spans="1:15" x14ac:dyDescent="0.3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1"/>
        <v>not eligible for gift</v>
      </c>
      <c r="K16" s="10" t="str">
        <f t="shared" si="2"/>
        <v>0</v>
      </c>
      <c r="L16" s="10" t="str">
        <f t="shared" si="3"/>
        <v>RETIRED</v>
      </c>
      <c r="M16" s="10" t="str">
        <f t="shared" si="4"/>
        <v>10000</v>
      </c>
      <c r="N16" s="10" t="str">
        <f t="shared" si="0"/>
        <v>not eligible</v>
      </c>
      <c r="O16" s="10" t="str">
        <f t="shared" si="5"/>
        <v>5000</v>
      </c>
    </row>
    <row r="17" spans="1:15" x14ac:dyDescent="0.3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1"/>
        <v>not eligible for gift</v>
      </c>
      <c r="K17" s="10" t="str">
        <f t="shared" si="2"/>
        <v>0</v>
      </c>
      <c r="L17" s="10" t="str">
        <f t="shared" si="3"/>
        <v>RETIRED</v>
      </c>
      <c r="M17" s="10" t="str">
        <f t="shared" si="4"/>
        <v>10000</v>
      </c>
      <c r="N17" s="10" t="str">
        <f t="shared" si="0"/>
        <v>gift 1500 amazon voucher</v>
      </c>
      <c r="O17" s="10" t="str">
        <f t="shared" si="5"/>
        <v>3800</v>
      </c>
    </row>
    <row r="18" spans="1:15" x14ac:dyDescent="0.3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1"/>
        <v>not eligible for gift</v>
      </c>
      <c r="K18" s="10" t="str">
        <f t="shared" si="2"/>
        <v>9000</v>
      </c>
      <c r="L18" s="10" t="str">
        <f t="shared" si="3"/>
        <v>NOT RETIRED</v>
      </c>
      <c r="M18" s="10" t="str">
        <f t="shared" si="4"/>
        <v>10000</v>
      </c>
      <c r="N18" s="10" t="str">
        <f t="shared" si="0"/>
        <v>gift 1500 amazon voucher</v>
      </c>
      <c r="O18" s="10" t="str">
        <f t="shared" si="5"/>
        <v>3800</v>
      </c>
    </row>
    <row r="19" spans="1:15" x14ac:dyDescent="0.3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1"/>
        <v>not eligible for gift</v>
      </c>
      <c r="K19" s="10" t="str">
        <f t="shared" si="2"/>
        <v>0</v>
      </c>
      <c r="L19" s="10" t="str">
        <f t="shared" si="3"/>
        <v>RETIRED</v>
      </c>
      <c r="M19" s="10" t="str">
        <f t="shared" si="4"/>
        <v>10000</v>
      </c>
      <c r="N19" s="10" t="str">
        <f t="shared" si="0"/>
        <v>gift 1500 amazon voucher</v>
      </c>
      <c r="O19" s="10" t="str">
        <f t="shared" si="5"/>
        <v>4200</v>
      </c>
    </row>
    <row r="20" spans="1:15" x14ac:dyDescent="0.3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1"/>
        <v>eligible for gift</v>
      </c>
      <c r="K20" s="10" t="str">
        <f t="shared" si="2"/>
        <v>0</v>
      </c>
      <c r="L20" s="10" t="str">
        <f t="shared" si="3"/>
        <v>NOT RETIRED</v>
      </c>
      <c r="M20" s="10" t="str">
        <f t="shared" si="4"/>
        <v>10000</v>
      </c>
      <c r="N20" s="10" t="str">
        <f t="shared" si="0"/>
        <v>gift 1500 amazon voucher</v>
      </c>
      <c r="O20" s="10" t="str">
        <f t="shared" si="5"/>
        <v>5000</v>
      </c>
    </row>
    <row r="21" spans="1:15" x14ac:dyDescent="0.3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1"/>
        <v>eligible for gift</v>
      </c>
      <c r="K21" s="10" t="str">
        <f t="shared" si="2"/>
        <v>0</v>
      </c>
      <c r="L21" s="10" t="str">
        <f t="shared" si="3"/>
        <v>RETIRED</v>
      </c>
      <c r="M21" s="10" t="str">
        <f t="shared" si="4"/>
        <v>10000</v>
      </c>
      <c r="N21" s="10" t="str">
        <f t="shared" si="0"/>
        <v>gift 1500 amazon voucher</v>
      </c>
      <c r="O21" s="10" t="str">
        <f t="shared" si="5"/>
        <v>4000</v>
      </c>
    </row>
    <row r="22" spans="1:15" x14ac:dyDescent="0.3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1"/>
        <v>not eligible for gift</v>
      </c>
      <c r="K22" s="10" t="str">
        <f t="shared" si="2"/>
        <v>0</v>
      </c>
      <c r="L22" s="10" t="str">
        <f t="shared" si="3"/>
        <v>NOT RETIRED</v>
      </c>
      <c r="M22" s="10" t="str">
        <f t="shared" si="4"/>
        <v>10000</v>
      </c>
      <c r="N22" s="10" t="str">
        <f t="shared" si="0"/>
        <v>gift 1500 amazon voucher</v>
      </c>
      <c r="O22" s="10" t="str">
        <f t="shared" si="5"/>
        <v>4200</v>
      </c>
    </row>
    <row r="23" spans="1:15" x14ac:dyDescent="0.3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1"/>
        <v>not eligible for gift</v>
      </c>
      <c r="K23" s="10" t="str">
        <f t="shared" si="2"/>
        <v>0</v>
      </c>
      <c r="L23" s="10" t="str">
        <f t="shared" si="3"/>
        <v>NOT RETIRED</v>
      </c>
      <c r="M23" s="10" t="str">
        <f t="shared" si="4"/>
        <v>10000</v>
      </c>
      <c r="N23" s="10" t="str">
        <f t="shared" si="0"/>
        <v>gift 1500 amazon voucher</v>
      </c>
      <c r="O23" s="10" t="str">
        <f t="shared" si="5"/>
        <v>4200</v>
      </c>
    </row>
    <row r="24" spans="1:15" x14ac:dyDescent="0.3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1"/>
        <v>not eligible for gift</v>
      </c>
      <c r="K24" s="10" t="str">
        <f t="shared" si="2"/>
        <v>0</v>
      </c>
      <c r="L24" s="10" t="str">
        <f t="shared" si="3"/>
        <v>NOT RETIRED</v>
      </c>
      <c r="M24" s="10" t="str">
        <f t="shared" si="4"/>
        <v>10000</v>
      </c>
      <c r="N24" s="10" t="str">
        <f t="shared" si="0"/>
        <v>gift 1500 amazon voucher</v>
      </c>
      <c r="O24" s="10" t="str">
        <f t="shared" si="5"/>
        <v>4200</v>
      </c>
    </row>
    <row r="25" spans="1:15" x14ac:dyDescent="0.3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1"/>
        <v>not eligible for gift</v>
      </c>
      <c r="K25" s="10" t="str">
        <f t="shared" si="2"/>
        <v>0</v>
      </c>
      <c r="L25" s="10" t="str">
        <f t="shared" si="3"/>
        <v>NOT RETIRED</v>
      </c>
      <c r="M25" s="10" t="str">
        <f t="shared" si="4"/>
        <v>10000</v>
      </c>
      <c r="N25" s="10" t="str">
        <f t="shared" si="0"/>
        <v>not eligible</v>
      </c>
      <c r="O25" s="10" t="str">
        <f t="shared" si="5"/>
        <v>4000</v>
      </c>
    </row>
    <row r="26" spans="1:15" x14ac:dyDescent="0.3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1"/>
        <v>eligible for gift</v>
      </c>
      <c r="K26" s="10" t="str">
        <f t="shared" si="2"/>
        <v>0</v>
      </c>
      <c r="L26" s="10" t="str">
        <f t="shared" si="3"/>
        <v>RETIRED</v>
      </c>
      <c r="M26" s="10" t="str">
        <f t="shared" si="4"/>
        <v>10000</v>
      </c>
      <c r="N26" s="10" t="str">
        <f t="shared" si="0"/>
        <v>gift 1500 amazon voucher</v>
      </c>
      <c r="O26" s="10" t="str">
        <f t="shared" si="5"/>
        <v>4000</v>
      </c>
    </row>
    <row r="27" spans="1:15" x14ac:dyDescent="0.3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1"/>
        <v>eligible for gift</v>
      </c>
      <c r="K27" s="10" t="str">
        <f t="shared" si="2"/>
        <v>0</v>
      </c>
      <c r="L27" s="10" t="str">
        <f t="shared" si="3"/>
        <v>NOT RETIRED</v>
      </c>
      <c r="M27" s="10" t="str">
        <f t="shared" si="4"/>
        <v>25000</v>
      </c>
      <c r="N27" s="10" t="str">
        <f t="shared" si="0"/>
        <v>gift 1500 amazon voucher</v>
      </c>
      <c r="O27" s="10" t="str">
        <f t="shared" si="5"/>
        <v>4000</v>
      </c>
    </row>
    <row r="28" spans="1:15" x14ac:dyDescent="0.3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1"/>
        <v>not eligible for gift</v>
      </c>
      <c r="K28" s="10" t="str">
        <f t="shared" si="2"/>
        <v>0</v>
      </c>
      <c r="L28" s="10" t="str">
        <f t="shared" si="3"/>
        <v>NOT RETIRED</v>
      </c>
      <c r="M28" s="10" t="str">
        <f t="shared" si="4"/>
        <v>10000</v>
      </c>
      <c r="N28" s="10" t="str">
        <f t="shared" si="0"/>
        <v>gift 1500 amazon voucher</v>
      </c>
      <c r="O28" s="10" t="str">
        <f t="shared" si="5"/>
        <v>4000</v>
      </c>
    </row>
    <row r="29" spans="1:15" x14ac:dyDescent="0.3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1"/>
        <v>not eligible for gift</v>
      </c>
      <c r="K29" s="10" t="str">
        <f t="shared" si="2"/>
        <v>0</v>
      </c>
      <c r="L29" s="10" t="str">
        <f t="shared" si="3"/>
        <v>NOT RETIRED</v>
      </c>
      <c r="M29" s="10" t="str">
        <f t="shared" si="4"/>
        <v>10000</v>
      </c>
      <c r="N29" s="10" t="str">
        <f t="shared" si="0"/>
        <v>gift 1500 amazon voucher</v>
      </c>
      <c r="O29" s="10" t="str">
        <f t="shared" si="5"/>
        <v>3800</v>
      </c>
    </row>
    <row r="30" spans="1:15" x14ac:dyDescent="0.3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1"/>
        <v>not eligible for gift</v>
      </c>
      <c r="K30" s="10" t="str">
        <f t="shared" si="2"/>
        <v>0</v>
      </c>
      <c r="L30" s="10" t="str">
        <f t="shared" si="3"/>
        <v>NOT RETIRED</v>
      </c>
      <c r="M30" s="10" t="str">
        <f t="shared" si="4"/>
        <v>10000</v>
      </c>
      <c r="N30" s="10" t="str">
        <f t="shared" si="0"/>
        <v>gift 1500 amazon voucher</v>
      </c>
      <c r="O30" s="10" t="str">
        <f t="shared" si="5"/>
        <v>4000</v>
      </c>
    </row>
    <row r="31" spans="1:15" x14ac:dyDescent="0.3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1"/>
        <v>not eligible for gift</v>
      </c>
      <c r="K31" s="10" t="str">
        <f t="shared" si="2"/>
        <v>0</v>
      </c>
      <c r="L31" s="10" t="str">
        <f t="shared" si="3"/>
        <v>NOT RETIRED</v>
      </c>
      <c r="M31" s="10" t="str">
        <f t="shared" si="4"/>
        <v>10000</v>
      </c>
      <c r="N31" s="10" t="str">
        <f t="shared" si="0"/>
        <v>gift 1500 amazon voucher</v>
      </c>
      <c r="O31" s="10" t="str">
        <f t="shared" si="5"/>
        <v>4000</v>
      </c>
    </row>
    <row r="32" spans="1:15" x14ac:dyDescent="0.3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1"/>
        <v>not eligible for gift</v>
      </c>
      <c r="K32" s="10" t="str">
        <f t="shared" si="2"/>
        <v>0</v>
      </c>
      <c r="L32" s="10" t="str">
        <f t="shared" si="3"/>
        <v>NOT RETIRED</v>
      </c>
      <c r="M32" s="10" t="str">
        <f t="shared" si="4"/>
        <v>10000</v>
      </c>
      <c r="N32" s="10" t="str">
        <f t="shared" si="0"/>
        <v>gift 1500 amazon voucher</v>
      </c>
      <c r="O32" s="10" t="str">
        <f t="shared" si="5"/>
        <v>4200</v>
      </c>
    </row>
    <row r="33" spans="1:15" x14ac:dyDescent="0.3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1"/>
        <v>not eligible for gift</v>
      </c>
      <c r="K33" s="10" t="str">
        <f t="shared" si="2"/>
        <v>0</v>
      </c>
      <c r="L33" s="10" t="str">
        <f t="shared" si="3"/>
        <v>NOT RETIRED</v>
      </c>
      <c r="M33" s="10" t="str">
        <f t="shared" si="4"/>
        <v>10000</v>
      </c>
      <c r="N33" s="10" t="str">
        <f t="shared" si="0"/>
        <v>gift 1500 amazon voucher</v>
      </c>
      <c r="O33" s="10" t="str">
        <f t="shared" si="5"/>
        <v>4200</v>
      </c>
    </row>
    <row r="34" spans="1:15" x14ac:dyDescent="0.3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1"/>
        <v>not eligible for gift</v>
      </c>
      <c r="K34" s="10" t="str">
        <f t="shared" si="2"/>
        <v>0</v>
      </c>
      <c r="L34" s="10" t="str">
        <f t="shared" si="3"/>
        <v>NOT RETIRED</v>
      </c>
      <c r="M34" s="10" t="str">
        <f t="shared" si="4"/>
        <v>10000</v>
      </c>
      <c r="N34" s="10" t="str">
        <f t="shared" si="0"/>
        <v>gift 1500 amazon voucher</v>
      </c>
      <c r="O34" s="10" t="str">
        <f t="shared" si="5"/>
        <v>4000</v>
      </c>
    </row>
    <row r="35" spans="1:15" x14ac:dyDescent="0.3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1"/>
        <v>not eligible for gift</v>
      </c>
      <c r="K35" s="10" t="str">
        <f t="shared" si="2"/>
        <v>0</v>
      </c>
      <c r="L35" s="10" t="str">
        <f t="shared" si="3"/>
        <v>NOT RETIRED</v>
      </c>
      <c r="M35" s="10" t="str">
        <f t="shared" si="4"/>
        <v>10000</v>
      </c>
      <c r="N35" s="10" t="str">
        <f t="shared" si="0"/>
        <v>gift 1500 amazon voucher</v>
      </c>
      <c r="O35" s="10" t="str">
        <f t="shared" si="5"/>
        <v>3800</v>
      </c>
    </row>
    <row r="36" spans="1:15" x14ac:dyDescent="0.3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1"/>
        <v>not eligible for gift</v>
      </c>
      <c r="K36" s="10" t="str">
        <f t="shared" si="2"/>
        <v>0</v>
      </c>
      <c r="L36" s="10" t="str">
        <f t="shared" si="3"/>
        <v>RETIRED</v>
      </c>
      <c r="M36" s="10" t="str">
        <f t="shared" si="4"/>
        <v>10000</v>
      </c>
      <c r="N36" s="10" t="str">
        <f t="shared" si="0"/>
        <v>gift 1500 amazon voucher</v>
      </c>
      <c r="O36" s="10" t="str">
        <f t="shared" si="5"/>
        <v>4000</v>
      </c>
    </row>
    <row r="37" spans="1:15" x14ac:dyDescent="0.3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1"/>
        <v>not eligible for gift</v>
      </c>
      <c r="K37" s="10" t="str">
        <f t="shared" si="2"/>
        <v>0</v>
      </c>
      <c r="L37" s="10" t="str">
        <f t="shared" si="3"/>
        <v>NOT RETIRED</v>
      </c>
      <c r="M37" s="10" t="str">
        <f t="shared" si="4"/>
        <v>10000</v>
      </c>
      <c r="N37" s="10" t="str">
        <f t="shared" si="0"/>
        <v>gift 1500 amazon voucher</v>
      </c>
      <c r="O37" s="10" t="str">
        <f t="shared" si="5"/>
        <v>4000</v>
      </c>
    </row>
    <row r="38" spans="1:15" x14ac:dyDescent="0.3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1"/>
        <v>not eligible for gift</v>
      </c>
      <c r="K38" s="10" t="str">
        <f t="shared" si="2"/>
        <v>0</v>
      </c>
      <c r="L38" s="10" t="str">
        <f t="shared" si="3"/>
        <v>RETIRED</v>
      </c>
      <c r="M38" s="10" t="str">
        <f t="shared" si="4"/>
        <v>10000</v>
      </c>
      <c r="N38" s="10" t="str">
        <f t="shared" si="0"/>
        <v>gift 1500 amazon voucher</v>
      </c>
      <c r="O38" s="10" t="str">
        <f t="shared" si="5"/>
        <v>5000</v>
      </c>
    </row>
    <row r="39" spans="1:15" x14ac:dyDescent="0.3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1"/>
        <v>not eligible for gift</v>
      </c>
      <c r="K39" s="10" t="str">
        <f t="shared" si="2"/>
        <v>0</v>
      </c>
      <c r="L39" s="10" t="str">
        <f t="shared" si="3"/>
        <v>RETIRED</v>
      </c>
      <c r="M39" s="10" t="str">
        <f t="shared" si="4"/>
        <v>10000</v>
      </c>
      <c r="N39" s="10" t="str">
        <f t="shared" si="0"/>
        <v>gift 1500 amazon voucher</v>
      </c>
      <c r="O39" s="10" t="str">
        <f t="shared" si="5"/>
        <v>4200</v>
      </c>
    </row>
    <row r="40" spans="1:15" x14ac:dyDescent="0.3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1"/>
        <v>not eligible for gift</v>
      </c>
      <c r="K40" s="10" t="str">
        <f t="shared" si="2"/>
        <v>0</v>
      </c>
      <c r="L40" s="10" t="str">
        <f t="shared" si="3"/>
        <v>NOT RETIRED</v>
      </c>
      <c r="M40" s="10" t="str">
        <f t="shared" si="4"/>
        <v>10000</v>
      </c>
      <c r="N40" s="10" t="str">
        <f t="shared" si="0"/>
        <v>gift 1500 amazon voucher</v>
      </c>
      <c r="O40" s="10" t="str">
        <f t="shared" si="5"/>
        <v>4200</v>
      </c>
    </row>
    <row r="41" spans="1:15" x14ac:dyDescent="0.3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1"/>
        <v>not eligible for gift</v>
      </c>
      <c r="K41" s="10" t="str">
        <f t="shared" si="2"/>
        <v>0</v>
      </c>
      <c r="L41" s="10" t="str">
        <f t="shared" si="3"/>
        <v>NOT RETIRED</v>
      </c>
      <c r="M41" s="10" t="str">
        <f t="shared" si="4"/>
        <v>10000</v>
      </c>
      <c r="N41" s="10" t="str">
        <f t="shared" si="0"/>
        <v>gift 1500 amazon voucher</v>
      </c>
      <c r="O41" s="10" t="str">
        <f t="shared" si="5"/>
        <v>4000</v>
      </c>
    </row>
    <row r="42" spans="1:15" x14ac:dyDescent="0.3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1"/>
        <v>not eligible for gift</v>
      </c>
      <c r="K42" s="10" t="str">
        <f t="shared" si="2"/>
        <v>0</v>
      </c>
      <c r="L42" s="10" t="str">
        <f t="shared" si="3"/>
        <v>NOT RETIRED</v>
      </c>
      <c r="M42" s="10" t="str">
        <f t="shared" si="4"/>
        <v>10000</v>
      </c>
      <c r="N42" s="10" t="str">
        <f t="shared" si="0"/>
        <v>not eligible</v>
      </c>
      <c r="O42" s="10" t="str">
        <f t="shared" si="5"/>
        <v>4000</v>
      </c>
    </row>
    <row r="43" spans="1:15" x14ac:dyDescent="0.3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1"/>
        <v>not eligible for gift</v>
      </c>
      <c r="K43" s="10" t="str">
        <f t="shared" si="2"/>
        <v>0</v>
      </c>
      <c r="L43" s="10" t="str">
        <f t="shared" si="3"/>
        <v>NOT RETIRED</v>
      </c>
      <c r="M43" s="10" t="str">
        <f t="shared" si="4"/>
        <v>10000</v>
      </c>
      <c r="N43" s="10" t="str">
        <f t="shared" si="0"/>
        <v>gift 1500 amazon voucher</v>
      </c>
      <c r="O43" s="10" t="str">
        <f t="shared" si="5"/>
        <v>4200</v>
      </c>
    </row>
    <row r="44" spans="1:15" x14ac:dyDescent="0.3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1"/>
        <v>not eligible for gift</v>
      </c>
      <c r="K44" s="10" t="str">
        <f t="shared" si="2"/>
        <v>0</v>
      </c>
      <c r="L44" s="10" t="str">
        <f t="shared" si="3"/>
        <v>NOT RETIRED</v>
      </c>
      <c r="M44" s="10" t="str">
        <f t="shared" si="4"/>
        <v>10000</v>
      </c>
      <c r="N44" s="10" t="str">
        <f t="shared" si="0"/>
        <v>gift 1500 amazon voucher</v>
      </c>
      <c r="O44" s="10" t="str">
        <f t="shared" si="5"/>
        <v>5000</v>
      </c>
    </row>
    <row r="45" spans="1:15" x14ac:dyDescent="0.3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1"/>
        <v>not eligible for gift</v>
      </c>
      <c r="K45" s="10" t="str">
        <f t="shared" si="2"/>
        <v>0</v>
      </c>
      <c r="L45" s="10" t="str">
        <f t="shared" si="3"/>
        <v>NOT RETIRED</v>
      </c>
      <c r="M45" s="10" t="str">
        <f t="shared" si="4"/>
        <v>10000</v>
      </c>
      <c r="N45" s="10" t="str">
        <f t="shared" si="0"/>
        <v>gift 1500 amazon voucher</v>
      </c>
      <c r="O45" s="10" t="str">
        <f t="shared" si="5"/>
        <v>5000</v>
      </c>
    </row>
    <row r="46" spans="1:15" x14ac:dyDescent="0.3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1"/>
        <v>not eligible for gift</v>
      </c>
      <c r="K46" s="10" t="str">
        <f t="shared" si="2"/>
        <v>0</v>
      </c>
      <c r="L46" s="10" t="str">
        <f t="shared" si="3"/>
        <v>NOT RETIRED</v>
      </c>
      <c r="M46" s="10" t="str">
        <f t="shared" si="4"/>
        <v>10000</v>
      </c>
      <c r="N46" s="10" t="str">
        <f t="shared" si="0"/>
        <v>gift 1500 amazon voucher</v>
      </c>
      <c r="O46" s="10" t="str">
        <f t="shared" si="5"/>
        <v>4000</v>
      </c>
    </row>
    <row r="47" spans="1:15" x14ac:dyDescent="0.3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1"/>
        <v>not eligible for gift</v>
      </c>
      <c r="K47" s="10" t="str">
        <f t="shared" si="2"/>
        <v>0</v>
      </c>
      <c r="L47" s="10" t="str">
        <f t="shared" si="3"/>
        <v>NOT RETIRED</v>
      </c>
      <c r="M47" s="10" t="str">
        <f t="shared" si="4"/>
        <v>10000</v>
      </c>
      <c r="N47" s="10" t="str">
        <f t="shared" si="0"/>
        <v>gift 1500 amazon voucher</v>
      </c>
      <c r="O47" s="10" t="str">
        <f t="shared" si="5"/>
        <v>3800</v>
      </c>
    </row>
    <row r="48" spans="1:15" x14ac:dyDescent="0.3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1"/>
        <v>not eligible for gift</v>
      </c>
      <c r="K48" s="10" t="str">
        <f t="shared" si="2"/>
        <v>0</v>
      </c>
      <c r="L48" s="10" t="str">
        <f t="shared" si="3"/>
        <v>NOT RETIRED</v>
      </c>
      <c r="M48" s="10" t="str">
        <f t="shared" si="4"/>
        <v>10000</v>
      </c>
      <c r="N48" s="10" t="str">
        <f t="shared" si="0"/>
        <v>gift 1500 amazon voucher</v>
      </c>
      <c r="O48" s="10" t="str">
        <f t="shared" si="5"/>
        <v>5000</v>
      </c>
    </row>
    <row r="49" spans="7:7" x14ac:dyDescent="0.3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P54"/>
  <sheetViews>
    <sheetView topLeftCell="B1" workbookViewId="0">
      <selection activeCell="P12" sqref="P12"/>
    </sheetView>
  </sheetViews>
  <sheetFormatPr defaultRowHeight="14.4" x14ac:dyDescent="0.3"/>
  <cols>
    <col min="6" max="6" width="9.88671875" bestFit="1" customWidth="1"/>
    <col min="11" max="11" width="10.6640625" bestFit="1" customWidth="1"/>
    <col min="13" max="13" width="38" bestFit="1" customWidth="1"/>
    <col min="14" max="14" width="17.33203125" bestFit="1" customWidth="1"/>
  </cols>
  <sheetData>
    <row r="4" spans="3:16" x14ac:dyDescent="0.3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</row>
    <row r="5" spans="3:16" x14ac:dyDescent="0.3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6" x14ac:dyDescent="0.3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</row>
    <row r="7" spans="3:16" x14ac:dyDescent="0.3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3" t="s">
        <v>99</v>
      </c>
    </row>
    <row r="8" spans="3:16" x14ac:dyDescent="0.3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6" x14ac:dyDescent="0.3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5" t="s">
        <v>100</v>
      </c>
      <c r="N9" s="2" t="s">
        <v>101</v>
      </c>
    </row>
    <row r="10" spans="3:16" x14ac:dyDescent="0.3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2" t="s">
        <v>102</v>
      </c>
      <c r="N10" s="3" t="str">
        <f>VLOOKUP(MAX(K5:K42),CHOOSE({1,2},$K$5:$K$42,$D$5:$D$42),2,0)</f>
        <v>Dinesh</v>
      </c>
      <c r="P10" t="str">
        <f>VLOOKUP(MAX($K$5:$K$42),CHOOSE({1,2},$K$5:$K$42,$D$5:$D$42),2,0)</f>
        <v>Dinesh</v>
      </c>
    </row>
    <row r="11" spans="3:16" x14ac:dyDescent="0.3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" t="s">
        <v>103</v>
      </c>
      <c r="N11" s="3" t="str">
        <f>VLOOKUP(MIN(K5:K42),CHOOSE({1,2},$K$5:$K$42,$D$5:$D$42),2,0)</f>
        <v>Satish</v>
      </c>
      <c r="P11" t="str">
        <f>VLOOKUP(MIN($K$5:$K$42),CHOOSE({1,2},$K$5:$K$42,$D$5:$D$42),2,0)</f>
        <v>Satish</v>
      </c>
    </row>
    <row r="12" spans="3:16" x14ac:dyDescent="0.3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6" x14ac:dyDescent="0.3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6" x14ac:dyDescent="0.3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6" x14ac:dyDescent="0.3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6" x14ac:dyDescent="0.3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  <c r="M16" s="19" t="s">
        <v>78</v>
      </c>
      <c r="N16" s="20" t="s">
        <v>2</v>
      </c>
      <c r="P16" t="str">
        <f>VLOOKUP(MAX(Table1[Basic Salary]),Table1[],2,0)</f>
        <v>Dinesh</v>
      </c>
    </row>
    <row r="17" spans="3:16" x14ac:dyDescent="0.3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  <c r="M17" s="17">
        <v>48000</v>
      </c>
      <c r="N17" s="18" t="s">
        <v>26</v>
      </c>
      <c r="P17" t="str">
        <f>VLOOKUP(MIN(Table1[Basic Salary]),Table1[],2,0)</f>
        <v>Satish</v>
      </c>
    </row>
    <row r="18" spans="3:16" x14ac:dyDescent="0.3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  <c r="M18" s="17">
        <v>35000</v>
      </c>
      <c r="N18" s="18" t="s">
        <v>12</v>
      </c>
    </row>
    <row r="19" spans="3:16" x14ac:dyDescent="0.3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  <c r="M19" s="17">
        <v>67000</v>
      </c>
      <c r="N19" s="18" t="s">
        <v>15</v>
      </c>
    </row>
    <row r="20" spans="3:16" x14ac:dyDescent="0.3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  <c r="M20" s="17">
        <v>87000</v>
      </c>
      <c r="N20" s="18" t="s">
        <v>61</v>
      </c>
    </row>
    <row r="21" spans="3:16" x14ac:dyDescent="0.3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  <c r="M21" s="17">
        <v>22000</v>
      </c>
      <c r="N21" s="18" t="s">
        <v>10</v>
      </c>
    </row>
    <row r="22" spans="3:16" x14ac:dyDescent="0.3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  <c r="M22" s="17">
        <v>91000</v>
      </c>
      <c r="N22" s="18" t="s">
        <v>15</v>
      </c>
    </row>
    <row r="23" spans="3:16" x14ac:dyDescent="0.3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  <c r="M23" s="17">
        <v>77000</v>
      </c>
      <c r="N23" s="18" t="s">
        <v>75</v>
      </c>
    </row>
    <row r="24" spans="3:16" x14ac:dyDescent="0.3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  <c r="M24" s="17">
        <v>45000</v>
      </c>
      <c r="N24" s="18" t="s">
        <v>73</v>
      </c>
    </row>
    <row r="25" spans="3:16" x14ac:dyDescent="0.3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  <c r="M25" s="17">
        <v>92000</v>
      </c>
      <c r="N25" s="18" t="s">
        <v>42</v>
      </c>
    </row>
    <row r="26" spans="3:16" x14ac:dyDescent="0.3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  <c r="M26" s="17">
        <v>50000</v>
      </c>
      <c r="N26" s="18" t="s">
        <v>20</v>
      </c>
    </row>
    <row r="27" spans="3:16" x14ac:dyDescent="0.3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  <c r="M27" s="17">
        <v>37000</v>
      </c>
      <c r="N27" s="18" t="s">
        <v>30</v>
      </c>
    </row>
    <row r="28" spans="3:16" x14ac:dyDescent="0.3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  <c r="M28" s="17">
        <v>43000</v>
      </c>
      <c r="N28" s="18" t="s">
        <v>44</v>
      </c>
    </row>
    <row r="29" spans="3:16" x14ac:dyDescent="0.3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  <c r="M29" s="17">
        <v>90000</v>
      </c>
      <c r="N29" s="18" t="s">
        <v>36</v>
      </c>
    </row>
    <row r="30" spans="3:16" x14ac:dyDescent="0.3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  <c r="M30" s="17">
        <v>34000</v>
      </c>
      <c r="N30" s="18" t="s">
        <v>34</v>
      </c>
    </row>
    <row r="31" spans="3:16" x14ac:dyDescent="0.3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  <c r="M31" s="17">
        <v>82000</v>
      </c>
      <c r="N31" s="18" t="s">
        <v>28</v>
      </c>
    </row>
    <row r="32" spans="3:16" x14ac:dyDescent="0.3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  <c r="M32" s="17">
        <v>67000</v>
      </c>
      <c r="N32" s="18" t="s">
        <v>45</v>
      </c>
    </row>
    <row r="33" spans="3:14" x14ac:dyDescent="0.3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  <c r="M33" s="17">
        <v>85000</v>
      </c>
      <c r="N33" s="18" t="s">
        <v>63</v>
      </c>
    </row>
    <row r="34" spans="3:14" x14ac:dyDescent="0.3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  <c r="M34" s="17">
        <v>62000</v>
      </c>
      <c r="N34" s="18" t="s">
        <v>51</v>
      </c>
    </row>
    <row r="35" spans="3:14" x14ac:dyDescent="0.3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  <c r="M35" s="17">
        <v>15000</v>
      </c>
      <c r="N35" s="18" t="s">
        <v>76</v>
      </c>
    </row>
    <row r="36" spans="3:14" x14ac:dyDescent="0.3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  <c r="M36" s="17">
        <v>81000</v>
      </c>
      <c r="N36" s="18" t="s">
        <v>53</v>
      </c>
    </row>
    <row r="37" spans="3:14" x14ac:dyDescent="0.3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  <c r="M37" s="17">
        <v>19000</v>
      </c>
      <c r="N37" s="18" t="s">
        <v>55</v>
      </c>
    </row>
    <row r="38" spans="3:14" x14ac:dyDescent="0.3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  <c r="M38" s="17">
        <v>75000</v>
      </c>
      <c r="N38" s="18" t="s">
        <v>32</v>
      </c>
    </row>
    <row r="39" spans="3:14" x14ac:dyDescent="0.3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  <c r="M39" s="17">
        <v>49000</v>
      </c>
      <c r="N39" s="18" t="s">
        <v>39</v>
      </c>
    </row>
    <row r="40" spans="3:14" x14ac:dyDescent="0.3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  <c r="M40" s="17">
        <v>50000</v>
      </c>
      <c r="N40" s="18" t="s">
        <v>47</v>
      </c>
    </row>
    <row r="41" spans="3:14" x14ac:dyDescent="0.3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  <c r="M41" s="17">
        <v>83000</v>
      </c>
      <c r="N41" s="18" t="s">
        <v>69</v>
      </c>
    </row>
    <row r="42" spans="3:14" x14ac:dyDescent="0.3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  <c r="M42" s="17">
        <v>53000</v>
      </c>
      <c r="N42" s="18" t="s">
        <v>49</v>
      </c>
    </row>
    <row r="43" spans="3:14" x14ac:dyDescent="0.3">
      <c r="M43" s="17">
        <v>65000</v>
      </c>
      <c r="N43" s="18" t="s">
        <v>67</v>
      </c>
    </row>
    <row r="44" spans="3:14" x14ac:dyDescent="0.3">
      <c r="M44" s="17">
        <v>85000</v>
      </c>
      <c r="N44" s="18" t="s">
        <v>6</v>
      </c>
    </row>
    <row r="45" spans="3:14" x14ac:dyDescent="0.3">
      <c r="M45" s="17">
        <v>20000</v>
      </c>
      <c r="N45" s="18" t="s">
        <v>28</v>
      </c>
    </row>
    <row r="46" spans="3:14" x14ac:dyDescent="0.3">
      <c r="M46" s="17">
        <v>47000</v>
      </c>
      <c r="N46" s="18" t="s">
        <v>30</v>
      </c>
    </row>
    <row r="47" spans="3:14" x14ac:dyDescent="0.3">
      <c r="M47" s="17">
        <v>87000</v>
      </c>
      <c r="N47" s="18" t="s">
        <v>66</v>
      </c>
    </row>
    <row r="48" spans="3:14" x14ac:dyDescent="0.3">
      <c r="M48" s="17">
        <v>57000</v>
      </c>
      <c r="N48" s="18" t="s">
        <v>65</v>
      </c>
    </row>
    <row r="49" spans="13:14" x14ac:dyDescent="0.3">
      <c r="M49" s="17">
        <v>27000</v>
      </c>
      <c r="N49" s="18" t="s">
        <v>41</v>
      </c>
    </row>
    <row r="50" spans="13:14" x14ac:dyDescent="0.3">
      <c r="M50" s="17">
        <v>81000</v>
      </c>
      <c r="N50" s="18" t="s">
        <v>17</v>
      </c>
    </row>
    <row r="51" spans="13:14" x14ac:dyDescent="0.3">
      <c r="M51" s="17">
        <v>52000</v>
      </c>
      <c r="N51" s="18" t="s">
        <v>24</v>
      </c>
    </row>
    <row r="52" spans="13:14" x14ac:dyDescent="0.3">
      <c r="M52" s="17">
        <v>58000</v>
      </c>
      <c r="N52" s="18" t="s">
        <v>57</v>
      </c>
    </row>
    <row r="53" spans="13:14" x14ac:dyDescent="0.3">
      <c r="M53" s="17">
        <v>47000</v>
      </c>
      <c r="N53" s="18" t="s">
        <v>71</v>
      </c>
    </row>
    <row r="54" spans="13:14" x14ac:dyDescent="0.3">
      <c r="M54" s="21">
        <v>26000</v>
      </c>
      <c r="N54" s="22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tabSelected="1" workbookViewId="0">
      <selection activeCell="M7" sqref="M7"/>
    </sheetView>
  </sheetViews>
  <sheetFormatPr defaultRowHeight="14.4" x14ac:dyDescent="0.3"/>
  <cols>
    <col min="6" max="6" width="9.88671875" bestFit="1" customWidth="1"/>
    <col min="10" max="10" width="21.33203125" bestFit="1" customWidth="1"/>
  </cols>
  <sheetData>
    <row r="2" spans="3:11" x14ac:dyDescent="0.3">
      <c r="D2" s="14" t="s">
        <v>104</v>
      </c>
    </row>
    <row r="3" spans="3:11" x14ac:dyDescent="0.3">
      <c r="D3" s="14" t="s">
        <v>105</v>
      </c>
    </row>
    <row r="4" spans="3:11" x14ac:dyDescent="0.3">
      <c r="D4" s="14" t="s">
        <v>106</v>
      </c>
    </row>
    <row r="6" spans="3:11" x14ac:dyDescent="0.3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107</v>
      </c>
    </row>
    <row r="7" spans="3:11" x14ac:dyDescent="0.3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IFERROR(VLOOKUP('Master Emp sheet'!C7,Source!$C$5:$F$40,MATCH(Source!$E$5,Source!$C$5:$F$5,0),0),"Retired")</f>
        <v>North</v>
      </c>
      <c r="J7" s="3" t="str">
        <f>IFERROR(VLOOKUP(C7,Source!$C$5:$F$40,MATCH(Source!$D$5,Source!$C$5:$F$5,0),0),"Retired")</f>
        <v>FLM</v>
      </c>
      <c r="K7" s="3">
        <f>IFERROR(VLOOKUP(C7,Source!$C$5:$F$40,MATCH(Source!$F$5,Source!$C$5:$F$5,0),0),"Retired")</f>
        <v>48000</v>
      </c>
    </row>
    <row r="8" spans="3:11" x14ac:dyDescent="0.3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IFERROR(VLOOKUP('Master Emp sheet'!C8,Source!$C$5:$F$40,MATCH(Source!$E$5,Source!$C$5:$F$5,0),0),"Retired")</f>
        <v>North</v>
      </c>
      <c r="J8" s="3" t="str">
        <f>IFERROR(VLOOKUP(C8,Source!$C$5:$F$40,MATCH(Source!$D$5,Source!$C$5:$F$5,0),0),"Retired")</f>
        <v>Digital Marketing</v>
      </c>
      <c r="K8" s="3">
        <f>IFERROR(VLOOKUP(C8,Source!$C$5:$F$40,MATCH(Source!$F$5,Source!$C$5:$F$5,0),0),"Retired")</f>
        <v>35000</v>
      </c>
    </row>
    <row r="9" spans="3:11" x14ac:dyDescent="0.3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IFERROR(VLOOKUP('Master Emp sheet'!C9,Source!$C$5:$F$40,MATCH(Source!$E$5,Source!$C$5:$F$5,0),0),"Retired")</f>
        <v>North</v>
      </c>
      <c r="J9" s="3" t="str">
        <f>IFERROR(VLOOKUP(C9,Source!$C$5:$F$40,MATCH(Source!$D$5,Source!$C$5:$F$5,0),0),"Retired")</f>
        <v>Digital Marketing</v>
      </c>
      <c r="K9" s="3">
        <f>IFERROR(VLOOKUP(C9,Source!$C$5:$F$40,MATCH(Source!$F$5,Source!$C$5:$F$5,0),0),"Retired")</f>
        <v>67000</v>
      </c>
    </row>
    <row r="10" spans="3:11" x14ac:dyDescent="0.3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IFERROR(VLOOKUP('Master Emp sheet'!C10,Source!$C$5:$F$40,MATCH(Source!$E$5,Source!$C$5:$F$5,0),0),"Retired")</f>
        <v>South</v>
      </c>
      <c r="J10" s="3" t="str">
        <f>IFERROR(VLOOKUP(C10,Source!$C$5:$F$40,MATCH(Source!$D$5,Source!$C$5:$F$5,0),0),"Retired")</f>
        <v>Inside Sales</v>
      </c>
      <c r="K10" s="3">
        <f>IFERROR(VLOOKUP(C10,Source!$C$5:$F$40,MATCH(Source!$F$5,Source!$C$5:$F$5,0),0),"Retired")</f>
        <v>87000</v>
      </c>
    </row>
    <row r="11" spans="3:11" x14ac:dyDescent="0.3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IFERROR(VLOOKUP('Master Emp sheet'!C11,Source!$C$5:$F$40,MATCH(Source!$E$5,Source!$C$5:$F$5,0),0),"Retired")</f>
        <v>North</v>
      </c>
      <c r="J11" s="3" t="str">
        <f>IFERROR(VLOOKUP(C11,Source!$C$5:$F$40,MATCH(Source!$D$5,Source!$C$5:$F$5,0),0),"Retired")</f>
        <v>Marketing</v>
      </c>
      <c r="K11" s="3">
        <f>IFERROR(VLOOKUP(C11,Source!$C$5:$F$40,MATCH(Source!$F$5,Source!$C$5:$F$5,0),0),"Retired")</f>
        <v>22000</v>
      </c>
    </row>
    <row r="12" spans="3:11" x14ac:dyDescent="0.3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IFERROR(VLOOKUP('Master Emp sheet'!C12,Source!$C$5:$F$40,MATCH(Source!$E$5,Source!$C$5:$F$5,0),0),"Retired")</f>
        <v>North</v>
      </c>
      <c r="J12" s="3" t="str">
        <f>IFERROR(VLOOKUP(C12,Source!$C$5:$F$40,MATCH(Source!$D$5,Source!$C$5:$F$5,0),0),"Retired")</f>
        <v>Director</v>
      </c>
      <c r="K12" s="3">
        <f>IFERROR(VLOOKUP(C12,Source!$C$5:$F$40,MATCH(Source!$F$5,Source!$C$5:$F$5,0),0),"Retired")</f>
        <v>91000</v>
      </c>
    </row>
    <row r="13" spans="3:11" x14ac:dyDescent="0.3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IFERROR(VLOOKUP('Master Emp sheet'!C13,Source!$C$5:$F$40,MATCH(Source!$E$5,Source!$C$5:$F$5,0),0),"Retired")</f>
        <v>Mid West</v>
      </c>
      <c r="J13" s="3" t="str">
        <f>IFERROR(VLOOKUP(C13,Source!$C$5:$F$40,MATCH(Source!$D$5,Source!$C$5:$F$5,0),0),"Retired")</f>
        <v>Learning &amp; Development</v>
      </c>
      <c r="K13" s="3">
        <f>IFERROR(VLOOKUP(C13,Source!$C$5:$F$40,MATCH(Source!$F$5,Source!$C$5:$F$5,0),0),"Retired")</f>
        <v>77000</v>
      </c>
    </row>
    <row r="14" spans="3:11" x14ac:dyDescent="0.3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IFERROR(VLOOKUP('Master Emp sheet'!C14,Source!$C$5:$F$40,MATCH(Source!$E$5,Source!$C$5:$F$5,0),0),"Retired")</f>
        <v>Mid West</v>
      </c>
      <c r="J14" s="3" t="str">
        <f>IFERROR(VLOOKUP(C14,Source!$C$5:$F$40,MATCH(Source!$D$5,Source!$C$5:$F$5,0),0),"Retired")</f>
        <v>Digital Marketing</v>
      </c>
      <c r="K14" s="3">
        <f>IFERROR(VLOOKUP(C14,Source!$C$5:$F$40,MATCH(Source!$F$5,Source!$C$5:$F$5,0),0),"Retired")</f>
        <v>45000</v>
      </c>
    </row>
    <row r="15" spans="3:11" x14ac:dyDescent="0.3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IFERROR(VLOOKUP('Master Emp sheet'!C15,Source!$C$5:$F$40,MATCH(Source!$E$5,Source!$C$5:$F$5,0),0),"Retired")</f>
        <v>East</v>
      </c>
      <c r="J15" s="3" t="str">
        <f>IFERROR(VLOOKUP(C15,Source!$C$5:$F$40,MATCH(Source!$D$5,Source!$C$5:$F$5,0),0),"Retired")</f>
        <v>Digital Marketing</v>
      </c>
      <c r="K15" s="3">
        <f>IFERROR(VLOOKUP(C15,Source!$C$5:$F$40,MATCH(Source!$F$5,Source!$C$5:$F$5,0),0),"Retired")</f>
        <v>92000</v>
      </c>
    </row>
    <row r="16" spans="3:11" x14ac:dyDescent="0.3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IFERROR(VLOOKUP('Master Emp sheet'!C16,Source!$C$5:$F$40,MATCH(Source!$E$5,Source!$C$5:$F$5,0),0),"Retired")</f>
        <v>North</v>
      </c>
      <c r="J16" s="3" t="str">
        <f>IFERROR(VLOOKUP(C16,Source!$C$5:$F$40,MATCH(Source!$D$5,Source!$C$5:$F$5,0),0),"Retired")</f>
        <v>Inside Sales</v>
      </c>
      <c r="K16" s="3">
        <f>IFERROR(VLOOKUP(C16,Source!$C$5:$F$40,MATCH(Source!$F$5,Source!$C$5:$F$5,0),0),"Retired")</f>
        <v>50000</v>
      </c>
    </row>
    <row r="17" spans="3:11" x14ac:dyDescent="0.3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IFERROR(VLOOKUP('Master Emp sheet'!C17,Source!$C$5:$F$40,MATCH(Source!$E$5,Source!$C$5:$F$5,0),0),"Retired")</f>
        <v>South</v>
      </c>
      <c r="J17" s="3" t="str">
        <f>IFERROR(VLOOKUP(C17,Source!$C$5:$F$40,MATCH(Source!$D$5,Source!$C$5:$F$5,0),0),"Retired")</f>
        <v>Learning &amp; Development</v>
      </c>
      <c r="K17" s="3">
        <f>IFERROR(VLOOKUP(C17,Source!$C$5:$F$40,MATCH(Source!$F$5,Source!$C$5:$F$5,0),0),"Retired")</f>
        <v>37000</v>
      </c>
    </row>
    <row r="18" spans="3:11" x14ac:dyDescent="0.3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IFERROR(VLOOKUP('Master Emp sheet'!C18,Source!$C$5:$F$40,MATCH(Source!$E$5,Source!$C$5:$F$5,0),0),"Retired")</f>
        <v>East</v>
      </c>
      <c r="J18" s="3" t="str">
        <f>IFERROR(VLOOKUP(C18,Source!$C$5:$F$40,MATCH(Source!$D$5,Source!$C$5:$F$5,0),0),"Retired")</f>
        <v>Learning &amp; Development</v>
      </c>
      <c r="K18" s="3">
        <f>IFERROR(VLOOKUP(C18,Source!$C$5:$F$40,MATCH(Source!$F$5,Source!$C$5:$F$5,0),0),"Retired")</f>
        <v>43000</v>
      </c>
    </row>
    <row r="19" spans="3:11" x14ac:dyDescent="0.3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IFERROR(VLOOKUP('Master Emp sheet'!C19,Source!$C$5:$F$40,MATCH(Source!$E$5,Source!$C$5:$F$5,0),0),"Retired")</f>
        <v>East</v>
      </c>
      <c r="J19" s="3" t="str">
        <f>IFERROR(VLOOKUP(C19,Source!$C$5:$F$40,MATCH(Source!$D$5,Source!$C$5:$F$5,0),0),"Retired")</f>
        <v>CEO</v>
      </c>
      <c r="K19" s="3">
        <f>IFERROR(VLOOKUP(C19,Source!$C$5:$F$40,MATCH(Source!$F$5,Source!$C$5:$F$5,0),0),"Retired")</f>
        <v>90000</v>
      </c>
    </row>
    <row r="20" spans="3:11" x14ac:dyDescent="0.3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>IFERROR(VLOOKUP('Master Emp sheet'!C20,Source!$C$5:$F$40,MATCH(Source!$E$5,Source!$C$5:$F$5,0),0),"Retired")</f>
        <v>Retired</v>
      </c>
      <c r="J20" s="3" t="str">
        <f>IFERROR(VLOOKUP(C20,Source!$C$5:$F$40,MATCH(Source!$D$5,Source!$C$5:$F$5,0),0),"Retired")</f>
        <v>Retired</v>
      </c>
      <c r="K20" s="3" t="str">
        <f>IFERROR(VLOOKUP(C20,Source!$C$5:$F$40,MATCH(Source!$F$5,Source!$C$5:$F$5,0),0),"Retired")</f>
        <v>Retired</v>
      </c>
    </row>
    <row r="21" spans="3:11" x14ac:dyDescent="0.3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IFERROR(VLOOKUP('Master Emp sheet'!C21,Source!$C$5:$F$40,MATCH(Source!$E$5,Source!$C$5:$F$5,0),0),"Retired")</f>
        <v>South</v>
      </c>
      <c r="J21" s="3" t="str">
        <f>IFERROR(VLOOKUP(C21,Source!$C$5:$F$40,MATCH(Source!$D$5,Source!$C$5:$F$5,0),0),"Retired")</f>
        <v>Digital Marketing</v>
      </c>
      <c r="K21" s="3">
        <f>IFERROR(VLOOKUP(C21,Source!$C$5:$F$40,MATCH(Source!$F$5,Source!$C$5:$F$5,0),0),"Retired")</f>
        <v>82000</v>
      </c>
    </row>
    <row r="22" spans="3:11" x14ac:dyDescent="0.3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IFERROR(VLOOKUP('Master Emp sheet'!C22,Source!$C$5:$F$40,MATCH(Source!$E$5,Source!$C$5:$F$5,0),0),"Retired")</f>
        <v>South</v>
      </c>
      <c r="J22" s="3" t="str">
        <f>IFERROR(VLOOKUP(C22,Source!$C$5:$F$40,MATCH(Source!$D$5,Source!$C$5:$F$5,0),0),"Retired")</f>
        <v>Inside Sales</v>
      </c>
      <c r="K22" s="3">
        <f>IFERROR(VLOOKUP(C22,Source!$C$5:$F$40,MATCH(Source!$F$5,Source!$C$5:$F$5,0),0),"Retired")</f>
        <v>67000</v>
      </c>
    </row>
    <row r="23" spans="3:11" x14ac:dyDescent="0.3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IFERROR(VLOOKUP('Master Emp sheet'!C23,Source!$C$5:$F$40,MATCH(Source!$E$5,Source!$C$5:$F$5,0),0),"Retired")</f>
        <v>South</v>
      </c>
      <c r="J23" s="3" t="str">
        <f>IFERROR(VLOOKUP(C23,Source!$C$5:$F$40,MATCH(Source!$D$5,Source!$C$5:$F$5,0),0),"Retired")</f>
        <v>CCD</v>
      </c>
      <c r="K23" s="3">
        <f>IFERROR(VLOOKUP(C23,Source!$C$5:$F$40,MATCH(Source!$F$5,Source!$C$5:$F$5,0),0),"Retired")</f>
        <v>85000</v>
      </c>
    </row>
    <row r="24" spans="3:11" x14ac:dyDescent="0.3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IFERROR(VLOOKUP('Master Emp sheet'!C24,Source!$C$5:$F$40,MATCH(Source!$E$5,Source!$C$5:$F$5,0),0),"Retired")</f>
        <v>South</v>
      </c>
      <c r="J24" s="3" t="str">
        <f>IFERROR(VLOOKUP(C24,Source!$C$5:$F$40,MATCH(Source!$D$5,Source!$C$5:$F$5,0),0),"Retired")</f>
        <v>FLM</v>
      </c>
      <c r="K24" s="3">
        <f>IFERROR(VLOOKUP(C24,Source!$C$5:$F$40,MATCH(Source!$F$5,Source!$C$5:$F$5,0),0),"Retired")</f>
        <v>62000</v>
      </c>
    </row>
    <row r="25" spans="3:11" x14ac:dyDescent="0.3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IFERROR(VLOOKUP('Master Emp sheet'!C25,Source!$C$5:$F$40,MATCH(Source!$E$5,Source!$C$5:$F$5,0),0),"Retired")</f>
        <v>Mid West</v>
      </c>
      <c r="J25" s="3" t="str">
        <f>IFERROR(VLOOKUP(C25,Source!$C$5:$F$40,MATCH(Source!$D$5,Source!$C$5:$F$5,0),0),"Retired")</f>
        <v>Inside Sales</v>
      </c>
      <c r="K25" s="3">
        <f>IFERROR(VLOOKUP(C25,Source!$C$5:$F$40,MATCH(Source!$F$5,Source!$C$5:$F$5,0),0),"Retired")</f>
        <v>15000</v>
      </c>
    </row>
    <row r="26" spans="3:11" x14ac:dyDescent="0.3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IFERROR(VLOOKUP('Master Emp sheet'!C26,Source!$C$5:$F$40,MATCH(Source!$E$5,Source!$C$5:$F$5,0),0),"Retired")</f>
        <v>South</v>
      </c>
      <c r="J26" s="3" t="str">
        <f>IFERROR(VLOOKUP(C26,Source!$C$5:$F$40,MATCH(Source!$D$5,Source!$C$5:$F$5,0),0),"Retired")</f>
        <v>Operations</v>
      </c>
      <c r="K26" s="3">
        <f>IFERROR(VLOOKUP(C26,Source!$C$5:$F$40,MATCH(Source!$F$5,Source!$C$5:$F$5,0),0),"Retired")</f>
        <v>81000</v>
      </c>
    </row>
    <row r="27" spans="3:11" x14ac:dyDescent="0.3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IFERROR(VLOOKUP('Master Emp sheet'!C27,Source!$C$5:$F$40,MATCH(Source!$E$5,Source!$C$5:$F$5,0),0),"Retired")</f>
        <v>South</v>
      </c>
      <c r="J27" s="3" t="str">
        <f>IFERROR(VLOOKUP(C27,Source!$C$5:$F$40,MATCH(Source!$D$5,Source!$C$5:$F$5,0),0),"Retired")</f>
        <v>Finance</v>
      </c>
      <c r="K27" s="3">
        <f>IFERROR(VLOOKUP(C27,Source!$C$5:$F$40,MATCH(Source!$F$5,Source!$C$5:$F$5,0),0),"Retired")</f>
        <v>19000</v>
      </c>
    </row>
    <row r="28" spans="3:11" x14ac:dyDescent="0.3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IFERROR(VLOOKUP('Master Emp sheet'!C28,Source!$C$5:$F$40,MATCH(Source!$E$5,Source!$C$5:$F$5,0),0),"Retired")</f>
        <v>East</v>
      </c>
      <c r="J28" s="3" t="str">
        <f>IFERROR(VLOOKUP(C28,Source!$C$5:$F$40,MATCH(Source!$D$5,Source!$C$5:$F$5,0),0),"Retired")</f>
        <v>Inside Sales</v>
      </c>
      <c r="K28" s="3">
        <f>IFERROR(VLOOKUP(C28,Source!$C$5:$F$40,MATCH(Source!$F$5,Source!$C$5:$F$5,0),0),"Retired")</f>
        <v>75000</v>
      </c>
    </row>
    <row r="29" spans="3:11" x14ac:dyDescent="0.3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IFERROR(VLOOKUP('Master Emp sheet'!C29,Source!$C$5:$F$40,MATCH(Source!$E$5,Source!$C$5:$F$5,0),0),"Retired")</f>
        <v>East</v>
      </c>
      <c r="J29" s="3" t="str">
        <f>IFERROR(VLOOKUP(C29,Source!$C$5:$F$40,MATCH(Source!$D$5,Source!$C$5:$F$5,0),0),"Retired")</f>
        <v>Finance</v>
      </c>
      <c r="K29" s="3">
        <f>IFERROR(VLOOKUP(C29,Source!$C$5:$F$40,MATCH(Source!$F$5,Source!$C$5:$F$5,0),0),"Retired")</f>
        <v>49000</v>
      </c>
    </row>
    <row r="30" spans="3:11" x14ac:dyDescent="0.3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str">
        <f>IFERROR(VLOOKUP('Master Emp sheet'!C30,Source!$C$5:$F$40,MATCH(Source!$E$5,Source!$C$5:$F$5,0),0),"Retired")</f>
        <v>Retired</v>
      </c>
      <c r="J30" s="3" t="str">
        <f>IFERROR(VLOOKUP(C30,Source!$C$5:$F$40,MATCH(Source!$D$5,Source!$C$5:$F$5,0),0),"Retired")</f>
        <v>Retired</v>
      </c>
      <c r="K30" s="3" t="str">
        <f>IFERROR(VLOOKUP(C30,Source!$C$5:$F$40,MATCH(Source!$F$5,Source!$C$5:$F$5,0),0),"Retired")</f>
        <v>Retired</v>
      </c>
    </row>
    <row r="31" spans="3:11" x14ac:dyDescent="0.3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IFERROR(VLOOKUP('Master Emp sheet'!C31,Source!$C$5:$F$40,MATCH(Source!$E$5,Source!$C$5:$F$5,0),0),"Retired")</f>
        <v>Mid West</v>
      </c>
      <c r="J31" s="3" t="str">
        <f>IFERROR(VLOOKUP(C31,Source!$C$5:$F$40,MATCH(Source!$D$5,Source!$C$5:$F$5,0),0),"Retired")</f>
        <v>Finance</v>
      </c>
      <c r="K31" s="3">
        <f>IFERROR(VLOOKUP(C31,Source!$C$5:$F$40,MATCH(Source!$F$5,Source!$C$5:$F$5,0),0),"Retired")</f>
        <v>83000</v>
      </c>
    </row>
    <row r="32" spans="3:11" x14ac:dyDescent="0.3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IFERROR(VLOOKUP('Master Emp sheet'!C32,Source!$C$5:$F$40,MATCH(Source!$E$5,Source!$C$5:$F$5,0),0),"Retired")</f>
        <v>South</v>
      </c>
      <c r="J32" s="3" t="str">
        <f>IFERROR(VLOOKUP(C32,Source!$C$5:$F$40,MATCH(Source!$D$5,Source!$C$5:$F$5,0),0),"Retired")</f>
        <v>Sales</v>
      </c>
      <c r="K32" s="3">
        <f>IFERROR(VLOOKUP(C32,Source!$C$5:$F$40,MATCH(Source!$F$5,Source!$C$5:$F$5,0),0),"Retired")</f>
        <v>53000</v>
      </c>
    </row>
    <row r="33" spans="3:11" x14ac:dyDescent="0.3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IFERROR(VLOOKUP('Master Emp sheet'!C33,Source!$C$5:$F$40,MATCH(Source!$E$5,Source!$C$5:$F$5,0),0),"Retired")</f>
        <v>South</v>
      </c>
      <c r="J33" s="3" t="str">
        <f>IFERROR(VLOOKUP(C33,Source!$C$5:$F$40,MATCH(Source!$D$5,Source!$C$5:$F$5,0),0),"Retired")</f>
        <v>Operations</v>
      </c>
      <c r="K33" s="3">
        <f>IFERROR(VLOOKUP(C33,Source!$C$5:$F$40,MATCH(Source!$F$5,Source!$C$5:$F$5,0),0),"Retired")</f>
        <v>65000</v>
      </c>
    </row>
    <row r="34" spans="3:11" x14ac:dyDescent="0.3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IFERROR(VLOOKUP('Master Emp sheet'!C34,Source!$C$5:$F$40,MATCH(Source!$E$5,Source!$C$5:$F$5,0),0),"Retired")</f>
        <v>North</v>
      </c>
      <c r="J34" s="3" t="str">
        <f>IFERROR(VLOOKUP(C34,Source!$C$5:$F$40,MATCH(Source!$D$5,Source!$C$5:$F$5,0),0),"Retired")</f>
        <v>Finance</v>
      </c>
      <c r="K34" s="3">
        <f>IFERROR(VLOOKUP(C34,Source!$C$5:$F$40,MATCH(Source!$F$5,Source!$C$5:$F$5,0),0),"Retired")</f>
        <v>85000</v>
      </c>
    </row>
    <row r="35" spans="3:11" x14ac:dyDescent="0.3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IFERROR(VLOOKUP('Master Emp sheet'!C35,Source!$C$5:$F$40,MATCH(Source!$E$5,Source!$C$5:$F$5,0),0),"Retired")</f>
        <v>East</v>
      </c>
      <c r="J35" s="3" t="str">
        <f>IFERROR(VLOOKUP(C35,Source!$C$5:$F$40,MATCH(Source!$D$5,Source!$C$5:$F$5,0),0),"Retired")</f>
        <v>Inside Sales</v>
      </c>
      <c r="K35" s="3">
        <f>IFERROR(VLOOKUP(C35,Source!$C$5:$F$40,MATCH(Source!$F$5,Source!$C$5:$F$5,0),0),"Retired")</f>
        <v>20000</v>
      </c>
    </row>
    <row r="36" spans="3:11" x14ac:dyDescent="0.3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IFERROR(VLOOKUP('Master Emp sheet'!C36,Source!$C$5:$F$40,MATCH(Source!$E$5,Source!$C$5:$F$5,0),0),"Retired")</f>
        <v>East</v>
      </c>
      <c r="J36" s="3" t="str">
        <f>IFERROR(VLOOKUP(C36,Source!$C$5:$F$40,MATCH(Source!$D$5,Source!$C$5:$F$5,0),0),"Retired")</f>
        <v>CCD</v>
      </c>
      <c r="K36" s="3">
        <f>IFERROR(VLOOKUP(C36,Source!$C$5:$F$40,MATCH(Source!$F$5,Source!$C$5:$F$5,0),0),"Retired")</f>
        <v>47000</v>
      </c>
    </row>
    <row r="37" spans="3:11" x14ac:dyDescent="0.3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IFERROR(VLOOKUP('Master Emp sheet'!C37,Source!$C$5:$F$40,MATCH(Source!$E$5,Source!$C$5:$F$5,0),0),"Retired")</f>
        <v>South</v>
      </c>
      <c r="J37" s="3" t="str">
        <f>IFERROR(VLOOKUP(C37,Source!$C$5:$F$40,MATCH(Source!$D$5,Source!$C$5:$F$5,0),0),"Retired")</f>
        <v>Director</v>
      </c>
      <c r="K37" s="3">
        <f>IFERROR(VLOOKUP(C37,Source!$C$5:$F$40,MATCH(Source!$F$5,Source!$C$5:$F$5,0),0),"Retired")</f>
        <v>87000</v>
      </c>
    </row>
    <row r="38" spans="3:11" x14ac:dyDescent="0.3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str">
        <f>IFERROR(VLOOKUP('Master Emp sheet'!C38,Source!$C$5:$F$40,MATCH(Source!$E$5,Source!$C$5:$F$5,0),0),"Retired")</f>
        <v>Retired</v>
      </c>
      <c r="J38" s="3" t="str">
        <f>IFERROR(VLOOKUP(C38,Source!$C$5:$F$40,MATCH(Source!$D$5,Source!$C$5:$F$5,0),0),"Retired")</f>
        <v>Retired</v>
      </c>
      <c r="K38" s="3" t="str">
        <f>IFERROR(VLOOKUP(C38,Source!$C$5:$F$40,MATCH(Source!$F$5,Source!$C$5:$F$5,0),0),"Retired")</f>
        <v>Retired</v>
      </c>
    </row>
    <row r="39" spans="3:11" x14ac:dyDescent="0.3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IFERROR(VLOOKUP('Master Emp sheet'!C39,Source!$C$5:$F$40,MATCH(Source!$E$5,Source!$C$5:$F$5,0),0),"Retired")</f>
        <v>East</v>
      </c>
      <c r="J39" s="3" t="str">
        <f>IFERROR(VLOOKUP(C39,Source!$C$5:$F$40,MATCH(Source!$D$5,Source!$C$5:$F$5,0),0),"Retired")</f>
        <v>Marketing</v>
      </c>
      <c r="K39" s="3">
        <f>IFERROR(VLOOKUP(C39,Source!$C$5:$F$40,MATCH(Source!$F$5,Source!$C$5:$F$5,0),0),"Retired")</f>
        <v>27000</v>
      </c>
    </row>
    <row r="40" spans="3:11" x14ac:dyDescent="0.3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IFERROR(VLOOKUP('Master Emp sheet'!C40,Source!$C$5:$F$40,MATCH(Source!$E$5,Source!$C$5:$F$5,0),0),"Retired")</f>
        <v>North</v>
      </c>
      <c r="J40" s="3" t="str">
        <f>IFERROR(VLOOKUP(C40,Source!$C$5:$F$40,MATCH(Source!$D$5,Source!$C$5:$F$5,0),0),"Retired")</f>
        <v>Digital Marketing</v>
      </c>
      <c r="K40" s="3">
        <f>IFERROR(VLOOKUP(C40,Source!$C$5:$F$40,MATCH(Source!$F$5,Source!$C$5:$F$5,0),0),"Retired")</f>
        <v>81000</v>
      </c>
    </row>
    <row r="41" spans="3:11" x14ac:dyDescent="0.3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IFERROR(VLOOKUP('Master Emp sheet'!C41,Source!$C$5:$F$40,MATCH(Source!$E$5,Source!$C$5:$F$5,0),0),"Retired")</f>
        <v>North</v>
      </c>
      <c r="J41" s="3" t="str">
        <f>IFERROR(VLOOKUP(C41,Source!$C$5:$F$40,MATCH(Source!$D$5,Source!$C$5:$F$5,0),0),"Retired")</f>
        <v>Sales</v>
      </c>
      <c r="K41" s="3">
        <f>IFERROR(VLOOKUP(C41,Source!$C$5:$F$40,MATCH(Source!$F$5,Source!$C$5:$F$5,0),0),"Retired")</f>
        <v>52000</v>
      </c>
    </row>
    <row r="42" spans="3:11" x14ac:dyDescent="0.3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IFERROR(VLOOKUP('Master Emp sheet'!C42,Source!$C$5:$F$40,MATCH(Source!$E$5,Source!$C$5:$F$5,0),0),"Retired")</f>
        <v>South</v>
      </c>
      <c r="J42" s="3" t="str">
        <f>IFERROR(VLOOKUP(C42,Source!$C$5:$F$40,MATCH(Source!$D$5,Source!$C$5:$F$5,0),0),"Retired")</f>
        <v>Marketing</v>
      </c>
      <c r="K42" s="3">
        <f>IFERROR(VLOOKUP(C42,Source!$C$5:$F$40,MATCH(Source!$F$5,Source!$C$5:$F$5,0),0),"Retired")</f>
        <v>58000</v>
      </c>
    </row>
    <row r="43" spans="3:11" x14ac:dyDescent="0.3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IFERROR(VLOOKUP('Master Emp sheet'!C43,Source!$C$5:$F$40,MATCH(Source!$E$5,Source!$C$5:$F$5,0),0),"Retired")</f>
        <v>Mid West</v>
      </c>
      <c r="J43" s="3" t="str">
        <f>IFERROR(VLOOKUP(C43,Source!$C$5:$F$40,MATCH(Source!$D$5,Source!$C$5:$F$5,0),0),"Retired")</f>
        <v>Marketing</v>
      </c>
      <c r="K43" s="3">
        <f>IFERROR(VLOOKUP(C43,Source!$C$5:$F$40,MATCH(Source!$F$5,Source!$C$5:$F$5,0),0),"Retired")</f>
        <v>47000</v>
      </c>
    </row>
    <row r="44" spans="3:11" x14ac:dyDescent="0.3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IFERROR(VLOOKUP('Master Emp sheet'!C44,Source!$C$5:$F$40,MATCH(Source!$E$5,Source!$C$5:$F$5,0),0),"Retired")</f>
        <v>North</v>
      </c>
      <c r="J44" s="3" t="str">
        <f>IFERROR(VLOOKUP(C44,Source!$C$5:$F$40,MATCH(Source!$D$5,Source!$C$5:$F$5,0),0),"Retired")</f>
        <v>CCD</v>
      </c>
      <c r="K44" s="3">
        <f>IFERROR(VLOOKUP(C44,Source!$C$5:$F$40,MATCH(Source!$F$5,Source!$C$5:$F$5,0),0),"Retired")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topLeftCell="A14" workbookViewId="0">
      <selection activeCell="C5" sqref="C5:F40"/>
    </sheetView>
  </sheetViews>
  <sheetFormatPr defaultRowHeight="14.4" x14ac:dyDescent="0.3"/>
  <cols>
    <col min="3" max="3" width="9.33203125" customWidth="1"/>
    <col min="4" max="4" width="21.33203125" bestFit="1" customWidth="1"/>
    <col min="6" max="6" width="12.6640625" customWidth="1"/>
  </cols>
  <sheetData>
    <row r="5" spans="3:6" x14ac:dyDescent="0.3">
      <c r="C5" s="19" t="s">
        <v>1</v>
      </c>
      <c r="D5" s="26" t="s">
        <v>80</v>
      </c>
      <c r="E5" s="26" t="s">
        <v>94</v>
      </c>
      <c r="F5" s="20" t="s">
        <v>78</v>
      </c>
    </row>
    <row r="6" spans="3:6" x14ac:dyDescent="0.3">
      <c r="C6" s="24">
        <v>150773</v>
      </c>
      <c r="D6" s="7" t="s">
        <v>81</v>
      </c>
      <c r="E6" s="7" t="s">
        <v>95</v>
      </c>
      <c r="F6" s="25">
        <v>85000</v>
      </c>
    </row>
    <row r="7" spans="3:6" x14ac:dyDescent="0.3">
      <c r="C7" s="24">
        <v>150777</v>
      </c>
      <c r="D7" s="7" t="s">
        <v>82</v>
      </c>
      <c r="E7" s="7" t="s">
        <v>95</v>
      </c>
      <c r="F7" s="25">
        <v>22000</v>
      </c>
    </row>
    <row r="8" spans="3:6" x14ac:dyDescent="0.3">
      <c r="C8" s="24">
        <v>150784</v>
      </c>
      <c r="D8" s="7" t="s">
        <v>83</v>
      </c>
      <c r="E8" s="7" t="s">
        <v>95</v>
      </c>
      <c r="F8" s="25">
        <v>35000</v>
      </c>
    </row>
    <row r="9" spans="3:6" x14ac:dyDescent="0.3">
      <c r="C9" s="24">
        <v>150791</v>
      </c>
      <c r="D9" s="7" t="s">
        <v>83</v>
      </c>
      <c r="E9" s="7" t="s">
        <v>95</v>
      </c>
      <c r="F9" s="25">
        <v>67000</v>
      </c>
    </row>
    <row r="10" spans="3:6" x14ac:dyDescent="0.3">
      <c r="C10" s="24">
        <v>150798</v>
      </c>
      <c r="D10" s="7" t="s">
        <v>83</v>
      </c>
      <c r="E10" s="7" t="s">
        <v>95</v>
      </c>
      <c r="F10" s="25">
        <v>81000</v>
      </c>
    </row>
    <row r="11" spans="3:6" x14ac:dyDescent="0.3">
      <c r="C11" s="24">
        <v>150805</v>
      </c>
      <c r="D11" s="7" t="s">
        <v>91</v>
      </c>
      <c r="E11" s="7" t="s">
        <v>95</v>
      </c>
      <c r="F11" s="25">
        <v>91000</v>
      </c>
    </row>
    <row r="12" spans="3:6" x14ac:dyDescent="0.3">
      <c r="C12" s="24">
        <v>150814</v>
      </c>
      <c r="D12" s="7" t="s">
        <v>85</v>
      </c>
      <c r="E12" s="7" t="s">
        <v>95</v>
      </c>
      <c r="F12" s="25">
        <v>50000</v>
      </c>
    </row>
    <row r="13" spans="3:6" x14ac:dyDescent="0.3">
      <c r="C13" s="24">
        <v>150821</v>
      </c>
      <c r="D13" s="7" t="s">
        <v>86</v>
      </c>
      <c r="E13" s="7" t="s">
        <v>95</v>
      </c>
      <c r="F13" s="25">
        <v>26000</v>
      </c>
    </row>
    <row r="14" spans="3:6" x14ac:dyDescent="0.3">
      <c r="C14" s="24">
        <v>150830</v>
      </c>
      <c r="D14" s="7" t="s">
        <v>0</v>
      </c>
      <c r="E14" s="7" t="s">
        <v>95</v>
      </c>
      <c r="F14" s="25">
        <v>52000</v>
      </c>
    </row>
    <row r="15" spans="3:6" x14ac:dyDescent="0.3">
      <c r="C15" s="24">
        <v>150834</v>
      </c>
      <c r="D15" s="7" t="s">
        <v>87</v>
      </c>
      <c r="E15" s="7" t="s">
        <v>95</v>
      </c>
      <c r="F15" s="25">
        <v>48000</v>
      </c>
    </row>
    <row r="16" spans="3:6" x14ac:dyDescent="0.3">
      <c r="C16" s="24">
        <v>150840</v>
      </c>
      <c r="D16" s="7" t="s">
        <v>85</v>
      </c>
      <c r="E16" s="7" t="s">
        <v>98</v>
      </c>
      <c r="F16" s="25">
        <v>20000</v>
      </c>
    </row>
    <row r="17" spans="3:6" x14ac:dyDescent="0.3">
      <c r="C17" s="24">
        <v>150850</v>
      </c>
      <c r="D17" s="7" t="s">
        <v>86</v>
      </c>
      <c r="E17" s="7" t="s">
        <v>98</v>
      </c>
      <c r="F17" s="25">
        <v>47000</v>
      </c>
    </row>
    <row r="18" spans="3:6" x14ac:dyDescent="0.3">
      <c r="C18" s="24">
        <v>150851</v>
      </c>
      <c r="D18" s="7" t="s">
        <v>85</v>
      </c>
      <c r="E18" s="7" t="s">
        <v>98</v>
      </c>
      <c r="F18" s="25">
        <v>75000</v>
      </c>
    </row>
    <row r="19" spans="3:6" x14ac:dyDescent="0.3">
      <c r="C19" s="24">
        <v>150865</v>
      </c>
      <c r="D19" s="7" t="s">
        <v>90</v>
      </c>
      <c r="E19" s="7" t="s">
        <v>98</v>
      </c>
      <c r="F19" s="25">
        <v>90000</v>
      </c>
    </row>
    <row r="20" spans="3:6" x14ac:dyDescent="0.3">
      <c r="C20" s="24">
        <v>150867</v>
      </c>
      <c r="D20" s="7" t="s">
        <v>81</v>
      </c>
      <c r="E20" s="7" t="s">
        <v>98</v>
      </c>
      <c r="F20" s="25">
        <v>49000</v>
      </c>
    </row>
    <row r="21" spans="3:6" x14ac:dyDescent="0.3">
      <c r="C21" s="24">
        <v>150874</v>
      </c>
      <c r="D21" s="7" t="s">
        <v>82</v>
      </c>
      <c r="E21" s="7" t="s">
        <v>98</v>
      </c>
      <c r="F21" s="25">
        <v>27000</v>
      </c>
    </row>
    <row r="22" spans="3:6" x14ac:dyDescent="0.3">
      <c r="C22" s="24">
        <v>150881</v>
      </c>
      <c r="D22" s="7" t="s">
        <v>83</v>
      </c>
      <c r="E22" s="7" t="s">
        <v>98</v>
      </c>
      <c r="F22" s="25">
        <v>92000</v>
      </c>
    </row>
    <row r="23" spans="3:6" x14ac:dyDescent="0.3">
      <c r="C23" s="24">
        <v>150888</v>
      </c>
      <c r="D23" s="7" t="s">
        <v>84</v>
      </c>
      <c r="E23" s="7" t="s">
        <v>98</v>
      </c>
      <c r="F23" s="25">
        <v>43000</v>
      </c>
    </row>
    <row r="24" spans="3:6" x14ac:dyDescent="0.3">
      <c r="C24" s="24">
        <v>150894</v>
      </c>
      <c r="D24" s="7" t="s">
        <v>85</v>
      </c>
      <c r="E24" s="7" t="s">
        <v>96</v>
      </c>
      <c r="F24" s="25">
        <v>67000</v>
      </c>
    </row>
    <row r="25" spans="3:6" x14ac:dyDescent="0.3">
      <c r="C25" s="24">
        <v>150901</v>
      </c>
      <c r="D25" s="7" t="s">
        <v>0</v>
      </c>
      <c r="E25" s="7" t="s">
        <v>96</v>
      </c>
      <c r="F25" s="25">
        <v>53000</v>
      </c>
    </row>
    <row r="26" spans="3:6" x14ac:dyDescent="0.3">
      <c r="C26" s="24">
        <v>150905</v>
      </c>
      <c r="D26" s="7" t="s">
        <v>87</v>
      </c>
      <c r="E26" s="7" t="s">
        <v>96</v>
      </c>
      <c r="F26" s="25">
        <v>62000</v>
      </c>
    </row>
    <row r="27" spans="3:6" x14ac:dyDescent="0.3">
      <c r="C27" s="24">
        <v>150912</v>
      </c>
      <c r="D27" s="7" t="s">
        <v>88</v>
      </c>
      <c r="E27" s="7" t="s">
        <v>96</v>
      </c>
      <c r="F27" s="25">
        <v>81000</v>
      </c>
    </row>
    <row r="28" spans="3:6" x14ac:dyDescent="0.3">
      <c r="C28" s="24">
        <v>150921</v>
      </c>
      <c r="D28" s="7" t="s">
        <v>81</v>
      </c>
      <c r="E28" s="7" t="s">
        <v>96</v>
      </c>
      <c r="F28" s="25">
        <v>19000</v>
      </c>
    </row>
    <row r="29" spans="3:6" x14ac:dyDescent="0.3">
      <c r="C29" s="24">
        <v>150929</v>
      </c>
      <c r="D29" s="7" t="s">
        <v>82</v>
      </c>
      <c r="E29" s="7" t="s">
        <v>96</v>
      </c>
      <c r="F29" s="25">
        <v>58000</v>
      </c>
    </row>
    <row r="30" spans="3:6" x14ac:dyDescent="0.3">
      <c r="C30" s="24">
        <v>150930</v>
      </c>
      <c r="D30" s="7" t="s">
        <v>83</v>
      </c>
      <c r="E30" s="7" t="s">
        <v>96</v>
      </c>
      <c r="F30" s="25">
        <v>82000</v>
      </c>
    </row>
    <row r="31" spans="3:6" x14ac:dyDescent="0.3">
      <c r="C31" s="24">
        <v>150937</v>
      </c>
      <c r="D31" s="7" t="s">
        <v>84</v>
      </c>
      <c r="E31" s="7" t="s">
        <v>96</v>
      </c>
      <c r="F31" s="25">
        <v>37000</v>
      </c>
    </row>
    <row r="32" spans="3:6" x14ac:dyDescent="0.3">
      <c r="C32" s="24">
        <v>150940</v>
      </c>
      <c r="D32" s="7" t="s">
        <v>85</v>
      </c>
      <c r="E32" s="7" t="s">
        <v>96</v>
      </c>
      <c r="F32" s="25">
        <v>87000</v>
      </c>
    </row>
    <row r="33" spans="3:6" x14ac:dyDescent="0.3">
      <c r="C33" s="24">
        <v>150947</v>
      </c>
      <c r="D33" s="7" t="s">
        <v>86</v>
      </c>
      <c r="E33" s="7" t="s">
        <v>96</v>
      </c>
      <c r="F33" s="25">
        <v>85000</v>
      </c>
    </row>
    <row r="34" spans="3:6" x14ac:dyDescent="0.3">
      <c r="C34" s="24">
        <v>150962</v>
      </c>
      <c r="D34" s="7" t="s">
        <v>91</v>
      </c>
      <c r="E34" s="7" t="s">
        <v>96</v>
      </c>
      <c r="F34" s="25">
        <v>87000</v>
      </c>
    </row>
    <row r="35" spans="3:6" x14ac:dyDescent="0.3">
      <c r="C35" s="24">
        <v>150968</v>
      </c>
      <c r="D35" s="7" t="s">
        <v>88</v>
      </c>
      <c r="E35" s="7" t="s">
        <v>96</v>
      </c>
      <c r="F35" s="25">
        <v>65000</v>
      </c>
    </row>
    <row r="36" spans="3:6" x14ac:dyDescent="0.3">
      <c r="C36" s="24">
        <v>150975</v>
      </c>
      <c r="D36" s="7" t="s">
        <v>81</v>
      </c>
      <c r="E36" s="7" t="s">
        <v>97</v>
      </c>
      <c r="F36" s="25">
        <v>83000</v>
      </c>
    </row>
    <row r="37" spans="3:6" x14ac:dyDescent="0.3">
      <c r="C37" s="24">
        <v>150982</v>
      </c>
      <c r="D37" s="7" t="s">
        <v>82</v>
      </c>
      <c r="E37" s="7" t="s">
        <v>97</v>
      </c>
      <c r="F37" s="25">
        <v>47000</v>
      </c>
    </row>
    <row r="38" spans="3:6" x14ac:dyDescent="0.3">
      <c r="C38" s="24">
        <v>150989</v>
      </c>
      <c r="D38" s="7" t="s">
        <v>83</v>
      </c>
      <c r="E38" s="7" t="s">
        <v>97</v>
      </c>
      <c r="F38" s="25">
        <v>45000</v>
      </c>
    </row>
    <row r="39" spans="3:6" x14ac:dyDescent="0.3">
      <c r="C39" s="24">
        <v>150990</v>
      </c>
      <c r="D39" s="7" t="s">
        <v>84</v>
      </c>
      <c r="E39" s="7" t="s">
        <v>97</v>
      </c>
      <c r="F39" s="25">
        <v>77000</v>
      </c>
    </row>
    <row r="40" spans="3:6" x14ac:dyDescent="0.3">
      <c r="C40" s="27">
        <v>150995</v>
      </c>
      <c r="D40" s="28" t="s">
        <v>85</v>
      </c>
      <c r="E40" s="28" t="s">
        <v>97</v>
      </c>
      <c r="F40" s="23">
        <v>15000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AND OR nested</vt:lpstr>
      <vt:lpstr>Vlookup</vt:lpstr>
      <vt:lpstr>Master Emp sheet</vt:lpstr>
      <vt:lpstr>Source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Chetan</cp:lastModifiedBy>
  <dcterms:created xsi:type="dcterms:W3CDTF">2020-05-11T11:02:27Z</dcterms:created>
  <dcterms:modified xsi:type="dcterms:W3CDTF">2023-07-02T18:38:15Z</dcterms:modified>
</cp:coreProperties>
</file>