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tan\Downloads\"/>
    </mc:Choice>
  </mc:AlternateContent>
  <xr:revisionPtr revIDLastSave="0" documentId="13_ncr:1_{6E838245-F30A-4173-A0EF-4A703DE17DEE}" xr6:coauthVersionLast="47" xr6:coauthVersionMax="47" xr10:uidLastSave="{00000000-0000-0000-0000-000000000000}"/>
  <bookViews>
    <workbookView xWindow="-108" yWindow="-108" windowWidth="23256" windowHeight="12456" activeTab="1" xr2:uid="{BBB0A2B2-95CD-43EC-BE4C-AB0EC2D17D62}"/>
  </bookViews>
  <sheets>
    <sheet name="Operators" sheetId="2" r:id="rId1"/>
    <sheet name="Arithmatic Functions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9" i="1" l="1"/>
  <c r="Q40" i="1"/>
  <c r="Q41" i="1"/>
  <c r="Q42" i="1"/>
  <c r="Q43" i="1"/>
  <c r="Q44" i="1"/>
  <c r="Q45" i="1"/>
  <c r="Q46" i="1"/>
  <c r="Q47" i="1"/>
  <c r="Q48" i="1"/>
  <c r="Q38" i="1"/>
  <c r="P39" i="1"/>
  <c r="P40" i="1"/>
  <c r="P41" i="1"/>
  <c r="P42" i="1"/>
  <c r="P43" i="1"/>
  <c r="P44" i="1"/>
  <c r="P45" i="1"/>
  <c r="P46" i="1"/>
  <c r="P47" i="1"/>
  <c r="P48" i="1"/>
  <c r="P38" i="1"/>
  <c r="O38" i="1"/>
  <c r="O39" i="1"/>
  <c r="O40" i="1"/>
  <c r="O41" i="1"/>
  <c r="O42" i="1"/>
  <c r="O43" i="1"/>
  <c r="O44" i="1"/>
  <c r="O45" i="1"/>
  <c r="O46" i="1"/>
  <c r="O47" i="1"/>
  <c r="O48" i="1"/>
  <c r="N39" i="1"/>
  <c r="N40" i="1"/>
  <c r="N41" i="1"/>
  <c r="N42" i="1"/>
  <c r="N43" i="1"/>
  <c r="N44" i="1"/>
  <c r="N45" i="1"/>
  <c r="N46" i="1"/>
  <c r="N47" i="1"/>
  <c r="N48" i="1"/>
  <c r="N38" i="1"/>
  <c r="Q16" i="1"/>
  <c r="Q15" i="1"/>
  <c r="Q14" i="1"/>
  <c r="Q13" i="1"/>
  <c r="Q12" i="1"/>
  <c r="Q11" i="1"/>
  <c r="Q8" i="1"/>
  <c r="Q7" i="1"/>
  <c r="Q6" i="1"/>
  <c r="Q5" i="1"/>
  <c r="Q4" i="1"/>
  <c r="Q3" i="1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9" i="2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O22" i="1"/>
  <c r="P22" i="1"/>
  <c r="Q22" i="1"/>
  <c r="N22" i="1"/>
  <c r="N16" i="1"/>
  <c r="N15" i="1"/>
  <c r="N14" i="1"/>
  <c r="N13" i="1"/>
  <c r="N12" i="1"/>
  <c r="N11" i="1"/>
  <c r="N8" i="1"/>
  <c r="N7" i="1"/>
  <c r="N6" i="1"/>
  <c r="N5" i="1"/>
  <c r="N4" i="1"/>
  <c r="N3" i="1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9" i="2"/>
</calcChain>
</file>

<file path=xl/sharedStrings.xml><?xml version="1.0" encoding="utf-8"?>
<sst xmlns="http://schemas.openxmlformats.org/spreadsheetml/2006/main" count="529" uniqueCount="119">
  <si>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</si>
  <si>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</si>
  <si>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</si>
  <si>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</si>
  <si>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</si>
  <si>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</si>
  <si>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</si>
  <si>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</si>
  <si>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Stan</t>
  </si>
  <si>
    <t>Serrao</t>
  </si>
  <si>
    <t>Male</t>
  </si>
  <si>
    <t>Married</t>
  </si>
  <si>
    <t>Finance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</si>
  <si>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</si>
  <si>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</si>
  <si>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</si>
  <si>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</si>
  <si>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</si>
  <si>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</si>
  <si>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</si>
  <si>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</si>
  <si>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</si>
  <si>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</si>
  <si>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Tulsidas</t>
  </si>
  <si>
    <t>Shetty</t>
  </si>
  <si>
    <t>Dedhia</t>
  </si>
  <si>
    <t>Director</t>
  </si>
  <si>
    <t>Heena</t>
  </si>
  <si>
    <t>Dongre</t>
  </si>
  <si>
    <t>Inside Sales</t>
  </si>
  <si>
    <t>Yashraj</t>
  </si>
  <si>
    <t>Vaidya</t>
  </si>
  <si>
    <t>CCD</t>
  </si>
  <si>
    <t>Rajeev</t>
  </si>
  <si>
    <t>Singh</t>
  </si>
  <si>
    <t>Sales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</si>
  <si>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</si>
  <si>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</si>
  <si>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</si>
  <si>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</si>
  <si>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</si>
  <si>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</si>
  <si>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</si>
  <si>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</si>
  <si>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</si>
  <si>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</si>
  <si>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</si>
  <si>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</si>
  <si>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</si>
  <si>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</si>
  <si>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</si>
  <si>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</si>
  <si>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</si>
  <si>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</si>
  <si>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</si>
  <si>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</si>
  <si>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</si>
  <si>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</si>
  <si>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</si>
  <si>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</si>
  <si>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</si>
  <si>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</si>
  <si>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</si>
  <si>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</si>
  <si>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</si>
  <si>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</si>
  <si>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</si>
  <si>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</si>
  <si>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</si>
  <si>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</si>
  <si>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</si>
  <si>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</si>
  <si>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</si>
  <si>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</si>
  <si>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</si>
  <si>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</si>
  <si>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</si>
  <si>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</si>
  <si>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</si>
  <si>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</si>
  <si>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</si>
  <si>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</si>
  <si>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</si>
  <si>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</si>
  <si>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</si>
  <si>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</si>
  <si>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</si>
  <si>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</si>
  <si>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</si>
  <si>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</si>
  <si>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</si>
  <si>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Create a summary Data Analysis about the dataset given below.</t>
  </si>
  <si>
    <t>Region</t>
  </si>
  <si>
    <t>North</t>
  </si>
  <si>
    <t>East</t>
  </si>
  <si>
    <t>South</t>
  </si>
  <si>
    <t>Mid West</t>
  </si>
  <si>
    <t>Total Salary</t>
  </si>
  <si>
    <t>Average Salary</t>
  </si>
  <si>
    <t>Median Salary</t>
  </si>
  <si>
    <t>Total Employees</t>
  </si>
  <si>
    <t>Max Salary</t>
  </si>
  <si>
    <t>Min Salary</t>
  </si>
  <si>
    <t>total number of males</t>
  </si>
  <si>
    <t>total number of females</t>
  </si>
  <si>
    <t>More Analysis</t>
  </si>
  <si>
    <t>Descriptive Analysis</t>
  </si>
  <si>
    <t>Use Name Range concept to apply functions.</t>
  </si>
  <si>
    <t>Calculate HRA at 45% of Basic salary</t>
  </si>
  <si>
    <t>Give Annual Bonus as 1000 Gift Voucher plus 5% of Basic salary</t>
  </si>
  <si>
    <t>Calcualte Gross Salary</t>
  </si>
  <si>
    <t>Calcualte Net Salary</t>
  </si>
  <si>
    <t>Calculate professional tax at 5%</t>
  </si>
  <si>
    <t>Total number Employees working in North</t>
  </si>
  <si>
    <t>Department/Region</t>
  </si>
  <si>
    <t>Average Salary Paid to Sales Departement of North Region</t>
  </si>
  <si>
    <t>Max Salary paid in Digital Marketing</t>
  </si>
  <si>
    <t>Min Salary paid in South Region</t>
  </si>
  <si>
    <t>Regionwise Departmentwise  Total Salary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</si>
</sst>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4" tint="0.39997558519241921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2" fillId="2" borderId="0" xfId="0" applyFont="1" applyFill="1"/>
    <xf numFmtId="0" fontId="2" fillId="0" borderId="0" xfId="0" applyFont="1"/>
    <xf numFmtId="0" fontId="2" fillId="0" borderId="1" xfId="0" applyFon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3" borderId="4" xfId="0" applyFont="1" applyFill="1" applyBorder="1"/>
    <xf numFmtId="0" fontId="3" fillId="3" borderId="6" xfId="0" applyFont="1" applyFill="1" applyBorder="1"/>
    <xf numFmtId="0" fontId="0" fillId="4" borderId="4" xfId="0" applyFont="1" applyFill="1" applyBorder="1"/>
    <xf numFmtId="0" fontId="0" fillId="4" borderId="5" xfId="0" applyFont="1" applyFill="1" applyBorder="1"/>
    <xf numFmtId="0" fontId="0" fillId="4" borderId="7" xfId="0" applyFont="1" applyFill="1" applyBorder="1"/>
    <xf numFmtId="0" fontId="0" fillId="0" borderId="4" xfId="0" applyFont="1" applyBorder="1"/>
    <xf numFmtId="0" fontId="0" fillId="4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B9FC1-A951-406A-A246-5FD6F18B06AD}">
  <dimension ref="B2:T46"/>
  <sheetViews>
    <sheetView zoomScale="93" workbookViewId="0">
      <selection activeCell="T9" sqref="T9:T46"/>
    </sheetView>
  </sheetViews>
  <sheetFormatPr defaultRowHeight="14.4" x14ac:dyDescent="0.3"/>
  <cols>
    <col min="5" max="5" width="9.88671875" bestFit="1" customWidth="1"/>
    <col min="10" max="10" width="10.6640625" bestFit="1" customWidth="1"/>
  </cols>
  <sheetData>
    <row r="2" spans="2:20" x14ac:dyDescent="0.3">
      <c r="B2" s="7">
        <v>1</v>
      </c>
      <c r="C2" s="7" t="s">
        <v>108</v>
      </c>
    </row>
    <row r="3" spans="2:20" x14ac:dyDescent="0.3">
      <c r="B3" s="7">
        <v>2</v>
      </c>
      <c r="C3" s="7" t="s">
        <v>109</v>
      </c>
    </row>
    <row r="4" spans="2:20" x14ac:dyDescent="0.3">
      <c r="B4" s="7">
        <v>3</v>
      </c>
      <c r="C4" s="7" t="s">
        <v>110</v>
      </c>
    </row>
    <row r="5" spans="2:20" x14ac:dyDescent="0.3">
      <c r="B5" s="7">
        <v>4</v>
      </c>
      <c r="C5" s="7" t="s">
        <v>112</v>
      </c>
    </row>
    <row r="6" spans="2:20" x14ac:dyDescent="0.3">
      <c r="B6" s="7">
        <v>5</v>
      </c>
      <c r="C6" s="7" t="s">
        <v>111</v>
      </c>
    </row>
    <row r="8" spans="2:20" x14ac:dyDescent="0.3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92</v>
      </c>
      <c r="J8" s="1" t="s">
        <v>7</v>
      </c>
      <c r="K8" s="8">
        <v>1</v>
      </c>
      <c r="L8" s="8">
        <v>2</v>
      </c>
      <c r="M8" s="8">
        <v>3</v>
      </c>
      <c r="N8" s="8">
        <v>4</v>
      </c>
      <c r="O8" s="8">
        <v>5</v>
      </c>
    </row>
    <row r="9" spans="2:20" x14ac:dyDescent="0.3">
      <c r="B9" s="2">
        <v>150834</v>
      </c>
      <c r="C9" s="3" t="s">
        <v>36</v>
      </c>
      <c r="D9" s="3" t="s">
        <v>37</v>
      </c>
      <c r="E9" s="4">
        <v>31199</v>
      </c>
      <c r="F9" s="2" t="s">
        <v>18</v>
      </c>
      <c r="G9" s="3" t="s">
        <v>11</v>
      </c>
      <c r="H9" s="3" t="s">
        <v>38</v>
      </c>
      <c r="I9" s="3" t="s">
        <v>93</v>
      </c>
      <c r="J9" s="5">
        <v>48000</v>
      </c>
      <c r="K9" s="5">
        <f>J9*0.45</f>
        <v>21600</v>
      </c>
      <c r="L9" s="5">
        <f>(J9*0.05)+1000</f>
        <v>3400</v>
      </c>
      <c r="M9" s="5">
        <f>SUM(J9,K9)</f>
        <v>69600</v>
      </c>
      <c r="N9" s="5">
        <f>0.05*M9</f>
        <v>3480</v>
      </c>
      <c r="O9" s="5">
        <f>M9-(K9+L9)</f>
        <v>44600</v>
      </c>
      <c r="P9">
        <f>J9*0.45</f>
        <v>21600</v>
      </c>
      <c r="Q9">
        <f>J9*0.05+1000</f>
        <v>3400</v>
      </c>
      <c r="R9">
        <f>J9+K9</f>
        <v>69600</v>
      </c>
      <c r="S9">
        <f>0.05*R9</f>
        <v>3480</v>
      </c>
      <c r="T9">
        <f>R9-S9</f>
        <v>66120</v>
      </c>
    </row>
    <row r="10" spans="2:20" x14ac:dyDescent="0.3">
      <c r="B10" s="2">
        <v>150784</v>
      </c>
      <c r="C10" s="3" t="s">
        <v>16</v>
      </c>
      <c r="D10" s="3" t="s">
        <v>17</v>
      </c>
      <c r="E10" s="4">
        <v>28365</v>
      </c>
      <c r="F10" s="2" t="s">
        <v>18</v>
      </c>
      <c r="G10" s="3" t="s">
        <v>19</v>
      </c>
      <c r="H10" s="3" t="s">
        <v>20</v>
      </c>
      <c r="I10" s="3" t="s">
        <v>93</v>
      </c>
      <c r="J10" s="5">
        <v>35000</v>
      </c>
      <c r="K10" s="5">
        <f t="shared" ref="K10:K46" si="0">J10*0.45</f>
        <v>15750</v>
      </c>
      <c r="L10" s="5">
        <f t="shared" ref="L10:L46" si="1">(J10*0.05)+1000</f>
        <v>2750</v>
      </c>
      <c r="M10" s="5">
        <f t="shared" ref="M10:M46" si="2">SUM(J10,K10)</f>
        <v>50750</v>
      </c>
      <c r="N10" s="5">
        <f t="shared" ref="N10:N46" si="3">0.05*M10</f>
        <v>2537.5</v>
      </c>
      <c r="O10" s="5">
        <f t="shared" ref="O10:O46" si="4">M10-(K10+L10)</f>
        <v>32250</v>
      </c>
      <c r="P10">
        <f t="shared" ref="P10:P46" si="5">J10*0.45</f>
        <v>15750</v>
      </c>
      <c r="Q10">
        <f t="shared" ref="Q10:Q46" si="6">J10*0.05+1000</f>
        <v>2750</v>
      </c>
      <c r="R10">
        <f t="shared" ref="R10:R46" si="7">J10+K10</f>
        <v>50750</v>
      </c>
      <c r="S10">
        <f t="shared" ref="S10:S46" si="8">0.05*R10</f>
        <v>2537.5</v>
      </c>
      <c r="T10">
        <f t="shared" ref="T10:T46" si="9">R10-S10</f>
        <v>48212.5</v>
      </c>
    </row>
    <row r="11" spans="2:20" x14ac:dyDescent="0.3">
      <c r="B11" s="2">
        <v>150791</v>
      </c>
      <c r="C11" s="3" t="s">
        <v>21</v>
      </c>
      <c r="D11" s="3" t="s">
        <v>22</v>
      </c>
      <c r="E11" s="4">
        <v>23346</v>
      </c>
      <c r="F11" s="2" t="s">
        <v>18</v>
      </c>
      <c r="G11" s="3" t="s">
        <v>11</v>
      </c>
      <c r="H11" s="3" t="s">
        <v>20</v>
      </c>
      <c r="I11" s="3" t="s">
        <v>93</v>
      </c>
      <c r="J11" s="5">
        <v>67000</v>
      </c>
      <c r="K11" s="5">
        <f t="shared" si="0"/>
        <v>30150</v>
      </c>
      <c r="L11" s="5">
        <f t="shared" si="1"/>
        <v>4350</v>
      </c>
      <c r="M11" s="5">
        <f t="shared" si="2"/>
        <v>97150</v>
      </c>
      <c r="N11" s="5">
        <f t="shared" si="3"/>
        <v>4857.5</v>
      </c>
      <c r="O11" s="5">
        <f t="shared" si="4"/>
        <v>62650</v>
      </c>
      <c r="P11">
        <f t="shared" si="5"/>
        <v>30150</v>
      </c>
      <c r="Q11">
        <f t="shared" si="6"/>
        <v>4350</v>
      </c>
      <c r="R11">
        <f t="shared" si="7"/>
        <v>97150</v>
      </c>
      <c r="S11">
        <f t="shared" si="8"/>
        <v>4857.5</v>
      </c>
      <c r="T11">
        <f t="shared" si="9"/>
        <v>92292.5</v>
      </c>
    </row>
    <row r="12" spans="2:20" x14ac:dyDescent="0.3">
      <c r="B12" s="2">
        <v>150940</v>
      </c>
      <c r="C12" s="3" t="s">
        <v>74</v>
      </c>
      <c r="D12" s="3" t="s">
        <v>75</v>
      </c>
      <c r="E12" s="4">
        <v>26906</v>
      </c>
      <c r="F12" s="2" t="s">
        <v>10</v>
      </c>
      <c r="G12" s="3" t="s">
        <v>19</v>
      </c>
      <c r="H12" s="3" t="s">
        <v>29</v>
      </c>
      <c r="I12" s="3" t="s">
        <v>95</v>
      </c>
      <c r="J12" s="5">
        <v>87000</v>
      </c>
      <c r="K12" s="5">
        <f t="shared" si="0"/>
        <v>39150</v>
      </c>
      <c r="L12" s="5">
        <f t="shared" si="1"/>
        <v>5350</v>
      </c>
      <c r="M12" s="5">
        <f t="shared" si="2"/>
        <v>126150</v>
      </c>
      <c r="N12" s="5">
        <f t="shared" si="3"/>
        <v>6307.5</v>
      </c>
      <c r="O12" s="5">
        <f t="shared" si="4"/>
        <v>81650</v>
      </c>
      <c r="P12">
        <f t="shared" si="5"/>
        <v>39150</v>
      </c>
      <c r="Q12">
        <f t="shared" si="6"/>
        <v>5350</v>
      </c>
      <c r="R12">
        <f t="shared" si="7"/>
        <v>126150</v>
      </c>
      <c r="S12">
        <f t="shared" si="8"/>
        <v>6307.5</v>
      </c>
      <c r="T12">
        <f t="shared" si="9"/>
        <v>119842.5</v>
      </c>
    </row>
    <row r="13" spans="2:20" x14ac:dyDescent="0.3">
      <c r="B13" s="2">
        <v>150777</v>
      </c>
      <c r="C13" s="3" t="s">
        <v>13</v>
      </c>
      <c r="D13" s="3" t="s">
        <v>14</v>
      </c>
      <c r="E13" s="4">
        <v>21123</v>
      </c>
      <c r="F13" s="2" t="s">
        <v>10</v>
      </c>
      <c r="G13" s="3" t="s">
        <v>11</v>
      </c>
      <c r="H13" s="3" t="s">
        <v>15</v>
      </c>
      <c r="I13" s="3" t="s">
        <v>93</v>
      </c>
      <c r="J13" s="5">
        <v>22000</v>
      </c>
      <c r="K13" s="5">
        <f t="shared" si="0"/>
        <v>9900</v>
      </c>
      <c r="L13" s="5">
        <f t="shared" si="1"/>
        <v>2100</v>
      </c>
      <c r="M13" s="5">
        <f t="shared" si="2"/>
        <v>31900</v>
      </c>
      <c r="N13" s="5">
        <f t="shared" si="3"/>
        <v>1595</v>
      </c>
      <c r="O13" s="5">
        <f t="shared" si="4"/>
        <v>19900</v>
      </c>
      <c r="P13">
        <f t="shared" si="5"/>
        <v>9900</v>
      </c>
      <c r="Q13">
        <f t="shared" si="6"/>
        <v>2100</v>
      </c>
      <c r="R13">
        <f t="shared" si="7"/>
        <v>31900</v>
      </c>
      <c r="S13">
        <f t="shared" si="8"/>
        <v>1595</v>
      </c>
      <c r="T13">
        <f t="shared" si="9"/>
        <v>30305</v>
      </c>
    </row>
    <row r="14" spans="2:20" x14ac:dyDescent="0.3">
      <c r="B14" s="2">
        <v>150805</v>
      </c>
      <c r="C14" s="3" t="s">
        <v>21</v>
      </c>
      <c r="D14" s="3" t="s">
        <v>25</v>
      </c>
      <c r="E14" s="4">
        <v>26172</v>
      </c>
      <c r="F14" s="2" t="s">
        <v>10</v>
      </c>
      <c r="G14" s="3" t="s">
        <v>11</v>
      </c>
      <c r="H14" s="3" t="s">
        <v>26</v>
      </c>
      <c r="I14" s="3" t="s">
        <v>93</v>
      </c>
      <c r="J14" s="5">
        <v>91000</v>
      </c>
      <c r="K14" s="5">
        <f t="shared" si="0"/>
        <v>40950</v>
      </c>
      <c r="L14" s="5">
        <f t="shared" si="1"/>
        <v>5550</v>
      </c>
      <c r="M14" s="5">
        <f t="shared" si="2"/>
        <v>131950</v>
      </c>
      <c r="N14" s="5">
        <f t="shared" si="3"/>
        <v>6597.5</v>
      </c>
      <c r="O14" s="5">
        <f t="shared" si="4"/>
        <v>85450</v>
      </c>
      <c r="P14">
        <f t="shared" si="5"/>
        <v>40950</v>
      </c>
      <c r="Q14">
        <f t="shared" si="6"/>
        <v>5550</v>
      </c>
      <c r="R14">
        <f t="shared" si="7"/>
        <v>131950</v>
      </c>
      <c r="S14">
        <f t="shared" si="8"/>
        <v>6597.5</v>
      </c>
      <c r="T14">
        <f t="shared" si="9"/>
        <v>125352.5</v>
      </c>
    </row>
    <row r="15" spans="2:20" x14ac:dyDescent="0.3">
      <c r="B15" s="2">
        <v>150990</v>
      </c>
      <c r="C15" s="3" t="s">
        <v>88</v>
      </c>
      <c r="D15" s="3" t="s">
        <v>87</v>
      </c>
      <c r="E15" s="4">
        <v>36400</v>
      </c>
      <c r="F15" s="2" t="s">
        <v>10</v>
      </c>
      <c r="G15" s="3" t="s">
        <v>11</v>
      </c>
      <c r="H15" s="3" t="s">
        <v>56</v>
      </c>
      <c r="I15" s="3" t="s">
        <v>96</v>
      </c>
      <c r="J15" s="5">
        <v>77000</v>
      </c>
      <c r="K15" s="5">
        <f t="shared" si="0"/>
        <v>34650</v>
      </c>
      <c r="L15" s="5">
        <f t="shared" si="1"/>
        <v>4850</v>
      </c>
      <c r="M15" s="5">
        <f t="shared" si="2"/>
        <v>111650</v>
      </c>
      <c r="N15" s="5">
        <f t="shared" si="3"/>
        <v>5582.5</v>
      </c>
      <c r="O15" s="5">
        <f t="shared" si="4"/>
        <v>72150</v>
      </c>
      <c r="P15">
        <f t="shared" si="5"/>
        <v>34650</v>
      </c>
      <c r="Q15">
        <f t="shared" si="6"/>
        <v>4850</v>
      </c>
      <c r="R15">
        <f t="shared" si="7"/>
        <v>111650</v>
      </c>
      <c r="S15">
        <f t="shared" si="8"/>
        <v>5582.5</v>
      </c>
      <c r="T15">
        <f t="shared" si="9"/>
        <v>106067.5</v>
      </c>
    </row>
    <row r="16" spans="2:20" x14ac:dyDescent="0.3">
      <c r="B16" s="2">
        <v>150989</v>
      </c>
      <c r="C16" s="3" t="s">
        <v>86</v>
      </c>
      <c r="D16" s="3" t="s">
        <v>87</v>
      </c>
      <c r="E16" s="4">
        <v>33113</v>
      </c>
      <c r="F16" s="2" t="s">
        <v>10</v>
      </c>
      <c r="G16" s="3" t="s">
        <v>11</v>
      </c>
      <c r="H16" s="3" t="s">
        <v>20</v>
      </c>
      <c r="I16" s="3" t="s">
        <v>96</v>
      </c>
      <c r="J16" s="5">
        <v>45000</v>
      </c>
      <c r="K16" s="5">
        <f t="shared" si="0"/>
        <v>20250</v>
      </c>
      <c r="L16" s="5">
        <f t="shared" si="1"/>
        <v>3250</v>
      </c>
      <c r="M16" s="5">
        <f t="shared" si="2"/>
        <v>65250</v>
      </c>
      <c r="N16" s="5">
        <f t="shared" si="3"/>
        <v>3262.5</v>
      </c>
      <c r="O16" s="5">
        <f t="shared" si="4"/>
        <v>41750</v>
      </c>
      <c r="P16">
        <f t="shared" si="5"/>
        <v>20250</v>
      </c>
      <c r="Q16">
        <f t="shared" si="6"/>
        <v>3250</v>
      </c>
      <c r="R16">
        <f t="shared" si="7"/>
        <v>65250</v>
      </c>
      <c r="S16">
        <f t="shared" si="8"/>
        <v>3262.5</v>
      </c>
      <c r="T16">
        <f t="shared" si="9"/>
        <v>61987.5</v>
      </c>
    </row>
    <row r="17" spans="2:20" x14ac:dyDescent="0.3">
      <c r="B17" s="2">
        <v>150881</v>
      </c>
      <c r="C17" s="3" t="s">
        <v>53</v>
      </c>
      <c r="D17" s="3" t="s">
        <v>54</v>
      </c>
      <c r="E17" s="4">
        <v>30337</v>
      </c>
      <c r="F17" s="2" t="s">
        <v>10</v>
      </c>
      <c r="G17" s="3" t="s">
        <v>19</v>
      </c>
      <c r="H17" s="3" t="s">
        <v>20</v>
      </c>
      <c r="I17" s="3" t="s">
        <v>94</v>
      </c>
      <c r="J17" s="5">
        <v>92000</v>
      </c>
      <c r="K17" s="5">
        <f t="shared" si="0"/>
        <v>41400</v>
      </c>
      <c r="L17" s="5">
        <f t="shared" si="1"/>
        <v>5600</v>
      </c>
      <c r="M17" s="5">
        <f t="shared" si="2"/>
        <v>133400</v>
      </c>
      <c r="N17" s="5">
        <f t="shared" si="3"/>
        <v>6670</v>
      </c>
      <c r="O17" s="5">
        <f t="shared" si="4"/>
        <v>86400</v>
      </c>
      <c r="P17">
        <f t="shared" si="5"/>
        <v>41400</v>
      </c>
      <c r="Q17">
        <f t="shared" si="6"/>
        <v>5600</v>
      </c>
      <c r="R17">
        <f t="shared" si="7"/>
        <v>133400</v>
      </c>
      <c r="S17">
        <f t="shared" si="8"/>
        <v>6670</v>
      </c>
      <c r="T17">
        <f t="shared" si="9"/>
        <v>126730</v>
      </c>
    </row>
    <row r="18" spans="2:20" x14ac:dyDescent="0.3">
      <c r="B18" s="2">
        <v>150814</v>
      </c>
      <c r="C18" s="3" t="s">
        <v>27</v>
      </c>
      <c r="D18" s="3" t="s">
        <v>28</v>
      </c>
      <c r="E18" s="4">
        <v>26246</v>
      </c>
      <c r="F18" s="2" t="s">
        <v>10</v>
      </c>
      <c r="G18" s="3" t="s">
        <v>11</v>
      </c>
      <c r="H18" s="3" t="s">
        <v>29</v>
      </c>
      <c r="I18" s="3" t="s">
        <v>93</v>
      </c>
      <c r="J18" s="5">
        <v>50000</v>
      </c>
      <c r="K18" s="5">
        <f t="shared" si="0"/>
        <v>22500</v>
      </c>
      <c r="L18" s="5">
        <f t="shared" si="1"/>
        <v>3500</v>
      </c>
      <c r="M18" s="5">
        <f t="shared" si="2"/>
        <v>72500</v>
      </c>
      <c r="N18" s="5">
        <f t="shared" si="3"/>
        <v>3625</v>
      </c>
      <c r="O18" s="5">
        <f t="shared" si="4"/>
        <v>46500</v>
      </c>
      <c r="P18">
        <f t="shared" si="5"/>
        <v>22500</v>
      </c>
      <c r="Q18">
        <f t="shared" si="6"/>
        <v>3500</v>
      </c>
      <c r="R18">
        <f t="shared" si="7"/>
        <v>72500</v>
      </c>
      <c r="S18">
        <f t="shared" si="8"/>
        <v>3625</v>
      </c>
      <c r="T18">
        <f t="shared" si="9"/>
        <v>68875</v>
      </c>
    </row>
    <row r="19" spans="2:20" x14ac:dyDescent="0.3">
      <c r="B19" s="2">
        <v>150937</v>
      </c>
      <c r="C19" s="3" t="s">
        <v>41</v>
      </c>
      <c r="D19" s="3" t="s">
        <v>73</v>
      </c>
      <c r="E19" s="4">
        <v>24700</v>
      </c>
      <c r="F19" s="2" t="s">
        <v>10</v>
      </c>
      <c r="G19" s="3" t="s">
        <v>11</v>
      </c>
      <c r="H19" s="3" t="s">
        <v>56</v>
      </c>
      <c r="I19" s="3" t="s">
        <v>95</v>
      </c>
      <c r="J19" s="5">
        <v>37000</v>
      </c>
      <c r="K19" s="5">
        <f t="shared" si="0"/>
        <v>16650</v>
      </c>
      <c r="L19" s="5">
        <f t="shared" si="1"/>
        <v>2850</v>
      </c>
      <c r="M19" s="5">
        <f t="shared" si="2"/>
        <v>53650</v>
      </c>
      <c r="N19" s="5">
        <f t="shared" si="3"/>
        <v>2682.5</v>
      </c>
      <c r="O19" s="5">
        <f t="shared" si="4"/>
        <v>34150</v>
      </c>
      <c r="P19">
        <f t="shared" si="5"/>
        <v>16650</v>
      </c>
      <c r="Q19">
        <f t="shared" si="6"/>
        <v>2850</v>
      </c>
      <c r="R19">
        <f t="shared" si="7"/>
        <v>53650</v>
      </c>
      <c r="S19">
        <f t="shared" si="8"/>
        <v>2682.5</v>
      </c>
      <c r="T19">
        <f t="shared" si="9"/>
        <v>50967.5</v>
      </c>
    </row>
    <row r="20" spans="2:20" x14ac:dyDescent="0.3">
      <c r="B20" s="2">
        <v>150888</v>
      </c>
      <c r="C20" s="3" t="s">
        <v>55</v>
      </c>
      <c r="D20" s="3" t="s">
        <v>48</v>
      </c>
      <c r="E20" s="4">
        <v>29221</v>
      </c>
      <c r="F20" s="2" t="s">
        <v>10</v>
      </c>
      <c r="G20" s="3" t="s">
        <v>11</v>
      </c>
      <c r="H20" s="3" t="s">
        <v>56</v>
      </c>
      <c r="I20" s="3" t="s">
        <v>94</v>
      </c>
      <c r="J20" s="5">
        <v>43000</v>
      </c>
      <c r="K20" s="5">
        <f t="shared" si="0"/>
        <v>19350</v>
      </c>
      <c r="L20" s="5">
        <f t="shared" si="1"/>
        <v>3150</v>
      </c>
      <c r="M20" s="5">
        <f t="shared" si="2"/>
        <v>62350</v>
      </c>
      <c r="N20" s="5">
        <f t="shared" si="3"/>
        <v>3117.5</v>
      </c>
      <c r="O20" s="5">
        <f t="shared" si="4"/>
        <v>39850</v>
      </c>
      <c r="P20">
        <f t="shared" si="5"/>
        <v>19350</v>
      </c>
      <c r="Q20">
        <f t="shared" si="6"/>
        <v>3150</v>
      </c>
      <c r="R20">
        <f t="shared" si="7"/>
        <v>62350</v>
      </c>
      <c r="S20">
        <f t="shared" si="8"/>
        <v>3117.5</v>
      </c>
      <c r="T20">
        <f t="shared" si="9"/>
        <v>59232.5</v>
      </c>
    </row>
    <row r="21" spans="2:20" x14ac:dyDescent="0.3">
      <c r="B21" s="2">
        <v>150865</v>
      </c>
      <c r="C21" s="3" t="s">
        <v>47</v>
      </c>
      <c r="D21" s="3" t="s">
        <v>48</v>
      </c>
      <c r="E21" s="4">
        <v>31279</v>
      </c>
      <c r="F21" s="2" t="s">
        <v>18</v>
      </c>
      <c r="G21" s="3" t="s">
        <v>11</v>
      </c>
      <c r="H21" s="3" t="s">
        <v>49</v>
      </c>
      <c r="I21" s="3" t="s">
        <v>94</v>
      </c>
      <c r="J21" s="5">
        <v>90000</v>
      </c>
      <c r="K21" s="5">
        <f t="shared" si="0"/>
        <v>40500</v>
      </c>
      <c r="L21" s="5">
        <f t="shared" si="1"/>
        <v>5500</v>
      </c>
      <c r="M21" s="5">
        <f t="shared" si="2"/>
        <v>130500</v>
      </c>
      <c r="N21" s="5">
        <f t="shared" si="3"/>
        <v>6525</v>
      </c>
      <c r="O21" s="5">
        <f t="shared" si="4"/>
        <v>84500</v>
      </c>
      <c r="P21">
        <f t="shared" si="5"/>
        <v>40500</v>
      </c>
      <c r="Q21">
        <f t="shared" si="6"/>
        <v>5500</v>
      </c>
      <c r="R21">
        <f t="shared" si="7"/>
        <v>130500</v>
      </c>
      <c r="S21">
        <f t="shared" si="8"/>
        <v>6525</v>
      </c>
      <c r="T21">
        <f t="shared" si="9"/>
        <v>123975</v>
      </c>
    </row>
    <row r="22" spans="2:20" x14ac:dyDescent="0.3">
      <c r="B22" s="2">
        <v>150858</v>
      </c>
      <c r="C22" s="3" t="s">
        <v>45</v>
      </c>
      <c r="D22" s="3" t="s">
        <v>46</v>
      </c>
      <c r="E22" s="4">
        <v>34846</v>
      </c>
      <c r="F22" s="2" t="s">
        <v>10</v>
      </c>
      <c r="G22" s="3" t="s">
        <v>11</v>
      </c>
      <c r="H22" s="3" t="s">
        <v>32</v>
      </c>
      <c r="I22" s="3" t="s">
        <v>94</v>
      </c>
      <c r="J22" s="5">
        <v>34000</v>
      </c>
      <c r="K22" s="5">
        <f t="shared" si="0"/>
        <v>15300</v>
      </c>
      <c r="L22" s="5">
        <f t="shared" si="1"/>
        <v>2700</v>
      </c>
      <c r="M22" s="5">
        <f t="shared" si="2"/>
        <v>49300</v>
      </c>
      <c r="N22" s="5">
        <f t="shared" si="3"/>
        <v>2465</v>
      </c>
      <c r="O22" s="5">
        <f t="shared" si="4"/>
        <v>31300</v>
      </c>
      <c r="P22">
        <f t="shared" si="5"/>
        <v>15300</v>
      </c>
      <c r="Q22">
        <f t="shared" si="6"/>
        <v>2700</v>
      </c>
      <c r="R22">
        <f t="shared" si="7"/>
        <v>49300</v>
      </c>
      <c r="S22">
        <f t="shared" si="8"/>
        <v>2465</v>
      </c>
      <c r="T22">
        <f t="shared" si="9"/>
        <v>46835</v>
      </c>
    </row>
    <row r="23" spans="2:20" x14ac:dyDescent="0.3">
      <c r="B23" s="2">
        <v>150930</v>
      </c>
      <c r="C23" s="3" t="s">
        <v>39</v>
      </c>
      <c r="D23" s="3" t="s">
        <v>72</v>
      </c>
      <c r="E23" s="4">
        <v>37027</v>
      </c>
      <c r="F23" s="2" t="s">
        <v>10</v>
      </c>
      <c r="G23" s="3" t="s">
        <v>11</v>
      </c>
      <c r="H23" s="3" t="s">
        <v>20</v>
      </c>
      <c r="I23" s="3" t="s">
        <v>95</v>
      </c>
      <c r="J23" s="5">
        <v>82000</v>
      </c>
      <c r="K23" s="5">
        <f t="shared" si="0"/>
        <v>36900</v>
      </c>
      <c r="L23" s="5">
        <f t="shared" si="1"/>
        <v>5100</v>
      </c>
      <c r="M23" s="5">
        <f t="shared" si="2"/>
        <v>118900</v>
      </c>
      <c r="N23" s="5">
        <f t="shared" si="3"/>
        <v>5945</v>
      </c>
      <c r="O23" s="5">
        <f t="shared" si="4"/>
        <v>76900</v>
      </c>
      <c r="P23">
        <f t="shared" si="5"/>
        <v>36900</v>
      </c>
      <c r="Q23">
        <f t="shared" si="6"/>
        <v>5100</v>
      </c>
      <c r="R23">
        <f t="shared" si="7"/>
        <v>118900</v>
      </c>
      <c r="S23">
        <f t="shared" si="8"/>
        <v>5945</v>
      </c>
      <c r="T23">
        <f t="shared" si="9"/>
        <v>112955</v>
      </c>
    </row>
    <row r="24" spans="2:20" x14ac:dyDescent="0.3">
      <c r="B24" s="2">
        <v>150894</v>
      </c>
      <c r="C24" s="3" t="s">
        <v>57</v>
      </c>
      <c r="D24" s="3" t="s">
        <v>58</v>
      </c>
      <c r="E24" s="4">
        <v>37124</v>
      </c>
      <c r="F24" s="2" t="s">
        <v>10</v>
      </c>
      <c r="G24" s="3" t="s">
        <v>11</v>
      </c>
      <c r="H24" s="3" t="s">
        <v>29</v>
      </c>
      <c r="I24" s="3" t="s">
        <v>95</v>
      </c>
      <c r="J24" s="5">
        <v>67000</v>
      </c>
      <c r="K24" s="5">
        <f t="shared" si="0"/>
        <v>30150</v>
      </c>
      <c r="L24" s="5">
        <f t="shared" si="1"/>
        <v>4350</v>
      </c>
      <c r="M24" s="5">
        <f t="shared" si="2"/>
        <v>97150</v>
      </c>
      <c r="N24" s="5">
        <f t="shared" si="3"/>
        <v>4857.5</v>
      </c>
      <c r="O24" s="5">
        <f t="shared" si="4"/>
        <v>62650</v>
      </c>
      <c r="P24">
        <f t="shared" si="5"/>
        <v>30150</v>
      </c>
      <c r="Q24">
        <f t="shared" si="6"/>
        <v>4350</v>
      </c>
      <c r="R24">
        <f t="shared" si="7"/>
        <v>97150</v>
      </c>
      <c r="S24">
        <f t="shared" si="8"/>
        <v>4857.5</v>
      </c>
      <c r="T24">
        <f t="shared" si="9"/>
        <v>92292.5</v>
      </c>
    </row>
    <row r="25" spans="2:20" x14ac:dyDescent="0.3">
      <c r="B25" s="2">
        <v>150947</v>
      </c>
      <c r="C25" s="3" t="s">
        <v>76</v>
      </c>
      <c r="D25" s="3" t="s">
        <v>77</v>
      </c>
      <c r="E25" s="4">
        <v>33449</v>
      </c>
      <c r="F25" s="2" t="s">
        <v>18</v>
      </c>
      <c r="G25" s="3" t="s">
        <v>11</v>
      </c>
      <c r="H25" s="3" t="s">
        <v>32</v>
      </c>
      <c r="I25" s="3" t="s">
        <v>95</v>
      </c>
      <c r="J25" s="5">
        <v>85000</v>
      </c>
      <c r="K25" s="5">
        <f t="shared" si="0"/>
        <v>38250</v>
      </c>
      <c r="L25" s="5">
        <f t="shared" si="1"/>
        <v>5250</v>
      </c>
      <c r="M25" s="5">
        <f t="shared" si="2"/>
        <v>123250</v>
      </c>
      <c r="N25" s="5">
        <f t="shared" si="3"/>
        <v>6162.5</v>
      </c>
      <c r="O25" s="5">
        <f t="shared" si="4"/>
        <v>79750</v>
      </c>
      <c r="P25">
        <f t="shared" si="5"/>
        <v>38250</v>
      </c>
      <c r="Q25">
        <f t="shared" si="6"/>
        <v>5250</v>
      </c>
      <c r="R25">
        <f t="shared" si="7"/>
        <v>123250</v>
      </c>
      <c r="S25">
        <f t="shared" si="8"/>
        <v>6162.5</v>
      </c>
      <c r="T25">
        <f t="shared" si="9"/>
        <v>117087.5</v>
      </c>
    </row>
    <row r="26" spans="2:20" x14ac:dyDescent="0.3">
      <c r="B26" s="2">
        <v>150905</v>
      </c>
      <c r="C26" s="3" t="s">
        <v>63</v>
      </c>
      <c r="D26" s="3" t="s">
        <v>64</v>
      </c>
      <c r="E26" s="4">
        <v>30819</v>
      </c>
      <c r="F26" s="2" t="s">
        <v>18</v>
      </c>
      <c r="G26" s="3" t="s">
        <v>19</v>
      </c>
      <c r="H26" s="3" t="s">
        <v>38</v>
      </c>
      <c r="I26" s="3" t="s">
        <v>95</v>
      </c>
      <c r="J26" s="5">
        <v>62000</v>
      </c>
      <c r="K26" s="5">
        <f t="shared" si="0"/>
        <v>27900</v>
      </c>
      <c r="L26" s="5">
        <f t="shared" si="1"/>
        <v>4100</v>
      </c>
      <c r="M26" s="5">
        <f t="shared" si="2"/>
        <v>89900</v>
      </c>
      <c r="N26" s="5">
        <f t="shared" si="3"/>
        <v>4495</v>
      </c>
      <c r="O26" s="5">
        <f t="shared" si="4"/>
        <v>57900</v>
      </c>
      <c r="P26">
        <f t="shared" si="5"/>
        <v>27900</v>
      </c>
      <c r="Q26">
        <f t="shared" si="6"/>
        <v>4100</v>
      </c>
      <c r="R26">
        <f t="shared" si="7"/>
        <v>89900</v>
      </c>
      <c r="S26">
        <f t="shared" si="8"/>
        <v>4495</v>
      </c>
      <c r="T26">
        <f t="shared" si="9"/>
        <v>85405</v>
      </c>
    </row>
    <row r="27" spans="2:20" x14ac:dyDescent="0.3">
      <c r="B27" s="2">
        <v>150995</v>
      </c>
      <c r="C27" s="3" t="s">
        <v>89</v>
      </c>
      <c r="D27" s="3" t="s">
        <v>90</v>
      </c>
      <c r="E27" s="4">
        <v>35330</v>
      </c>
      <c r="F27" s="2" t="s">
        <v>10</v>
      </c>
      <c r="G27" s="3" t="s">
        <v>11</v>
      </c>
      <c r="H27" s="3" t="s">
        <v>29</v>
      </c>
      <c r="I27" s="3" t="s">
        <v>96</v>
      </c>
      <c r="J27" s="5">
        <v>15000</v>
      </c>
      <c r="K27" s="5">
        <f t="shared" si="0"/>
        <v>6750</v>
      </c>
      <c r="L27" s="5">
        <f t="shared" si="1"/>
        <v>1750</v>
      </c>
      <c r="M27" s="5">
        <f t="shared" si="2"/>
        <v>21750</v>
      </c>
      <c r="N27" s="5">
        <f t="shared" si="3"/>
        <v>1087.5</v>
      </c>
      <c r="O27" s="5">
        <f t="shared" si="4"/>
        <v>13250</v>
      </c>
      <c r="P27">
        <f t="shared" si="5"/>
        <v>6750</v>
      </c>
      <c r="Q27">
        <f t="shared" si="6"/>
        <v>1750</v>
      </c>
      <c r="R27">
        <f t="shared" si="7"/>
        <v>21750</v>
      </c>
      <c r="S27">
        <f t="shared" si="8"/>
        <v>1087.5</v>
      </c>
      <c r="T27">
        <f t="shared" si="9"/>
        <v>20662.5</v>
      </c>
    </row>
    <row r="28" spans="2:20" x14ac:dyDescent="0.3">
      <c r="B28" s="2">
        <v>150912</v>
      </c>
      <c r="C28" s="3" t="s">
        <v>65</v>
      </c>
      <c r="D28" s="3" t="s">
        <v>66</v>
      </c>
      <c r="E28" s="4">
        <v>37629</v>
      </c>
      <c r="F28" s="2" t="s">
        <v>18</v>
      </c>
      <c r="G28" s="3" t="s">
        <v>11</v>
      </c>
      <c r="H28" s="3" t="s">
        <v>67</v>
      </c>
      <c r="I28" s="3" t="s">
        <v>95</v>
      </c>
      <c r="J28" s="5">
        <v>81000</v>
      </c>
      <c r="K28" s="5">
        <f t="shared" si="0"/>
        <v>36450</v>
      </c>
      <c r="L28" s="5">
        <f t="shared" si="1"/>
        <v>5050</v>
      </c>
      <c r="M28" s="5">
        <f t="shared" si="2"/>
        <v>117450</v>
      </c>
      <c r="N28" s="5">
        <f t="shared" si="3"/>
        <v>5872.5</v>
      </c>
      <c r="O28" s="5">
        <f t="shared" si="4"/>
        <v>75950</v>
      </c>
      <c r="P28">
        <f t="shared" si="5"/>
        <v>36450</v>
      </c>
      <c r="Q28">
        <f t="shared" si="6"/>
        <v>5050</v>
      </c>
      <c r="R28">
        <f t="shared" si="7"/>
        <v>117450</v>
      </c>
      <c r="S28">
        <f t="shared" si="8"/>
        <v>5872.5</v>
      </c>
      <c r="T28">
        <f t="shared" si="9"/>
        <v>111577.5</v>
      </c>
    </row>
    <row r="29" spans="2:20" x14ac:dyDescent="0.3">
      <c r="B29" s="2">
        <v>150921</v>
      </c>
      <c r="C29" s="3" t="s">
        <v>68</v>
      </c>
      <c r="D29" s="3" t="s">
        <v>69</v>
      </c>
      <c r="E29" s="4">
        <v>38092</v>
      </c>
      <c r="F29" s="2" t="s">
        <v>10</v>
      </c>
      <c r="G29" s="3" t="s">
        <v>11</v>
      </c>
      <c r="H29" s="3" t="s">
        <v>12</v>
      </c>
      <c r="I29" s="3" t="s">
        <v>95</v>
      </c>
      <c r="J29" s="5">
        <v>19000</v>
      </c>
      <c r="K29" s="5">
        <f t="shared" si="0"/>
        <v>8550</v>
      </c>
      <c r="L29" s="5">
        <f t="shared" si="1"/>
        <v>1950</v>
      </c>
      <c r="M29" s="5">
        <f t="shared" si="2"/>
        <v>27550</v>
      </c>
      <c r="N29" s="5">
        <f t="shared" si="3"/>
        <v>1377.5</v>
      </c>
      <c r="O29" s="5">
        <f t="shared" si="4"/>
        <v>17050</v>
      </c>
      <c r="P29">
        <f t="shared" si="5"/>
        <v>8550</v>
      </c>
      <c r="Q29">
        <f t="shared" si="6"/>
        <v>1950</v>
      </c>
      <c r="R29">
        <f t="shared" si="7"/>
        <v>27550</v>
      </c>
      <c r="S29">
        <f t="shared" si="8"/>
        <v>1377.5</v>
      </c>
      <c r="T29">
        <f t="shared" si="9"/>
        <v>26172.5</v>
      </c>
    </row>
    <row r="30" spans="2:20" x14ac:dyDescent="0.3">
      <c r="B30" s="2">
        <v>150851</v>
      </c>
      <c r="C30" s="3" t="s">
        <v>43</v>
      </c>
      <c r="D30" s="3" t="s">
        <v>44</v>
      </c>
      <c r="E30" s="4">
        <v>29368</v>
      </c>
      <c r="F30" s="2" t="s">
        <v>10</v>
      </c>
      <c r="G30" s="3" t="s">
        <v>19</v>
      </c>
      <c r="H30" s="3" t="s">
        <v>29</v>
      </c>
      <c r="I30" s="3" t="s">
        <v>94</v>
      </c>
      <c r="J30" s="5">
        <v>75000</v>
      </c>
      <c r="K30" s="5">
        <f t="shared" si="0"/>
        <v>33750</v>
      </c>
      <c r="L30" s="5">
        <f t="shared" si="1"/>
        <v>4750</v>
      </c>
      <c r="M30" s="5">
        <f t="shared" si="2"/>
        <v>108750</v>
      </c>
      <c r="N30" s="5">
        <f t="shared" si="3"/>
        <v>5437.5</v>
      </c>
      <c r="O30" s="5">
        <f t="shared" si="4"/>
        <v>70250</v>
      </c>
      <c r="P30">
        <f t="shared" si="5"/>
        <v>33750</v>
      </c>
      <c r="Q30">
        <f t="shared" si="6"/>
        <v>4750</v>
      </c>
      <c r="R30">
        <f t="shared" si="7"/>
        <v>108750</v>
      </c>
      <c r="S30">
        <f t="shared" si="8"/>
        <v>5437.5</v>
      </c>
      <c r="T30">
        <f t="shared" si="9"/>
        <v>103312.5</v>
      </c>
    </row>
    <row r="31" spans="2:20" x14ac:dyDescent="0.3">
      <c r="B31" s="2">
        <v>150867</v>
      </c>
      <c r="C31" s="3" t="s">
        <v>50</v>
      </c>
      <c r="D31" s="3" t="s">
        <v>51</v>
      </c>
      <c r="E31" s="4">
        <v>29028</v>
      </c>
      <c r="F31" s="2" t="s">
        <v>18</v>
      </c>
      <c r="G31" s="3" t="s">
        <v>19</v>
      </c>
      <c r="H31" s="3" t="s">
        <v>12</v>
      </c>
      <c r="I31" s="3" t="s">
        <v>94</v>
      </c>
      <c r="J31" s="5">
        <v>49000</v>
      </c>
      <c r="K31" s="5">
        <f t="shared" si="0"/>
        <v>22050</v>
      </c>
      <c r="L31" s="5">
        <f t="shared" si="1"/>
        <v>3450</v>
      </c>
      <c r="M31" s="5">
        <f t="shared" si="2"/>
        <v>71050</v>
      </c>
      <c r="N31" s="5">
        <f t="shared" si="3"/>
        <v>3552.5</v>
      </c>
      <c r="O31" s="5">
        <f t="shared" si="4"/>
        <v>45550</v>
      </c>
      <c r="P31">
        <f t="shared" si="5"/>
        <v>22050</v>
      </c>
      <c r="Q31">
        <f t="shared" si="6"/>
        <v>3450</v>
      </c>
      <c r="R31">
        <f t="shared" si="7"/>
        <v>71050</v>
      </c>
      <c r="S31">
        <f t="shared" si="8"/>
        <v>3552.5</v>
      </c>
      <c r="T31">
        <f t="shared" si="9"/>
        <v>67497.5</v>
      </c>
    </row>
    <row r="32" spans="2:20" x14ac:dyDescent="0.3">
      <c r="B32" s="2">
        <v>150899</v>
      </c>
      <c r="C32" s="3" t="s">
        <v>59</v>
      </c>
      <c r="D32" s="3" t="s">
        <v>60</v>
      </c>
      <c r="E32" s="4">
        <v>37400</v>
      </c>
      <c r="F32" s="2" t="s">
        <v>10</v>
      </c>
      <c r="G32" s="3" t="s">
        <v>11</v>
      </c>
      <c r="H32" s="3" t="s">
        <v>32</v>
      </c>
      <c r="I32" s="3" t="s">
        <v>95</v>
      </c>
      <c r="J32" s="5">
        <v>50000</v>
      </c>
      <c r="K32" s="5">
        <f t="shared" si="0"/>
        <v>22500</v>
      </c>
      <c r="L32" s="5">
        <f t="shared" si="1"/>
        <v>3500</v>
      </c>
      <c r="M32" s="5">
        <f t="shared" si="2"/>
        <v>72500</v>
      </c>
      <c r="N32" s="5">
        <f t="shared" si="3"/>
        <v>3625</v>
      </c>
      <c r="O32" s="5">
        <f t="shared" si="4"/>
        <v>46500</v>
      </c>
      <c r="P32">
        <f t="shared" si="5"/>
        <v>22500</v>
      </c>
      <c r="Q32">
        <f t="shared" si="6"/>
        <v>3500</v>
      </c>
      <c r="R32">
        <f t="shared" si="7"/>
        <v>72500</v>
      </c>
      <c r="S32">
        <f t="shared" si="8"/>
        <v>3625</v>
      </c>
      <c r="T32">
        <f t="shared" si="9"/>
        <v>68875</v>
      </c>
    </row>
    <row r="33" spans="2:20" x14ac:dyDescent="0.3">
      <c r="B33" s="2">
        <v>150975</v>
      </c>
      <c r="C33" s="3" t="s">
        <v>82</v>
      </c>
      <c r="D33" s="3" t="s">
        <v>83</v>
      </c>
      <c r="E33" s="4">
        <v>31478</v>
      </c>
      <c r="F33" s="2" t="s">
        <v>10</v>
      </c>
      <c r="G33" s="3" t="s">
        <v>11</v>
      </c>
      <c r="H33" s="3" t="s">
        <v>12</v>
      </c>
      <c r="I33" s="3" t="s">
        <v>96</v>
      </c>
      <c r="J33" s="5">
        <v>83000</v>
      </c>
      <c r="K33" s="5">
        <f t="shared" si="0"/>
        <v>37350</v>
      </c>
      <c r="L33" s="5">
        <f t="shared" si="1"/>
        <v>5150</v>
      </c>
      <c r="M33" s="5">
        <f t="shared" si="2"/>
        <v>120350</v>
      </c>
      <c r="N33" s="5">
        <f t="shared" si="3"/>
        <v>6017.5</v>
      </c>
      <c r="O33" s="5">
        <f t="shared" si="4"/>
        <v>77850</v>
      </c>
      <c r="P33">
        <f t="shared" si="5"/>
        <v>37350</v>
      </c>
      <c r="Q33">
        <f t="shared" si="6"/>
        <v>5150</v>
      </c>
      <c r="R33">
        <f t="shared" si="7"/>
        <v>120350</v>
      </c>
      <c r="S33">
        <f t="shared" si="8"/>
        <v>6017.5</v>
      </c>
      <c r="T33">
        <f t="shared" si="9"/>
        <v>114332.5</v>
      </c>
    </row>
    <row r="34" spans="2:20" x14ac:dyDescent="0.3">
      <c r="B34" s="2">
        <v>150901</v>
      </c>
      <c r="C34" s="3" t="s">
        <v>61</v>
      </c>
      <c r="D34" s="3" t="s">
        <v>62</v>
      </c>
      <c r="E34" s="4">
        <v>32946</v>
      </c>
      <c r="F34" s="2" t="s">
        <v>18</v>
      </c>
      <c r="G34" s="3" t="s">
        <v>11</v>
      </c>
      <c r="H34" s="3" t="s">
        <v>35</v>
      </c>
      <c r="I34" s="3" t="s">
        <v>95</v>
      </c>
      <c r="J34" s="5">
        <v>53000</v>
      </c>
      <c r="K34" s="5">
        <f t="shared" si="0"/>
        <v>23850</v>
      </c>
      <c r="L34" s="5">
        <f t="shared" si="1"/>
        <v>3650</v>
      </c>
      <c r="M34" s="5">
        <f t="shared" si="2"/>
        <v>76850</v>
      </c>
      <c r="N34" s="5">
        <f t="shared" si="3"/>
        <v>3842.5</v>
      </c>
      <c r="O34" s="5">
        <f t="shared" si="4"/>
        <v>49350</v>
      </c>
      <c r="P34">
        <f t="shared" si="5"/>
        <v>23850</v>
      </c>
      <c r="Q34">
        <f t="shared" si="6"/>
        <v>3650</v>
      </c>
      <c r="R34">
        <f t="shared" si="7"/>
        <v>76850</v>
      </c>
      <c r="S34">
        <f t="shared" si="8"/>
        <v>3842.5</v>
      </c>
      <c r="T34">
        <f t="shared" si="9"/>
        <v>73007.5</v>
      </c>
    </row>
    <row r="35" spans="2:20" x14ac:dyDescent="0.3">
      <c r="B35" s="2">
        <v>150968</v>
      </c>
      <c r="C35" s="3" t="s">
        <v>80</v>
      </c>
      <c r="D35" s="3" t="s">
        <v>81</v>
      </c>
      <c r="E35" s="4">
        <v>37208</v>
      </c>
      <c r="F35" s="2" t="s">
        <v>10</v>
      </c>
      <c r="G35" s="3" t="s">
        <v>11</v>
      </c>
      <c r="H35" s="3" t="s">
        <v>67</v>
      </c>
      <c r="I35" s="3" t="s">
        <v>95</v>
      </c>
      <c r="J35" s="5">
        <v>65000</v>
      </c>
      <c r="K35" s="5">
        <f t="shared" si="0"/>
        <v>29250</v>
      </c>
      <c r="L35" s="5">
        <f t="shared" si="1"/>
        <v>4250</v>
      </c>
      <c r="M35" s="5">
        <f t="shared" si="2"/>
        <v>94250</v>
      </c>
      <c r="N35" s="5">
        <f t="shared" si="3"/>
        <v>4712.5</v>
      </c>
      <c r="O35" s="5">
        <f t="shared" si="4"/>
        <v>60750</v>
      </c>
      <c r="P35">
        <f t="shared" si="5"/>
        <v>29250</v>
      </c>
      <c r="Q35">
        <f t="shared" si="6"/>
        <v>4250</v>
      </c>
      <c r="R35">
        <f t="shared" si="7"/>
        <v>94250</v>
      </c>
      <c r="S35">
        <f t="shared" si="8"/>
        <v>4712.5</v>
      </c>
      <c r="T35">
        <f t="shared" si="9"/>
        <v>89537.5</v>
      </c>
    </row>
    <row r="36" spans="2:20" x14ac:dyDescent="0.3">
      <c r="B36" s="2">
        <v>150773</v>
      </c>
      <c r="C36" s="3" t="s">
        <v>8</v>
      </c>
      <c r="D36" s="3" t="s">
        <v>9</v>
      </c>
      <c r="E36" s="4">
        <v>26860</v>
      </c>
      <c r="F36" s="2" t="s">
        <v>10</v>
      </c>
      <c r="G36" s="3" t="s">
        <v>11</v>
      </c>
      <c r="H36" s="3" t="s">
        <v>12</v>
      </c>
      <c r="I36" s="3" t="s">
        <v>93</v>
      </c>
      <c r="J36" s="5">
        <v>85000</v>
      </c>
      <c r="K36" s="5">
        <f t="shared" si="0"/>
        <v>38250</v>
      </c>
      <c r="L36" s="5">
        <f t="shared" si="1"/>
        <v>5250</v>
      </c>
      <c r="M36" s="5">
        <f t="shared" si="2"/>
        <v>123250</v>
      </c>
      <c r="N36" s="5">
        <f t="shared" si="3"/>
        <v>6162.5</v>
      </c>
      <c r="O36" s="5">
        <f t="shared" si="4"/>
        <v>79750</v>
      </c>
      <c r="P36">
        <f t="shared" si="5"/>
        <v>38250</v>
      </c>
      <c r="Q36">
        <f t="shared" si="6"/>
        <v>5250</v>
      </c>
      <c r="R36">
        <f t="shared" si="7"/>
        <v>123250</v>
      </c>
      <c r="S36">
        <f t="shared" si="8"/>
        <v>6162.5</v>
      </c>
      <c r="T36">
        <f t="shared" si="9"/>
        <v>117087.5</v>
      </c>
    </row>
    <row r="37" spans="2:20" x14ac:dyDescent="0.3">
      <c r="B37" s="2">
        <v>150840</v>
      </c>
      <c r="C37" s="3" t="s">
        <v>39</v>
      </c>
      <c r="D37" s="3" t="s">
        <v>40</v>
      </c>
      <c r="E37" s="4">
        <v>23136</v>
      </c>
      <c r="F37" s="2" t="s">
        <v>18</v>
      </c>
      <c r="G37" s="3" t="s">
        <v>11</v>
      </c>
      <c r="H37" s="3" t="s">
        <v>29</v>
      </c>
      <c r="I37" s="3" t="s">
        <v>94</v>
      </c>
      <c r="J37" s="5">
        <v>20000</v>
      </c>
      <c r="K37" s="5">
        <f t="shared" si="0"/>
        <v>9000</v>
      </c>
      <c r="L37" s="5">
        <f t="shared" si="1"/>
        <v>2000</v>
      </c>
      <c r="M37" s="5">
        <f t="shared" si="2"/>
        <v>29000</v>
      </c>
      <c r="N37" s="5">
        <f t="shared" si="3"/>
        <v>1450</v>
      </c>
      <c r="O37" s="5">
        <f t="shared" si="4"/>
        <v>18000</v>
      </c>
      <c r="P37">
        <f t="shared" si="5"/>
        <v>9000</v>
      </c>
      <c r="Q37">
        <f t="shared" si="6"/>
        <v>2000</v>
      </c>
      <c r="R37">
        <f t="shared" si="7"/>
        <v>29000</v>
      </c>
      <c r="S37">
        <f t="shared" si="8"/>
        <v>1450</v>
      </c>
      <c r="T37">
        <f t="shared" si="9"/>
        <v>27550</v>
      </c>
    </row>
    <row r="38" spans="2:20" x14ac:dyDescent="0.3">
      <c r="B38" s="2">
        <v>150850</v>
      </c>
      <c r="C38" s="3" t="s">
        <v>41</v>
      </c>
      <c r="D38" s="3" t="s">
        <v>42</v>
      </c>
      <c r="E38" s="4">
        <v>32027</v>
      </c>
      <c r="F38" s="2" t="s">
        <v>10</v>
      </c>
      <c r="G38" s="3" t="s">
        <v>11</v>
      </c>
      <c r="H38" s="3" t="s">
        <v>32</v>
      </c>
      <c r="I38" s="3" t="s">
        <v>94</v>
      </c>
      <c r="J38" s="5">
        <v>47000</v>
      </c>
      <c r="K38" s="5">
        <f t="shared" si="0"/>
        <v>21150</v>
      </c>
      <c r="L38" s="5">
        <f t="shared" si="1"/>
        <v>3350</v>
      </c>
      <c r="M38" s="5">
        <f t="shared" si="2"/>
        <v>68150</v>
      </c>
      <c r="N38" s="5">
        <f t="shared" si="3"/>
        <v>3407.5</v>
      </c>
      <c r="O38" s="5">
        <f t="shared" si="4"/>
        <v>43650</v>
      </c>
      <c r="P38">
        <f t="shared" si="5"/>
        <v>21150</v>
      </c>
      <c r="Q38">
        <f t="shared" si="6"/>
        <v>3350</v>
      </c>
      <c r="R38">
        <f t="shared" si="7"/>
        <v>68150</v>
      </c>
      <c r="S38">
        <f t="shared" si="8"/>
        <v>3407.5</v>
      </c>
      <c r="T38">
        <f t="shared" si="9"/>
        <v>64742.5</v>
      </c>
    </row>
    <row r="39" spans="2:20" x14ac:dyDescent="0.3">
      <c r="B39" s="2">
        <v>150962</v>
      </c>
      <c r="C39" s="3" t="s">
        <v>79</v>
      </c>
      <c r="D39" s="3" t="s">
        <v>24</v>
      </c>
      <c r="E39" s="4">
        <v>37773</v>
      </c>
      <c r="F39" s="2" t="s">
        <v>18</v>
      </c>
      <c r="G39" s="3" t="s">
        <v>11</v>
      </c>
      <c r="H39" s="3" t="s">
        <v>26</v>
      </c>
      <c r="I39" s="3" t="s">
        <v>95</v>
      </c>
      <c r="J39" s="5">
        <v>87000</v>
      </c>
      <c r="K39" s="5">
        <f t="shared" si="0"/>
        <v>39150</v>
      </c>
      <c r="L39" s="5">
        <f t="shared" si="1"/>
        <v>5350</v>
      </c>
      <c r="M39" s="5">
        <f t="shared" si="2"/>
        <v>126150</v>
      </c>
      <c r="N39" s="5">
        <f t="shared" si="3"/>
        <v>6307.5</v>
      </c>
      <c r="O39" s="5">
        <f t="shared" si="4"/>
        <v>81650</v>
      </c>
      <c r="P39">
        <f t="shared" si="5"/>
        <v>39150</v>
      </c>
      <c r="Q39">
        <f t="shared" si="6"/>
        <v>5350</v>
      </c>
      <c r="R39">
        <f t="shared" si="7"/>
        <v>126150</v>
      </c>
      <c r="S39">
        <f t="shared" si="8"/>
        <v>6307.5</v>
      </c>
      <c r="T39">
        <f t="shared" si="9"/>
        <v>119842.5</v>
      </c>
    </row>
    <row r="40" spans="2:20" x14ac:dyDescent="0.3">
      <c r="B40" s="2">
        <v>150954</v>
      </c>
      <c r="C40" s="3" t="s">
        <v>78</v>
      </c>
      <c r="D40" s="3" t="s">
        <v>24</v>
      </c>
      <c r="E40" s="4">
        <v>35495</v>
      </c>
      <c r="F40" s="2" t="s">
        <v>18</v>
      </c>
      <c r="G40" s="3" t="s">
        <v>11</v>
      </c>
      <c r="H40" s="3" t="s">
        <v>35</v>
      </c>
      <c r="I40" s="3" t="s">
        <v>95</v>
      </c>
      <c r="J40" s="5">
        <v>57000</v>
      </c>
      <c r="K40" s="5">
        <f t="shared" si="0"/>
        <v>25650</v>
      </c>
      <c r="L40" s="5">
        <f t="shared" si="1"/>
        <v>3850</v>
      </c>
      <c r="M40" s="5">
        <f t="shared" si="2"/>
        <v>82650</v>
      </c>
      <c r="N40" s="5">
        <f t="shared" si="3"/>
        <v>4132.5</v>
      </c>
      <c r="O40" s="5">
        <f t="shared" si="4"/>
        <v>53150</v>
      </c>
      <c r="P40">
        <f t="shared" si="5"/>
        <v>25650</v>
      </c>
      <c r="Q40">
        <f t="shared" si="6"/>
        <v>3850</v>
      </c>
      <c r="R40">
        <f t="shared" si="7"/>
        <v>82650</v>
      </c>
      <c r="S40">
        <f t="shared" si="8"/>
        <v>4132.5</v>
      </c>
      <c r="T40">
        <f t="shared" si="9"/>
        <v>78517.5</v>
      </c>
    </row>
    <row r="41" spans="2:20" x14ac:dyDescent="0.3">
      <c r="B41" s="2">
        <v>150874</v>
      </c>
      <c r="C41" s="3" t="s">
        <v>52</v>
      </c>
      <c r="D41" s="3" t="s">
        <v>24</v>
      </c>
      <c r="E41" s="4">
        <v>37890</v>
      </c>
      <c r="F41" s="2" t="s">
        <v>18</v>
      </c>
      <c r="G41" s="3" t="s">
        <v>11</v>
      </c>
      <c r="H41" s="3" t="s">
        <v>15</v>
      </c>
      <c r="I41" s="3" t="s">
        <v>94</v>
      </c>
      <c r="J41" s="5">
        <v>27000</v>
      </c>
      <c r="K41" s="5">
        <f t="shared" si="0"/>
        <v>12150</v>
      </c>
      <c r="L41" s="5">
        <f t="shared" si="1"/>
        <v>2350</v>
      </c>
      <c r="M41" s="5">
        <f t="shared" si="2"/>
        <v>39150</v>
      </c>
      <c r="N41" s="5">
        <f t="shared" si="3"/>
        <v>1957.5</v>
      </c>
      <c r="O41" s="5">
        <f t="shared" si="4"/>
        <v>24650</v>
      </c>
      <c r="P41">
        <f t="shared" si="5"/>
        <v>12150</v>
      </c>
      <c r="Q41">
        <f t="shared" si="6"/>
        <v>2350</v>
      </c>
      <c r="R41">
        <f t="shared" si="7"/>
        <v>39150</v>
      </c>
      <c r="S41">
        <f t="shared" si="8"/>
        <v>1957.5</v>
      </c>
      <c r="T41">
        <f t="shared" si="9"/>
        <v>37192.5</v>
      </c>
    </row>
    <row r="42" spans="2:20" x14ac:dyDescent="0.3">
      <c r="B42" s="2">
        <v>150798</v>
      </c>
      <c r="C42" s="3" t="s">
        <v>23</v>
      </c>
      <c r="D42" s="3" t="s">
        <v>24</v>
      </c>
      <c r="E42" s="4">
        <v>28276</v>
      </c>
      <c r="F42" s="2" t="s">
        <v>18</v>
      </c>
      <c r="G42" s="3" t="s">
        <v>11</v>
      </c>
      <c r="H42" s="3" t="s">
        <v>20</v>
      </c>
      <c r="I42" s="3" t="s">
        <v>93</v>
      </c>
      <c r="J42" s="5">
        <v>81000</v>
      </c>
      <c r="K42" s="5">
        <f t="shared" si="0"/>
        <v>36450</v>
      </c>
      <c r="L42" s="5">
        <f t="shared" si="1"/>
        <v>5050</v>
      </c>
      <c r="M42" s="5">
        <f t="shared" si="2"/>
        <v>117450</v>
      </c>
      <c r="N42" s="5">
        <f t="shared" si="3"/>
        <v>5872.5</v>
      </c>
      <c r="O42" s="5">
        <f t="shared" si="4"/>
        <v>75950</v>
      </c>
      <c r="P42">
        <f t="shared" si="5"/>
        <v>36450</v>
      </c>
      <c r="Q42">
        <f t="shared" si="6"/>
        <v>5050</v>
      </c>
      <c r="R42">
        <f t="shared" si="7"/>
        <v>117450</v>
      </c>
      <c r="S42">
        <f t="shared" si="8"/>
        <v>5872.5</v>
      </c>
      <c r="T42">
        <f t="shared" si="9"/>
        <v>111577.5</v>
      </c>
    </row>
    <row r="43" spans="2:20" x14ac:dyDescent="0.3">
      <c r="B43" s="2">
        <v>150830</v>
      </c>
      <c r="C43" s="3" t="s">
        <v>33</v>
      </c>
      <c r="D43" s="3" t="s">
        <v>34</v>
      </c>
      <c r="E43" s="4">
        <v>29037</v>
      </c>
      <c r="F43" s="2" t="s">
        <v>18</v>
      </c>
      <c r="G43" s="3" t="s">
        <v>11</v>
      </c>
      <c r="H43" s="3" t="s">
        <v>35</v>
      </c>
      <c r="I43" s="3" t="s">
        <v>93</v>
      </c>
      <c r="J43" s="5">
        <v>52000</v>
      </c>
      <c r="K43" s="5">
        <f t="shared" si="0"/>
        <v>23400</v>
      </c>
      <c r="L43" s="5">
        <f t="shared" si="1"/>
        <v>3600</v>
      </c>
      <c r="M43" s="5">
        <f t="shared" si="2"/>
        <v>75400</v>
      </c>
      <c r="N43" s="5">
        <f t="shared" si="3"/>
        <v>3770</v>
      </c>
      <c r="O43" s="5">
        <f t="shared" si="4"/>
        <v>48400</v>
      </c>
      <c r="P43">
        <f t="shared" si="5"/>
        <v>23400</v>
      </c>
      <c r="Q43">
        <f t="shared" si="6"/>
        <v>3600</v>
      </c>
      <c r="R43">
        <f t="shared" si="7"/>
        <v>75400</v>
      </c>
      <c r="S43">
        <f t="shared" si="8"/>
        <v>3770</v>
      </c>
      <c r="T43">
        <f t="shared" si="9"/>
        <v>71630</v>
      </c>
    </row>
    <row r="44" spans="2:20" x14ac:dyDescent="0.3">
      <c r="B44" s="2">
        <v>150929</v>
      </c>
      <c r="C44" s="3" t="s">
        <v>70</v>
      </c>
      <c r="D44" s="3" t="s">
        <v>71</v>
      </c>
      <c r="E44" s="4">
        <v>26739</v>
      </c>
      <c r="F44" s="2" t="s">
        <v>10</v>
      </c>
      <c r="G44" s="3" t="s">
        <v>11</v>
      </c>
      <c r="H44" s="3" t="s">
        <v>15</v>
      </c>
      <c r="I44" s="3" t="s">
        <v>95</v>
      </c>
      <c r="J44" s="5">
        <v>58000</v>
      </c>
      <c r="K44" s="5">
        <f t="shared" si="0"/>
        <v>26100</v>
      </c>
      <c r="L44" s="5">
        <f t="shared" si="1"/>
        <v>3900</v>
      </c>
      <c r="M44" s="5">
        <f t="shared" si="2"/>
        <v>84100</v>
      </c>
      <c r="N44" s="5">
        <f t="shared" si="3"/>
        <v>4205</v>
      </c>
      <c r="O44" s="5">
        <f t="shared" si="4"/>
        <v>54100</v>
      </c>
      <c r="P44">
        <f t="shared" si="5"/>
        <v>26100</v>
      </c>
      <c r="Q44">
        <f t="shared" si="6"/>
        <v>3900</v>
      </c>
      <c r="R44">
        <f t="shared" si="7"/>
        <v>84100</v>
      </c>
      <c r="S44">
        <f t="shared" si="8"/>
        <v>4205</v>
      </c>
      <c r="T44">
        <f t="shared" si="9"/>
        <v>79895</v>
      </c>
    </row>
    <row r="45" spans="2:20" x14ac:dyDescent="0.3">
      <c r="B45" s="2">
        <v>150982</v>
      </c>
      <c r="C45" s="3" t="s">
        <v>84</v>
      </c>
      <c r="D45" s="3" t="s">
        <v>85</v>
      </c>
      <c r="E45" s="4">
        <v>35574</v>
      </c>
      <c r="F45" s="2" t="s">
        <v>10</v>
      </c>
      <c r="G45" s="3" t="s">
        <v>11</v>
      </c>
      <c r="H45" s="3" t="s">
        <v>15</v>
      </c>
      <c r="I45" s="3" t="s">
        <v>96</v>
      </c>
      <c r="J45" s="5">
        <v>47000</v>
      </c>
      <c r="K45" s="5">
        <f t="shared" si="0"/>
        <v>21150</v>
      </c>
      <c r="L45" s="5">
        <f t="shared" si="1"/>
        <v>3350</v>
      </c>
      <c r="M45" s="5">
        <f t="shared" si="2"/>
        <v>68150</v>
      </c>
      <c r="N45" s="5">
        <f t="shared" si="3"/>
        <v>3407.5</v>
      </c>
      <c r="O45" s="5">
        <f t="shared" si="4"/>
        <v>43650</v>
      </c>
      <c r="P45">
        <f t="shared" si="5"/>
        <v>21150</v>
      </c>
      <c r="Q45">
        <f t="shared" si="6"/>
        <v>3350</v>
      </c>
      <c r="R45">
        <f t="shared" si="7"/>
        <v>68150</v>
      </c>
      <c r="S45">
        <f t="shared" si="8"/>
        <v>3407.5</v>
      </c>
      <c r="T45">
        <f t="shared" si="9"/>
        <v>64742.5</v>
      </c>
    </row>
    <row r="46" spans="2:20" x14ac:dyDescent="0.3">
      <c r="B46" s="2">
        <v>150821</v>
      </c>
      <c r="C46" s="3" t="s">
        <v>30</v>
      </c>
      <c r="D46" s="3" t="s">
        <v>31</v>
      </c>
      <c r="E46" s="4">
        <v>29966</v>
      </c>
      <c r="F46" s="2" t="s">
        <v>10</v>
      </c>
      <c r="G46" s="3" t="s">
        <v>19</v>
      </c>
      <c r="H46" s="3" t="s">
        <v>32</v>
      </c>
      <c r="I46" s="3" t="s">
        <v>93</v>
      </c>
      <c r="J46" s="5">
        <v>26000</v>
      </c>
      <c r="K46" s="5">
        <f t="shared" si="0"/>
        <v>11700</v>
      </c>
      <c r="L46" s="5">
        <f t="shared" si="1"/>
        <v>2300</v>
      </c>
      <c r="M46" s="5">
        <f t="shared" si="2"/>
        <v>37700</v>
      </c>
      <c r="N46" s="5">
        <f t="shared" si="3"/>
        <v>1885</v>
      </c>
      <c r="O46" s="5">
        <f t="shared" si="4"/>
        <v>23700</v>
      </c>
      <c r="P46">
        <f t="shared" si="5"/>
        <v>11700</v>
      </c>
      <c r="Q46">
        <f t="shared" si="6"/>
        <v>2300</v>
      </c>
      <c r="R46">
        <f t="shared" si="7"/>
        <v>37700</v>
      </c>
      <c r="S46">
        <f t="shared" si="8"/>
        <v>1885</v>
      </c>
      <c r="T46">
        <f t="shared" si="9"/>
        <v>35815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95787-4B5A-4C1B-8D8E-C033FDBD4DDF}">
  <dimension ref="B2:Q48"/>
  <sheetViews>
    <sheetView tabSelected="1" topLeftCell="A22" zoomScale="81" zoomScaleNormal="81" workbookViewId="0">
      <selection activeCell="Q38" sqref="Q38:Q48"/>
    </sheetView>
  </sheetViews>
  <sheetFormatPr defaultRowHeight="14.4" x14ac:dyDescent="0.3"/>
  <cols>
    <col min="5" max="5" width="9.88671875" customWidth="1"/>
    <col min="10" max="10" width="10.6640625" bestFit="1" customWidth="1"/>
    <col min="13" max="13" width="49.33203125" bestFit="1" customWidth="1"/>
    <col min="14" max="14" width="13.33203125" customWidth="1"/>
    <col min="15" max="15" width="12.88671875" bestFit="1" customWidth="1"/>
    <col min="16" max="16" width="14.88671875" bestFit="1" customWidth="1"/>
    <col min="17" max="17" width="11.21875" customWidth="1"/>
    <col min="18" max="18" width="9.44140625" bestFit="1" customWidth="1"/>
  </cols>
  <sheetData>
    <row r="2" spans="2:17" x14ac:dyDescent="0.3">
      <c r="C2" s="6" t="s">
        <v>91</v>
      </c>
      <c r="D2" s="6"/>
      <c r="E2" s="6"/>
      <c r="F2" s="6"/>
      <c r="G2" s="6"/>
      <c r="H2" s="6"/>
      <c r="M2" s="9" t="s">
        <v>106</v>
      </c>
      <c r="N2" s="10"/>
    </row>
    <row r="3" spans="2:17" x14ac:dyDescent="0.3">
      <c r="C3" s="6" t="s">
        <v>107</v>
      </c>
      <c r="D3" s="6"/>
      <c r="E3" s="6"/>
      <c r="F3" s="6"/>
      <c r="G3" s="6"/>
      <c r="H3" s="6"/>
      <c r="M3" s="1" t="s">
        <v>97</v>
      </c>
      <c r="N3" s="5">
        <f>SUM(J7:J44)</f>
        <v>2191000</v>
      </c>
      <c r="Q3">
        <f>SUM(J7:J44)</f>
        <v>2191000</v>
      </c>
    </row>
    <row r="4" spans="2:17" x14ac:dyDescent="0.3">
      <c r="M4" s="1" t="s">
        <v>98</v>
      </c>
      <c r="N4" s="5">
        <f>AVERAGE(J7:J44)</f>
        <v>57657.894736842107</v>
      </c>
      <c r="Q4">
        <f>AVERAGE(J7:J44)</f>
        <v>57657.894736842107</v>
      </c>
    </row>
    <row r="5" spans="2:17" x14ac:dyDescent="0.3">
      <c r="M5" s="1" t="s">
        <v>99</v>
      </c>
      <c r="N5" s="5">
        <f>MEDIAN(J7:J44)</f>
        <v>55000</v>
      </c>
      <c r="Q5">
        <f>MEDIAN(J7:J44)</f>
        <v>55000</v>
      </c>
    </row>
    <row r="6" spans="2:17" x14ac:dyDescent="0.3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92</v>
      </c>
      <c r="J6" s="1" t="s">
        <v>7</v>
      </c>
      <c r="M6" s="1" t="s">
        <v>100</v>
      </c>
      <c r="N6" s="5">
        <f>COUNT(J7:J44)</f>
        <v>38</v>
      </c>
      <c r="Q6">
        <f>COUNT(B7:B44)</f>
        <v>38</v>
      </c>
    </row>
    <row r="7" spans="2:17" x14ac:dyDescent="0.3">
      <c r="B7" s="2">
        <v>150834</v>
      </c>
      <c r="C7" s="3" t="s">
        <v>36</v>
      </c>
      <c r="D7" s="3" t="s">
        <v>37</v>
      </c>
      <c r="E7" s="4">
        <v>31199</v>
      </c>
      <c r="F7" s="2" t="s">
        <v>18</v>
      </c>
      <c r="G7" s="3" t="s">
        <v>11</v>
      </c>
      <c r="H7" s="3" t="s">
        <v>38</v>
      </c>
      <c r="I7" s="3" t="s">
        <v>93</v>
      </c>
      <c r="J7" s="5">
        <v>48000</v>
      </c>
      <c r="M7" s="1" t="s">
        <v>101</v>
      </c>
      <c r="N7" s="5">
        <f>MAX(J7:J44)</f>
        <v>92000</v>
      </c>
      <c r="Q7">
        <f>MAX(J8)</f>
        <v>35000</v>
      </c>
    </row>
    <row r="8" spans="2:17" x14ac:dyDescent="0.3">
      <c r="B8" s="2">
        <v>150784</v>
      </c>
      <c r="C8" s="3" t="s">
        <v>16</v>
      </c>
      <c r="D8" s="3" t="s">
        <v>17</v>
      </c>
      <c r="E8" s="4">
        <v>28365</v>
      </c>
      <c r="F8" s="2" t="s">
        <v>18</v>
      </c>
      <c r="G8" s="3" t="s">
        <v>19</v>
      </c>
      <c r="H8" s="3" t="s">
        <v>20</v>
      </c>
      <c r="I8" s="3" t="s">
        <v>93</v>
      </c>
      <c r="J8" s="5">
        <v>35000</v>
      </c>
      <c r="M8" s="1" t="s">
        <v>102</v>
      </c>
      <c r="N8" s="5">
        <f>MIN(J7:J44)</f>
        <v>15000</v>
      </c>
      <c r="Q8">
        <f>MIN(J7:J44)</f>
        <v>15000</v>
      </c>
    </row>
    <row r="9" spans="2:17" x14ac:dyDescent="0.3">
      <c r="B9" s="2">
        <v>150791</v>
      </c>
      <c r="C9" s="3" t="s">
        <v>21</v>
      </c>
      <c r="D9" s="3" t="s">
        <v>22</v>
      </c>
      <c r="E9" s="4">
        <v>23346</v>
      </c>
      <c r="F9" s="2" t="s">
        <v>18</v>
      </c>
      <c r="G9" s="3" t="s">
        <v>11</v>
      </c>
      <c r="H9" s="3" t="s">
        <v>20</v>
      </c>
      <c r="I9" s="3" t="s">
        <v>93</v>
      </c>
      <c r="J9" s="5">
        <v>67000</v>
      </c>
    </row>
    <row r="10" spans="2:17" x14ac:dyDescent="0.3">
      <c r="B10" s="2">
        <v>150940</v>
      </c>
      <c r="C10" s="3" t="s">
        <v>74</v>
      </c>
      <c r="D10" s="3" t="s">
        <v>75</v>
      </c>
      <c r="E10" s="4">
        <v>26906</v>
      </c>
      <c r="F10" s="2" t="s">
        <v>10</v>
      </c>
      <c r="G10" s="3" t="s">
        <v>19</v>
      </c>
      <c r="H10" s="3" t="s">
        <v>29</v>
      </c>
      <c r="I10" s="3" t="s">
        <v>95</v>
      </c>
      <c r="J10" s="5">
        <v>87000</v>
      </c>
      <c r="M10" s="9" t="s">
        <v>105</v>
      </c>
      <c r="N10" s="10"/>
    </row>
    <row r="11" spans="2:17" x14ac:dyDescent="0.3">
      <c r="B11" s="2">
        <v>150777</v>
      </c>
      <c r="C11" s="3" t="s">
        <v>13</v>
      </c>
      <c r="D11" s="3" t="s">
        <v>14</v>
      </c>
      <c r="E11" s="4">
        <v>21123</v>
      </c>
      <c r="F11" s="2" t="s">
        <v>10</v>
      </c>
      <c r="G11" s="3" t="s">
        <v>11</v>
      </c>
      <c r="H11" s="3" t="s">
        <v>15</v>
      </c>
      <c r="I11" s="3" t="s">
        <v>93</v>
      </c>
      <c r="J11" s="5">
        <v>22000</v>
      </c>
      <c r="M11" s="5" t="s">
        <v>103</v>
      </c>
      <c r="N11" s="5">
        <f>COUNTIF(F7:F44,"Male")</f>
        <v>23</v>
      </c>
      <c r="Q11">
        <f>COUNTIFS(F7:F44,"Male")</f>
        <v>23</v>
      </c>
    </row>
    <row r="12" spans="2:17" x14ac:dyDescent="0.3">
      <c r="B12" s="2">
        <v>150805</v>
      </c>
      <c r="C12" s="3" t="s">
        <v>21</v>
      </c>
      <c r="D12" s="3" t="s">
        <v>25</v>
      </c>
      <c r="E12" s="4">
        <v>26172</v>
      </c>
      <c r="F12" s="2" t="s">
        <v>10</v>
      </c>
      <c r="G12" s="3" t="s">
        <v>11</v>
      </c>
      <c r="H12" s="3" t="s">
        <v>26</v>
      </c>
      <c r="I12" s="3" t="s">
        <v>93</v>
      </c>
      <c r="J12" s="5">
        <v>91000</v>
      </c>
      <c r="M12" s="5" t="s">
        <v>104</v>
      </c>
      <c r="N12" s="5">
        <f>COUNTIF(F7:F44,"FEMALE")</f>
        <v>15</v>
      </c>
      <c r="Q12">
        <f>COUNTIFS(F7:F44,"Female")</f>
        <v>15</v>
      </c>
    </row>
    <row r="13" spans="2:17" x14ac:dyDescent="0.3">
      <c r="B13" s="2">
        <v>150990</v>
      </c>
      <c r="C13" s="3" t="s">
        <v>88</v>
      </c>
      <c r="D13" s="3" t="s">
        <v>87</v>
      </c>
      <c r="E13" s="4">
        <v>36400</v>
      </c>
      <c r="F13" s="2" t="s">
        <v>10</v>
      </c>
      <c r="G13" s="3" t="s">
        <v>11</v>
      </c>
      <c r="H13" s="3" t="s">
        <v>56</v>
      </c>
      <c r="I13" s="3" t="s">
        <v>96</v>
      </c>
      <c r="J13" s="5">
        <v>77000</v>
      </c>
      <c r="M13" s="5" t="s">
        <v>113</v>
      </c>
      <c r="N13" s="5">
        <f>COUNTIF(I7:I44,"North")</f>
        <v>10</v>
      </c>
      <c r="Q13">
        <f>COUNTIFS(I7:I44,"North")</f>
        <v>10</v>
      </c>
    </row>
    <row r="14" spans="2:17" x14ac:dyDescent="0.3">
      <c r="B14" s="2">
        <v>150989</v>
      </c>
      <c r="C14" s="3" t="s">
        <v>86</v>
      </c>
      <c r="D14" s="3" t="s">
        <v>87</v>
      </c>
      <c r="E14" s="4">
        <v>33113</v>
      </c>
      <c r="F14" s="2" t="s">
        <v>10</v>
      </c>
      <c r="G14" s="3" t="s">
        <v>11</v>
      </c>
      <c r="H14" s="3" t="s">
        <v>20</v>
      </c>
      <c r="I14" s="3" t="s">
        <v>96</v>
      </c>
      <c r="J14" s="5">
        <v>45000</v>
      </c>
      <c r="M14" s="5" t="s">
        <v>115</v>
      </c>
      <c r="N14" s="5">
        <f>AVERAGE(SUMIFS(J7:J44,H7:H44,"Sales",I7:I44,"North"))</f>
        <v>52000</v>
      </c>
      <c r="Q14">
        <f>AVERAGEIFS(J7:J44,H7:H44,"Sales",I7:I44,"North")</f>
        <v>52000</v>
      </c>
    </row>
    <row r="15" spans="2:17" x14ac:dyDescent="0.3">
      <c r="B15" s="2">
        <v>150881</v>
      </c>
      <c r="C15" s="3" t="s">
        <v>53</v>
      </c>
      <c r="D15" s="3" t="s">
        <v>54</v>
      </c>
      <c r="E15" s="4">
        <v>30337</v>
      </c>
      <c r="F15" s="2" t="s">
        <v>10</v>
      </c>
      <c r="G15" s="3" t="s">
        <v>19</v>
      </c>
      <c r="H15" s="3" t="s">
        <v>20</v>
      </c>
      <c r="I15" s="3" t="s">
        <v>94</v>
      </c>
      <c r="J15" s="5">
        <v>92000</v>
      </c>
      <c r="M15" s="5" t="s">
        <v>116</v>
      </c>
      <c r="N15" s="5">
        <f>_xlfn.MAXIFS(J7:J44,H7:H44,"Digital marketing")</f>
        <v>92000</v>
      </c>
      <c r="Q15">
        <f>_xlfn.MAXIFS(J7:J44,H7:H44,"Digital Marketing")</f>
        <v>92000</v>
      </c>
    </row>
    <row r="16" spans="2:17" x14ac:dyDescent="0.3">
      <c r="B16" s="2">
        <v>150814</v>
      </c>
      <c r="C16" s="3" t="s">
        <v>27</v>
      </c>
      <c r="D16" s="3" t="s">
        <v>28</v>
      </c>
      <c r="E16" s="4">
        <v>26246</v>
      </c>
      <c r="F16" s="2" t="s">
        <v>10</v>
      </c>
      <c r="G16" s="3" t="s">
        <v>11</v>
      </c>
      <c r="H16" s="3" t="s">
        <v>29</v>
      </c>
      <c r="I16" s="3" t="s">
        <v>93</v>
      </c>
      <c r="J16" s="5">
        <v>50000</v>
      </c>
      <c r="M16" s="5" t="s">
        <v>117</v>
      </c>
      <c r="N16" s="5">
        <f>_xlfn.MINIFS(J7:J44,I7:I44,"South")</f>
        <v>19000</v>
      </c>
      <c r="Q16">
        <f>_xlfn.MINIFS(J7:J44,I7:I44,"South")</f>
        <v>19000</v>
      </c>
    </row>
    <row r="17" spans="2:17" x14ac:dyDescent="0.3">
      <c r="B17" s="2">
        <v>150937</v>
      </c>
      <c r="C17" s="3" t="s">
        <v>41</v>
      </c>
      <c r="D17" s="3" t="s">
        <v>73</v>
      </c>
      <c r="E17" s="4">
        <v>24700</v>
      </c>
      <c r="F17" s="2" t="s">
        <v>10</v>
      </c>
      <c r="G17" s="3" t="s">
        <v>11</v>
      </c>
      <c r="H17" s="3" t="s">
        <v>56</v>
      </c>
      <c r="I17" s="3" t="s">
        <v>95</v>
      </c>
      <c r="J17" s="5">
        <v>37000</v>
      </c>
    </row>
    <row r="18" spans="2:17" x14ac:dyDescent="0.3">
      <c r="B18" s="2">
        <v>150888</v>
      </c>
      <c r="C18" s="3" t="s">
        <v>55</v>
      </c>
      <c r="D18" s="3" t="s">
        <v>48</v>
      </c>
      <c r="E18" s="4">
        <v>29221</v>
      </c>
      <c r="F18" s="2" t="s">
        <v>10</v>
      </c>
      <c r="G18" s="3" t="s">
        <v>11</v>
      </c>
      <c r="H18" s="3" t="s">
        <v>56</v>
      </c>
      <c r="I18" s="3" t="s">
        <v>94</v>
      </c>
      <c r="J18" s="5">
        <v>43000</v>
      </c>
    </row>
    <row r="19" spans="2:17" x14ac:dyDescent="0.3">
      <c r="B19" s="2">
        <v>150865</v>
      </c>
      <c r="C19" s="3" t="s">
        <v>47</v>
      </c>
      <c r="D19" s="3" t="s">
        <v>48</v>
      </c>
      <c r="E19" s="4">
        <v>31279</v>
      </c>
      <c r="F19" s="2" t="s">
        <v>18</v>
      </c>
      <c r="G19" s="3" t="s">
        <v>11</v>
      </c>
      <c r="H19" s="3" t="s">
        <v>49</v>
      </c>
      <c r="I19" s="3" t="s">
        <v>94</v>
      </c>
      <c r="J19" s="5">
        <v>90000</v>
      </c>
    </row>
    <row r="20" spans="2:17" x14ac:dyDescent="0.3">
      <c r="B20" s="2">
        <v>150858</v>
      </c>
      <c r="C20" s="3" t="s">
        <v>45</v>
      </c>
      <c r="D20" s="3" t="s">
        <v>46</v>
      </c>
      <c r="E20" s="4">
        <v>34846</v>
      </c>
      <c r="F20" s="2" t="s">
        <v>10</v>
      </c>
      <c r="G20" s="3" t="s">
        <v>11</v>
      </c>
      <c r="H20" s="3" t="s">
        <v>32</v>
      </c>
      <c r="I20" s="3" t="s">
        <v>94</v>
      </c>
      <c r="J20" s="5">
        <v>34000</v>
      </c>
      <c r="M20" s="9" t="s">
        <v>118</v>
      </c>
      <c r="N20" s="10"/>
    </row>
    <row r="21" spans="2:17" x14ac:dyDescent="0.3">
      <c r="B21" s="2">
        <v>150930</v>
      </c>
      <c r="C21" s="3" t="s">
        <v>39</v>
      </c>
      <c r="D21" s="3" t="s">
        <v>72</v>
      </c>
      <c r="E21" s="4">
        <v>37027</v>
      </c>
      <c r="F21" s="2" t="s">
        <v>10</v>
      </c>
      <c r="G21" s="3" t="s">
        <v>11</v>
      </c>
      <c r="H21" s="3" t="s">
        <v>20</v>
      </c>
      <c r="I21" s="3" t="s">
        <v>95</v>
      </c>
      <c r="J21" s="5">
        <v>82000</v>
      </c>
      <c r="M21" s="1" t="s">
        <v>114</v>
      </c>
      <c r="N21" s="1" t="s">
        <v>93</v>
      </c>
      <c r="O21" s="1" t="s">
        <v>95</v>
      </c>
      <c r="P21" s="1" t="s">
        <v>94</v>
      </c>
      <c r="Q21" s="1" t="s">
        <v>96</v>
      </c>
    </row>
    <row r="22" spans="2:17" x14ac:dyDescent="0.3">
      <c r="B22" s="2">
        <v>150894</v>
      </c>
      <c r="C22" s="3" t="s">
        <v>57</v>
      </c>
      <c r="D22" s="3" t="s">
        <v>58</v>
      </c>
      <c r="E22" s="4">
        <v>37124</v>
      </c>
      <c r="F22" s="2" t="s">
        <v>10</v>
      </c>
      <c r="G22" s="3" t="s">
        <v>11</v>
      </c>
      <c r="H22" s="3" t="s">
        <v>29</v>
      </c>
      <c r="I22" s="3" t="s">
        <v>95</v>
      </c>
      <c r="J22" s="5">
        <v>67000</v>
      </c>
      <c r="M22" s="3" t="s">
        <v>38</v>
      </c>
      <c r="N22" s="5">
        <f>SUMIFS($J$7:$J$44,$H$7:$H$44,$M22,$I$7:$I$44,N$21)</f>
        <v>48000</v>
      </c>
      <c r="O22" s="5">
        <f t="shared" ref="O22:Q33" si="0">SUMIFS($J$7:$J$44,$H$7:$H$44,$M22,$I$7:$I$44,O$21)</f>
        <v>62000</v>
      </c>
      <c r="P22" s="5">
        <f t="shared" si="0"/>
        <v>0</v>
      </c>
      <c r="Q22" s="5">
        <f t="shared" si="0"/>
        <v>0</v>
      </c>
    </row>
    <row r="23" spans="2:17" x14ac:dyDescent="0.3">
      <c r="B23" s="2">
        <v>150947</v>
      </c>
      <c r="C23" s="3" t="s">
        <v>76</v>
      </c>
      <c r="D23" s="3" t="s">
        <v>77</v>
      </c>
      <c r="E23" s="4">
        <v>33449</v>
      </c>
      <c r="F23" s="2" t="s">
        <v>18</v>
      </c>
      <c r="G23" s="3" t="s">
        <v>11</v>
      </c>
      <c r="H23" s="3" t="s">
        <v>32</v>
      </c>
      <c r="I23" s="3" t="s">
        <v>95</v>
      </c>
      <c r="J23" s="5">
        <v>85000</v>
      </c>
      <c r="M23" s="3" t="s">
        <v>20</v>
      </c>
      <c r="N23" s="5">
        <f t="shared" ref="N23:N33" si="1">SUMIFS($J$7:$J$44,$H$7:$H$44,$M23,$I$7:$I$44,N$21)</f>
        <v>183000</v>
      </c>
      <c r="O23" s="5">
        <f t="shared" si="0"/>
        <v>82000</v>
      </c>
      <c r="P23" s="5">
        <f t="shared" si="0"/>
        <v>92000</v>
      </c>
      <c r="Q23" s="5">
        <f t="shared" si="0"/>
        <v>45000</v>
      </c>
    </row>
    <row r="24" spans="2:17" x14ac:dyDescent="0.3">
      <c r="B24" s="2">
        <v>150905</v>
      </c>
      <c r="C24" s="3" t="s">
        <v>63</v>
      </c>
      <c r="D24" s="3" t="s">
        <v>64</v>
      </c>
      <c r="E24" s="4">
        <v>30819</v>
      </c>
      <c r="F24" s="2" t="s">
        <v>18</v>
      </c>
      <c r="G24" s="3" t="s">
        <v>19</v>
      </c>
      <c r="H24" s="3" t="s">
        <v>38</v>
      </c>
      <c r="I24" s="3" t="s">
        <v>95</v>
      </c>
      <c r="J24" s="5">
        <v>62000</v>
      </c>
      <c r="M24" s="3" t="s">
        <v>29</v>
      </c>
      <c r="N24" s="5">
        <f t="shared" si="1"/>
        <v>50000</v>
      </c>
      <c r="O24" s="5">
        <f t="shared" si="0"/>
        <v>154000</v>
      </c>
      <c r="P24" s="5">
        <f t="shared" si="0"/>
        <v>95000</v>
      </c>
      <c r="Q24" s="5">
        <f t="shared" si="0"/>
        <v>15000</v>
      </c>
    </row>
    <row r="25" spans="2:17" x14ac:dyDescent="0.3">
      <c r="B25" s="2">
        <v>150995</v>
      </c>
      <c r="C25" s="3" t="s">
        <v>89</v>
      </c>
      <c r="D25" s="3" t="s">
        <v>90</v>
      </c>
      <c r="E25" s="4">
        <v>35330</v>
      </c>
      <c r="F25" s="2" t="s">
        <v>10</v>
      </c>
      <c r="G25" s="3" t="s">
        <v>11</v>
      </c>
      <c r="H25" s="3" t="s">
        <v>29</v>
      </c>
      <c r="I25" s="3" t="s">
        <v>96</v>
      </c>
      <c r="J25" s="5">
        <v>15000</v>
      </c>
      <c r="M25" s="3" t="s">
        <v>15</v>
      </c>
      <c r="N25" s="5">
        <f t="shared" si="1"/>
        <v>22000</v>
      </c>
      <c r="O25" s="5">
        <f t="shared" si="0"/>
        <v>58000</v>
      </c>
      <c r="P25" s="5">
        <f t="shared" si="0"/>
        <v>27000</v>
      </c>
      <c r="Q25" s="5">
        <f t="shared" si="0"/>
        <v>47000</v>
      </c>
    </row>
    <row r="26" spans="2:17" x14ac:dyDescent="0.3">
      <c r="B26" s="2">
        <v>150912</v>
      </c>
      <c r="C26" s="3" t="s">
        <v>65</v>
      </c>
      <c r="D26" s="3" t="s">
        <v>66</v>
      </c>
      <c r="E26" s="4">
        <v>37629</v>
      </c>
      <c r="F26" s="2" t="s">
        <v>18</v>
      </c>
      <c r="G26" s="3" t="s">
        <v>11</v>
      </c>
      <c r="H26" s="3" t="s">
        <v>67</v>
      </c>
      <c r="I26" s="3" t="s">
        <v>95</v>
      </c>
      <c r="J26" s="5">
        <v>81000</v>
      </c>
      <c r="M26" s="3" t="s">
        <v>26</v>
      </c>
      <c r="N26" s="5">
        <f t="shared" si="1"/>
        <v>91000</v>
      </c>
      <c r="O26" s="5">
        <f t="shared" si="0"/>
        <v>87000</v>
      </c>
      <c r="P26" s="5">
        <f t="shared" si="0"/>
        <v>0</v>
      </c>
      <c r="Q26" s="5">
        <f t="shared" si="0"/>
        <v>0</v>
      </c>
    </row>
    <row r="27" spans="2:17" x14ac:dyDescent="0.3">
      <c r="B27" s="2">
        <v>150921</v>
      </c>
      <c r="C27" s="3" t="s">
        <v>68</v>
      </c>
      <c r="D27" s="3" t="s">
        <v>69</v>
      </c>
      <c r="E27" s="4">
        <v>38092</v>
      </c>
      <c r="F27" s="2" t="s">
        <v>10</v>
      </c>
      <c r="G27" s="3" t="s">
        <v>11</v>
      </c>
      <c r="H27" s="3" t="s">
        <v>12</v>
      </c>
      <c r="I27" s="3" t="s">
        <v>95</v>
      </c>
      <c r="J27" s="5">
        <v>19000</v>
      </c>
      <c r="M27" s="3" t="s">
        <v>56</v>
      </c>
      <c r="N27" s="5">
        <f t="shared" si="1"/>
        <v>0</v>
      </c>
      <c r="O27" s="5">
        <f t="shared" si="0"/>
        <v>37000</v>
      </c>
      <c r="P27" s="5">
        <f t="shared" si="0"/>
        <v>43000</v>
      </c>
      <c r="Q27" s="5">
        <f t="shared" si="0"/>
        <v>77000</v>
      </c>
    </row>
    <row r="28" spans="2:17" x14ac:dyDescent="0.3">
      <c r="B28" s="2">
        <v>150851</v>
      </c>
      <c r="C28" s="3" t="s">
        <v>43</v>
      </c>
      <c r="D28" s="3" t="s">
        <v>44</v>
      </c>
      <c r="E28" s="4">
        <v>29368</v>
      </c>
      <c r="F28" s="2" t="s">
        <v>10</v>
      </c>
      <c r="G28" s="3" t="s">
        <v>19</v>
      </c>
      <c r="H28" s="3" t="s">
        <v>29</v>
      </c>
      <c r="I28" s="3" t="s">
        <v>94</v>
      </c>
      <c r="J28" s="5">
        <v>75000</v>
      </c>
      <c r="M28" s="3" t="s">
        <v>49</v>
      </c>
      <c r="N28" s="5">
        <f t="shared" si="1"/>
        <v>0</v>
      </c>
      <c r="O28" s="5">
        <f t="shared" si="0"/>
        <v>0</v>
      </c>
      <c r="P28" s="5">
        <f t="shared" si="0"/>
        <v>90000</v>
      </c>
      <c r="Q28" s="5">
        <f t="shared" si="0"/>
        <v>0</v>
      </c>
    </row>
    <row r="29" spans="2:17" x14ac:dyDescent="0.3">
      <c r="B29" s="2">
        <v>150867</v>
      </c>
      <c r="C29" s="3" t="s">
        <v>50</v>
      </c>
      <c r="D29" s="3" t="s">
        <v>51</v>
      </c>
      <c r="E29" s="4">
        <v>29028</v>
      </c>
      <c r="F29" s="2" t="s">
        <v>18</v>
      </c>
      <c r="G29" s="3" t="s">
        <v>19</v>
      </c>
      <c r="H29" s="3" t="s">
        <v>12</v>
      </c>
      <c r="I29" s="3" t="s">
        <v>94</v>
      </c>
      <c r="J29" s="5">
        <v>49000</v>
      </c>
      <c r="M29" s="3" t="s">
        <v>32</v>
      </c>
      <c r="N29" s="5">
        <f t="shared" si="1"/>
        <v>26000</v>
      </c>
      <c r="O29" s="5">
        <f t="shared" si="0"/>
        <v>135000</v>
      </c>
      <c r="P29" s="5">
        <f t="shared" si="0"/>
        <v>81000</v>
      </c>
      <c r="Q29" s="5">
        <f t="shared" si="0"/>
        <v>0</v>
      </c>
    </row>
    <row r="30" spans="2:17" x14ac:dyDescent="0.3">
      <c r="B30" s="2">
        <v>150899</v>
      </c>
      <c r="C30" s="3" t="s">
        <v>59</v>
      </c>
      <c r="D30" s="3" t="s">
        <v>60</v>
      </c>
      <c r="E30" s="4">
        <v>37400</v>
      </c>
      <c r="F30" s="2" t="s">
        <v>10</v>
      </c>
      <c r="G30" s="3" t="s">
        <v>11</v>
      </c>
      <c r="H30" s="3" t="s">
        <v>32</v>
      </c>
      <c r="I30" s="3" t="s">
        <v>95</v>
      </c>
      <c r="J30" s="5">
        <v>50000</v>
      </c>
      <c r="M30" s="3" t="s">
        <v>67</v>
      </c>
      <c r="N30" s="5">
        <f t="shared" si="1"/>
        <v>0</v>
      </c>
      <c r="O30" s="5">
        <f t="shared" si="0"/>
        <v>146000</v>
      </c>
      <c r="P30" s="5">
        <f t="shared" si="0"/>
        <v>0</v>
      </c>
      <c r="Q30" s="5">
        <f t="shared" si="0"/>
        <v>0</v>
      </c>
    </row>
    <row r="31" spans="2:17" x14ac:dyDescent="0.3">
      <c r="B31" s="2">
        <v>150975</v>
      </c>
      <c r="C31" s="3" t="s">
        <v>82</v>
      </c>
      <c r="D31" s="3" t="s">
        <v>83</v>
      </c>
      <c r="E31" s="4">
        <v>31478</v>
      </c>
      <c r="F31" s="2" t="s">
        <v>10</v>
      </c>
      <c r="G31" s="3" t="s">
        <v>11</v>
      </c>
      <c r="H31" s="3" t="s">
        <v>12</v>
      </c>
      <c r="I31" s="3" t="s">
        <v>96</v>
      </c>
      <c r="J31" s="5">
        <v>83000</v>
      </c>
      <c r="M31" s="3" t="s">
        <v>12</v>
      </c>
      <c r="N31" s="5">
        <f t="shared" si="1"/>
        <v>85000</v>
      </c>
      <c r="O31" s="5">
        <f t="shared" si="0"/>
        <v>19000</v>
      </c>
      <c r="P31" s="5">
        <f t="shared" si="0"/>
        <v>49000</v>
      </c>
      <c r="Q31" s="5">
        <f t="shared" si="0"/>
        <v>83000</v>
      </c>
    </row>
    <row r="32" spans="2:17" x14ac:dyDescent="0.3">
      <c r="B32" s="2">
        <v>150901</v>
      </c>
      <c r="C32" s="3" t="s">
        <v>61</v>
      </c>
      <c r="D32" s="3" t="s">
        <v>62</v>
      </c>
      <c r="E32" s="4">
        <v>32946</v>
      </c>
      <c r="F32" s="2" t="s">
        <v>18</v>
      </c>
      <c r="G32" s="3" t="s">
        <v>11</v>
      </c>
      <c r="H32" s="3" t="s">
        <v>35</v>
      </c>
      <c r="I32" s="3" t="s">
        <v>95</v>
      </c>
      <c r="J32" s="5">
        <v>53000</v>
      </c>
      <c r="M32" s="3" t="s">
        <v>35</v>
      </c>
      <c r="N32" s="5">
        <f t="shared" si="1"/>
        <v>52000</v>
      </c>
      <c r="O32" s="5">
        <f t="shared" si="0"/>
        <v>110000</v>
      </c>
      <c r="P32" s="5">
        <f t="shared" si="0"/>
        <v>0</v>
      </c>
      <c r="Q32" s="5">
        <f t="shared" si="0"/>
        <v>0</v>
      </c>
    </row>
    <row r="33" spans="2:17" x14ac:dyDescent="0.3">
      <c r="B33" s="2">
        <v>150968</v>
      </c>
      <c r="C33" s="3" t="s">
        <v>80</v>
      </c>
      <c r="D33" s="3" t="s">
        <v>81</v>
      </c>
      <c r="E33" s="4">
        <v>37208</v>
      </c>
      <c r="F33" s="2" t="s">
        <v>10</v>
      </c>
      <c r="G33" s="3" t="s">
        <v>11</v>
      </c>
      <c r="H33" s="3" t="s">
        <v>67</v>
      </c>
      <c r="I33" s="3" t="s">
        <v>95</v>
      </c>
      <c r="J33" s="5">
        <v>65000</v>
      </c>
      <c r="N33" s="5">
        <f t="shared" si="1"/>
        <v>0</v>
      </c>
      <c r="O33" s="5">
        <f t="shared" si="0"/>
        <v>0</v>
      </c>
      <c r="P33" s="5">
        <f t="shared" si="0"/>
        <v>0</v>
      </c>
      <c r="Q33" s="5">
        <f t="shared" si="0"/>
        <v>0</v>
      </c>
    </row>
    <row r="34" spans="2:17" x14ac:dyDescent="0.3">
      <c r="B34" s="2">
        <v>150773</v>
      </c>
      <c r="C34" s="3" t="s">
        <v>8</v>
      </c>
      <c r="D34" s="3" t="s">
        <v>9</v>
      </c>
      <c r="E34" s="4">
        <v>26860</v>
      </c>
      <c r="F34" s="2" t="s">
        <v>10</v>
      </c>
      <c r="G34" s="3" t="s">
        <v>11</v>
      </c>
      <c r="H34" s="3" t="s">
        <v>12</v>
      </c>
      <c r="I34" s="3" t="s">
        <v>93</v>
      </c>
      <c r="J34" s="5">
        <v>85000</v>
      </c>
    </row>
    <row r="35" spans="2:17" x14ac:dyDescent="0.3">
      <c r="B35" s="2">
        <v>150840</v>
      </c>
      <c r="C35" s="3" t="s">
        <v>39</v>
      </c>
      <c r="D35" s="3" t="s">
        <v>40</v>
      </c>
      <c r="E35" s="4">
        <v>23136</v>
      </c>
      <c r="F35" s="2" t="s">
        <v>18</v>
      </c>
      <c r="G35" s="3" t="s">
        <v>11</v>
      </c>
      <c r="H35" s="3" t="s">
        <v>29</v>
      </c>
      <c r="I35" s="3" t="s">
        <v>94</v>
      </c>
      <c r="J35" s="5">
        <v>20000</v>
      </c>
    </row>
    <row r="36" spans="2:17" x14ac:dyDescent="0.3">
      <c r="B36" s="2">
        <v>150850</v>
      </c>
      <c r="C36" s="3" t="s">
        <v>41</v>
      </c>
      <c r="D36" s="3" t="s">
        <v>42</v>
      </c>
      <c r="E36" s="4">
        <v>32027</v>
      </c>
      <c r="F36" s="2" t="s">
        <v>10</v>
      </c>
      <c r="G36" s="3" t="s">
        <v>11</v>
      </c>
      <c r="H36" s="3" t="s">
        <v>32</v>
      </c>
      <c r="I36" s="3" t="s">
        <v>94</v>
      </c>
      <c r="J36" s="5">
        <v>47000</v>
      </c>
      <c r="M36" s="9" t="s">
        <v>118</v>
      </c>
      <c r="N36" s="10"/>
    </row>
    <row r="37" spans="2:17" x14ac:dyDescent="0.3">
      <c r="B37" s="2">
        <v>150962</v>
      </c>
      <c r="C37" s="3" t="s">
        <v>79</v>
      </c>
      <c r="D37" s="3" t="s">
        <v>24</v>
      </c>
      <c r="E37" s="4">
        <v>37773</v>
      </c>
      <c r="F37" s="2" t="s">
        <v>18</v>
      </c>
      <c r="G37" s="3" t="s">
        <v>11</v>
      </c>
      <c r="H37" s="3" t="s">
        <v>26</v>
      </c>
      <c r="I37" s="3" t="s">
        <v>95</v>
      </c>
      <c r="J37" s="5">
        <v>87000</v>
      </c>
      <c r="M37" s="11" t="s">
        <v>114</v>
      </c>
      <c r="N37" s="11" t="s">
        <v>93</v>
      </c>
      <c r="O37" s="11" t="s">
        <v>95</v>
      </c>
      <c r="P37" s="11" t="s">
        <v>94</v>
      </c>
      <c r="Q37" s="12" t="s">
        <v>96</v>
      </c>
    </row>
    <row r="38" spans="2:17" x14ac:dyDescent="0.3">
      <c r="B38" s="2">
        <v>150954</v>
      </c>
      <c r="C38" s="3" t="s">
        <v>78</v>
      </c>
      <c r="D38" s="3" t="s">
        <v>24</v>
      </c>
      <c r="E38" s="4">
        <v>35495</v>
      </c>
      <c r="F38" s="2" t="s">
        <v>18</v>
      </c>
      <c r="G38" s="3" t="s">
        <v>11</v>
      </c>
      <c r="H38" s="3" t="s">
        <v>35</v>
      </c>
      <c r="I38" s="3" t="s">
        <v>95</v>
      </c>
      <c r="J38" s="5">
        <v>57000</v>
      </c>
      <c r="M38" s="13" t="s">
        <v>38</v>
      </c>
      <c r="N38" s="13">
        <f>SUMIFS($J$7:$J$44,$H$7:$H$44,$M38,$I$7:$I$44,$N$37)</f>
        <v>48000</v>
      </c>
      <c r="O38" s="13">
        <f>SUMIFS($J$7:$J$44,$H$7:$H$44,M38,$I$7:$I$44,$O$37)</f>
        <v>62000</v>
      </c>
      <c r="P38" s="14">
        <f>SUMIFS($J$7:$J$44,$H$7:$H$44,M38:M48,$I$7:$I$44,$P$37)</f>
        <v>0</v>
      </c>
      <c r="Q38" s="15">
        <f>SUMIFS($J$7:$J$44,$H$7:$H$44,M38:M48,$I$7:$I$44,$Q$37)</f>
        <v>0</v>
      </c>
    </row>
    <row r="39" spans="2:17" x14ac:dyDescent="0.3">
      <c r="B39" s="2">
        <v>150874</v>
      </c>
      <c r="C39" s="3" t="s">
        <v>52</v>
      </c>
      <c r="D39" s="3" t="s">
        <v>24</v>
      </c>
      <c r="E39" s="4">
        <v>37890</v>
      </c>
      <c r="F39" s="2" t="s">
        <v>18</v>
      </c>
      <c r="G39" s="3" t="s">
        <v>11</v>
      </c>
      <c r="H39" s="3" t="s">
        <v>15</v>
      </c>
      <c r="I39" s="3" t="s">
        <v>94</v>
      </c>
      <c r="J39" s="5">
        <v>27000</v>
      </c>
      <c r="M39" s="16" t="s">
        <v>20</v>
      </c>
      <c r="N39" s="13">
        <f t="shared" ref="N39:N48" si="2">SUMIFS($J$7:$J$44,$H$7:$H$44,$M39,$I$7:$I$44,$N$37)</f>
        <v>183000</v>
      </c>
      <c r="O39" s="13">
        <f t="shared" ref="O39:O48" si="3">SUMIFS($J$7:$J$44,$H$7:$H$44,M39,$I$7:$I$44,$O$37)</f>
        <v>82000</v>
      </c>
      <c r="P39" s="14">
        <f t="shared" ref="P39:P48" si="4">SUMIFS($J$7:$J$44,$H$7:$H$44,M39:M49,$I$7:$I$44,$P$37)</f>
        <v>92000</v>
      </c>
      <c r="Q39" s="15">
        <f t="shared" ref="Q39:Q48" si="5">SUMIFS($J$7:$J$44,$H$7:$H$44,M39:M49,$I$7:$I$44,$Q$37)</f>
        <v>45000</v>
      </c>
    </row>
    <row r="40" spans="2:17" x14ac:dyDescent="0.3">
      <c r="B40" s="2">
        <v>150798</v>
      </c>
      <c r="C40" s="3" t="s">
        <v>23</v>
      </c>
      <c r="D40" s="3" t="s">
        <v>24</v>
      </c>
      <c r="E40" s="4">
        <v>28276</v>
      </c>
      <c r="F40" s="2" t="s">
        <v>18</v>
      </c>
      <c r="G40" s="3" t="s">
        <v>11</v>
      </c>
      <c r="H40" s="3" t="s">
        <v>20</v>
      </c>
      <c r="I40" s="3" t="s">
        <v>93</v>
      </c>
      <c r="J40" s="5">
        <v>81000</v>
      </c>
      <c r="M40" s="13" t="s">
        <v>29</v>
      </c>
      <c r="N40" s="13">
        <f t="shared" si="2"/>
        <v>50000</v>
      </c>
      <c r="O40" s="13">
        <f t="shared" si="3"/>
        <v>154000</v>
      </c>
      <c r="P40" s="14">
        <f t="shared" si="4"/>
        <v>95000</v>
      </c>
      <c r="Q40" s="15">
        <f t="shared" si="5"/>
        <v>15000</v>
      </c>
    </row>
    <row r="41" spans="2:17" x14ac:dyDescent="0.3">
      <c r="B41" s="2">
        <v>150830</v>
      </c>
      <c r="C41" s="3" t="s">
        <v>33</v>
      </c>
      <c r="D41" s="3" t="s">
        <v>34</v>
      </c>
      <c r="E41" s="4">
        <v>29037</v>
      </c>
      <c r="F41" s="2" t="s">
        <v>18</v>
      </c>
      <c r="G41" s="3" t="s">
        <v>11</v>
      </c>
      <c r="H41" s="3" t="s">
        <v>35</v>
      </c>
      <c r="I41" s="3" t="s">
        <v>93</v>
      </c>
      <c r="J41" s="5">
        <v>52000</v>
      </c>
      <c r="M41" s="16" t="s">
        <v>15</v>
      </c>
      <c r="N41" s="13">
        <f t="shared" si="2"/>
        <v>22000</v>
      </c>
      <c r="O41" s="13">
        <f t="shared" si="3"/>
        <v>58000</v>
      </c>
      <c r="P41" s="14">
        <f t="shared" si="4"/>
        <v>27000</v>
      </c>
      <c r="Q41" s="15">
        <f t="shared" si="5"/>
        <v>47000</v>
      </c>
    </row>
    <row r="42" spans="2:17" x14ac:dyDescent="0.3">
      <c r="B42" s="2">
        <v>150929</v>
      </c>
      <c r="C42" s="3" t="s">
        <v>70</v>
      </c>
      <c r="D42" s="3" t="s">
        <v>71</v>
      </c>
      <c r="E42" s="4">
        <v>26739</v>
      </c>
      <c r="F42" s="2" t="s">
        <v>10</v>
      </c>
      <c r="G42" s="3" t="s">
        <v>11</v>
      </c>
      <c r="H42" s="3" t="s">
        <v>15</v>
      </c>
      <c r="I42" s="3" t="s">
        <v>95</v>
      </c>
      <c r="J42" s="5">
        <v>58000</v>
      </c>
      <c r="M42" s="13" t="s">
        <v>26</v>
      </c>
      <c r="N42" s="13">
        <f t="shared" si="2"/>
        <v>91000</v>
      </c>
      <c r="O42" s="13">
        <f t="shared" si="3"/>
        <v>87000</v>
      </c>
      <c r="P42" s="14">
        <f t="shared" si="4"/>
        <v>0</v>
      </c>
      <c r="Q42" s="15">
        <f t="shared" si="5"/>
        <v>0</v>
      </c>
    </row>
    <row r="43" spans="2:17" x14ac:dyDescent="0.3">
      <c r="B43" s="2">
        <v>150982</v>
      </c>
      <c r="C43" s="3" t="s">
        <v>84</v>
      </c>
      <c r="D43" s="3" t="s">
        <v>85</v>
      </c>
      <c r="E43" s="4">
        <v>35574</v>
      </c>
      <c r="F43" s="2" t="s">
        <v>10</v>
      </c>
      <c r="G43" s="3" t="s">
        <v>11</v>
      </c>
      <c r="H43" s="3" t="s">
        <v>15</v>
      </c>
      <c r="I43" s="3" t="s">
        <v>96</v>
      </c>
      <c r="J43" s="5">
        <v>47000</v>
      </c>
      <c r="M43" s="16" t="s">
        <v>56</v>
      </c>
      <c r="N43" s="13">
        <f t="shared" si="2"/>
        <v>0</v>
      </c>
      <c r="O43" s="13">
        <f t="shared" si="3"/>
        <v>37000</v>
      </c>
      <c r="P43" s="14">
        <f t="shared" si="4"/>
        <v>43000</v>
      </c>
      <c r="Q43" s="15">
        <f t="shared" si="5"/>
        <v>77000</v>
      </c>
    </row>
    <row r="44" spans="2:17" x14ac:dyDescent="0.3">
      <c r="B44" s="2">
        <v>150821</v>
      </c>
      <c r="C44" s="3" t="s">
        <v>30</v>
      </c>
      <c r="D44" s="3" t="s">
        <v>31</v>
      </c>
      <c r="E44" s="4">
        <v>29966</v>
      </c>
      <c r="F44" s="2" t="s">
        <v>10</v>
      </c>
      <c r="G44" s="3" t="s">
        <v>19</v>
      </c>
      <c r="H44" s="3" t="s">
        <v>32</v>
      </c>
      <c r="I44" s="3" t="s">
        <v>93</v>
      </c>
      <c r="J44" s="5">
        <v>26000</v>
      </c>
      <c r="M44" s="13" t="s">
        <v>49</v>
      </c>
      <c r="N44" s="13">
        <f t="shared" si="2"/>
        <v>0</v>
      </c>
      <c r="O44" s="13">
        <f t="shared" si="3"/>
        <v>0</v>
      </c>
      <c r="P44" s="14">
        <f t="shared" si="4"/>
        <v>90000</v>
      </c>
      <c r="Q44" s="15">
        <f t="shared" si="5"/>
        <v>0</v>
      </c>
    </row>
    <row r="45" spans="2:17" x14ac:dyDescent="0.3">
      <c r="M45" s="16" t="s">
        <v>32</v>
      </c>
      <c r="N45" s="13">
        <f t="shared" si="2"/>
        <v>26000</v>
      </c>
      <c r="O45" s="13">
        <f t="shared" si="3"/>
        <v>135000</v>
      </c>
      <c r="P45" s="14">
        <f t="shared" si="4"/>
        <v>81000</v>
      </c>
      <c r="Q45" s="15">
        <f t="shared" si="5"/>
        <v>0</v>
      </c>
    </row>
    <row r="46" spans="2:17" x14ac:dyDescent="0.3">
      <c r="M46" s="13" t="s">
        <v>67</v>
      </c>
      <c r="N46" s="13">
        <f t="shared" si="2"/>
        <v>0</v>
      </c>
      <c r="O46" s="13">
        <f t="shared" si="3"/>
        <v>146000</v>
      </c>
      <c r="P46" s="14">
        <f t="shared" si="4"/>
        <v>0</v>
      </c>
      <c r="Q46" s="15">
        <f t="shared" si="5"/>
        <v>0</v>
      </c>
    </row>
    <row r="47" spans="2:17" x14ac:dyDescent="0.3">
      <c r="M47" s="16" t="s">
        <v>12</v>
      </c>
      <c r="N47" s="13">
        <f t="shared" si="2"/>
        <v>85000</v>
      </c>
      <c r="O47" s="13">
        <f t="shared" si="3"/>
        <v>19000</v>
      </c>
      <c r="P47" s="14">
        <f t="shared" si="4"/>
        <v>49000</v>
      </c>
      <c r="Q47" s="15">
        <f t="shared" si="5"/>
        <v>83000</v>
      </c>
    </row>
    <row r="48" spans="2:17" x14ac:dyDescent="0.3">
      <c r="M48" s="17" t="s">
        <v>35</v>
      </c>
      <c r="N48" s="13">
        <f t="shared" si="2"/>
        <v>52000</v>
      </c>
      <c r="O48" s="13">
        <f t="shared" si="3"/>
        <v>110000</v>
      </c>
      <c r="P48" s="14">
        <f t="shared" si="4"/>
        <v>0</v>
      </c>
      <c r="Q48" s="15">
        <f t="shared" si="5"/>
        <v>0</v>
      </c>
    </row>
  </sheetData>
  <sortState xmlns:xlrd2="http://schemas.microsoft.com/office/spreadsheetml/2017/richdata2" ref="B7:J44">
    <sortCondition ref="D7:D44"/>
  </sortState>
  <mergeCells count="4">
    <mergeCell ref="M2:N2"/>
    <mergeCell ref="M20:N20"/>
    <mergeCell ref="M10:N10"/>
    <mergeCell ref="M36:N3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Operators</vt:lpstr>
      <vt:lpstr>Arithmatic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Chetan</cp:lastModifiedBy>
  <dcterms:created xsi:type="dcterms:W3CDTF">2022-07-27T05:54:27Z</dcterms:created>
  <dcterms:modified xsi:type="dcterms:W3CDTF">2023-07-02T15:56:54Z</dcterms:modified>
</cp:coreProperties>
</file>