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hidePivotFieldList="1" defaultThemeVersion="166925"/>
  <mc:AlternateContent xmlns:mc="http://schemas.openxmlformats.org/markup-compatibility/2006">
    <mc:Choice Requires="x15">
      <x15ac:absPath xmlns:x15ac="http://schemas.microsoft.com/office/spreadsheetml/2010/11/ac" url="https://d.docs.live.net/b4ce554f3fc017d1/Desktop/EXCEL/interviewpreparationexcelpracticeassignments/"/>
    </mc:Choice>
  </mc:AlternateContent>
  <xr:revisionPtr revIDLastSave="2" documentId="13_ncr:1_{19D034C9-001B-4365-9AD5-400A674B65BF}" xr6:coauthVersionLast="47" xr6:coauthVersionMax="47" xr10:uidLastSave="{84D3D40A-1D8B-47CF-B899-260E64067589}"/>
  <bookViews>
    <workbookView xWindow="-108" yWindow="-108" windowWidth="23256" windowHeight="12456" xr2:uid="{E36A8C11-4A46-40E6-B22A-70C8F3E17ECE}"/>
  </bookViews>
  <sheets>
    <sheet name="Dashboard-Solution" sheetId="3" r:id="rId1"/>
    <sheet name="Instruction" sheetId="2" r:id="rId2"/>
    <sheet name="Sheet1" sheetId="10" r:id="rId3"/>
    <sheet name="RawData" sheetId="5" r:id="rId4"/>
    <sheet name="Data" sheetId="1" state="hidden" r:id="rId5"/>
    <sheet name="Dashboard you need to work on" sheetId="4" r:id="rId6"/>
  </sheets>
  <definedNames>
    <definedName name="_xlnm._FilterDatabase" localSheetId="5" hidden="1">'Dashboard you need to work on'!$F$7:$F$11</definedName>
    <definedName name="_xlnm._FilterDatabase" localSheetId="4" hidden="1">Data!$A$1:$F$100</definedName>
    <definedName name="_xlnm._FilterDatabase" localSheetId="3" hidden="1">RawData!$A$1:$H$100</definedName>
    <definedName name="Slicer_Year">#N/A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9" i="4" l="1"/>
  <c r="E10" i="4"/>
  <c r="E11" i="4"/>
  <c r="E12" i="4"/>
  <c r="E13" i="4"/>
  <c r="E14" i="4"/>
  <c r="E15" i="4"/>
  <c r="E16" i="4"/>
  <c r="E17" i="4"/>
  <c r="E18" i="4"/>
  <c r="E19" i="4"/>
  <c r="E8" i="4"/>
  <c r="Q9" i="4"/>
  <c r="Q10" i="4"/>
  <c r="Q11" i="4"/>
  <c r="Q12" i="4"/>
  <c r="Q13" i="4"/>
  <c r="Q14" i="4"/>
  <c r="Q15" i="4"/>
  <c r="Q16" i="4"/>
  <c r="Q17" i="4"/>
  <c r="Q18" i="4"/>
  <c r="Q19" i="4"/>
  <c r="P9" i="4"/>
  <c r="P10" i="4"/>
  <c r="P11" i="4"/>
  <c r="P12" i="4"/>
  <c r="P13" i="4"/>
  <c r="P14" i="4"/>
  <c r="P15" i="4"/>
  <c r="P16" i="4"/>
  <c r="P17" i="4"/>
  <c r="P18" i="4"/>
  <c r="P19" i="4"/>
  <c r="O9" i="4"/>
  <c r="O10" i="4"/>
  <c r="O11" i="4"/>
  <c r="O12" i="4"/>
  <c r="O13" i="4"/>
  <c r="O14" i="4"/>
  <c r="O15" i="4"/>
  <c r="O16" i="4"/>
  <c r="O17" i="4"/>
  <c r="O18" i="4"/>
  <c r="O19" i="4"/>
  <c r="N9" i="4"/>
  <c r="N10" i="4"/>
  <c r="N11" i="4"/>
  <c r="N12" i="4"/>
  <c r="N13" i="4"/>
  <c r="N14" i="4"/>
  <c r="N15" i="4"/>
  <c r="N16" i="4"/>
  <c r="N17" i="4"/>
  <c r="N18" i="4"/>
  <c r="N19" i="4"/>
  <c r="M9" i="4"/>
  <c r="M10" i="4"/>
  <c r="M11" i="4"/>
  <c r="M12" i="4"/>
  <c r="M13" i="4"/>
  <c r="M14" i="4"/>
  <c r="M15" i="4"/>
  <c r="M16" i="4"/>
  <c r="M17" i="4"/>
  <c r="M18" i="4"/>
  <c r="M19" i="4"/>
  <c r="L9" i="4"/>
  <c r="L10" i="4"/>
  <c r="L11" i="4"/>
  <c r="L12" i="4"/>
  <c r="L13" i="4"/>
  <c r="L14" i="4"/>
  <c r="L15" i="4"/>
  <c r="L16" i="4"/>
  <c r="L17" i="4"/>
  <c r="L18" i="4"/>
  <c r="L19" i="4"/>
  <c r="L8" i="4"/>
  <c r="M8" i="4"/>
  <c r="N8" i="4"/>
  <c r="O8" i="4"/>
  <c r="P8" i="4"/>
  <c r="Q8" i="4"/>
  <c r="K9" i="4"/>
  <c r="K10" i="4"/>
  <c r="K11" i="4"/>
  <c r="K12" i="4"/>
  <c r="K13" i="4"/>
  <c r="K14" i="4"/>
  <c r="K15" i="4"/>
  <c r="K16" i="4"/>
  <c r="K17" i="4"/>
  <c r="K18" i="4"/>
  <c r="K19" i="4"/>
  <c r="K8" i="4"/>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2" i="5"/>
  <c r="D2" i="5"/>
  <c r="D3" i="5"/>
  <c r="D4" i="5"/>
  <c r="D5" i="5"/>
  <c r="D6" i="5"/>
  <c r="D7" i="5"/>
  <c r="D8" i="5"/>
  <c r="D9" i="5"/>
  <c r="D10" i="5"/>
  <c r="D16" i="4" s="1"/>
  <c r="D11" i="5"/>
  <c r="D12" i="5"/>
  <c r="D13" i="5"/>
  <c r="D14" i="5"/>
  <c r="D15" i="5"/>
  <c r="D16" i="5"/>
  <c r="D17" i="5"/>
  <c r="D18" i="5"/>
  <c r="D19" i="5"/>
  <c r="D20" i="5"/>
  <c r="D21" i="5"/>
  <c r="D22" i="5"/>
  <c r="D23" i="5"/>
  <c r="D24" i="5"/>
  <c r="D25" i="5"/>
  <c r="D26" i="5"/>
  <c r="D27" i="5"/>
  <c r="D28" i="5"/>
  <c r="D29" i="5"/>
  <c r="D30" i="5"/>
  <c r="D31" i="5"/>
  <c r="D32" i="5"/>
  <c r="D33" i="5"/>
  <c r="D34" i="5"/>
  <c r="D18" i="4" s="1"/>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E2" i="5"/>
  <c r="H2" i="5" s="1"/>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2"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2"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8" i="5"/>
  <c r="C3" i="5"/>
  <c r="C4" i="5"/>
  <c r="C5" i="5"/>
  <c r="C6" i="5"/>
  <c r="C7" i="5"/>
  <c r="C2" i="5"/>
  <c r="N8"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2" i="1"/>
  <c r="G8" i="3" s="1"/>
  <c r="E3" i="1"/>
  <c r="E4" i="1"/>
  <c r="E5" i="1"/>
  <c r="N16" i="3" s="1"/>
  <c r="E6" i="1"/>
  <c r="E7" i="1"/>
  <c r="L15" i="3" s="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2" i="1"/>
  <c r="P9" i="3" s="1"/>
  <c r="D3" i="1"/>
  <c r="D4" i="1"/>
  <c r="D11" i="3" s="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2" i="1"/>
  <c r="D19" i="3" s="1"/>
  <c r="C3" i="1"/>
  <c r="C4" i="1"/>
  <c r="C5" i="1"/>
  <c r="C6" i="1"/>
  <c r="C7" i="1"/>
  <c r="L11" i="3" s="1"/>
  <c r="C8" i="1"/>
  <c r="C9" i="1"/>
  <c r="L19" i="3" s="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2" i="1"/>
  <c r="M9" i="3" s="1"/>
  <c r="D8" i="4" l="1"/>
  <c r="D10" i="4"/>
  <c r="D19" i="4"/>
  <c r="D15" i="4"/>
  <c r="D11" i="4"/>
  <c r="D9" i="4"/>
  <c r="D17" i="4"/>
  <c r="D12" i="4"/>
  <c r="D13" i="4"/>
  <c r="D14" i="4"/>
  <c r="G11" i="4"/>
  <c r="G10" i="4"/>
  <c r="G9" i="4"/>
  <c r="G8" i="4"/>
  <c r="D15" i="3"/>
  <c r="G11" i="3"/>
  <c r="K15" i="3"/>
  <c r="P19" i="3"/>
  <c r="N18" i="3"/>
  <c r="L17" i="3"/>
  <c r="P15" i="3"/>
  <c r="N14" i="3"/>
  <c r="L13" i="3"/>
  <c r="P11" i="3"/>
  <c r="N10" i="3"/>
  <c r="L9" i="3"/>
  <c r="K19" i="3"/>
  <c r="D14" i="3"/>
  <c r="G10" i="3"/>
  <c r="K14" i="3"/>
  <c r="O19" i="3"/>
  <c r="M18" i="3"/>
  <c r="Q16" i="3"/>
  <c r="O15" i="3"/>
  <c r="M14" i="3"/>
  <c r="Q12" i="3"/>
  <c r="O11" i="3"/>
  <c r="M10" i="3"/>
  <c r="Q8" i="3"/>
  <c r="K11" i="3"/>
  <c r="D13" i="3"/>
  <c r="G9" i="3"/>
  <c r="K13" i="3"/>
  <c r="N19" i="3"/>
  <c r="L18" i="3"/>
  <c r="P16" i="3"/>
  <c r="N15" i="3"/>
  <c r="L14" i="3"/>
  <c r="P12" i="3"/>
  <c r="N11" i="3"/>
  <c r="L10" i="3"/>
  <c r="P8" i="3"/>
  <c r="P17" i="3"/>
  <c r="D12" i="3"/>
  <c r="K8" i="3"/>
  <c r="K12" i="3"/>
  <c r="M19" i="3"/>
  <c r="Q17" i="3"/>
  <c r="O16" i="3"/>
  <c r="M15" i="3"/>
  <c r="Q13" i="3"/>
  <c r="O12" i="3"/>
  <c r="M11" i="3"/>
  <c r="Q9" i="3"/>
  <c r="O8" i="3"/>
  <c r="D8" i="3"/>
  <c r="P13" i="3"/>
  <c r="N12" i="3"/>
  <c r="D18" i="3"/>
  <c r="D10" i="3"/>
  <c r="K18" i="3"/>
  <c r="K10" i="3"/>
  <c r="Q18" i="3"/>
  <c r="O17" i="3"/>
  <c r="M16" i="3"/>
  <c r="Q14" i="3"/>
  <c r="O13" i="3"/>
  <c r="M12" i="3"/>
  <c r="Q10" i="3"/>
  <c r="O9" i="3"/>
  <c r="M8" i="3"/>
  <c r="D17" i="3"/>
  <c r="D9" i="3"/>
  <c r="K17" i="3"/>
  <c r="K9" i="3"/>
  <c r="P18" i="3"/>
  <c r="N17" i="3"/>
  <c r="L16" i="3"/>
  <c r="P14" i="3"/>
  <c r="N13" i="3"/>
  <c r="L12" i="3"/>
  <c r="P10" i="3"/>
  <c r="N9" i="3"/>
  <c r="L8" i="3"/>
  <c r="D16" i="3"/>
  <c r="K16" i="3"/>
  <c r="Q19" i="3"/>
  <c r="O18" i="3"/>
  <c r="M17" i="3"/>
  <c r="Q15" i="3"/>
  <c r="O14" i="3"/>
  <c r="M13" i="3"/>
  <c r="Q11" i="3"/>
  <c r="O10" i="3"/>
</calcChain>
</file>

<file path=xl/sharedStrings.xml><?xml version="1.0" encoding="utf-8"?>
<sst xmlns="http://schemas.openxmlformats.org/spreadsheetml/2006/main" count="183" uniqueCount="52">
  <si>
    <t>Date</t>
  </si>
  <si>
    <t>Sales</t>
  </si>
  <si>
    <t>Year</t>
  </si>
  <si>
    <t>Month</t>
  </si>
  <si>
    <t>Weekday</t>
  </si>
  <si>
    <t>Quarter</t>
  </si>
  <si>
    <t>Feb</t>
  </si>
  <si>
    <t>Sun</t>
  </si>
  <si>
    <t>Q1</t>
  </si>
  <si>
    <t>Oct</t>
  </si>
  <si>
    <t>Thu</t>
  </si>
  <si>
    <t>Q4</t>
  </si>
  <si>
    <t>Apr</t>
  </si>
  <si>
    <t>Q2</t>
  </si>
  <si>
    <t>Sep</t>
  </si>
  <si>
    <t>Sat</t>
  </si>
  <si>
    <t>Q3</t>
  </si>
  <si>
    <t>Mar</t>
  </si>
  <si>
    <t>Wed</t>
  </si>
  <si>
    <t>Aug</t>
  </si>
  <si>
    <t>Mon</t>
  </si>
  <si>
    <t>Nov</t>
  </si>
  <si>
    <t>Tue</t>
  </si>
  <si>
    <t>Dec</t>
  </si>
  <si>
    <t>Jun</t>
  </si>
  <si>
    <t>Jan</t>
  </si>
  <si>
    <t>Fri</t>
  </si>
  <si>
    <t>May</t>
  </si>
  <si>
    <t>Jul</t>
  </si>
  <si>
    <t>Monthly Sales</t>
  </si>
  <si>
    <t>Quarterly Sales</t>
  </si>
  <si>
    <t>Monthly week wise Sales Summary</t>
  </si>
  <si>
    <t>Row Labels</t>
  </si>
  <si>
    <t>Grand Total</t>
  </si>
  <si>
    <t>Sum of Sales</t>
  </si>
  <si>
    <t>January</t>
  </si>
  <si>
    <t>February</t>
  </si>
  <si>
    <t>March</t>
  </si>
  <si>
    <t>April</t>
  </si>
  <si>
    <t>June</t>
  </si>
  <si>
    <t>July</t>
  </si>
  <si>
    <t>August</t>
  </si>
  <si>
    <t>September</t>
  </si>
  <si>
    <t>October</t>
  </si>
  <si>
    <t>November</t>
  </si>
  <si>
    <t>December</t>
  </si>
  <si>
    <t>Month_TEXT</t>
  </si>
  <si>
    <t>MONTH</t>
  </si>
  <si>
    <t>Weekday_TXT</t>
  </si>
  <si>
    <t>WEEKDAY</t>
  </si>
  <si>
    <t>Column Labels</t>
  </si>
  <si>
    <t>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</si>
</sst>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b/>
      <sz val="14"/>
      <color rgb="FF002060"/>
      <name val="Calibri"/>
      <family val="2"/>
      <scheme val="minor"/>
    </font>
    <font>
      <b/>
      <sz val="14"/>
      <color rgb="FFC00000"/>
      <name val="Calibri"/>
      <family val="2"/>
      <scheme val="minor"/>
    </font>
  </fonts>
  <fills count="3">
    <fill>
      <patternFill patternType="none"/>
    </fill>
    <fill>
      <patternFill patternType="gray125"/>
    </fill>
    <fill>
      <patternFill patternType="solid">
        <fgColor theme="0" tint="-0.149998474074526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43" fontId="1" fillId="0" borderId="0" applyFont="0" applyFill="0" applyBorder="0" applyAlignment="0" applyProtection="0"/>
  </cellStyleXfs>
  <cellXfs count="47">
    <xf numFmtId="0" fontId="0" fillId="0" borderId="0" xfId="0"/>
    <xf numFmtId="14" fontId="3" fillId="0" borderId="0" xfId="0" applyNumberFormat="1" applyFont="1"/>
    <xf numFmtId="0" fontId="3" fillId="0" borderId="0" xfId="0" applyFont="1"/>
    <xf numFmtId="0" fontId="0" fillId="0" borderId="1" xfId="0" applyBorder="1"/>
    <xf numFmtId="0" fontId="0" fillId="2" borderId="0" xfId="0" applyFill="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1" xfId="0" applyFont="1" applyBorder="1"/>
    <xf numFmtId="0" fontId="4" fillId="2" borderId="0" xfId="0" applyFont="1" applyFill="1" applyBorder="1"/>
    <xf numFmtId="0" fontId="6" fillId="0" borderId="1" xfId="0" applyFont="1" applyBorder="1" applyAlignment="1">
      <alignment horizontal="center"/>
    </xf>
    <xf numFmtId="164" fontId="0" fillId="0" borderId="1" xfId="1" applyNumberFormat="1" applyFont="1" applyBorder="1"/>
    <xf numFmtId="0" fontId="2" fillId="0" borderId="1" xfId="0" applyFont="1" applyBorder="1" applyAlignment="1">
      <alignment horizontal="center"/>
    </xf>
    <xf numFmtId="0" fontId="0" fillId="0" borderId="0" xfId="0" applyProtection="1">
      <protection locked="0" hidden="1"/>
    </xf>
    <xf numFmtId="14" fontId="3" fillId="0" borderId="0" xfId="0" applyNumberFormat="1" applyFont="1" applyProtection="1">
      <protection locked="0" hidden="1"/>
    </xf>
    <xf numFmtId="0" fontId="3" fillId="0" borderId="0" xfId="0" applyFont="1" applyProtection="1">
      <protection locked="0" hidden="1"/>
    </xf>
    <xf numFmtId="0" fontId="0" fillId="0" borderId="2" xfId="0" applyBorder="1" applyProtection="1">
      <protection locked="0" hidden="1"/>
    </xf>
    <xf numFmtId="0" fontId="0" fillId="0" borderId="3" xfId="0" applyBorder="1" applyProtection="1">
      <protection locked="0" hidden="1"/>
    </xf>
    <xf numFmtId="0" fontId="0" fillId="0" borderId="4" xfId="0" applyBorder="1" applyProtection="1">
      <protection locked="0" hidden="1"/>
    </xf>
    <xf numFmtId="0" fontId="0" fillId="0" borderId="5" xfId="0" applyBorder="1" applyProtection="1">
      <protection locked="0" hidden="1"/>
    </xf>
    <xf numFmtId="0" fontId="0" fillId="0" borderId="0" xfId="0" applyBorder="1" applyProtection="1">
      <protection locked="0" hidden="1"/>
    </xf>
    <xf numFmtId="0" fontId="0" fillId="0" borderId="6" xfId="0" applyBorder="1" applyProtection="1">
      <protection locked="0" hidden="1"/>
    </xf>
    <xf numFmtId="0" fontId="4" fillId="2" borderId="0" xfId="0" applyFont="1" applyFill="1" applyBorder="1" applyProtection="1">
      <protection locked="0" hidden="1"/>
    </xf>
    <xf numFmtId="0" fontId="6" fillId="0" borderId="1" xfId="0" applyFont="1" applyBorder="1" applyAlignment="1" applyProtection="1">
      <alignment horizontal="center"/>
      <protection locked="0" hidden="1"/>
    </xf>
    <xf numFmtId="0" fontId="2" fillId="0" borderId="1" xfId="0" applyFont="1" applyBorder="1" applyProtection="1">
      <protection locked="0" hidden="1"/>
    </xf>
    <xf numFmtId="0" fontId="2" fillId="0" borderId="1" xfId="0" applyFont="1" applyBorder="1" applyAlignment="1" applyProtection="1">
      <alignment horizontal="center"/>
      <protection locked="0" hidden="1"/>
    </xf>
    <xf numFmtId="0" fontId="0" fillId="0" borderId="1" xfId="0" applyBorder="1" applyProtection="1">
      <protection locked="0" hidden="1"/>
    </xf>
    <xf numFmtId="164" fontId="0" fillId="0" borderId="1" xfId="1" applyNumberFormat="1" applyFont="1" applyBorder="1" applyProtection="1">
      <protection locked="0" hidden="1"/>
    </xf>
    <xf numFmtId="0" fontId="0" fillId="0" borderId="7" xfId="0" applyBorder="1" applyProtection="1">
      <protection locked="0" hidden="1"/>
    </xf>
    <xf numFmtId="0" fontId="0" fillId="0" borderId="8" xfId="0" applyBorder="1" applyProtection="1">
      <protection locked="0" hidden="1"/>
    </xf>
    <xf numFmtId="0" fontId="0" fillId="0" borderId="9" xfId="0" applyBorder="1" applyProtection="1">
      <protection locked="0" hidden="1"/>
    </xf>
    <xf numFmtId="0" fontId="0" fillId="0" borderId="1" xfId="0" pivotButton="1" applyBorder="1"/>
    <xf numFmtId="0" fontId="0" fillId="0" borderId="1" xfId="0" applyBorder="1" applyAlignment="1">
      <alignment horizontal="left"/>
    </xf>
    <xf numFmtId="0" fontId="0" fillId="0" borderId="1" xfId="0" applyNumberFormat="1" applyBorder="1"/>
    <xf numFmtId="0" fontId="0" fillId="0" borderId="11" xfId="0" applyBorder="1"/>
    <xf numFmtId="0" fontId="0" fillId="0" borderId="12" xfId="0" applyBorder="1"/>
    <xf numFmtId="0" fontId="0" fillId="0" borderId="13" xfId="0" applyBorder="1"/>
    <xf numFmtId="0" fontId="5" fillId="2" borderId="0" xfId="0" applyFont="1" applyFill="1" applyBorder="1" applyAlignment="1" applyProtection="1">
      <alignment horizontal="center"/>
      <protection locked="0" hidden="1"/>
    </xf>
    <xf numFmtId="0" fontId="5" fillId="2" borderId="10" xfId="0" applyFont="1" applyFill="1" applyBorder="1" applyAlignment="1" applyProtection="1">
      <alignment horizontal="center"/>
      <protection locked="0" hidden="1"/>
    </xf>
    <xf numFmtId="0" fontId="5" fillId="2" borderId="0" xfId="0" applyFont="1" applyFill="1" applyBorder="1" applyAlignment="1">
      <alignment horizontal="center"/>
    </xf>
    <xf numFmtId="0" fontId="5" fillId="2" borderId="10" xfId="0" applyFont="1" applyFill="1" applyBorder="1" applyAlignment="1">
      <alignment horizontal="center"/>
    </xf>
  </cellXfs>
  <cellStyles count="2">
    <cellStyle name="Comma" xfId="1" builtinId="3"/>
    <cellStyle name="Normal" xfId="0" builtinId="0"/>
  </cellStyles>
  <dxfs count="83">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fill>
        <patternFill>
          <bgColor rgb="FFFF0000"/>
        </patternFill>
      </fill>
    </dxf>
    <dxf>
      <fill>
        <patternFill>
          <bgColor rgb="FFFFFF00"/>
        </patternFill>
      </fill>
    </dxf>
    <dxf>
      <fill>
        <patternFill>
          <bgColor rgb="FF00B050"/>
        </patternFill>
      </fil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
      <fill>
        <patternFill>
          <bgColor rgb="FF00B050"/>
        </patternFill>
      </fill>
    </dxf>
    <dxf>
      <fill>
        <patternFill>
          <bgColor rgb="FFFFFF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9525</xdr:colOff>
      <xdr:row>0</xdr:row>
      <xdr:rowOff>9525</xdr:rowOff>
    </xdr:from>
    <xdr:to>
      <xdr:col>19</xdr:col>
      <xdr:colOff>400050</xdr:colOff>
      <xdr:row>2</xdr:row>
      <xdr:rowOff>133350</xdr:rowOff>
    </xdr:to>
    <xdr:sp macro="" textlink="">
      <xdr:nvSpPr>
        <xdr:cNvPr id="6" name="Rectangle 5">
          <a:extLst>
            <a:ext uri="{FF2B5EF4-FFF2-40B4-BE49-F238E27FC236}">
              <a16:creationId xmlns:a16="http://schemas.microsoft.com/office/drawing/2014/main" id="{CB6504D8-F0A5-4D13-8B80-3607DEBB27B1}"/>
            </a:ext>
          </a:extLst>
        </xdr:cNvPr>
        <xdr:cNvSpPr/>
      </xdr:nvSpPr>
      <xdr:spPr>
        <a:xfrm>
          <a:off x="619125" y="9525"/>
          <a:ext cx="11020425"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SALES MIS (Solution for your reference)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466725</xdr:colOff>
      <xdr:row>0</xdr:row>
      <xdr:rowOff>152399</xdr:rowOff>
    </xdr:from>
    <xdr:to>
      <xdr:col>6</xdr:col>
      <xdr:colOff>476250</xdr:colOff>
      <xdr:row>3</xdr:row>
      <xdr:rowOff>66674</xdr:rowOff>
    </xdr:to>
    <xdr:sp macro="" textlink="">
      <xdr:nvSpPr>
        <xdr:cNvPr id="2" name="Speech Bubble: Rectangle 1">
          <a:extLst>
            <a:ext uri="{FF2B5EF4-FFF2-40B4-BE49-F238E27FC236}">
              <a16:creationId xmlns:a16="http://schemas.microsoft.com/office/drawing/2014/main" id="{DB06F4B0-D2E5-450B-B2F1-897018C01F66}"/>
            </a:ext>
          </a:extLst>
        </xdr:cNvPr>
        <xdr:cNvSpPr/>
      </xdr:nvSpPr>
      <xdr:spPr>
        <a:xfrm>
          <a:off x="3295650" y="152399"/>
          <a:ext cx="1228725" cy="485775"/>
        </a:xfrm>
        <a:prstGeom prst="wedgeRectCallout">
          <a:avLst>
            <a:gd name="adj1" fmla="val -85494"/>
            <a:gd name="adj2" fmla="val 5740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Create a drop-down of year</a:t>
          </a:r>
        </a:p>
      </xdr:txBody>
    </xdr:sp>
    <xdr:clientData/>
  </xdr:twoCellAnchor>
  <xdr:twoCellAnchor>
    <xdr:from>
      <xdr:col>1</xdr:col>
      <xdr:colOff>756284</xdr:colOff>
      <xdr:row>19</xdr:row>
      <xdr:rowOff>76199</xdr:rowOff>
    </xdr:from>
    <xdr:to>
      <xdr:col>7</xdr:col>
      <xdr:colOff>165735</xdr:colOff>
      <xdr:row>28</xdr:row>
      <xdr:rowOff>161925</xdr:rowOff>
    </xdr:to>
    <xdr:sp macro="" textlink="">
      <xdr:nvSpPr>
        <xdr:cNvPr id="3" name="Speech Bubble: Rectangle 2">
          <a:extLst>
            <a:ext uri="{FF2B5EF4-FFF2-40B4-BE49-F238E27FC236}">
              <a16:creationId xmlns:a16="http://schemas.microsoft.com/office/drawing/2014/main" id="{F22825C8-FB32-42FB-9E4B-1938A0D584B7}"/>
            </a:ext>
          </a:extLst>
        </xdr:cNvPr>
        <xdr:cNvSpPr/>
      </xdr:nvSpPr>
      <xdr:spPr>
        <a:xfrm>
          <a:off x="1365884" y="3550919"/>
          <a:ext cx="3486151" cy="1731646"/>
        </a:xfrm>
        <a:prstGeom prst="wedgeRectCallout">
          <a:avLst>
            <a:gd name="adj1" fmla="val 290"/>
            <a:gd name="adj2" fmla="val -7958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1) Write a formula to print total sales of the month based on year selection</a:t>
          </a:r>
        </a:p>
        <a:p>
          <a:pPr algn="l"/>
          <a:endParaRPr lang="en-IN" sz="1100"/>
        </a:p>
        <a:p>
          <a:r>
            <a:rPr lang="en-IN" sz="1100" baseline="0">
              <a:solidFill>
                <a:schemeClr val="lt1"/>
              </a:solidFill>
              <a:effectLst/>
              <a:latin typeface="+mn-lt"/>
              <a:ea typeface="+mn-ea"/>
              <a:cs typeface="+mn-cs"/>
            </a:rPr>
            <a:t>2) Highlight cells in </a:t>
          </a:r>
          <a:endParaRPr lang="en-IN">
            <a:effectLst/>
          </a:endParaRPr>
        </a:p>
        <a:p>
          <a:r>
            <a:rPr lang="en-IN" sz="1100" baseline="0">
              <a:solidFill>
                <a:schemeClr val="lt1"/>
              </a:solidFill>
              <a:effectLst/>
              <a:latin typeface="+mn-lt"/>
              <a:ea typeface="+mn-ea"/>
              <a:cs typeface="+mn-cs"/>
            </a:rPr>
            <a:t>	GREEN if sales value is &gt; 60k</a:t>
          </a:r>
          <a:endParaRPr lang="en-IN">
            <a:effectLst/>
          </a:endParaRPr>
        </a:p>
        <a:p>
          <a:r>
            <a:rPr lang="en-IN" sz="1100" baseline="0">
              <a:solidFill>
                <a:schemeClr val="lt1"/>
              </a:solidFill>
              <a:effectLst/>
              <a:latin typeface="+mn-lt"/>
              <a:ea typeface="+mn-ea"/>
              <a:cs typeface="+mn-cs"/>
            </a:rPr>
            <a:t>	YELLOW for sales between 40k and 60k</a:t>
          </a:r>
          <a:endParaRPr lang="en-IN">
            <a:effectLst/>
          </a:endParaRPr>
        </a:p>
        <a:p>
          <a:r>
            <a:rPr lang="en-IN" sz="1100" baseline="0">
              <a:solidFill>
                <a:schemeClr val="lt1"/>
              </a:solidFill>
              <a:effectLst/>
              <a:latin typeface="+mn-lt"/>
              <a:ea typeface="+mn-ea"/>
              <a:cs typeface="+mn-cs"/>
            </a:rPr>
            <a:t>	RED for sales &lt;40k</a:t>
          </a:r>
          <a:endParaRPr lang="en-IN">
            <a:effectLst/>
          </a:endParaRPr>
        </a:p>
        <a:p>
          <a:pPr algn="l"/>
          <a:endParaRPr lang="en-IN" sz="1100"/>
        </a:p>
      </xdr:txBody>
    </xdr:sp>
    <xdr:clientData/>
  </xdr:twoCellAnchor>
  <xdr:twoCellAnchor>
    <xdr:from>
      <xdr:col>6</xdr:col>
      <xdr:colOff>537209</xdr:colOff>
      <xdr:row>11</xdr:row>
      <xdr:rowOff>41909</xdr:rowOff>
    </xdr:from>
    <xdr:to>
      <xdr:col>9</xdr:col>
      <xdr:colOff>584834</xdr:colOff>
      <xdr:row>20</xdr:row>
      <xdr:rowOff>20955</xdr:rowOff>
    </xdr:to>
    <xdr:sp macro="" textlink="">
      <xdr:nvSpPr>
        <xdr:cNvPr id="4" name="Speech Bubble: Rectangle 3">
          <a:extLst>
            <a:ext uri="{FF2B5EF4-FFF2-40B4-BE49-F238E27FC236}">
              <a16:creationId xmlns:a16="http://schemas.microsoft.com/office/drawing/2014/main" id="{EBDA1252-B918-4D87-A6AD-3270442AC6E1}"/>
            </a:ext>
          </a:extLst>
        </xdr:cNvPr>
        <xdr:cNvSpPr/>
      </xdr:nvSpPr>
      <xdr:spPr>
        <a:xfrm>
          <a:off x="4613909" y="2053589"/>
          <a:ext cx="1876425" cy="1624966"/>
        </a:xfrm>
        <a:prstGeom prst="wedgeRectCallout">
          <a:avLst>
            <a:gd name="adj1" fmla="val -41262"/>
            <a:gd name="adj2" fmla="val -6359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1) Write a formula to print total sales of the quarter based on year selection</a:t>
          </a:r>
        </a:p>
        <a:p>
          <a:pPr algn="l"/>
          <a:endParaRPr lang="en-IN" sz="1100"/>
        </a:p>
        <a:p>
          <a:pPr algn="l"/>
          <a:r>
            <a:rPr lang="en-IN" sz="1100"/>
            <a:t>2)</a:t>
          </a:r>
          <a:r>
            <a:rPr lang="en-IN" sz="1100" baseline="0"/>
            <a:t> Highlight cells in </a:t>
          </a:r>
        </a:p>
        <a:p>
          <a:pPr algn="l"/>
          <a:r>
            <a:rPr lang="en-IN" sz="1100" baseline="0"/>
            <a:t>GREEN for sales&gt;2 Lac, YELLOW for sales between 1 Lac to 2 LAc, and RED for below 1 Lac</a:t>
          </a:r>
        </a:p>
        <a:p>
          <a:pPr algn="l"/>
          <a:endParaRPr lang="en-IN" sz="1100"/>
        </a:p>
      </xdr:txBody>
    </xdr:sp>
    <xdr:clientData/>
  </xdr:twoCellAnchor>
  <xdr:twoCellAnchor>
    <xdr:from>
      <xdr:col>12</xdr:col>
      <xdr:colOff>76200</xdr:colOff>
      <xdr:row>11</xdr:row>
      <xdr:rowOff>142875</xdr:rowOff>
    </xdr:from>
    <xdr:to>
      <xdr:col>18</xdr:col>
      <xdr:colOff>95250</xdr:colOff>
      <xdr:row>18</xdr:row>
      <xdr:rowOff>161925</xdr:rowOff>
    </xdr:to>
    <xdr:sp macro="" textlink="">
      <xdr:nvSpPr>
        <xdr:cNvPr id="5" name="Speech Bubble: Rectangle 4">
          <a:extLst>
            <a:ext uri="{FF2B5EF4-FFF2-40B4-BE49-F238E27FC236}">
              <a16:creationId xmlns:a16="http://schemas.microsoft.com/office/drawing/2014/main" id="{8CA664FF-289E-41F1-BDB6-85FEAF634C7C}"/>
            </a:ext>
          </a:extLst>
        </xdr:cNvPr>
        <xdr:cNvSpPr/>
      </xdr:nvSpPr>
      <xdr:spPr>
        <a:xfrm>
          <a:off x="6438900" y="2238375"/>
          <a:ext cx="3676650" cy="1352550"/>
        </a:xfrm>
        <a:prstGeom prst="wedgeRectCallout">
          <a:avLst>
            <a:gd name="adj1" fmla="val -42285"/>
            <a:gd name="adj2" fmla="val -8162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1) Write a formula to print total sales by month and</a:t>
          </a:r>
          <a:r>
            <a:rPr lang="en-IN" sz="1100" baseline="0"/>
            <a:t> weekday, based on year selection</a:t>
          </a:r>
        </a:p>
        <a:p>
          <a:pPr algn="l"/>
          <a:endParaRPr lang="en-IN" sz="1100" baseline="0"/>
        </a:p>
        <a:p>
          <a:pPr algn="l"/>
          <a:r>
            <a:rPr lang="en-IN" sz="1100" baseline="0"/>
            <a:t>2) Highlight cells in </a:t>
          </a:r>
        </a:p>
        <a:p>
          <a:pPr algn="l"/>
          <a:r>
            <a:rPr lang="en-IN" sz="1100" baseline="0"/>
            <a:t>	GREEN if sales value is &gt;1000</a:t>
          </a:r>
        </a:p>
        <a:p>
          <a:pPr algn="l"/>
          <a:r>
            <a:rPr lang="en-IN" sz="1100" baseline="0"/>
            <a:t>	YELLOW for sales between 1 and 1000</a:t>
          </a:r>
        </a:p>
        <a:p>
          <a:pPr algn="l"/>
          <a:r>
            <a:rPr lang="en-IN" sz="1100" baseline="0"/>
            <a:t>	RED for sales &lt;0</a:t>
          </a:r>
        </a:p>
        <a:p>
          <a:pPr algn="l"/>
          <a:endParaRPr lang="en-IN" sz="1100" baseline="0"/>
        </a:p>
        <a:p>
          <a:pPr algn="l"/>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365760</xdr:colOff>
      <xdr:row>0</xdr:row>
      <xdr:rowOff>150840</xdr:rowOff>
    </xdr:from>
    <xdr:to>
      <xdr:col>13</xdr:col>
      <xdr:colOff>144780</xdr:colOff>
      <xdr:row>4</xdr:row>
      <xdr:rowOff>152400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432B62D1-676B-47C6-9F79-CCA680F073BD}"/>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947660" y="150840"/>
              <a:ext cx="2286000" cy="847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217170</xdr:colOff>
      <xdr:row>5</xdr:row>
      <xdr:rowOff>146686</xdr:rowOff>
    </xdr:from>
    <xdr:to>
      <xdr:col>15</xdr:col>
      <xdr:colOff>26670</xdr:colOff>
      <xdr:row>8</xdr:row>
      <xdr:rowOff>20956</xdr:rowOff>
    </xdr:to>
    <xdr:sp macro="" textlink="">
      <xdr:nvSpPr>
        <xdr:cNvPr id="2" name="Speech Bubble: Rectangle 1">
          <a:extLst>
            <a:ext uri="{FF2B5EF4-FFF2-40B4-BE49-F238E27FC236}">
              <a16:creationId xmlns:a16="http://schemas.microsoft.com/office/drawing/2014/main" id="{ACF95C52-395F-4068-A2E2-9444E83CE7C1}"/>
            </a:ext>
          </a:extLst>
        </xdr:cNvPr>
        <xdr:cNvSpPr/>
      </xdr:nvSpPr>
      <xdr:spPr>
        <a:xfrm>
          <a:off x="7105650" y="1061086"/>
          <a:ext cx="2857500" cy="422910"/>
        </a:xfrm>
        <a:prstGeom prst="wedgeRectCallout">
          <a:avLst>
            <a:gd name="adj1" fmla="val -75494"/>
            <a:gd name="adj2" fmla="val -403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Write formulas to create/derive given columns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7</xdr:col>
      <xdr:colOff>476250</xdr:colOff>
      <xdr:row>0</xdr:row>
      <xdr:rowOff>9526</xdr:rowOff>
    </xdr:from>
    <xdr:to>
      <xdr:col>12</xdr:col>
      <xdr:colOff>285750</xdr:colOff>
      <xdr:row>2</xdr:row>
      <xdr:rowOff>66676</xdr:rowOff>
    </xdr:to>
    <xdr:sp macro="" textlink="">
      <xdr:nvSpPr>
        <xdr:cNvPr id="2" name="Speech Bubble: Rectangle 1">
          <a:extLst>
            <a:ext uri="{FF2B5EF4-FFF2-40B4-BE49-F238E27FC236}">
              <a16:creationId xmlns:a16="http://schemas.microsoft.com/office/drawing/2014/main" id="{92B5D087-A09F-4CC5-9927-15461E9507D0}"/>
            </a:ext>
          </a:extLst>
        </xdr:cNvPr>
        <xdr:cNvSpPr/>
      </xdr:nvSpPr>
      <xdr:spPr>
        <a:xfrm>
          <a:off x="4667250" y="9526"/>
          <a:ext cx="2857500" cy="438150"/>
        </a:xfrm>
        <a:prstGeom prst="wedgeRectCallout">
          <a:avLst>
            <a:gd name="adj1" fmla="val -75494"/>
            <a:gd name="adj2" fmla="val -4037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Write formulas to create/derive given columns</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9525</xdr:colOff>
      <xdr:row>0</xdr:row>
      <xdr:rowOff>9525</xdr:rowOff>
    </xdr:from>
    <xdr:to>
      <xdr:col>19</xdr:col>
      <xdr:colOff>400050</xdr:colOff>
      <xdr:row>2</xdr:row>
      <xdr:rowOff>133350</xdr:rowOff>
    </xdr:to>
    <xdr:sp macro="" textlink="">
      <xdr:nvSpPr>
        <xdr:cNvPr id="2" name="Rectangle 1">
          <a:extLst>
            <a:ext uri="{FF2B5EF4-FFF2-40B4-BE49-F238E27FC236}">
              <a16:creationId xmlns:a16="http://schemas.microsoft.com/office/drawing/2014/main" id="{25FE4773-877C-478D-9BBE-86D809BC65F3}"/>
            </a:ext>
          </a:extLst>
        </xdr:cNvPr>
        <xdr:cNvSpPr/>
      </xdr:nvSpPr>
      <xdr:spPr>
        <a:xfrm>
          <a:off x="619125" y="9525"/>
          <a:ext cx="11182350" cy="50482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2400" b="1"/>
            <a:t>SALES MIS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junath S" refreshedDate="44558.87677141204" createdVersion="7" refreshedVersion="7" minRefreshableVersion="3" recordCount="99" xr:uid="{D0572DF3-C0FD-45C7-9957-0F9FF96B4193}">
  <cacheSource type="worksheet">
    <worksheetSource ref="A1:H100" sheet="RawData"/>
  </cacheSource>
  <cacheFields count="8">
    <cacheField name="Date" numFmtId="14">
      <sharedItems containsSemiMixedTypes="0" containsNonDate="0" containsDate="1" containsString="0" minDate="2016-01-08T00:00:00" maxDate="2018-12-19T00:00:00"/>
    </cacheField>
    <cacheField name="Sales" numFmtId="0">
      <sharedItems containsSemiMixedTypes="0" containsString="0" containsNumber="1" containsInteger="1" minValue="810" maxValue="426390" count="97">
        <n v="2370"/>
        <n v="30504"/>
        <n v="1980"/>
        <n v="3220"/>
        <n v="1040"/>
        <n v="14560"/>
        <n v="3510"/>
        <n v="6045"/>
        <n v="16800"/>
        <n v="4650"/>
        <n v="61690"/>
        <n v="22126"/>
        <n v="75428"/>
        <n v="1620"/>
        <n v="61098"/>
        <n v="384300"/>
        <n v="9200"/>
        <n v="18270"/>
        <n v="7650"/>
        <n v="13720"/>
        <n v="23460"/>
        <n v="44000"/>
        <n v="4350"/>
        <n v="19305"/>
        <n v="3400"/>
        <n v="5720"/>
        <n v="18050"/>
        <n v="39900"/>
        <n v="30888"/>
        <n v="10640"/>
        <n v="42800"/>
        <n v="13570"/>
        <n v="3936"/>
        <n v="31993"/>
        <n v="151970"/>
        <n v="11000"/>
        <n v="28120"/>
        <n v="4560"/>
        <n v="14715"/>
        <n v="141450"/>
        <n v="2881"/>
        <n v="46123"/>
        <n v="1580"/>
        <n v="10440"/>
        <n v="3010"/>
        <n v="179950"/>
        <n v="31200"/>
        <n v="426390"/>
        <n v="5610"/>
        <n v="21620"/>
        <n v="3680"/>
        <n v="2040"/>
        <n v="810"/>
        <n v="19352"/>
        <n v="4250"/>
        <n v="55200"/>
        <n v="24800"/>
        <n v="35200"/>
        <n v="12880"/>
        <n v="3360"/>
        <n v="2640"/>
        <n v="10693"/>
        <n v="11160"/>
        <n v="4930"/>
        <n v="2030"/>
        <n v="170800"/>
        <n v="43200"/>
        <n v="19550"/>
        <n v="26296"/>
        <n v="9360"/>
        <n v="14840"/>
        <n v="37200"/>
        <n v="22050"/>
        <n v="30530"/>
        <n v="26600"/>
        <n v="3055"/>
        <n v="3885"/>
        <n v="12200"/>
        <n v="26656"/>
        <n v="41400"/>
        <n v="11880"/>
        <n v="7820"/>
        <n v="18905"/>
        <n v="17201"/>
        <n v="6900"/>
        <n v="276430"/>
        <n v="48510"/>
        <n v="140010"/>
        <n v="3430"/>
        <n v="21964"/>
        <n v="5135"/>
        <n v="42140"/>
        <n v="3560"/>
        <n v="76191"/>
        <n v="22715"/>
        <n v="2940"/>
        <n v="73600"/>
      </sharedItems>
    </cacheField>
    <cacheField name="Year" numFmtId="0">
      <sharedItems containsSemiMixedTypes="0" containsString="0" containsNumber="1" containsInteger="1" minValue="2016" maxValue="2018" count="3">
        <n v="2016"/>
        <n v="2017"/>
        <n v="2018"/>
      </sharedItems>
    </cacheField>
    <cacheField name="Month_TEXT" numFmtId="0">
      <sharedItems count="12">
        <s v="February"/>
        <s v="October"/>
        <s v="April"/>
        <s v="September"/>
        <s v="March"/>
        <s v="August"/>
        <s v="November"/>
        <s v="December"/>
        <s v="June"/>
        <s v="January"/>
        <s v="May"/>
        <s v="July"/>
      </sharedItems>
    </cacheField>
    <cacheField name="MONTH" numFmtId="0">
      <sharedItems containsSemiMixedTypes="0" containsString="0" containsNumber="1" containsInteger="1" minValue="1" maxValue="12" count="12">
        <n v="2"/>
        <n v="10"/>
        <n v="4"/>
        <n v="9"/>
        <n v="3"/>
        <n v="8"/>
        <n v="11"/>
        <n v="12"/>
        <n v="6"/>
        <n v="1"/>
        <n v="5"/>
        <n v="7"/>
      </sharedItems>
    </cacheField>
    <cacheField name="Weekday_TXT" numFmtId="0">
      <sharedItems count="7">
        <s v="Sun"/>
        <s v="Thu"/>
        <s v="Sat"/>
        <s v="Wed"/>
        <s v="Mon"/>
        <s v="Tue"/>
        <s v="Fri"/>
      </sharedItems>
    </cacheField>
    <cacheField name="WEEKDAY" numFmtId="0">
      <sharedItems containsSemiMixedTypes="0" containsString="0" containsNumber="1" containsInteger="1" minValue="1" maxValue="7" count="7">
        <n v="1"/>
        <n v="5"/>
        <n v="7"/>
        <n v="4"/>
        <n v="2"/>
        <n v="3"/>
        <n v="6"/>
      </sharedItems>
    </cacheField>
    <cacheField name="Quarter" numFmtId="0">
      <sharedItems containsSemiMixedTypes="0" containsString="0" containsNumber="1" containsInteger="1" minValue="1" maxValue="4" count="4">
        <n v="1"/>
        <n v="4"/>
        <n v="2"/>
        <n v="3"/>
      </sharedItems>
    </cacheField>
  </cacheFields>
  <extLst>
    <ext xmlns:x14="http://schemas.microsoft.com/office/spreadsheetml/2009/9/main" uri="{725AE2AE-9491-48be-B2B4-4EB974FC3084}">
      <x14:pivotCacheDefinition pivotCacheId="3325679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d v="2016-02-07T00:00:00"/>
    <x v="0"/>
    <x v="0"/>
    <x v="0"/>
    <x v="0"/>
    <x v="0"/>
    <x v="0"/>
    <x v="0"/>
  </r>
  <r>
    <d v="2017-10-05T00:00:00"/>
    <x v="1"/>
    <x v="1"/>
    <x v="1"/>
    <x v="1"/>
    <x v="1"/>
    <x v="1"/>
    <x v="1"/>
  </r>
  <r>
    <d v="2018-04-12T00:00:00"/>
    <x v="2"/>
    <x v="2"/>
    <x v="2"/>
    <x v="2"/>
    <x v="1"/>
    <x v="1"/>
    <x v="2"/>
  </r>
  <r>
    <d v="2016-09-10T00:00:00"/>
    <x v="3"/>
    <x v="0"/>
    <x v="3"/>
    <x v="3"/>
    <x v="2"/>
    <x v="2"/>
    <x v="3"/>
  </r>
  <r>
    <d v="2017-03-01T00:00:00"/>
    <x v="4"/>
    <x v="1"/>
    <x v="4"/>
    <x v="4"/>
    <x v="3"/>
    <x v="3"/>
    <x v="0"/>
  </r>
  <r>
    <d v="2016-08-22T00:00:00"/>
    <x v="5"/>
    <x v="0"/>
    <x v="5"/>
    <x v="5"/>
    <x v="4"/>
    <x v="4"/>
    <x v="3"/>
  </r>
  <r>
    <d v="2016-11-01T00:00:00"/>
    <x v="6"/>
    <x v="0"/>
    <x v="6"/>
    <x v="6"/>
    <x v="5"/>
    <x v="5"/>
    <x v="1"/>
  </r>
  <r>
    <d v="2016-12-22T00:00:00"/>
    <x v="7"/>
    <x v="0"/>
    <x v="7"/>
    <x v="7"/>
    <x v="1"/>
    <x v="1"/>
    <x v="1"/>
  </r>
  <r>
    <d v="2016-11-14T00:00:00"/>
    <x v="8"/>
    <x v="0"/>
    <x v="6"/>
    <x v="6"/>
    <x v="4"/>
    <x v="4"/>
    <x v="1"/>
  </r>
  <r>
    <d v="2018-06-14T00:00:00"/>
    <x v="9"/>
    <x v="2"/>
    <x v="8"/>
    <x v="8"/>
    <x v="1"/>
    <x v="1"/>
    <x v="2"/>
  </r>
  <r>
    <d v="2017-09-07T00:00:00"/>
    <x v="10"/>
    <x v="1"/>
    <x v="3"/>
    <x v="3"/>
    <x v="1"/>
    <x v="1"/>
    <x v="3"/>
  </r>
  <r>
    <d v="2018-01-12T00:00:00"/>
    <x v="11"/>
    <x v="2"/>
    <x v="9"/>
    <x v="9"/>
    <x v="6"/>
    <x v="6"/>
    <x v="0"/>
  </r>
  <r>
    <d v="2017-04-16T00:00:00"/>
    <x v="12"/>
    <x v="1"/>
    <x v="2"/>
    <x v="2"/>
    <x v="0"/>
    <x v="0"/>
    <x v="2"/>
  </r>
  <r>
    <d v="2018-01-03T00:00:00"/>
    <x v="13"/>
    <x v="2"/>
    <x v="9"/>
    <x v="9"/>
    <x v="3"/>
    <x v="3"/>
    <x v="0"/>
  </r>
  <r>
    <d v="2016-03-26T00:00:00"/>
    <x v="14"/>
    <x v="0"/>
    <x v="4"/>
    <x v="4"/>
    <x v="2"/>
    <x v="2"/>
    <x v="0"/>
  </r>
  <r>
    <d v="2016-10-04T00:00:00"/>
    <x v="15"/>
    <x v="0"/>
    <x v="1"/>
    <x v="1"/>
    <x v="5"/>
    <x v="5"/>
    <x v="1"/>
  </r>
  <r>
    <d v="2018-10-11T00:00:00"/>
    <x v="16"/>
    <x v="2"/>
    <x v="1"/>
    <x v="1"/>
    <x v="1"/>
    <x v="1"/>
    <x v="1"/>
  </r>
  <r>
    <d v="2016-11-02T00:00:00"/>
    <x v="17"/>
    <x v="0"/>
    <x v="6"/>
    <x v="6"/>
    <x v="3"/>
    <x v="3"/>
    <x v="1"/>
  </r>
  <r>
    <d v="2016-01-08T00:00:00"/>
    <x v="18"/>
    <x v="0"/>
    <x v="9"/>
    <x v="9"/>
    <x v="6"/>
    <x v="6"/>
    <x v="0"/>
  </r>
  <r>
    <d v="2018-05-20T00:00:00"/>
    <x v="19"/>
    <x v="2"/>
    <x v="10"/>
    <x v="10"/>
    <x v="0"/>
    <x v="0"/>
    <x v="2"/>
  </r>
  <r>
    <d v="2016-10-25T00:00:00"/>
    <x v="20"/>
    <x v="0"/>
    <x v="1"/>
    <x v="1"/>
    <x v="5"/>
    <x v="5"/>
    <x v="1"/>
  </r>
  <r>
    <d v="2017-10-13T00:00:00"/>
    <x v="21"/>
    <x v="1"/>
    <x v="1"/>
    <x v="1"/>
    <x v="6"/>
    <x v="6"/>
    <x v="1"/>
  </r>
  <r>
    <d v="2017-09-23T00:00:00"/>
    <x v="22"/>
    <x v="1"/>
    <x v="3"/>
    <x v="3"/>
    <x v="2"/>
    <x v="2"/>
    <x v="3"/>
  </r>
  <r>
    <d v="2017-03-11T00:00:00"/>
    <x v="23"/>
    <x v="1"/>
    <x v="4"/>
    <x v="4"/>
    <x v="2"/>
    <x v="2"/>
    <x v="0"/>
  </r>
  <r>
    <d v="2018-07-23T00:00:00"/>
    <x v="24"/>
    <x v="2"/>
    <x v="11"/>
    <x v="11"/>
    <x v="4"/>
    <x v="4"/>
    <x v="3"/>
  </r>
  <r>
    <d v="2016-11-28T00:00:00"/>
    <x v="25"/>
    <x v="0"/>
    <x v="6"/>
    <x v="6"/>
    <x v="4"/>
    <x v="4"/>
    <x v="1"/>
  </r>
  <r>
    <d v="2017-08-19T00:00:00"/>
    <x v="26"/>
    <x v="1"/>
    <x v="5"/>
    <x v="5"/>
    <x v="2"/>
    <x v="2"/>
    <x v="3"/>
  </r>
  <r>
    <d v="2016-11-04T00:00:00"/>
    <x v="27"/>
    <x v="0"/>
    <x v="6"/>
    <x v="6"/>
    <x v="6"/>
    <x v="6"/>
    <x v="1"/>
  </r>
  <r>
    <d v="2018-08-04T00:00:00"/>
    <x v="28"/>
    <x v="2"/>
    <x v="5"/>
    <x v="5"/>
    <x v="2"/>
    <x v="2"/>
    <x v="3"/>
  </r>
  <r>
    <d v="2018-12-18T00:00:00"/>
    <x v="29"/>
    <x v="2"/>
    <x v="7"/>
    <x v="7"/>
    <x v="5"/>
    <x v="5"/>
    <x v="1"/>
  </r>
  <r>
    <d v="2017-07-23T00:00:00"/>
    <x v="30"/>
    <x v="1"/>
    <x v="11"/>
    <x v="11"/>
    <x v="0"/>
    <x v="0"/>
    <x v="3"/>
  </r>
  <r>
    <d v="2016-11-19T00:00:00"/>
    <x v="31"/>
    <x v="0"/>
    <x v="6"/>
    <x v="6"/>
    <x v="2"/>
    <x v="2"/>
    <x v="1"/>
  </r>
  <r>
    <d v="2018-03-05T00:00:00"/>
    <x v="32"/>
    <x v="2"/>
    <x v="4"/>
    <x v="4"/>
    <x v="4"/>
    <x v="4"/>
    <x v="0"/>
  </r>
  <r>
    <d v="2016-01-11T00:00:00"/>
    <x v="33"/>
    <x v="0"/>
    <x v="9"/>
    <x v="9"/>
    <x v="4"/>
    <x v="4"/>
    <x v="0"/>
  </r>
  <r>
    <d v="2016-02-14T00:00:00"/>
    <x v="34"/>
    <x v="0"/>
    <x v="0"/>
    <x v="0"/>
    <x v="0"/>
    <x v="0"/>
    <x v="0"/>
  </r>
  <r>
    <d v="2016-07-16T00:00:00"/>
    <x v="35"/>
    <x v="0"/>
    <x v="11"/>
    <x v="11"/>
    <x v="2"/>
    <x v="2"/>
    <x v="3"/>
  </r>
  <r>
    <d v="2017-11-17T00:00:00"/>
    <x v="27"/>
    <x v="1"/>
    <x v="6"/>
    <x v="6"/>
    <x v="6"/>
    <x v="6"/>
    <x v="1"/>
  </r>
  <r>
    <d v="2017-11-06T00:00:00"/>
    <x v="36"/>
    <x v="1"/>
    <x v="6"/>
    <x v="6"/>
    <x v="4"/>
    <x v="4"/>
    <x v="1"/>
  </r>
  <r>
    <d v="2016-01-11T00:00:00"/>
    <x v="37"/>
    <x v="0"/>
    <x v="9"/>
    <x v="9"/>
    <x v="4"/>
    <x v="4"/>
    <x v="0"/>
  </r>
  <r>
    <d v="2016-06-21T00:00:00"/>
    <x v="38"/>
    <x v="0"/>
    <x v="8"/>
    <x v="8"/>
    <x v="5"/>
    <x v="5"/>
    <x v="2"/>
  </r>
  <r>
    <d v="2016-11-06T00:00:00"/>
    <x v="39"/>
    <x v="0"/>
    <x v="6"/>
    <x v="6"/>
    <x v="0"/>
    <x v="0"/>
    <x v="1"/>
  </r>
  <r>
    <d v="2016-09-23T00:00:00"/>
    <x v="40"/>
    <x v="0"/>
    <x v="3"/>
    <x v="3"/>
    <x v="6"/>
    <x v="6"/>
    <x v="3"/>
  </r>
  <r>
    <d v="2016-02-23T00:00:00"/>
    <x v="41"/>
    <x v="0"/>
    <x v="0"/>
    <x v="0"/>
    <x v="5"/>
    <x v="5"/>
    <x v="0"/>
  </r>
  <r>
    <d v="2017-06-26T00:00:00"/>
    <x v="42"/>
    <x v="1"/>
    <x v="8"/>
    <x v="8"/>
    <x v="4"/>
    <x v="4"/>
    <x v="2"/>
  </r>
  <r>
    <d v="2017-03-11T00:00:00"/>
    <x v="43"/>
    <x v="1"/>
    <x v="4"/>
    <x v="4"/>
    <x v="2"/>
    <x v="2"/>
    <x v="0"/>
  </r>
  <r>
    <d v="2016-10-28T00:00:00"/>
    <x v="44"/>
    <x v="0"/>
    <x v="1"/>
    <x v="1"/>
    <x v="6"/>
    <x v="6"/>
    <x v="1"/>
  </r>
  <r>
    <d v="2016-01-21T00:00:00"/>
    <x v="45"/>
    <x v="0"/>
    <x v="9"/>
    <x v="9"/>
    <x v="1"/>
    <x v="1"/>
    <x v="0"/>
  </r>
  <r>
    <d v="2017-06-02T00:00:00"/>
    <x v="46"/>
    <x v="1"/>
    <x v="8"/>
    <x v="8"/>
    <x v="6"/>
    <x v="6"/>
    <x v="2"/>
  </r>
  <r>
    <d v="2018-06-18T00:00:00"/>
    <x v="47"/>
    <x v="2"/>
    <x v="8"/>
    <x v="8"/>
    <x v="4"/>
    <x v="4"/>
    <x v="2"/>
  </r>
  <r>
    <d v="2016-03-18T00:00:00"/>
    <x v="48"/>
    <x v="0"/>
    <x v="4"/>
    <x v="4"/>
    <x v="6"/>
    <x v="6"/>
    <x v="0"/>
  </r>
  <r>
    <d v="2016-09-05T00:00:00"/>
    <x v="49"/>
    <x v="0"/>
    <x v="3"/>
    <x v="3"/>
    <x v="4"/>
    <x v="4"/>
    <x v="3"/>
  </r>
  <r>
    <d v="2016-12-16T00:00:00"/>
    <x v="50"/>
    <x v="0"/>
    <x v="7"/>
    <x v="7"/>
    <x v="6"/>
    <x v="6"/>
    <x v="1"/>
  </r>
  <r>
    <d v="2016-03-06T00:00:00"/>
    <x v="51"/>
    <x v="0"/>
    <x v="4"/>
    <x v="4"/>
    <x v="0"/>
    <x v="0"/>
    <x v="0"/>
  </r>
  <r>
    <d v="2017-05-15T00:00:00"/>
    <x v="52"/>
    <x v="1"/>
    <x v="10"/>
    <x v="10"/>
    <x v="4"/>
    <x v="4"/>
    <x v="2"/>
  </r>
  <r>
    <d v="2017-02-28T00:00:00"/>
    <x v="53"/>
    <x v="1"/>
    <x v="0"/>
    <x v="0"/>
    <x v="5"/>
    <x v="5"/>
    <x v="0"/>
  </r>
  <r>
    <d v="2018-01-27T00:00:00"/>
    <x v="54"/>
    <x v="2"/>
    <x v="9"/>
    <x v="9"/>
    <x v="2"/>
    <x v="2"/>
    <x v="0"/>
  </r>
  <r>
    <d v="2016-12-16T00:00:00"/>
    <x v="55"/>
    <x v="0"/>
    <x v="7"/>
    <x v="7"/>
    <x v="6"/>
    <x v="6"/>
    <x v="1"/>
  </r>
  <r>
    <d v="2018-11-19T00:00:00"/>
    <x v="56"/>
    <x v="2"/>
    <x v="6"/>
    <x v="6"/>
    <x v="4"/>
    <x v="4"/>
    <x v="1"/>
  </r>
  <r>
    <d v="2018-02-18T00:00:00"/>
    <x v="57"/>
    <x v="2"/>
    <x v="0"/>
    <x v="0"/>
    <x v="0"/>
    <x v="0"/>
    <x v="0"/>
  </r>
  <r>
    <d v="2016-07-18T00:00:00"/>
    <x v="58"/>
    <x v="0"/>
    <x v="11"/>
    <x v="11"/>
    <x v="4"/>
    <x v="4"/>
    <x v="3"/>
  </r>
  <r>
    <d v="2018-03-07T00:00:00"/>
    <x v="59"/>
    <x v="2"/>
    <x v="4"/>
    <x v="4"/>
    <x v="3"/>
    <x v="3"/>
    <x v="0"/>
  </r>
  <r>
    <d v="2017-01-25T00:00:00"/>
    <x v="60"/>
    <x v="1"/>
    <x v="9"/>
    <x v="9"/>
    <x v="3"/>
    <x v="3"/>
    <x v="0"/>
  </r>
  <r>
    <d v="2018-03-15T00:00:00"/>
    <x v="61"/>
    <x v="2"/>
    <x v="4"/>
    <x v="4"/>
    <x v="1"/>
    <x v="1"/>
    <x v="0"/>
  </r>
  <r>
    <d v="2018-05-05T00:00:00"/>
    <x v="62"/>
    <x v="2"/>
    <x v="10"/>
    <x v="10"/>
    <x v="2"/>
    <x v="2"/>
    <x v="2"/>
  </r>
  <r>
    <d v="2018-11-03T00:00:00"/>
    <x v="63"/>
    <x v="2"/>
    <x v="6"/>
    <x v="6"/>
    <x v="2"/>
    <x v="2"/>
    <x v="1"/>
  </r>
  <r>
    <d v="2016-04-24T00:00:00"/>
    <x v="64"/>
    <x v="0"/>
    <x v="2"/>
    <x v="2"/>
    <x v="0"/>
    <x v="0"/>
    <x v="2"/>
  </r>
  <r>
    <d v="2016-11-10T00:00:00"/>
    <x v="65"/>
    <x v="0"/>
    <x v="6"/>
    <x v="6"/>
    <x v="1"/>
    <x v="1"/>
    <x v="1"/>
  </r>
  <r>
    <d v="2018-09-13T00:00:00"/>
    <x v="66"/>
    <x v="2"/>
    <x v="3"/>
    <x v="3"/>
    <x v="1"/>
    <x v="1"/>
    <x v="3"/>
  </r>
  <r>
    <d v="2017-03-26T00:00:00"/>
    <x v="67"/>
    <x v="1"/>
    <x v="4"/>
    <x v="4"/>
    <x v="0"/>
    <x v="0"/>
    <x v="0"/>
  </r>
  <r>
    <d v="2018-02-27T00:00:00"/>
    <x v="68"/>
    <x v="2"/>
    <x v="0"/>
    <x v="0"/>
    <x v="5"/>
    <x v="5"/>
    <x v="0"/>
  </r>
  <r>
    <d v="2017-10-10T00:00:00"/>
    <x v="69"/>
    <x v="1"/>
    <x v="1"/>
    <x v="1"/>
    <x v="5"/>
    <x v="5"/>
    <x v="1"/>
  </r>
  <r>
    <d v="2016-04-27T00:00:00"/>
    <x v="70"/>
    <x v="0"/>
    <x v="2"/>
    <x v="2"/>
    <x v="3"/>
    <x v="3"/>
    <x v="2"/>
  </r>
  <r>
    <d v="2017-03-26T00:00:00"/>
    <x v="71"/>
    <x v="1"/>
    <x v="4"/>
    <x v="4"/>
    <x v="0"/>
    <x v="0"/>
    <x v="0"/>
  </r>
  <r>
    <d v="2017-08-28T00:00:00"/>
    <x v="26"/>
    <x v="1"/>
    <x v="5"/>
    <x v="5"/>
    <x v="4"/>
    <x v="4"/>
    <x v="3"/>
  </r>
  <r>
    <d v="2017-03-22T00:00:00"/>
    <x v="72"/>
    <x v="1"/>
    <x v="4"/>
    <x v="4"/>
    <x v="3"/>
    <x v="3"/>
    <x v="0"/>
  </r>
  <r>
    <d v="2016-08-04T00:00:00"/>
    <x v="73"/>
    <x v="0"/>
    <x v="5"/>
    <x v="5"/>
    <x v="1"/>
    <x v="1"/>
    <x v="3"/>
  </r>
  <r>
    <d v="2017-12-22T00:00:00"/>
    <x v="74"/>
    <x v="1"/>
    <x v="7"/>
    <x v="7"/>
    <x v="6"/>
    <x v="6"/>
    <x v="1"/>
  </r>
  <r>
    <d v="2017-11-09T00:00:00"/>
    <x v="75"/>
    <x v="1"/>
    <x v="6"/>
    <x v="6"/>
    <x v="1"/>
    <x v="1"/>
    <x v="1"/>
  </r>
  <r>
    <d v="2017-07-12T00:00:00"/>
    <x v="76"/>
    <x v="1"/>
    <x v="11"/>
    <x v="11"/>
    <x v="3"/>
    <x v="3"/>
    <x v="3"/>
  </r>
  <r>
    <d v="2017-02-05T00:00:00"/>
    <x v="77"/>
    <x v="1"/>
    <x v="0"/>
    <x v="0"/>
    <x v="0"/>
    <x v="0"/>
    <x v="0"/>
  </r>
  <r>
    <d v="2017-11-11T00:00:00"/>
    <x v="78"/>
    <x v="1"/>
    <x v="6"/>
    <x v="6"/>
    <x v="2"/>
    <x v="2"/>
    <x v="1"/>
  </r>
  <r>
    <d v="2017-09-23T00:00:00"/>
    <x v="79"/>
    <x v="1"/>
    <x v="3"/>
    <x v="3"/>
    <x v="2"/>
    <x v="2"/>
    <x v="3"/>
  </r>
  <r>
    <d v="2017-12-21T00:00:00"/>
    <x v="80"/>
    <x v="1"/>
    <x v="7"/>
    <x v="7"/>
    <x v="1"/>
    <x v="1"/>
    <x v="1"/>
  </r>
  <r>
    <d v="2018-10-17T00:00:00"/>
    <x v="81"/>
    <x v="2"/>
    <x v="1"/>
    <x v="1"/>
    <x v="3"/>
    <x v="3"/>
    <x v="1"/>
  </r>
  <r>
    <d v="2018-08-23T00:00:00"/>
    <x v="82"/>
    <x v="2"/>
    <x v="5"/>
    <x v="5"/>
    <x v="1"/>
    <x v="1"/>
    <x v="3"/>
  </r>
  <r>
    <d v="2017-03-24T00:00:00"/>
    <x v="83"/>
    <x v="1"/>
    <x v="4"/>
    <x v="4"/>
    <x v="6"/>
    <x v="6"/>
    <x v="0"/>
  </r>
  <r>
    <d v="2016-06-02T00:00:00"/>
    <x v="84"/>
    <x v="0"/>
    <x v="8"/>
    <x v="8"/>
    <x v="1"/>
    <x v="1"/>
    <x v="2"/>
  </r>
  <r>
    <d v="2018-04-17T00:00:00"/>
    <x v="85"/>
    <x v="2"/>
    <x v="2"/>
    <x v="2"/>
    <x v="5"/>
    <x v="5"/>
    <x v="2"/>
  </r>
  <r>
    <d v="2016-04-19T00:00:00"/>
    <x v="86"/>
    <x v="0"/>
    <x v="2"/>
    <x v="2"/>
    <x v="5"/>
    <x v="5"/>
    <x v="2"/>
  </r>
  <r>
    <d v="2017-06-17T00:00:00"/>
    <x v="87"/>
    <x v="1"/>
    <x v="8"/>
    <x v="8"/>
    <x v="2"/>
    <x v="2"/>
    <x v="2"/>
  </r>
  <r>
    <d v="2016-05-12T00:00:00"/>
    <x v="88"/>
    <x v="0"/>
    <x v="10"/>
    <x v="10"/>
    <x v="1"/>
    <x v="1"/>
    <x v="2"/>
  </r>
  <r>
    <d v="2016-07-04T00:00:00"/>
    <x v="89"/>
    <x v="0"/>
    <x v="11"/>
    <x v="11"/>
    <x v="4"/>
    <x v="4"/>
    <x v="3"/>
  </r>
  <r>
    <d v="2018-06-20T00:00:00"/>
    <x v="90"/>
    <x v="2"/>
    <x v="8"/>
    <x v="8"/>
    <x v="3"/>
    <x v="3"/>
    <x v="2"/>
  </r>
  <r>
    <d v="2017-09-04T00:00:00"/>
    <x v="91"/>
    <x v="1"/>
    <x v="3"/>
    <x v="3"/>
    <x v="4"/>
    <x v="4"/>
    <x v="3"/>
  </r>
  <r>
    <d v="2017-05-22T00:00:00"/>
    <x v="92"/>
    <x v="1"/>
    <x v="10"/>
    <x v="10"/>
    <x v="4"/>
    <x v="4"/>
    <x v="2"/>
  </r>
  <r>
    <d v="2018-09-05T00:00:00"/>
    <x v="93"/>
    <x v="2"/>
    <x v="3"/>
    <x v="3"/>
    <x v="3"/>
    <x v="3"/>
    <x v="3"/>
  </r>
  <r>
    <d v="2017-03-23T00:00:00"/>
    <x v="94"/>
    <x v="1"/>
    <x v="4"/>
    <x v="4"/>
    <x v="1"/>
    <x v="1"/>
    <x v="0"/>
  </r>
  <r>
    <d v="2016-07-26T00:00:00"/>
    <x v="95"/>
    <x v="0"/>
    <x v="11"/>
    <x v="11"/>
    <x v="5"/>
    <x v="5"/>
    <x v="3"/>
  </r>
  <r>
    <d v="2016-10-21T00:00:00"/>
    <x v="96"/>
    <x v="0"/>
    <x v="1"/>
    <x v="1"/>
    <x v="6"/>
    <x v="6"/>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ADC8165-4C19-4CB1-8505-120F480DEE7D}"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8:Q22" firstHeaderRow="1" firstDataRow="2" firstDataCol="1"/>
  <pivotFields count="8">
    <pivotField numFmtId="14" showAll="0"/>
    <pivotField dataField="1" showAll="0">
      <items count="98">
        <item x="52"/>
        <item x="4"/>
        <item x="42"/>
        <item x="13"/>
        <item x="2"/>
        <item x="64"/>
        <item x="51"/>
        <item x="0"/>
        <item x="60"/>
        <item x="40"/>
        <item x="95"/>
        <item x="44"/>
        <item x="75"/>
        <item x="3"/>
        <item x="59"/>
        <item x="24"/>
        <item x="88"/>
        <item x="6"/>
        <item x="92"/>
        <item x="50"/>
        <item x="76"/>
        <item x="32"/>
        <item x="54"/>
        <item x="22"/>
        <item x="37"/>
        <item x="9"/>
        <item x="63"/>
        <item x="90"/>
        <item x="48"/>
        <item x="25"/>
        <item x="7"/>
        <item x="84"/>
        <item x="18"/>
        <item x="81"/>
        <item x="16"/>
        <item x="69"/>
        <item x="43"/>
        <item x="29"/>
        <item x="61"/>
        <item x="35"/>
        <item x="62"/>
        <item x="80"/>
        <item x="77"/>
        <item x="58"/>
        <item x="31"/>
        <item x="19"/>
        <item x="5"/>
        <item x="38"/>
        <item x="70"/>
        <item x="8"/>
        <item x="83"/>
        <item x="26"/>
        <item x="17"/>
        <item x="82"/>
        <item x="23"/>
        <item x="53"/>
        <item x="67"/>
        <item x="49"/>
        <item x="89"/>
        <item x="72"/>
        <item x="11"/>
        <item x="94"/>
        <item x="20"/>
        <item x="56"/>
        <item x="68"/>
        <item x="74"/>
        <item x="78"/>
        <item x="36"/>
        <item x="1"/>
        <item x="73"/>
        <item x="28"/>
        <item x="46"/>
        <item x="33"/>
        <item x="57"/>
        <item x="71"/>
        <item x="27"/>
        <item x="79"/>
        <item x="91"/>
        <item x="30"/>
        <item x="66"/>
        <item x="21"/>
        <item x="41"/>
        <item x="86"/>
        <item x="55"/>
        <item x="14"/>
        <item x="10"/>
        <item x="96"/>
        <item x="12"/>
        <item x="93"/>
        <item x="87"/>
        <item x="39"/>
        <item x="34"/>
        <item x="65"/>
        <item x="45"/>
        <item x="85"/>
        <item x="15"/>
        <item x="47"/>
        <item t="default"/>
      </items>
    </pivotField>
    <pivotField showAll="0">
      <items count="4">
        <item x="0"/>
        <item x="1"/>
        <item x="2"/>
        <item t="default"/>
      </items>
    </pivotField>
    <pivotField axis="axisRow" showAll="0">
      <items count="13">
        <item x="9"/>
        <item x="0"/>
        <item x="4"/>
        <item x="2"/>
        <item x="10"/>
        <item x="8"/>
        <item x="11"/>
        <item x="5"/>
        <item x="3"/>
        <item x="1"/>
        <item x="6"/>
        <item x="7"/>
        <item t="default"/>
      </items>
    </pivotField>
    <pivotField showAll="0">
      <items count="13">
        <item x="9"/>
        <item x="0"/>
        <item x="4"/>
        <item x="2"/>
        <item x="10"/>
        <item x="8"/>
        <item x="11"/>
        <item x="5"/>
        <item x="3"/>
        <item x="1"/>
        <item x="6"/>
        <item x="7"/>
        <item t="default"/>
      </items>
    </pivotField>
    <pivotField axis="axisCol" showAll="0">
      <items count="8">
        <item x="0"/>
        <item x="4"/>
        <item x="5"/>
        <item x="3"/>
        <item x="1"/>
        <item x="6"/>
        <item x="2"/>
        <item t="default"/>
      </items>
    </pivotField>
    <pivotField showAll="0">
      <items count="8">
        <item x="0"/>
        <item x="4"/>
        <item x="5"/>
        <item x="3"/>
        <item x="1"/>
        <item x="6"/>
        <item x="2"/>
        <item t="default"/>
      </items>
    </pivotField>
    <pivotField showAll="0">
      <items count="5">
        <item x="0"/>
        <item x="2"/>
        <item x="3"/>
        <item x="1"/>
        <item t="default"/>
      </items>
    </pivotField>
  </pivotFields>
  <rowFields count="1">
    <field x="3"/>
  </rowFields>
  <rowItems count="13">
    <i>
      <x/>
    </i>
    <i>
      <x v="1"/>
    </i>
    <i>
      <x v="2"/>
    </i>
    <i>
      <x v="3"/>
    </i>
    <i>
      <x v="4"/>
    </i>
    <i>
      <x v="5"/>
    </i>
    <i>
      <x v="6"/>
    </i>
    <i>
      <x v="7"/>
    </i>
    <i>
      <x v="8"/>
    </i>
    <i>
      <x v="9"/>
    </i>
    <i>
      <x v="10"/>
    </i>
    <i>
      <x v="11"/>
    </i>
    <i t="grand">
      <x/>
    </i>
  </rowItems>
  <colFields count="1">
    <field x="5"/>
  </colFields>
  <colItems count="8">
    <i>
      <x/>
    </i>
    <i>
      <x v="1"/>
    </i>
    <i>
      <x v="2"/>
    </i>
    <i>
      <x v="3"/>
    </i>
    <i>
      <x v="4"/>
    </i>
    <i>
      <x v="5"/>
    </i>
    <i>
      <x v="6"/>
    </i>
    <i t="grand">
      <x/>
    </i>
  </colItems>
  <dataFields count="1">
    <dataField name="Sum of Sales" fld="1" baseField="0" baseItem="0"/>
  </dataFields>
  <formats count="1">
    <format dxfId="61">
      <pivotArea type="all" dataOnly="0" outline="0" fieldPosition="0"/>
    </format>
  </formats>
  <conditionalFormats count="1">
    <conditionalFormat scope="data" priority="1">
      <pivotAreas count="1">
        <pivotArea outline="0" fieldPosition="0">
          <references count="1">
            <reference field="4294967294" count="1" selected="0">
              <x v="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46EB85-7398-4DDD-AAD9-20037C9DE7A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F5:G10" firstHeaderRow="1" firstDataRow="1" firstDataCol="1"/>
  <pivotFields count="8">
    <pivotField numFmtId="14" showAll="0"/>
    <pivotField dataField="1" showAll="0"/>
    <pivotField showAll="0">
      <items count="4">
        <item x="0"/>
        <item x="1"/>
        <item x="2"/>
        <item t="default"/>
      </items>
    </pivotField>
    <pivotField showAll="0">
      <items count="13">
        <item x="9"/>
        <item x="0"/>
        <item x="4"/>
        <item x="2"/>
        <item x="10"/>
        <item x="8"/>
        <item x="11"/>
        <item x="5"/>
        <item x="3"/>
        <item x="1"/>
        <item x="6"/>
        <item x="7"/>
        <item t="default"/>
      </items>
    </pivotField>
    <pivotField showAll="0">
      <items count="13">
        <item x="9"/>
        <item x="0"/>
        <item x="4"/>
        <item x="2"/>
        <item x="10"/>
        <item x="8"/>
        <item x="11"/>
        <item x="5"/>
        <item x="3"/>
        <item x="1"/>
        <item x="6"/>
        <item x="7"/>
        <item t="default"/>
      </items>
    </pivotField>
    <pivotField showAll="0"/>
    <pivotField showAll="0"/>
    <pivotField axis="axisRow" showAll="0">
      <items count="5">
        <item x="0"/>
        <item x="2"/>
        <item x="3"/>
        <item x="1"/>
        <item t="default"/>
      </items>
    </pivotField>
  </pivotFields>
  <rowFields count="1">
    <field x="7"/>
  </rowFields>
  <rowItems count="5">
    <i>
      <x/>
    </i>
    <i>
      <x v="1"/>
    </i>
    <i>
      <x v="2"/>
    </i>
    <i>
      <x v="3"/>
    </i>
    <i t="grand">
      <x/>
    </i>
  </rowItems>
  <colItems count="1">
    <i/>
  </colItems>
  <dataFields count="1">
    <dataField name="Sum of Sales" fld="1" baseField="0" baseItem="0"/>
  </dataFields>
  <formats count="6">
    <format dxfId="67">
      <pivotArea type="all" dataOnly="0" outline="0" fieldPosition="0"/>
    </format>
    <format dxfId="66">
      <pivotArea outline="0" collapsedLevelsAreSubtotals="1" fieldPosition="0"/>
    </format>
    <format dxfId="65">
      <pivotArea field="7" type="button" dataOnly="0" labelOnly="1" outline="0" axis="axisRow" fieldPosition="0"/>
    </format>
    <format dxfId="64">
      <pivotArea dataOnly="0" labelOnly="1" fieldPosition="0">
        <references count="1">
          <reference field="7" count="0"/>
        </references>
      </pivotArea>
    </format>
    <format dxfId="63">
      <pivotArea dataOnly="0" labelOnly="1" grandRow="1" outline="0" fieldPosition="0"/>
    </format>
    <format dxfId="6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641075-D6F4-460A-B6F1-66EB199B2C95}"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6" firstHeaderRow="1" firstDataRow="1" firstDataCol="1"/>
  <pivotFields count="8">
    <pivotField numFmtId="14" showAll="0"/>
    <pivotField dataField="1" showAll="0"/>
    <pivotField showAll="0">
      <items count="4">
        <item x="0"/>
        <item x="1"/>
        <item x="2"/>
        <item t="default"/>
      </items>
    </pivotField>
    <pivotField axis="axisRow" showAll="0">
      <items count="13">
        <item x="9"/>
        <item x="0"/>
        <item x="4"/>
        <item x="2"/>
        <item x="10"/>
        <item x="8"/>
        <item x="11"/>
        <item x="5"/>
        <item x="3"/>
        <item x="1"/>
        <item x="6"/>
        <item x="7"/>
        <item t="default"/>
      </items>
    </pivotField>
    <pivotField showAll="0">
      <items count="13">
        <item x="9"/>
        <item x="0"/>
        <item x="4"/>
        <item x="2"/>
        <item x="10"/>
        <item x="8"/>
        <item x="11"/>
        <item x="5"/>
        <item x="3"/>
        <item x="1"/>
        <item x="6"/>
        <item x="7"/>
        <item t="default"/>
      </items>
    </pivotField>
    <pivotField showAll="0"/>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Sum of Sales" fld="1" baseField="0" baseItem="0"/>
  </dataFields>
  <formats count="6">
    <format dxfId="73">
      <pivotArea type="all" dataOnly="0" outline="0" fieldPosition="0"/>
    </format>
    <format dxfId="72">
      <pivotArea outline="0" collapsedLevelsAreSubtotals="1" fieldPosition="0"/>
    </format>
    <format dxfId="71">
      <pivotArea field="3" type="button" dataOnly="0" labelOnly="1" outline="0" axis="axisRow" fieldPosition="0"/>
    </format>
    <format dxfId="70">
      <pivotArea dataOnly="0" labelOnly="1" fieldPosition="0">
        <references count="1">
          <reference field="3" count="0"/>
        </references>
      </pivotArea>
    </format>
    <format dxfId="69">
      <pivotArea dataOnly="0" labelOnly="1" grandRow="1" outline="0" fieldPosition="0"/>
    </format>
    <format dxfId="68">
      <pivotArea dataOnly="0" labelOnly="1" outline="0" axis="axisValues" fieldPosition="0"/>
    </format>
  </formats>
  <conditionalFormats count="1">
    <conditionalFormat priority="2">
      <pivotAreas count="1">
        <pivotArea type="data" collapsedLevelsAreSubtotals="1" fieldPosition="0">
          <references count="2">
            <reference field="4294967294" count="1" selected="0">
              <x v="0"/>
            </reference>
            <reference field="3" count="12">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DAD350D-7693-4257-B377-DFCB3D1D39D4}" sourceName="Year">
  <pivotTables>
    <pivotTable tabId="10" name="PivotTable2"/>
    <pivotTable tabId="10" name="PivotTable1"/>
    <pivotTable tabId="10" name="PivotTable3"/>
  </pivotTables>
  <data>
    <tabular pivotCacheId="332567977">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2FB5A58-4AB7-468C-9BB9-8BF05510D754}" cache="Slicer_Year" caption="Year" columnCoun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4F3391-87F8-4687-836F-555225ABB835}">
  <dimension ref="B1:T22"/>
  <sheetViews>
    <sheetView showGridLines="0" tabSelected="1" workbookViewId="0">
      <selection activeCell="F15" sqref="F15"/>
    </sheetView>
  </sheetViews>
  <sheetFormatPr defaultColWidth="9.109375" defaultRowHeight="14.4" x14ac:dyDescent="0.3"/>
  <cols>
    <col min="1" max="1" width="9.109375" style="19"/>
    <col min="2" max="2" width="4" style="19" customWidth="1"/>
    <col min="3" max="6" width="9.109375" style="19"/>
    <col min="7" max="7" width="11.5546875" style="19" bestFit="1" customWidth="1"/>
    <col min="8" max="19" width="9.109375" style="19"/>
    <col min="20" max="20" width="6.109375" style="19" customWidth="1"/>
    <col min="21" max="16384" width="9.109375" style="19"/>
  </cols>
  <sheetData>
    <row r="1" spans="2:20" x14ac:dyDescent="0.3">
      <c r="B1" s="22"/>
      <c r="C1" s="23"/>
      <c r="D1" s="23"/>
      <c r="E1" s="23"/>
      <c r="F1" s="23"/>
      <c r="G1" s="23"/>
      <c r="H1" s="23"/>
      <c r="I1" s="23"/>
      <c r="J1" s="23"/>
      <c r="K1" s="23"/>
      <c r="L1" s="23"/>
      <c r="M1" s="23"/>
      <c r="N1" s="23"/>
      <c r="O1" s="23"/>
      <c r="P1" s="23"/>
      <c r="Q1" s="23"/>
      <c r="R1" s="23"/>
      <c r="S1" s="23"/>
      <c r="T1" s="24"/>
    </row>
    <row r="2" spans="2:20" x14ac:dyDescent="0.3">
      <c r="B2" s="25"/>
      <c r="C2" s="26"/>
      <c r="D2" s="26"/>
      <c r="E2" s="26"/>
      <c r="F2" s="26"/>
      <c r="G2" s="26"/>
      <c r="H2" s="26"/>
      <c r="I2" s="26"/>
      <c r="J2" s="26"/>
      <c r="K2" s="26"/>
      <c r="L2" s="26"/>
      <c r="M2" s="26"/>
      <c r="N2" s="26"/>
      <c r="O2" s="26"/>
      <c r="P2" s="26"/>
      <c r="Q2" s="26"/>
      <c r="R2" s="26"/>
      <c r="S2" s="26"/>
      <c r="T2" s="27"/>
    </row>
    <row r="3" spans="2:20" x14ac:dyDescent="0.3">
      <c r="B3" s="25"/>
      <c r="C3" s="26"/>
      <c r="D3" s="26"/>
      <c r="E3" s="26"/>
      <c r="F3" s="26"/>
      <c r="G3" s="26"/>
      <c r="H3" s="26"/>
      <c r="I3" s="26"/>
      <c r="J3" s="26"/>
      <c r="K3" s="26"/>
      <c r="L3" s="26"/>
      <c r="M3" s="26"/>
      <c r="N3" s="26"/>
      <c r="O3" s="26"/>
      <c r="P3" s="26"/>
      <c r="Q3" s="26"/>
      <c r="R3" s="26"/>
      <c r="S3" s="26"/>
      <c r="T3" s="27"/>
    </row>
    <row r="4" spans="2:20" ht="21" x14ac:dyDescent="0.4">
      <c r="B4" s="25"/>
      <c r="C4" s="28" t="s">
        <v>2</v>
      </c>
      <c r="D4" s="29">
        <v>2017</v>
      </c>
      <c r="E4" s="26"/>
      <c r="F4" s="26"/>
      <c r="G4" s="26"/>
      <c r="H4" s="26"/>
      <c r="I4" s="26"/>
      <c r="J4" s="26"/>
      <c r="K4" s="26"/>
      <c r="L4" s="26"/>
      <c r="M4" s="26"/>
      <c r="N4" s="26"/>
      <c r="O4" s="26"/>
      <c r="P4" s="26"/>
      <c r="Q4" s="26"/>
      <c r="R4" s="26"/>
      <c r="S4" s="26"/>
      <c r="T4" s="27"/>
    </row>
    <row r="5" spans="2:20" x14ac:dyDescent="0.3">
      <c r="B5" s="25"/>
      <c r="C5" s="26"/>
      <c r="D5" s="26"/>
      <c r="E5" s="26"/>
      <c r="F5" s="26"/>
      <c r="G5" s="26"/>
      <c r="H5" s="26"/>
      <c r="I5" s="26"/>
      <c r="J5" s="26"/>
      <c r="K5" s="26"/>
      <c r="L5" s="26"/>
      <c r="M5" s="26"/>
      <c r="N5" s="26"/>
      <c r="O5" s="26"/>
      <c r="P5" s="26"/>
      <c r="Q5" s="26"/>
      <c r="R5" s="26"/>
      <c r="S5" s="26"/>
      <c r="T5" s="27"/>
    </row>
    <row r="6" spans="2:20" ht="18" x14ac:dyDescent="0.35">
      <c r="B6" s="25"/>
      <c r="C6" s="43" t="s">
        <v>29</v>
      </c>
      <c r="D6" s="43"/>
      <c r="E6" s="26"/>
      <c r="F6" s="43" t="s">
        <v>30</v>
      </c>
      <c r="G6" s="43"/>
      <c r="H6" s="26"/>
      <c r="I6" s="26"/>
      <c r="J6" s="44" t="s">
        <v>31</v>
      </c>
      <c r="K6" s="44"/>
      <c r="L6" s="44"/>
      <c r="M6" s="44"/>
      <c r="N6" s="44"/>
      <c r="O6" s="44"/>
      <c r="P6" s="44"/>
      <c r="Q6" s="44"/>
      <c r="R6" s="26"/>
      <c r="S6" s="26"/>
      <c r="T6" s="27"/>
    </row>
    <row r="7" spans="2:20" x14ac:dyDescent="0.3">
      <c r="B7" s="25"/>
      <c r="C7" s="30" t="s">
        <v>3</v>
      </c>
      <c r="D7" s="30" t="s">
        <v>1</v>
      </c>
      <c r="E7" s="26"/>
      <c r="F7" s="31" t="s">
        <v>5</v>
      </c>
      <c r="G7" s="31" t="s">
        <v>1</v>
      </c>
      <c r="H7" s="26"/>
      <c r="I7" s="26"/>
      <c r="J7" s="32"/>
      <c r="K7" s="32" t="s">
        <v>7</v>
      </c>
      <c r="L7" s="32" t="s">
        <v>20</v>
      </c>
      <c r="M7" s="32" t="s">
        <v>22</v>
      </c>
      <c r="N7" s="32" t="s">
        <v>18</v>
      </c>
      <c r="O7" s="32" t="s">
        <v>10</v>
      </c>
      <c r="P7" s="32" t="s">
        <v>26</v>
      </c>
      <c r="Q7" s="32" t="s">
        <v>15</v>
      </c>
      <c r="R7" s="26"/>
      <c r="S7" s="26"/>
      <c r="T7" s="27"/>
    </row>
    <row r="8" spans="2:20" x14ac:dyDescent="0.3">
      <c r="B8" s="25"/>
      <c r="C8" s="32" t="s">
        <v>25</v>
      </c>
      <c r="D8" s="32">
        <f>SUMIFS(Data!$B$2:$B$100,Data!$D$2:$D$100,C8,Data!$C$2:$C$100,'Dashboard-Solution'!$D$4)</f>
        <v>2640</v>
      </c>
      <c r="E8" s="26"/>
      <c r="F8" s="32" t="s">
        <v>8</v>
      </c>
      <c r="G8" s="33">
        <f>SUMIFS(Data!$B$2:$B$100,Data!$F$2:$F$100,'Dashboard-Solution'!F8,Data!$C$2:$C$100,'Dashboard-Solution'!$D$4)</f>
        <v>183693</v>
      </c>
      <c r="H8" s="26"/>
      <c r="I8" s="26"/>
      <c r="J8" s="32" t="s">
        <v>25</v>
      </c>
      <c r="K8" s="32">
        <f>SUMIFS(Data!$B$2:$B$100,Data!$C$2:$C$100,'Dashboard-Solution'!$D$4,Data!$D$2:$D$100,'Dashboard-Solution'!$J8,Data!$E$2:$E$100,'Dashboard-Solution'!K$7)</f>
        <v>0</v>
      </c>
      <c r="L8" s="32">
        <f>SUMIFS(Data!$B$2:$B$100,Data!$C$2:$C$100,'Dashboard-Solution'!$D$4,Data!$D$2:$D$100,'Dashboard-Solution'!$J8,Data!$E$2:$E$100,'Dashboard-Solution'!L$7)</f>
        <v>0</v>
      </c>
      <c r="M8" s="32">
        <f>SUMIFS(Data!$B$2:$B$100,Data!$C$2:$C$100,'Dashboard-Solution'!$D$4,Data!$D$2:$D$100,'Dashboard-Solution'!$J8,Data!$E$2:$E$100,'Dashboard-Solution'!M$7)</f>
        <v>0</v>
      </c>
      <c r="N8" s="32">
        <f>SUMIFS(Data!$B$2:$B$100,Data!$C$2:$C$100,'Dashboard-Solution'!$D$4,Data!$D$2:$D$100,'Dashboard-Solution'!$J8,Data!$E$2:$E$100,'Dashboard-Solution'!N$7)</f>
        <v>2640</v>
      </c>
      <c r="O8" s="32">
        <f>SUMIFS(Data!$B$2:$B$100,Data!$C$2:$C$100,'Dashboard-Solution'!$D$4,Data!$D$2:$D$100,'Dashboard-Solution'!$J8,Data!$E$2:$E$100,'Dashboard-Solution'!O$7)</f>
        <v>0</v>
      </c>
      <c r="P8" s="32">
        <f>SUMIFS(Data!$B$2:$B$100,Data!$C$2:$C$100,'Dashboard-Solution'!$D$4,Data!$D$2:$D$100,'Dashboard-Solution'!$J8,Data!$E$2:$E$100,'Dashboard-Solution'!P$7)</f>
        <v>0</v>
      </c>
      <c r="Q8" s="32">
        <f>SUMIFS(Data!$B$2:$B$100,Data!$C$2:$C$100,'Dashboard-Solution'!$D$4,Data!$D$2:$D$100,'Dashboard-Solution'!$J8,Data!$E$2:$E$100,'Dashboard-Solution'!Q$7)</f>
        <v>0</v>
      </c>
      <c r="R8" s="26"/>
      <c r="S8" s="26"/>
      <c r="T8" s="27"/>
    </row>
    <row r="9" spans="2:20" x14ac:dyDescent="0.3">
      <c r="B9" s="25"/>
      <c r="C9" s="32" t="s">
        <v>6</v>
      </c>
      <c r="D9" s="32">
        <f>SUMIFS(Data!$B$2:$B$100,Data!$D$2:$D$100,C9,Data!$C$2:$C$100,'Dashboard-Solution'!$D$4)</f>
        <v>31552</v>
      </c>
      <c r="E9" s="26"/>
      <c r="F9" s="32" t="s">
        <v>11</v>
      </c>
      <c r="G9" s="33">
        <f>SUMIFS(Data!$B$2:$B$100,Data!$F$2:$F$100,'Dashboard-Solution'!F9,Data!$C$2:$C$100,'Dashboard-Solution'!$D$4)</f>
        <v>220075</v>
      </c>
      <c r="H9" s="26"/>
      <c r="I9" s="26"/>
      <c r="J9" s="32" t="s">
        <v>6</v>
      </c>
      <c r="K9" s="32">
        <f>SUMIFS(Data!$B$2:$B$100,Data!$C$2:$C$100,'Dashboard-Solution'!$D$4,Data!$D$2:$D$100,'Dashboard-Solution'!$J9,Data!$E$2:$E$100,'Dashboard-Solution'!K$7)</f>
        <v>12200</v>
      </c>
      <c r="L9" s="32">
        <f>SUMIFS(Data!$B$2:$B$100,Data!$C$2:$C$100,'Dashboard-Solution'!$D$4,Data!$D$2:$D$100,'Dashboard-Solution'!$J9,Data!$E$2:$E$100,'Dashboard-Solution'!L$7)</f>
        <v>0</v>
      </c>
      <c r="M9" s="32">
        <f>SUMIFS(Data!$B$2:$B$100,Data!$C$2:$C$100,'Dashboard-Solution'!$D$4,Data!$D$2:$D$100,'Dashboard-Solution'!$J9,Data!$E$2:$E$100,'Dashboard-Solution'!M$7)</f>
        <v>19352</v>
      </c>
      <c r="N9" s="32">
        <f>SUMIFS(Data!$B$2:$B$100,Data!$C$2:$C$100,'Dashboard-Solution'!$D$4,Data!$D$2:$D$100,'Dashboard-Solution'!$J9,Data!$E$2:$E$100,'Dashboard-Solution'!N$7)</f>
        <v>0</v>
      </c>
      <c r="O9" s="32">
        <f>SUMIFS(Data!$B$2:$B$100,Data!$C$2:$C$100,'Dashboard-Solution'!$D$4,Data!$D$2:$D$100,'Dashboard-Solution'!$J9,Data!$E$2:$E$100,'Dashboard-Solution'!O$7)</f>
        <v>0</v>
      </c>
      <c r="P9" s="32">
        <f>SUMIFS(Data!$B$2:$B$100,Data!$C$2:$C$100,'Dashboard-Solution'!$D$4,Data!$D$2:$D$100,'Dashboard-Solution'!$J9,Data!$E$2:$E$100,'Dashboard-Solution'!P$7)</f>
        <v>0</v>
      </c>
      <c r="Q9" s="32">
        <f>SUMIFS(Data!$B$2:$B$100,Data!$C$2:$C$100,'Dashboard-Solution'!$D$4,Data!$D$2:$D$100,'Dashboard-Solution'!$J9,Data!$E$2:$E$100,'Dashboard-Solution'!Q$7)</f>
        <v>0</v>
      </c>
      <c r="R9" s="26"/>
      <c r="S9" s="26"/>
      <c r="T9" s="27"/>
    </row>
    <row r="10" spans="2:20" x14ac:dyDescent="0.3">
      <c r="B10" s="25"/>
      <c r="C10" s="32" t="s">
        <v>17</v>
      </c>
      <c r="D10" s="32">
        <f>SUMIFS(Data!$B$2:$B$100,Data!$D$2:$D$100,C10,Data!$C$2:$C$100,'Dashboard-Solution'!$D$4)</f>
        <v>149501</v>
      </c>
      <c r="E10" s="26"/>
      <c r="F10" s="32" t="s">
        <v>13</v>
      </c>
      <c r="G10" s="33">
        <f>SUMIFS(Data!$B$2:$B$100,Data!$F$2:$F$100,'Dashboard-Solution'!F10,Data!$C$2:$C$100,'Dashboard-Solution'!$D$4)</f>
        <v>252588</v>
      </c>
      <c r="H10" s="26"/>
      <c r="I10" s="26"/>
      <c r="J10" s="32" t="s">
        <v>17</v>
      </c>
      <c r="K10" s="32">
        <f>SUMIFS(Data!$B$2:$B$100,Data!$C$2:$C$100,'Dashboard-Solution'!$D$4,Data!$D$2:$D$100,'Dashboard-Solution'!$J10,Data!$E$2:$E$100,'Dashboard-Solution'!K$7)</f>
        <v>56750</v>
      </c>
      <c r="L10" s="32">
        <f>SUMIFS(Data!$B$2:$B$100,Data!$C$2:$C$100,'Dashboard-Solution'!$D$4,Data!$D$2:$D$100,'Dashboard-Solution'!$J10,Data!$E$2:$E$100,'Dashboard-Solution'!L$7)</f>
        <v>0</v>
      </c>
      <c r="M10" s="32">
        <f>SUMIFS(Data!$B$2:$B$100,Data!$C$2:$C$100,'Dashboard-Solution'!$D$4,Data!$D$2:$D$100,'Dashboard-Solution'!$J10,Data!$E$2:$E$100,'Dashboard-Solution'!M$7)</f>
        <v>0</v>
      </c>
      <c r="N10" s="32">
        <f>SUMIFS(Data!$B$2:$B$100,Data!$C$2:$C$100,'Dashboard-Solution'!$D$4,Data!$D$2:$D$100,'Dashboard-Solution'!$J10,Data!$E$2:$E$100,'Dashboard-Solution'!N$7)</f>
        <v>23090</v>
      </c>
      <c r="O10" s="32">
        <f>SUMIFS(Data!$B$2:$B$100,Data!$C$2:$C$100,'Dashboard-Solution'!$D$4,Data!$D$2:$D$100,'Dashboard-Solution'!$J10,Data!$E$2:$E$100,'Dashboard-Solution'!O$7)</f>
        <v>22715</v>
      </c>
      <c r="P10" s="32">
        <f>SUMIFS(Data!$B$2:$B$100,Data!$C$2:$C$100,'Dashboard-Solution'!$D$4,Data!$D$2:$D$100,'Dashboard-Solution'!$J10,Data!$E$2:$E$100,'Dashboard-Solution'!P$7)</f>
        <v>17201</v>
      </c>
      <c r="Q10" s="32">
        <f>SUMIFS(Data!$B$2:$B$100,Data!$C$2:$C$100,'Dashboard-Solution'!$D$4,Data!$D$2:$D$100,'Dashboard-Solution'!$J10,Data!$E$2:$E$100,'Dashboard-Solution'!Q$7)</f>
        <v>29745</v>
      </c>
      <c r="R10" s="26"/>
      <c r="S10" s="26"/>
      <c r="T10" s="27"/>
    </row>
    <row r="11" spans="2:20" x14ac:dyDescent="0.3">
      <c r="B11" s="25"/>
      <c r="C11" s="32" t="s">
        <v>12</v>
      </c>
      <c r="D11" s="32">
        <f>SUMIFS(Data!$B$2:$B$100,Data!$D$2:$D$100,C11,Data!$C$2:$C$100,'Dashboard-Solution'!$D$4)</f>
        <v>75428</v>
      </c>
      <c r="E11" s="26"/>
      <c r="F11" s="32" t="s">
        <v>16</v>
      </c>
      <c r="G11" s="33">
        <f>SUMIFS(Data!$B$2:$B$100,Data!$F$2:$F$100,'Dashboard-Solution'!F11,Data!$C$2:$C$100,'Dashboard-Solution'!$D$4)</f>
        <v>232365</v>
      </c>
      <c r="H11" s="26"/>
      <c r="I11" s="26"/>
      <c r="J11" s="32" t="s">
        <v>12</v>
      </c>
      <c r="K11" s="32">
        <f>SUMIFS(Data!$B$2:$B$100,Data!$C$2:$C$100,'Dashboard-Solution'!$D$4,Data!$D$2:$D$100,'Dashboard-Solution'!$J11,Data!$E$2:$E$100,'Dashboard-Solution'!K$7)</f>
        <v>75428</v>
      </c>
      <c r="L11" s="32">
        <f>SUMIFS(Data!$B$2:$B$100,Data!$C$2:$C$100,'Dashboard-Solution'!$D$4,Data!$D$2:$D$100,'Dashboard-Solution'!$J11,Data!$E$2:$E$100,'Dashboard-Solution'!L$7)</f>
        <v>0</v>
      </c>
      <c r="M11" s="32">
        <f>SUMIFS(Data!$B$2:$B$100,Data!$C$2:$C$100,'Dashboard-Solution'!$D$4,Data!$D$2:$D$100,'Dashboard-Solution'!$J11,Data!$E$2:$E$100,'Dashboard-Solution'!M$7)</f>
        <v>0</v>
      </c>
      <c r="N11" s="32">
        <f>SUMIFS(Data!$B$2:$B$100,Data!$C$2:$C$100,'Dashboard-Solution'!$D$4,Data!$D$2:$D$100,'Dashboard-Solution'!$J11,Data!$E$2:$E$100,'Dashboard-Solution'!N$7)</f>
        <v>0</v>
      </c>
      <c r="O11" s="32">
        <f>SUMIFS(Data!$B$2:$B$100,Data!$C$2:$C$100,'Dashboard-Solution'!$D$4,Data!$D$2:$D$100,'Dashboard-Solution'!$J11,Data!$E$2:$E$100,'Dashboard-Solution'!O$7)</f>
        <v>0</v>
      </c>
      <c r="P11" s="32">
        <f>SUMIFS(Data!$B$2:$B$100,Data!$C$2:$C$100,'Dashboard-Solution'!$D$4,Data!$D$2:$D$100,'Dashboard-Solution'!$J11,Data!$E$2:$E$100,'Dashboard-Solution'!P$7)</f>
        <v>0</v>
      </c>
      <c r="Q11" s="32">
        <f>SUMIFS(Data!$B$2:$B$100,Data!$C$2:$C$100,'Dashboard-Solution'!$D$4,Data!$D$2:$D$100,'Dashboard-Solution'!$J11,Data!$E$2:$E$100,'Dashboard-Solution'!Q$7)</f>
        <v>0</v>
      </c>
      <c r="R11" s="26"/>
      <c r="S11" s="26"/>
      <c r="T11" s="27"/>
    </row>
    <row r="12" spans="2:20" x14ac:dyDescent="0.3">
      <c r="B12" s="25"/>
      <c r="C12" s="32" t="s">
        <v>27</v>
      </c>
      <c r="D12" s="32">
        <f>SUMIFS(Data!$B$2:$B$100,Data!$D$2:$D$100,C12,Data!$C$2:$C$100,'Dashboard-Solution'!$D$4)</f>
        <v>4370</v>
      </c>
      <c r="E12" s="26"/>
      <c r="F12" s="26"/>
      <c r="G12" s="26"/>
      <c r="H12" s="26"/>
      <c r="I12" s="26"/>
      <c r="J12" s="32" t="s">
        <v>27</v>
      </c>
      <c r="K12" s="32">
        <f>SUMIFS(Data!$B$2:$B$100,Data!$C$2:$C$100,'Dashboard-Solution'!$D$4,Data!$D$2:$D$100,'Dashboard-Solution'!$J12,Data!$E$2:$E$100,'Dashboard-Solution'!K$7)</f>
        <v>0</v>
      </c>
      <c r="L12" s="32">
        <f>SUMIFS(Data!$B$2:$B$100,Data!$C$2:$C$100,'Dashboard-Solution'!$D$4,Data!$D$2:$D$100,'Dashboard-Solution'!$J12,Data!$E$2:$E$100,'Dashboard-Solution'!L$7)</f>
        <v>4370</v>
      </c>
      <c r="M12" s="32">
        <f>SUMIFS(Data!$B$2:$B$100,Data!$C$2:$C$100,'Dashboard-Solution'!$D$4,Data!$D$2:$D$100,'Dashboard-Solution'!$J12,Data!$E$2:$E$100,'Dashboard-Solution'!M$7)</f>
        <v>0</v>
      </c>
      <c r="N12" s="32">
        <f>SUMIFS(Data!$B$2:$B$100,Data!$C$2:$C$100,'Dashboard-Solution'!$D$4,Data!$D$2:$D$100,'Dashboard-Solution'!$J12,Data!$E$2:$E$100,'Dashboard-Solution'!N$7)</f>
        <v>0</v>
      </c>
      <c r="O12" s="32">
        <f>SUMIFS(Data!$B$2:$B$100,Data!$C$2:$C$100,'Dashboard-Solution'!$D$4,Data!$D$2:$D$100,'Dashboard-Solution'!$J12,Data!$E$2:$E$100,'Dashboard-Solution'!O$7)</f>
        <v>0</v>
      </c>
      <c r="P12" s="32">
        <f>SUMIFS(Data!$B$2:$B$100,Data!$C$2:$C$100,'Dashboard-Solution'!$D$4,Data!$D$2:$D$100,'Dashboard-Solution'!$J12,Data!$E$2:$E$100,'Dashboard-Solution'!P$7)</f>
        <v>0</v>
      </c>
      <c r="Q12" s="32">
        <f>SUMIFS(Data!$B$2:$B$100,Data!$C$2:$C$100,'Dashboard-Solution'!$D$4,Data!$D$2:$D$100,'Dashboard-Solution'!$J12,Data!$E$2:$E$100,'Dashboard-Solution'!Q$7)</f>
        <v>0</v>
      </c>
      <c r="R12" s="26"/>
      <c r="S12" s="26"/>
      <c r="T12" s="27"/>
    </row>
    <row r="13" spans="2:20" x14ac:dyDescent="0.3">
      <c r="B13" s="25"/>
      <c r="C13" s="32" t="s">
        <v>24</v>
      </c>
      <c r="D13" s="32">
        <f>SUMIFS(Data!$B$2:$B$100,Data!$D$2:$D$100,C13,Data!$C$2:$C$100,'Dashboard-Solution'!$D$4)</f>
        <v>172790</v>
      </c>
      <c r="E13" s="26"/>
      <c r="F13" s="26"/>
      <c r="G13" s="26"/>
      <c r="H13" s="26"/>
      <c r="I13" s="26"/>
      <c r="J13" s="32" t="s">
        <v>24</v>
      </c>
      <c r="K13" s="32">
        <f>SUMIFS(Data!$B$2:$B$100,Data!$C$2:$C$100,'Dashboard-Solution'!$D$4,Data!$D$2:$D$100,'Dashboard-Solution'!$J13,Data!$E$2:$E$100,'Dashboard-Solution'!K$7)</f>
        <v>0</v>
      </c>
      <c r="L13" s="32">
        <f>SUMIFS(Data!$B$2:$B$100,Data!$C$2:$C$100,'Dashboard-Solution'!$D$4,Data!$D$2:$D$100,'Dashboard-Solution'!$J13,Data!$E$2:$E$100,'Dashboard-Solution'!L$7)</f>
        <v>1580</v>
      </c>
      <c r="M13" s="32">
        <f>SUMIFS(Data!$B$2:$B$100,Data!$C$2:$C$100,'Dashboard-Solution'!$D$4,Data!$D$2:$D$100,'Dashboard-Solution'!$J13,Data!$E$2:$E$100,'Dashboard-Solution'!M$7)</f>
        <v>0</v>
      </c>
      <c r="N13" s="32">
        <f>SUMIFS(Data!$B$2:$B$100,Data!$C$2:$C$100,'Dashboard-Solution'!$D$4,Data!$D$2:$D$100,'Dashboard-Solution'!$J13,Data!$E$2:$E$100,'Dashboard-Solution'!N$7)</f>
        <v>0</v>
      </c>
      <c r="O13" s="32">
        <f>SUMIFS(Data!$B$2:$B$100,Data!$C$2:$C$100,'Dashboard-Solution'!$D$4,Data!$D$2:$D$100,'Dashboard-Solution'!$J13,Data!$E$2:$E$100,'Dashboard-Solution'!O$7)</f>
        <v>0</v>
      </c>
      <c r="P13" s="32">
        <f>SUMIFS(Data!$B$2:$B$100,Data!$C$2:$C$100,'Dashboard-Solution'!$D$4,Data!$D$2:$D$100,'Dashboard-Solution'!$J13,Data!$E$2:$E$100,'Dashboard-Solution'!P$7)</f>
        <v>31200</v>
      </c>
      <c r="Q13" s="32">
        <f>SUMIFS(Data!$B$2:$B$100,Data!$C$2:$C$100,'Dashboard-Solution'!$D$4,Data!$D$2:$D$100,'Dashboard-Solution'!$J13,Data!$E$2:$E$100,'Dashboard-Solution'!Q$7)</f>
        <v>140010</v>
      </c>
      <c r="R13" s="26"/>
      <c r="S13" s="26"/>
      <c r="T13" s="27"/>
    </row>
    <row r="14" spans="2:20" x14ac:dyDescent="0.3">
      <c r="B14" s="25"/>
      <c r="C14" s="32" t="s">
        <v>28</v>
      </c>
      <c r="D14" s="32">
        <f>SUMIFS(Data!$B$2:$B$100,Data!$D$2:$D$100,C14,Data!$C$2:$C$100,'Dashboard-Solution'!$D$4)</f>
        <v>46685</v>
      </c>
      <c r="E14" s="26"/>
      <c r="F14" s="26"/>
      <c r="G14" s="26"/>
      <c r="H14" s="26"/>
      <c r="I14" s="26"/>
      <c r="J14" s="32" t="s">
        <v>28</v>
      </c>
      <c r="K14" s="32">
        <f>SUMIFS(Data!$B$2:$B$100,Data!$C$2:$C$100,'Dashboard-Solution'!$D$4,Data!$D$2:$D$100,'Dashboard-Solution'!$J14,Data!$E$2:$E$100,'Dashboard-Solution'!K$7)</f>
        <v>42800</v>
      </c>
      <c r="L14" s="32">
        <f>SUMIFS(Data!$B$2:$B$100,Data!$C$2:$C$100,'Dashboard-Solution'!$D$4,Data!$D$2:$D$100,'Dashboard-Solution'!$J14,Data!$E$2:$E$100,'Dashboard-Solution'!L$7)</f>
        <v>0</v>
      </c>
      <c r="M14" s="32">
        <f>SUMIFS(Data!$B$2:$B$100,Data!$C$2:$C$100,'Dashboard-Solution'!$D$4,Data!$D$2:$D$100,'Dashboard-Solution'!$J14,Data!$E$2:$E$100,'Dashboard-Solution'!M$7)</f>
        <v>0</v>
      </c>
      <c r="N14" s="32">
        <f>SUMIFS(Data!$B$2:$B$100,Data!$C$2:$C$100,'Dashboard-Solution'!$D$4,Data!$D$2:$D$100,'Dashboard-Solution'!$J14,Data!$E$2:$E$100,'Dashboard-Solution'!N$7)</f>
        <v>3885</v>
      </c>
      <c r="O14" s="32">
        <f>SUMIFS(Data!$B$2:$B$100,Data!$C$2:$C$100,'Dashboard-Solution'!$D$4,Data!$D$2:$D$100,'Dashboard-Solution'!$J14,Data!$E$2:$E$100,'Dashboard-Solution'!O$7)</f>
        <v>0</v>
      </c>
      <c r="P14" s="32">
        <f>SUMIFS(Data!$B$2:$B$100,Data!$C$2:$C$100,'Dashboard-Solution'!$D$4,Data!$D$2:$D$100,'Dashboard-Solution'!$J14,Data!$E$2:$E$100,'Dashboard-Solution'!P$7)</f>
        <v>0</v>
      </c>
      <c r="Q14" s="32">
        <f>SUMIFS(Data!$B$2:$B$100,Data!$C$2:$C$100,'Dashboard-Solution'!$D$4,Data!$D$2:$D$100,'Dashboard-Solution'!$J14,Data!$E$2:$E$100,'Dashboard-Solution'!Q$7)</f>
        <v>0</v>
      </c>
      <c r="R14" s="26"/>
      <c r="S14" s="26"/>
      <c r="T14" s="27"/>
    </row>
    <row r="15" spans="2:20" x14ac:dyDescent="0.3">
      <c r="B15" s="25"/>
      <c r="C15" s="32" t="s">
        <v>19</v>
      </c>
      <c r="D15" s="32">
        <f>SUMIFS(Data!$B$2:$B$100,Data!$D$2:$D$100,C15,Data!$C$2:$C$100,'Dashboard-Solution'!$D$4)</f>
        <v>36100</v>
      </c>
      <c r="E15" s="26"/>
      <c r="F15" s="26"/>
      <c r="G15" s="26"/>
      <c r="H15" s="26"/>
      <c r="I15" s="26"/>
      <c r="J15" s="32" t="s">
        <v>19</v>
      </c>
      <c r="K15" s="32">
        <f>SUMIFS(Data!$B$2:$B$100,Data!$C$2:$C$100,'Dashboard-Solution'!$D$4,Data!$D$2:$D$100,'Dashboard-Solution'!$J15,Data!$E$2:$E$100,'Dashboard-Solution'!K$7)</f>
        <v>0</v>
      </c>
      <c r="L15" s="32">
        <f>SUMIFS(Data!$B$2:$B$100,Data!$C$2:$C$100,'Dashboard-Solution'!$D$4,Data!$D$2:$D$100,'Dashboard-Solution'!$J15,Data!$E$2:$E$100,'Dashboard-Solution'!L$7)</f>
        <v>18050</v>
      </c>
      <c r="M15" s="32">
        <f>SUMIFS(Data!$B$2:$B$100,Data!$C$2:$C$100,'Dashboard-Solution'!$D$4,Data!$D$2:$D$100,'Dashboard-Solution'!$J15,Data!$E$2:$E$100,'Dashboard-Solution'!M$7)</f>
        <v>0</v>
      </c>
      <c r="N15" s="32">
        <f>SUMIFS(Data!$B$2:$B$100,Data!$C$2:$C$100,'Dashboard-Solution'!$D$4,Data!$D$2:$D$100,'Dashboard-Solution'!$J15,Data!$E$2:$E$100,'Dashboard-Solution'!N$7)</f>
        <v>0</v>
      </c>
      <c r="O15" s="32">
        <f>SUMIFS(Data!$B$2:$B$100,Data!$C$2:$C$100,'Dashboard-Solution'!$D$4,Data!$D$2:$D$100,'Dashboard-Solution'!$J15,Data!$E$2:$E$100,'Dashboard-Solution'!O$7)</f>
        <v>0</v>
      </c>
      <c r="P15" s="32">
        <f>SUMIFS(Data!$B$2:$B$100,Data!$C$2:$C$100,'Dashboard-Solution'!$D$4,Data!$D$2:$D$100,'Dashboard-Solution'!$J15,Data!$E$2:$E$100,'Dashboard-Solution'!P$7)</f>
        <v>0</v>
      </c>
      <c r="Q15" s="32">
        <f>SUMIFS(Data!$B$2:$B$100,Data!$C$2:$C$100,'Dashboard-Solution'!$D$4,Data!$D$2:$D$100,'Dashboard-Solution'!$J15,Data!$E$2:$E$100,'Dashboard-Solution'!Q$7)</f>
        <v>18050</v>
      </c>
      <c r="R15" s="26"/>
      <c r="S15" s="26"/>
      <c r="T15" s="27"/>
    </row>
    <row r="16" spans="2:20" x14ac:dyDescent="0.3">
      <c r="B16" s="25"/>
      <c r="C16" s="32" t="s">
        <v>14</v>
      </c>
      <c r="D16" s="32">
        <f>SUMIFS(Data!$B$2:$B$100,Data!$D$2:$D$100,C16,Data!$C$2:$C$100,'Dashboard-Solution'!$D$4)</f>
        <v>149580</v>
      </c>
      <c r="E16" s="26"/>
      <c r="F16" s="26"/>
      <c r="G16" s="26"/>
      <c r="H16" s="26"/>
      <c r="I16" s="26"/>
      <c r="J16" s="32" t="s">
        <v>14</v>
      </c>
      <c r="K16" s="32">
        <f>SUMIFS(Data!$B$2:$B$100,Data!$C$2:$C$100,'Dashboard-Solution'!$D$4,Data!$D$2:$D$100,'Dashboard-Solution'!$J16,Data!$E$2:$E$100,'Dashboard-Solution'!K$7)</f>
        <v>0</v>
      </c>
      <c r="L16" s="32">
        <f>SUMIFS(Data!$B$2:$B$100,Data!$C$2:$C$100,'Dashboard-Solution'!$D$4,Data!$D$2:$D$100,'Dashboard-Solution'!$J16,Data!$E$2:$E$100,'Dashboard-Solution'!L$7)</f>
        <v>42140</v>
      </c>
      <c r="M16" s="32">
        <f>SUMIFS(Data!$B$2:$B$100,Data!$C$2:$C$100,'Dashboard-Solution'!$D$4,Data!$D$2:$D$100,'Dashboard-Solution'!$J16,Data!$E$2:$E$100,'Dashboard-Solution'!M$7)</f>
        <v>0</v>
      </c>
      <c r="N16" s="32">
        <f>SUMIFS(Data!$B$2:$B$100,Data!$C$2:$C$100,'Dashboard-Solution'!$D$4,Data!$D$2:$D$100,'Dashboard-Solution'!$J16,Data!$E$2:$E$100,'Dashboard-Solution'!N$7)</f>
        <v>0</v>
      </c>
      <c r="O16" s="32">
        <f>SUMIFS(Data!$B$2:$B$100,Data!$C$2:$C$100,'Dashboard-Solution'!$D$4,Data!$D$2:$D$100,'Dashboard-Solution'!$J16,Data!$E$2:$E$100,'Dashboard-Solution'!O$7)</f>
        <v>61690</v>
      </c>
      <c r="P16" s="32">
        <f>SUMIFS(Data!$B$2:$B$100,Data!$C$2:$C$100,'Dashboard-Solution'!$D$4,Data!$D$2:$D$100,'Dashboard-Solution'!$J16,Data!$E$2:$E$100,'Dashboard-Solution'!P$7)</f>
        <v>0</v>
      </c>
      <c r="Q16" s="32">
        <f>SUMIFS(Data!$B$2:$B$100,Data!$C$2:$C$100,'Dashboard-Solution'!$D$4,Data!$D$2:$D$100,'Dashboard-Solution'!$J16,Data!$E$2:$E$100,'Dashboard-Solution'!Q$7)</f>
        <v>45750</v>
      </c>
      <c r="R16" s="26"/>
      <c r="S16" s="26"/>
      <c r="T16" s="27"/>
    </row>
    <row r="17" spans="2:20" x14ac:dyDescent="0.3">
      <c r="B17" s="25"/>
      <c r="C17" s="32" t="s">
        <v>9</v>
      </c>
      <c r="D17" s="32">
        <f>SUMIFS(Data!$B$2:$B$100,Data!$D$2:$D$100,C17,Data!$C$2:$C$100,'Dashboard-Solution'!$D$4)</f>
        <v>83864</v>
      </c>
      <c r="E17" s="26"/>
      <c r="F17" s="26"/>
      <c r="G17" s="26"/>
      <c r="H17" s="26"/>
      <c r="I17" s="26"/>
      <c r="J17" s="32" t="s">
        <v>9</v>
      </c>
      <c r="K17" s="32">
        <f>SUMIFS(Data!$B$2:$B$100,Data!$C$2:$C$100,'Dashboard-Solution'!$D$4,Data!$D$2:$D$100,'Dashboard-Solution'!$J17,Data!$E$2:$E$100,'Dashboard-Solution'!K$7)</f>
        <v>0</v>
      </c>
      <c r="L17" s="32">
        <f>SUMIFS(Data!$B$2:$B$100,Data!$C$2:$C$100,'Dashboard-Solution'!$D$4,Data!$D$2:$D$100,'Dashboard-Solution'!$J17,Data!$E$2:$E$100,'Dashboard-Solution'!L$7)</f>
        <v>0</v>
      </c>
      <c r="M17" s="32">
        <f>SUMIFS(Data!$B$2:$B$100,Data!$C$2:$C$100,'Dashboard-Solution'!$D$4,Data!$D$2:$D$100,'Dashboard-Solution'!$J17,Data!$E$2:$E$100,'Dashboard-Solution'!M$7)</f>
        <v>9360</v>
      </c>
      <c r="N17" s="32">
        <f>SUMIFS(Data!$B$2:$B$100,Data!$C$2:$C$100,'Dashboard-Solution'!$D$4,Data!$D$2:$D$100,'Dashboard-Solution'!$J17,Data!$E$2:$E$100,'Dashboard-Solution'!N$7)</f>
        <v>0</v>
      </c>
      <c r="O17" s="32">
        <f>SUMIFS(Data!$B$2:$B$100,Data!$C$2:$C$100,'Dashboard-Solution'!$D$4,Data!$D$2:$D$100,'Dashboard-Solution'!$J17,Data!$E$2:$E$100,'Dashboard-Solution'!O$7)</f>
        <v>30504</v>
      </c>
      <c r="P17" s="32">
        <f>SUMIFS(Data!$B$2:$B$100,Data!$C$2:$C$100,'Dashboard-Solution'!$D$4,Data!$D$2:$D$100,'Dashboard-Solution'!$J17,Data!$E$2:$E$100,'Dashboard-Solution'!P$7)</f>
        <v>44000</v>
      </c>
      <c r="Q17" s="32">
        <f>SUMIFS(Data!$B$2:$B$100,Data!$C$2:$C$100,'Dashboard-Solution'!$D$4,Data!$D$2:$D$100,'Dashboard-Solution'!$J17,Data!$E$2:$E$100,'Dashboard-Solution'!Q$7)</f>
        <v>0</v>
      </c>
      <c r="R17" s="26"/>
      <c r="S17" s="26"/>
      <c r="T17" s="27"/>
    </row>
    <row r="18" spans="2:20" x14ac:dyDescent="0.3">
      <c r="B18" s="25"/>
      <c r="C18" s="32" t="s">
        <v>21</v>
      </c>
      <c r="D18" s="32">
        <f>SUMIFS(Data!$B$2:$B$100,Data!$D$2:$D$100,C18,Data!$C$2:$C$100,'Dashboard-Solution'!$D$4)</f>
        <v>97731</v>
      </c>
      <c r="E18" s="26"/>
      <c r="F18" s="26"/>
      <c r="G18" s="26"/>
      <c r="H18" s="26"/>
      <c r="I18" s="26"/>
      <c r="J18" s="32" t="s">
        <v>21</v>
      </c>
      <c r="K18" s="32">
        <f>SUMIFS(Data!$B$2:$B$100,Data!$C$2:$C$100,'Dashboard-Solution'!$D$4,Data!$D$2:$D$100,'Dashboard-Solution'!$J18,Data!$E$2:$E$100,'Dashboard-Solution'!K$7)</f>
        <v>0</v>
      </c>
      <c r="L18" s="32">
        <f>SUMIFS(Data!$B$2:$B$100,Data!$C$2:$C$100,'Dashboard-Solution'!$D$4,Data!$D$2:$D$100,'Dashboard-Solution'!$J18,Data!$E$2:$E$100,'Dashboard-Solution'!L$7)</f>
        <v>28120</v>
      </c>
      <c r="M18" s="32">
        <f>SUMIFS(Data!$B$2:$B$100,Data!$C$2:$C$100,'Dashboard-Solution'!$D$4,Data!$D$2:$D$100,'Dashboard-Solution'!$J18,Data!$E$2:$E$100,'Dashboard-Solution'!M$7)</f>
        <v>0</v>
      </c>
      <c r="N18" s="32">
        <f>SUMIFS(Data!$B$2:$B$100,Data!$C$2:$C$100,'Dashboard-Solution'!$D$4,Data!$D$2:$D$100,'Dashboard-Solution'!$J18,Data!$E$2:$E$100,'Dashboard-Solution'!N$7)</f>
        <v>0</v>
      </c>
      <c r="O18" s="32">
        <f>SUMIFS(Data!$B$2:$B$100,Data!$C$2:$C$100,'Dashboard-Solution'!$D$4,Data!$D$2:$D$100,'Dashboard-Solution'!$J18,Data!$E$2:$E$100,'Dashboard-Solution'!O$7)</f>
        <v>3055</v>
      </c>
      <c r="P18" s="32">
        <f>SUMIFS(Data!$B$2:$B$100,Data!$C$2:$C$100,'Dashboard-Solution'!$D$4,Data!$D$2:$D$100,'Dashboard-Solution'!$J18,Data!$E$2:$E$100,'Dashboard-Solution'!P$7)</f>
        <v>39900</v>
      </c>
      <c r="Q18" s="32">
        <f>SUMIFS(Data!$B$2:$B$100,Data!$C$2:$C$100,'Dashboard-Solution'!$D$4,Data!$D$2:$D$100,'Dashboard-Solution'!$J18,Data!$E$2:$E$100,'Dashboard-Solution'!Q$7)</f>
        <v>26656</v>
      </c>
      <c r="R18" s="26"/>
      <c r="S18" s="26"/>
      <c r="T18" s="27"/>
    </row>
    <row r="19" spans="2:20" x14ac:dyDescent="0.3">
      <c r="B19" s="25"/>
      <c r="C19" s="32" t="s">
        <v>23</v>
      </c>
      <c r="D19" s="32">
        <f>SUMIFS(Data!$B$2:$B$100,Data!$D$2:$D$100,C19,Data!$C$2:$C$100,'Dashboard-Solution'!$D$4)</f>
        <v>38480</v>
      </c>
      <c r="E19" s="26"/>
      <c r="F19" s="26"/>
      <c r="G19" s="26"/>
      <c r="H19" s="26"/>
      <c r="I19" s="26"/>
      <c r="J19" s="32" t="s">
        <v>23</v>
      </c>
      <c r="K19" s="32">
        <f>SUMIFS(Data!$B$2:$B$100,Data!$C$2:$C$100,'Dashboard-Solution'!$D$4,Data!$D$2:$D$100,'Dashboard-Solution'!$J19,Data!$E$2:$E$100,'Dashboard-Solution'!K$7)</f>
        <v>0</v>
      </c>
      <c r="L19" s="32">
        <f>SUMIFS(Data!$B$2:$B$100,Data!$C$2:$C$100,'Dashboard-Solution'!$D$4,Data!$D$2:$D$100,'Dashboard-Solution'!$J19,Data!$E$2:$E$100,'Dashboard-Solution'!L$7)</f>
        <v>0</v>
      </c>
      <c r="M19" s="32">
        <f>SUMIFS(Data!$B$2:$B$100,Data!$C$2:$C$100,'Dashboard-Solution'!$D$4,Data!$D$2:$D$100,'Dashboard-Solution'!$J19,Data!$E$2:$E$100,'Dashboard-Solution'!M$7)</f>
        <v>0</v>
      </c>
      <c r="N19" s="32">
        <f>SUMIFS(Data!$B$2:$B$100,Data!$C$2:$C$100,'Dashboard-Solution'!$D$4,Data!$D$2:$D$100,'Dashboard-Solution'!$J19,Data!$E$2:$E$100,'Dashboard-Solution'!N$7)</f>
        <v>0</v>
      </c>
      <c r="O19" s="32">
        <f>SUMIFS(Data!$B$2:$B$100,Data!$C$2:$C$100,'Dashboard-Solution'!$D$4,Data!$D$2:$D$100,'Dashboard-Solution'!$J19,Data!$E$2:$E$100,'Dashboard-Solution'!O$7)</f>
        <v>11880</v>
      </c>
      <c r="P19" s="32">
        <f>SUMIFS(Data!$B$2:$B$100,Data!$C$2:$C$100,'Dashboard-Solution'!$D$4,Data!$D$2:$D$100,'Dashboard-Solution'!$J19,Data!$E$2:$E$100,'Dashboard-Solution'!P$7)</f>
        <v>26600</v>
      </c>
      <c r="Q19" s="32">
        <f>SUMIFS(Data!$B$2:$B$100,Data!$C$2:$C$100,'Dashboard-Solution'!$D$4,Data!$D$2:$D$100,'Dashboard-Solution'!$J19,Data!$E$2:$E$100,'Dashboard-Solution'!Q$7)</f>
        <v>0</v>
      </c>
      <c r="R19" s="26"/>
      <c r="S19" s="26"/>
      <c r="T19" s="27"/>
    </row>
    <row r="20" spans="2:20" x14ac:dyDescent="0.3">
      <c r="B20" s="25"/>
      <c r="C20" s="26"/>
      <c r="D20" s="26"/>
      <c r="E20" s="26"/>
      <c r="F20" s="26"/>
      <c r="G20" s="26"/>
      <c r="H20" s="26"/>
      <c r="I20" s="26"/>
      <c r="J20" s="26"/>
      <c r="K20" s="26"/>
      <c r="L20" s="26"/>
      <c r="M20" s="26"/>
      <c r="N20" s="26"/>
      <c r="O20" s="26"/>
      <c r="P20" s="26"/>
      <c r="Q20" s="26"/>
      <c r="R20" s="26"/>
      <c r="S20" s="26"/>
      <c r="T20" s="27"/>
    </row>
    <row r="21" spans="2:20" x14ac:dyDescent="0.3">
      <c r="B21" s="25"/>
      <c r="C21" s="26"/>
      <c r="D21" s="26"/>
      <c r="E21" s="26"/>
      <c r="F21" s="26"/>
      <c r="G21" s="26"/>
      <c r="H21" s="26"/>
      <c r="I21" s="26"/>
      <c r="J21" s="26"/>
      <c r="K21" s="26"/>
      <c r="L21" s="26"/>
      <c r="M21" s="26"/>
      <c r="N21" s="26"/>
      <c r="O21" s="26"/>
      <c r="P21" s="26"/>
      <c r="Q21" s="26"/>
      <c r="R21" s="26"/>
      <c r="S21" s="26"/>
      <c r="T21" s="27"/>
    </row>
    <row r="22" spans="2:20" ht="15" thickBot="1" x14ac:dyDescent="0.35">
      <c r="B22" s="34"/>
      <c r="C22" s="35"/>
      <c r="D22" s="35"/>
      <c r="E22" s="35"/>
      <c r="F22" s="35"/>
      <c r="G22" s="35"/>
      <c r="H22" s="35"/>
      <c r="I22" s="35"/>
      <c r="J22" s="35"/>
      <c r="K22" s="35"/>
      <c r="L22" s="35"/>
      <c r="M22" s="35"/>
      <c r="N22" s="35"/>
      <c r="O22" s="35"/>
      <c r="P22" s="35"/>
      <c r="Q22" s="35"/>
      <c r="R22" s="35"/>
      <c r="S22" s="35"/>
      <c r="T22" s="36"/>
    </row>
  </sheetData>
  <sheetProtection algorithmName="SHA-512" hashValue="gzQ1CuNhwo1ZyMWAfm2tBPewWOMWPDiKmOok6iq77yvkWz1PdPJjpeMAGpbiiUSNOXZ0acNluH0Q0OvEESqosQ==" saltValue="oyUZK04j7mMfGvcWd5Ny0g==" spinCount="100000" sheet="1" objects="1" scenarios="1"/>
  <mergeCells count="3">
    <mergeCell ref="C6:D6"/>
    <mergeCell ref="F6:G6"/>
    <mergeCell ref="J6:Q6"/>
  </mergeCells>
  <conditionalFormatting sqref="K8:Q19">
    <cfRule type="cellIs" dxfId="82" priority="8" operator="lessThanOrEqual">
      <formula>0</formula>
    </cfRule>
    <cfRule type="cellIs" dxfId="81" priority="9" operator="between">
      <formula>1</formula>
      <formula>1000</formula>
    </cfRule>
    <cfRule type="cellIs" dxfId="80" priority="10" operator="greaterThanOrEqual">
      <formula>1000</formula>
    </cfRule>
  </conditionalFormatting>
  <conditionalFormatting sqref="G8:G11">
    <cfRule type="cellIs" dxfId="79" priority="5" operator="lessThan">
      <formula>100000</formula>
    </cfRule>
    <cfRule type="cellIs" dxfId="78" priority="6" operator="between">
      <formula>100000</formula>
      <formula>200000</formula>
    </cfRule>
    <cfRule type="cellIs" dxfId="77" priority="7" operator="greaterThan">
      <formula>200000</formula>
    </cfRule>
  </conditionalFormatting>
  <conditionalFormatting sqref="D8:D19">
    <cfRule type="cellIs" dxfId="76" priority="1" operator="lessThan">
      <formula>40000</formula>
    </cfRule>
    <cfRule type="cellIs" dxfId="75" priority="3" operator="between">
      <formula>40000</formula>
      <formula>60000</formula>
    </cfRule>
    <cfRule type="cellIs" dxfId="74" priority="4" operator="greaterThanOrEqual">
      <formula>60000</formula>
    </cfRule>
  </conditionalFormatting>
  <dataValidations count="1">
    <dataValidation type="list" allowBlank="1" showInputMessage="1" showErrorMessage="1" sqref="D4" xr:uid="{4EE00DBE-25E5-488A-9293-B293E17B6BA0}">
      <formula1>"2016,2017,2018"</formula1>
    </dataValidation>
  </dataValidation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2866E9-754C-4391-90C6-B554B313F01D}">
  <dimension ref="C4:R20"/>
  <sheetViews>
    <sheetView showGridLines="0" workbookViewId="0">
      <selection activeCell="D4" sqref="D4"/>
    </sheetView>
  </sheetViews>
  <sheetFormatPr defaultRowHeight="14.4" x14ac:dyDescent="0.3"/>
  <cols>
    <col min="2" max="2" width="15" customWidth="1"/>
  </cols>
  <sheetData>
    <row r="4" spans="3:18" x14ac:dyDescent="0.3">
      <c r="C4" s="4" t="s">
        <v>2</v>
      </c>
      <c r="D4" s="3"/>
    </row>
    <row r="7" spans="3:18" x14ac:dyDescent="0.3">
      <c r="C7" s="14" t="s">
        <v>3</v>
      </c>
      <c r="D7" s="14" t="s">
        <v>1</v>
      </c>
      <c r="F7" s="14" t="s">
        <v>5</v>
      </c>
      <c r="G7" s="14" t="s">
        <v>1</v>
      </c>
      <c r="K7" s="14"/>
      <c r="L7" s="3" t="s">
        <v>7</v>
      </c>
      <c r="M7" s="3" t="s">
        <v>20</v>
      </c>
      <c r="N7" s="3" t="s">
        <v>22</v>
      </c>
      <c r="O7" s="3" t="s">
        <v>18</v>
      </c>
      <c r="P7" s="3" t="s">
        <v>10</v>
      </c>
      <c r="Q7" s="3" t="s">
        <v>26</v>
      </c>
      <c r="R7" s="3" t="s">
        <v>15</v>
      </c>
    </row>
    <row r="8" spans="3:18" x14ac:dyDescent="0.3">
      <c r="C8" s="3" t="s">
        <v>25</v>
      </c>
      <c r="D8" s="3"/>
      <c r="F8" s="3" t="s">
        <v>8</v>
      </c>
      <c r="G8" s="3"/>
      <c r="K8" s="3" t="s">
        <v>25</v>
      </c>
      <c r="L8" s="3"/>
      <c r="M8" s="3"/>
      <c r="N8" s="3"/>
      <c r="O8" s="3"/>
      <c r="P8" s="3"/>
      <c r="Q8" s="3"/>
      <c r="R8" s="3"/>
    </row>
    <row r="9" spans="3:18" x14ac:dyDescent="0.3">
      <c r="C9" s="3" t="s">
        <v>6</v>
      </c>
      <c r="D9" s="3"/>
      <c r="F9" s="3" t="s">
        <v>11</v>
      </c>
      <c r="G9" s="3"/>
      <c r="K9" s="3" t="s">
        <v>6</v>
      </c>
      <c r="L9" s="3"/>
      <c r="M9" s="3"/>
      <c r="N9" s="3"/>
      <c r="O9" s="3"/>
      <c r="P9" s="3"/>
      <c r="Q9" s="3"/>
      <c r="R9" s="3"/>
    </row>
    <row r="10" spans="3:18" x14ac:dyDescent="0.3">
      <c r="C10" s="3" t="s">
        <v>17</v>
      </c>
      <c r="D10" s="3"/>
      <c r="F10" s="3" t="s">
        <v>13</v>
      </c>
      <c r="G10" s="3"/>
      <c r="K10" s="3" t="s">
        <v>17</v>
      </c>
      <c r="L10" s="3"/>
      <c r="M10" s="3"/>
      <c r="N10" s="3"/>
      <c r="O10" s="3"/>
      <c r="P10" s="3"/>
      <c r="Q10" s="3"/>
      <c r="R10" s="3"/>
    </row>
    <row r="11" spans="3:18" x14ac:dyDescent="0.3">
      <c r="C11" s="3" t="s">
        <v>12</v>
      </c>
      <c r="D11" s="3"/>
      <c r="F11" s="3" t="s">
        <v>16</v>
      </c>
      <c r="G11" s="3"/>
      <c r="K11" s="3" t="s">
        <v>12</v>
      </c>
      <c r="L11" s="3"/>
      <c r="M11" s="3"/>
      <c r="N11" s="3"/>
      <c r="O11" s="3"/>
      <c r="P11" s="3"/>
      <c r="Q11" s="3"/>
      <c r="R11" s="3"/>
    </row>
    <row r="12" spans="3:18" x14ac:dyDescent="0.3">
      <c r="C12" s="3" t="s">
        <v>27</v>
      </c>
      <c r="D12" s="3"/>
      <c r="K12" s="3" t="s">
        <v>27</v>
      </c>
      <c r="L12" s="3"/>
      <c r="M12" s="3"/>
      <c r="N12" s="3"/>
      <c r="O12" s="3"/>
      <c r="P12" s="3"/>
      <c r="Q12" s="3"/>
      <c r="R12" s="3"/>
    </row>
    <row r="13" spans="3:18" x14ac:dyDescent="0.3">
      <c r="C13" s="3" t="s">
        <v>24</v>
      </c>
      <c r="D13" s="3"/>
      <c r="K13" s="3" t="s">
        <v>24</v>
      </c>
      <c r="L13" s="3"/>
      <c r="M13" s="3"/>
      <c r="N13" s="3"/>
      <c r="O13" s="3"/>
      <c r="P13" s="3"/>
      <c r="Q13" s="3"/>
      <c r="R13" s="3"/>
    </row>
    <row r="14" spans="3:18" x14ac:dyDescent="0.3">
      <c r="C14" s="3" t="s">
        <v>28</v>
      </c>
      <c r="D14" s="3"/>
      <c r="K14" s="3" t="s">
        <v>28</v>
      </c>
      <c r="L14" s="3"/>
      <c r="M14" s="3"/>
      <c r="N14" s="3"/>
      <c r="O14" s="3"/>
      <c r="P14" s="3"/>
      <c r="Q14" s="3"/>
      <c r="R14" s="3"/>
    </row>
    <row r="15" spans="3:18" x14ac:dyDescent="0.3">
      <c r="C15" s="3" t="s">
        <v>19</v>
      </c>
      <c r="D15" s="3"/>
      <c r="K15" s="3" t="s">
        <v>19</v>
      </c>
      <c r="L15" s="3"/>
      <c r="M15" s="3"/>
      <c r="N15" s="3"/>
      <c r="O15" s="3"/>
      <c r="P15" s="3"/>
      <c r="Q15" s="3"/>
      <c r="R15" s="3"/>
    </row>
    <row r="16" spans="3:18" x14ac:dyDescent="0.3">
      <c r="C16" s="3" t="s">
        <v>14</v>
      </c>
      <c r="D16" s="3"/>
      <c r="K16" s="3" t="s">
        <v>14</v>
      </c>
      <c r="L16" s="3"/>
      <c r="M16" s="3"/>
      <c r="N16" s="3"/>
      <c r="O16" s="3"/>
      <c r="P16" s="3"/>
      <c r="Q16" s="3"/>
      <c r="R16" s="3"/>
    </row>
    <row r="17" spans="3:18" x14ac:dyDescent="0.3">
      <c r="C17" s="3" t="s">
        <v>9</v>
      </c>
      <c r="D17" s="3"/>
      <c r="K17" s="3" t="s">
        <v>9</v>
      </c>
      <c r="L17" s="3"/>
      <c r="M17" s="3"/>
      <c r="N17" s="3"/>
      <c r="O17" s="3"/>
      <c r="P17" s="3"/>
      <c r="Q17" s="3"/>
      <c r="R17" s="3"/>
    </row>
    <row r="18" spans="3:18" x14ac:dyDescent="0.3">
      <c r="C18" s="3" t="s">
        <v>21</v>
      </c>
      <c r="D18" s="3"/>
      <c r="K18" s="3" t="s">
        <v>21</v>
      </c>
      <c r="L18" s="3"/>
      <c r="M18" s="3"/>
      <c r="N18" s="3"/>
      <c r="O18" s="3"/>
      <c r="P18" s="3"/>
      <c r="Q18" s="3"/>
      <c r="R18" s="3"/>
    </row>
    <row r="19" spans="3:18" x14ac:dyDescent="0.3">
      <c r="C19" s="3" t="s">
        <v>23</v>
      </c>
      <c r="D19" s="3"/>
      <c r="K19" s="3" t="s">
        <v>23</v>
      </c>
      <c r="L19" s="3"/>
      <c r="M19" s="3"/>
      <c r="N19" s="3"/>
      <c r="O19" s="3"/>
      <c r="P19" s="3"/>
      <c r="Q19" s="3"/>
      <c r="R19" s="3"/>
    </row>
    <row r="20" spans="3:18" x14ac:dyDescent="0.3">
      <c r="C20" s="3"/>
      <c r="D20" s="3"/>
    </row>
  </sheetData>
  <sortState xmlns:xlrd2="http://schemas.microsoft.com/office/spreadsheetml/2017/richdata2" ref="J9:K14">
    <sortCondition ref="J9:J14"/>
  </sortState>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20D66-FBD7-440C-B79F-88B763CC74A1}">
  <dimension ref="A2:Q22"/>
  <sheetViews>
    <sheetView showGridLines="0" workbookViewId="0">
      <selection activeCell="B17" sqref="B17"/>
    </sheetView>
  </sheetViews>
  <sheetFormatPr defaultRowHeight="14.4" x14ac:dyDescent="0.3"/>
  <cols>
    <col min="1" max="1" width="12.5546875" bestFit="1" customWidth="1"/>
    <col min="2" max="2" width="11.6640625" bestFit="1" customWidth="1"/>
    <col min="6" max="6" width="12.5546875" bestFit="1" customWidth="1"/>
    <col min="7" max="7" width="11.6640625" bestFit="1" customWidth="1"/>
    <col min="8" max="8" width="22.88671875" customWidth="1"/>
    <col min="9" max="9" width="12.5546875" bestFit="1" customWidth="1"/>
    <col min="10" max="10" width="15.5546875" bestFit="1" customWidth="1"/>
    <col min="11" max="16" width="7" bestFit="1" customWidth="1"/>
    <col min="17" max="17" width="10.77734375" bestFit="1" customWidth="1"/>
    <col min="18" max="18" width="6.109375" bestFit="1" customWidth="1"/>
    <col min="19" max="19" width="6" bestFit="1" customWidth="1"/>
    <col min="20" max="20" width="7" bestFit="1" customWidth="1"/>
    <col min="21" max="21" width="8.77734375" bestFit="1" customWidth="1"/>
    <col min="22" max="22" width="6.88671875" bestFit="1" customWidth="1"/>
    <col min="23" max="25" width="5" bestFit="1" customWidth="1"/>
    <col min="26" max="26" width="6" bestFit="1" customWidth="1"/>
    <col min="27" max="27" width="9.5546875" bestFit="1" customWidth="1"/>
    <col min="28" max="28" width="6.21875" bestFit="1" customWidth="1"/>
    <col min="29" max="30" width="5" bestFit="1" customWidth="1"/>
    <col min="31" max="33" width="6" bestFit="1" customWidth="1"/>
    <col min="35" max="35" width="6" bestFit="1" customWidth="1"/>
    <col min="36" max="36" width="7.6640625" bestFit="1" customWidth="1"/>
    <col min="37" max="37" width="5.6640625" bestFit="1" customWidth="1"/>
    <col min="38" max="38" width="5" bestFit="1" customWidth="1"/>
    <col min="39" max="40" width="6" bestFit="1" customWidth="1"/>
    <col min="41" max="41" width="8.33203125" bestFit="1" customWidth="1"/>
    <col min="42" max="42" width="10.77734375" bestFit="1" customWidth="1"/>
  </cols>
  <sheetData>
    <row r="2" spans="1:17" ht="23.4" customHeight="1" x14ac:dyDescent="0.3"/>
    <row r="3" spans="1:17" x14ac:dyDescent="0.3">
      <c r="A3" s="37" t="s">
        <v>32</v>
      </c>
      <c r="B3" s="3" t="s">
        <v>34</v>
      </c>
    </row>
    <row r="4" spans="1:17" x14ac:dyDescent="0.3">
      <c r="A4" s="38" t="s">
        <v>35</v>
      </c>
      <c r="B4" s="39">
        <v>254789</v>
      </c>
    </row>
    <row r="5" spans="1:17" x14ac:dyDescent="0.3">
      <c r="A5" s="38" t="s">
        <v>36</v>
      </c>
      <c r="B5" s="39">
        <v>293511</v>
      </c>
      <c r="F5" s="37" t="s">
        <v>32</v>
      </c>
      <c r="G5" s="3" t="s">
        <v>34</v>
      </c>
    </row>
    <row r="6" spans="1:17" x14ac:dyDescent="0.3">
      <c r="A6" s="38" t="s">
        <v>37</v>
      </c>
      <c r="B6" s="39">
        <v>236238</v>
      </c>
      <c r="F6" s="38">
        <v>1</v>
      </c>
      <c r="G6" s="39">
        <v>784538</v>
      </c>
    </row>
    <row r="7" spans="1:17" x14ac:dyDescent="0.3">
      <c r="A7" s="38" t="s">
        <v>38</v>
      </c>
      <c r="B7" s="39">
        <v>419218</v>
      </c>
      <c r="F7" s="38">
        <v>2</v>
      </c>
      <c r="G7" s="39">
        <v>1082478</v>
      </c>
    </row>
    <row r="8" spans="1:17" x14ac:dyDescent="0.3">
      <c r="A8" s="38" t="s">
        <v>27</v>
      </c>
      <c r="B8" s="39">
        <v>32680</v>
      </c>
      <c r="F8" s="38">
        <v>3</v>
      </c>
      <c r="G8" s="39">
        <v>526544</v>
      </c>
      <c r="I8" s="37" t="s">
        <v>34</v>
      </c>
      <c r="J8" s="37" t="s">
        <v>50</v>
      </c>
      <c r="K8" s="3"/>
      <c r="L8" s="3"/>
      <c r="M8" s="3"/>
      <c r="N8" s="3"/>
      <c r="O8" s="3"/>
      <c r="P8" s="3"/>
      <c r="Q8" s="3"/>
    </row>
    <row r="9" spans="1:17" x14ac:dyDescent="0.3">
      <c r="A9" s="38" t="s">
        <v>39</v>
      </c>
      <c r="B9" s="39">
        <v>630580</v>
      </c>
      <c r="F9" s="38">
        <v>4</v>
      </c>
      <c r="G9" s="39">
        <v>1236780</v>
      </c>
      <c r="I9" s="37" t="s">
        <v>32</v>
      </c>
      <c r="J9" s="3" t="s">
        <v>7</v>
      </c>
      <c r="K9" s="3" t="s">
        <v>20</v>
      </c>
      <c r="L9" s="3" t="s">
        <v>22</v>
      </c>
      <c r="M9" s="3" t="s">
        <v>18</v>
      </c>
      <c r="N9" s="3" t="s">
        <v>10</v>
      </c>
      <c r="O9" s="3" t="s">
        <v>26</v>
      </c>
      <c r="P9" s="3" t="s">
        <v>15</v>
      </c>
      <c r="Q9" s="3" t="s">
        <v>33</v>
      </c>
    </row>
    <row r="10" spans="1:17" x14ac:dyDescent="0.3">
      <c r="A10" s="38" t="s">
        <v>40</v>
      </c>
      <c r="B10" s="39">
        <v>98869</v>
      </c>
      <c r="F10" s="38" t="s">
        <v>33</v>
      </c>
      <c r="G10" s="39">
        <v>3630340</v>
      </c>
      <c r="I10" s="38" t="s">
        <v>35</v>
      </c>
      <c r="J10" s="39"/>
      <c r="K10" s="39">
        <v>36553</v>
      </c>
      <c r="L10" s="39"/>
      <c r="M10" s="39">
        <v>4260</v>
      </c>
      <c r="N10" s="39">
        <v>179950</v>
      </c>
      <c r="O10" s="39">
        <v>29776</v>
      </c>
      <c r="P10" s="39">
        <v>4250</v>
      </c>
      <c r="Q10" s="39">
        <v>254789</v>
      </c>
    </row>
    <row r="11" spans="1:17" x14ac:dyDescent="0.3">
      <c r="A11" s="38" t="s">
        <v>41</v>
      </c>
      <c r="B11" s="39">
        <v>130983</v>
      </c>
      <c r="I11" s="38" t="s">
        <v>36</v>
      </c>
      <c r="J11" s="39">
        <v>201740</v>
      </c>
      <c r="K11" s="39"/>
      <c r="L11" s="39">
        <v>91771</v>
      </c>
      <c r="M11" s="39"/>
      <c r="N11" s="39"/>
      <c r="O11" s="39"/>
      <c r="P11" s="39"/>
      <c r="Q11" s="39">
        <v>293511</v>
      </c>
    </row>
    <row r="12" spans="1:17" x14ac:dyDescent="0.3">
      <c r="A12" s="38" t="s">
        <v>42</v>
      </c>
      <c r="B12" s="39">
        <v>296692</v>
      </c>
      <c r="I12" s="38" t="s">
        <v>37</v>
      </c>
      <c r="J12" s="39">
        <v>58790</v>
      </c>
      <c r="K12" s="39">
        <v>3936</v>
      </c>
      <c r="L12" s="39"/>
      <c r="M12" s="39">
        <v>26450</v>
      </c>
      <c r="N12" s="39">
        <v>33408</v>
      </c>
      <c r="O12" s="39">
        <v>22811</v>
      </c>
      <c r="P12" s="39">
        <v>90843</v>
      </c>
      <c r="Q12" s="39">
        <v>236238</v>
      </c>
    </row>
    <row r="13" spans="1:17" x14ac:dyDescent="0.3">
      <c r="A13" s="38" t="s">
        <v>43</v>
      </c>
      <c r="B13" s="39">
        <v>585254</v>
      </c>
      <c r="I13" s="38" t="s">
        <v>38</v>
      </c>
      <c r="J13" s="39">
        <v>77458</v>
      </c>
      <c r="K13" s="39"/>
      <c r="L13" s="39">
        <v>324940</v>
      </c>
      <c r="M13" s="39">
        <v>14840</v>
      </c>
      <c r="N13" s="39">
        <v>1980</v>
      </c>
      <c r="O13" s="39"/>
      <c r="P13" s="39"/>
      <c r="Q13" s="39">
        <v>419218</v>
      </c>
    </row>
    <row r="14" spans="1:17" x14ac:dyDescent="0.3">
      <c r="A14" s="38" t="s">
        <v>44</v>
      </c>
      <c r="B14" s="39">
        <v>537481</v>
      </c>
      <c r="I14" s="38" t="s">
        <v>27</v>
      </c>
      <c r="J14" s="39">
        <v>13720</v>
      </c>
      <c r="K14" s="39">
        <v>4370</v>
      </c>
      <c r="L14" s="39"/>
      <c r="M14" s="39"/>
      <c r="N14" s="39">
        <v>3430</v>
      </c>
      <c r="O14" s="39"/>
      <c r="P14" s="39">
        <v>11160</v>
      </c>
      <c r="Q14" s="39">
        <v>32680</v>
      </c>
    </row>
    <row r="15" spans="1:17" x14ac:dyDescent="0.3">
      <c r="A15" s="38" t="s">
        <v>45</v>
      </c>
      <c r="B15" s="39">
        <v>114045</v>
      </c>
      <c r="I15" s="38" t="s">
        <v>39</v>
      </c>
      <c r="J15" s="39"/>
      <c r="K15" s="39">
        <v>427970</v>
      </c>
      <c r="L15" s="39">
        <v>14715</v>
      </c>
      <c r="M15" s="39">
        <v>5135</v>
      </c>
      <c r="N15" s="39">
        <v>11550</v>
      </c>
      <c r="O15" s="39">
        <v>31200</v>
      </c>
      <c r="P15" s="39">
        <v>140010</v>
      </c>
      <c r="Q15" s="39">
        <v>630580</v>
      </c>
    </row>
    <row r="16" spans="1:17" x14ac:dyDescent="0.3">
      <c r="A16" s="38" t="s">
        <v>33</v>
      </c>
      <c r="B16" s="39">
        <v>3630340</v>
      </c>
      <c r="I16" s="38" t="s">
        <v>40</v>
      </c>
      <c r="J16" s="39">
        <v>42800</v>
      </c>
      <c r="K16" s="39">
        <v>38244</v>
      </c>
      <c r="L16" s="39">
        <v>2940</v>
      </c>
      <c r="M16" s="39">
        <v>3885</v>
      </c>
      <c r="N16" s="39"/>
      <c r="O16" s="39"/>
      <c r="P16" s="39">
        <v>11000</v>
      </c>
      <c r="Q16" s="39">
        <v>98869</v>
      </c>
    </row>
    <row r="17" spans="3:17" x14ac:dyDescent="0.3">
      <c r="I17" s="38" t="s">
        <v>41</v>
      </c>
      <c r="J17" s="39"/>
      <c r="K17" s="39">
        <v>32610</v>
      </c>
      <c r="L17" s="39"/>
      <c r="M17" s="39"/>
      <c r="N17" s="39">
        <v>49435</v>
      </c>
      <c r="O17" s="39"/>
      <c r="P17" s="39">
        <v>48938</v>
      </c>
      <c r="Q17" s="39">
        <v>130983</v>
      </c>
    </row>
    <row r="18" spans="3:17" x14ac:dyDescent="0.3">
      <c r="I18" s="38" t="s">
        <v>42</v>
      </c>
      <c r="J18" s="39"/>
      <c r="K18" s="39">
        <v>63760</v>
      </c>
      <c r="L18" s="39"/>
      <c r="M18" s="39">
        <v>76191</v>
      </c>
      <c r="N18" s="39">
        <v>104890</v>
      </c>
      <c r="O18" s="39">
        <v>2881</v>
      </c>
      <c r="P18" s="39">
        <v>48970</v>
      </c>
      <c r="Q18" s="39">
        <v>296692</v>
      </c>
    </row>
    <row r="19" spans="3:17" x14ac:dyDescent="0.3">
      <c r="C19" s="9"/>
      <c r="D19" s="9"/>
      <c r="E19" s="9"/>
      <c r="I19" s="38" t="s">
        <v>43</v>
      </c>
      <c r="J19" s="39"/>
      <c r="K19" s="39"/>
      <c r="L19" s="39">
        <v>417120</v>
      </c>
      <c r="M19" s="39">
        <v>7820</v>
      </c>
      <c r="N19" s="39">
        <v>39704</v>
      </c>
      <c r="O19" s="39">
        <v>120610</v>
      </c>
      <c r="P19" s="39"/>
      <c r="Q19" s="39">
        <v>585254</v>
      </c>
    </row>
    <row r="20" spans="3:17" x14ac:dyDescent="0.3">
      <c r="I20" s="38" t="s">
        <v>44</v>
      </c>
      <c r="J20" s="39">
        <v>141450</v>
      </c>
      <c r="K20" s="39">
        <v>75440</v>
      </c>
      <c r="L20" s="39">
        <v>3510</v>
      </c>
      <c r="M20" s="39">
        <v>18270</v>
      </c>
      <c r="N20" s="39">
        <v>173855</v>
      </c>
      <c r="O20" s="39">
        <v>79800</v>
      </c>
      <c r="P20" s="39">
        <v>45156</v>
      </c>
      <c r="Q20" s="39">
        <v>537481</v>
      </c>
    </row>
    <row r="21" spans="3:17" x14ac:dyDescent="0.3">
      <c r="I21" s="38" t="s">
        <v>45</v>
      </c>
      <c r="J21" s="39"/>
      <c r="K21" s="39"/>
      <c r="L21" s="39">
        <v>10640</v>
      </c>
      <c r="M21" s="39"/>
      <c r="N21" s="39">
        <v>17925</v>
      </c>
      <c r="O21" s="39">
        <v>85480</v>
      </c>
      <c r="P21" s="39"/>
      <c r="Q21" s="39">
        <v>114045</v>
      </c>
    </row>
    <row r="22" spans="3:17" x14ac:dyDescent="0.3">
      <c r="I22" s="38" t="s">
        <v>33</v>
      </c>
      <c r="J22" s="39">
        <v>535958</v>
      </c>
      <c r="K22" s="39">
        <v>682883</v>
      </c>
      <c r="L22" s="39">
        <v>865636</v>
      </c>
      <c r="M22" s="39">
        <v>156851</v>
      </c>
      <c r="N22" s="39">
        <v>616127</v>
      </c>
      <c r="O22" s="39">
        <v>372558</v>
      </c>
      <c r="P22" s="39">
        <v>400327</v>
      </c>
      <c r="Q22" s="39">
        <v>3630340</v>
      </c>
    </row>
  </sheetData>
  <conditionalFormatting sqref="A4:A15">
    <cfRule type="colorScale" priority="3">
      <colorScale>
        <cfvo type="num" val="&quot;&lt;40000&quot;"/>
        <cfvo type="num" val="&quot;&lt;60000&quot;"/>
        <cfvo type="num" val="&quot;&gt;60000&quot;"/>
        <color rgb="FFFF0000"/>
        <color rgb="FFFFFF00"/>
        <color rgb="FF00B050"/>
      </colorScale>
    </cfRule>
  </conditionalFormatting>
  <conditionalFormatting pivot="1" sqref="B4:B15">
    <cfRule type="colorScale" priority="2">
      <colorScale>
        <cfvo type="num" val="&quot;&lt;40000&quot;"/>
        <cfvo type="num" val="&quot;&lt;60000&quot;"/>
        <cfvo type="num" val="&quot;&gt;60000&quot;"/>
        <color rgb="FFFF0000"/>
        <color rgb="FFFFFF00"/>
        <color rgb="FF00B050"/>
      </colorScale>
    </cfRule>
  </conditionalFormatting>
  <conditionalFormatting pivot="1" sqref="J10:Q22">
    <cfRule type="colorScale" priority="1">
      <colorScale>
        <cfvo type="num" val="&quot;&lt;40000&quot;"/>
        <cfvo type="num" val="0"/>
        <cfvo type="num" val="&quot;&gt;60000&quot;"/>
        <color rgb="FFFF0000"/>
        <color rgb="FFFFFF00"/>
        <color rgb="FF00B050"/>
      </colorScale>
    </cfRule>
  </conditionalFormatting>
  <pageMargins left="0.7" right="0.7" top="0.75" bottom="0.75" header="0.3" footer="0.3"/>
  <pageSetup orientation="portrait" r:id="rId4"/>
  <drawing r:id="rId5"/>
  <extLst>
    <ext xmlns:x14="http://schemas.microsoft.com/office/spreadsheetml/2009/9/main" uri="{CCE6A557-97BC-4b89-ADB6-D9C93CAAB3DF}">
      <x14:dataValidations xmlns:xm="http://schemas.microsoft.com/office/excel/2006/main" count="1">
        <x14:dataValidation type="list" allowBlank="1" showInputMessage="1" showErrorMessage="1" xr:uid="{D9FABB6E-6AF0-4F8E-A62E-D211CEC5BB81}">
          <x14:formula1>
            <xm:f>RawData!$C:$C</xm:f>
          </x14:formula1>
          <xm:sqref>B2</xm:sqref>
        </x14:dataValidation>
      </x14:dataValidations>
    </ex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A31D2-96D1-4302-A336-B79F4F3B9A8E}">
  <dimension ref="A1:I100"/>
  <sheetViews>
    <sheetView workbookViewId="0">
      <selection activeCell="L16" sqref="L16"/>
    </sheetView>
  </sheetViews>
  <sheetFormatPr defaultRowHeight="14.4" x14ac:dyDescent="0.3"/>
  <cols>
    <col min="1" max="1" width="10.109375" style="1" bestFit="1" customWidth="1"/>
    <col min="2" max="2" width="7" style="2" bestFit="1" customWidth="1"/>
    <col min="4" max="4" width="14.109375" customWidth="1"/>
    <col min="5" max="5" width="9.21875" customWidth="1"/>
    <col min="6" max="6" width="12" customWidth="1"/>
    <col min="7" max="7" width="12.44140625" customWidth="1"/>
  </cols>
  <sheetData>
    <row r="1" spans="1:9" x14ac:dyDescent="0.3">
      <c r="A1" s="1" t="s">
        <v>0</v>
      </c>
      <c r="B1" s="2" t="s">
        <v>1</v>
      </c>
      <c r="C1" t="s">
        <v>2</v>
      </c>
      <c r="D1" t="s">
        <v>46</v>
      </c>
      <c r="E1" t="s">
        <v>47</v>
      </c>
      <c r="F1" t="s">
        <v>48</v>
      </c>
      <c r="G1" t="s">
        <v>49</v>
      </c>
      <c r="H1" t="s">
        <v>5</v>
      </c>
      <c r="I1" t="s">
        <v>51</v>
      </c>
    </row>
    <row r="2" spans="1:9" x14ac:dyDescent="0.3">
      <c r="A2" s="1">
        <v>42407</v>
      </c>
      <c r="B2" s="2">
        <v>2370</v>
      </c>
      <c r="C2">
        <f>YEAR(A2)</f>
        <v>2016</v>
      </c>
      <c r="D2" t="str">
        <f>TEXT(A2,"mmmm")</f>
        <v>February</v>
      </c>
      <c r="E2">
        <f>MONTH(A2)</f>
        <v>2</v>
      </c>
      <c r="F2" t="str">
        <f>TEXT(A2,"ddd")</f>
        <v>Sun</v>
      </c>
      <c r="G2">
        <f>WEEKDAY(A2)</f>
        <v>1</v>
      </c>
      <c r="H2">
        <f>_xlfn.IFS(E2&lt;=3,1,E2&lt;=6,2,E2&lt;=9,3,E2&lt;=12,4)</f>
        <v>1</v>
      </c>
      <c r="I2" t="str">
        <f>TEXT(A2,"mmm")</f>
        <v>Feb</v>
      </c>
    </row>
    <row r="3" spans="1:9" x14ac:dyDescent="0.3">
      <c r="A3" s="1">
        <v>43013</v>
      </c>
      <c r="B3" s="2">
        <v>30504</v>
      </c>
      <c r="C3">
        <f t="shared" ref="C3:C7" si="0">YEAR(A3)</f>
        <v>2017</v>
      </c>
      <c r="D3" t="str">
        <f t="shared" ref="D3:D66" si="1">TEXT(A3,"mmmm")</f>
        <v>October</v>
      </c>
      <c r="E3">
        <f t="shared" ref="E3:E66" si="2">MONTH(A3)</f>
        <v>10</v>
      </c>
      <c r="F3" t="str">
        <f t="shared" ref="F3:F66" si="3">TEXT(A3,"ddd")</f>
        <v>Thu</v>
      </c>
      <c r="G3">
        <f t="shared" ref="G3:G66" si="4">WEEKDAY(A3)</f>
        <v>5</v>
      </c>
      <c r="H3">
        <f t="shared" ref="H3:H66" si="5">_xlfn.IFS(E3&lt;=3,1,E3&lt;=6,2,E3&lt;=9,3,E3&lt;=12,4)</f>
        <v>4</v>
      </c>
      <c r="I3" t="str">
        <f t="shared" ref="I3:I66" si="6">TEXT(A3,"mmm")</f>
        <v>Oct</v>
      </c>
    </row>
    <row r="4" spans="1:9" x14ac:dyDescent="0.3">
      <c r="A4" s="1">
        <v>43202</v>
      </c>
      <c r="B4" s="2">
        <v>1980</v>
      </c>
      <c r="C4">
        <f t="shared" si="0"/>
        <v>2018</v>
      </c>
      <c r="D4" t="str">
        <f t="shared" si="1"/>
        <v>April</v>
      </c>
      <c r="E4">
        <f t="shared" si="2"/>
        <v>4</v>
      </c>
      <c r="F4" t="str">
        <f t="shared" si="3"/>
        <v>Thu</v>
      </c>
      <c r="G4">
        <f t="shared" si="4"/>
        <v>5</v>
      </c>
      <c r="H4">
        <f t="shared" si="5"/>
        <v>2</v>
      </c>
      <c r="I4" t="str">
        <f t="shared" si="6"/>
        <v>Apr</v>
      </c>
    </row>
    <row r="5" spans="1:9" x14ac:dyDescent="0.3">
      <c r="A5" s="1">
        <v>42623</v>
      </c>
      <c r="B5" s="2">
        <v>3220</v>
      </c>
      <c r="C5">
        <f t="shared" si="0"/>
        <v>2016</v>
      </c>
      <c r="D5" t="str">
        <f t="shared" si="1"/>
        <v>September</v>
      </c>
      <c r="E5">
        <f t="shared" si="2"/>
        <v>9</v>
      </c>
      <c r="F5" t="str">
        <f t="shared" si="3"/>
        <v>Sat</v>
      </c>
      <c r="G5">
        <f t="shared" si="4"/>
        <v>7</v>
      </c>
      <c r="H5">
        <f t="shared" si="5"/>
        <v>3</v>
      </c>
      <c r="I5" t="str">
        <f t="shared" si="6"/>
        <v>Sep</v>
      </c>
    </row>
    <row r="6" spans="1:9" x14ac:dyDescent="0.3">
      <c r="A6" s="1">
        <v>42795</v>
      </c>
      <c r="B6" s="2">
        <v>1040</v>
      </c>
      <c r="C6">
        <f t="shared" si="0"/>
        <v>2017</v>
      </c>
      <c r="D6" t="str">
        <f t="shared" si="1"/>
        <v>March</v>
      </c>
      <c r="E6">
        <f t="shared" si="2"/>
        <v>3</v>
      </c>
      <c r="F6" t="str">
        <f t="shared" si="3"/>
        <v>Wed</v>
      </c>
      <c r="G6">
        <f t="shared" si="4"/>
        <v>4</v>
      </c>
      <c r="H6">
        <f t="shared" si="5"/>
        <v>1</v>
      </c>
      <c r="I6" t="str">
        <f t="shared" si="6"/>
        <v>Mar</v>
      </c>
    </row>
    <row r="7" spans="1:9" x14ac:dyDescent="0.3">
      <c r="A7" s="1">
        <v>42604</v>
      </c>
      <c r="B7" s="2">
        <v>14560</v>
      </c>
      <c r="C7">
        <f t="shared" si="0"/>
        <v>2016</v>
      </c>
      <c r="D7" t="str">
        <f t="shared" si="1"/>
        <v>August</v>
      </c>
      <c r="E7">
        <f t="shared" si="2"/>
        <v>8</v>
      </c>
      <c r="F7" t="str">
        <f t="shared" si="3"/>
        <v>Mon</v>
      </c>
      <c r="G7">
        <f t="shared" si="4"/>
        <v>2</v>
      </c>
      <c r="H7">
        <f t="shared" si="5"/>
        <v>3</v>
      </c>
      <c r="I7" t="str">
        <f t="shared" si="6"/>
        <v>Aug</v>
      </c>
    </row>
    <row r="8" spans="1:9" x14ac:dyDescent="0.3">
      <c r="A8" s="1">
        <v>42675</v>
      </c>
      <c r="B8" s="2">
        <v>3510</v>
      </c>
      <c r="C8">
        <f>YEAR(A8)</f>
        <v>2016</v>
      </c>
      <c r="D8" t="str">
        <f t="shared" si="1"/>
        <v>November</v>
      </c>
      <c r="E8">
        <f t="shared" si="2"/>
        <v>11</v>
      </c>
      <c r="F8" t="str">
        <f t="shared" si="3"/>
        <v>Tue</v>
      </c>
      <c r="G8">
        <f t="shared" si="4"/>
        <v>3</v>
      </c>
      <c r="H8">
        <f t="shared" si="5"/>
        <v>4</v>
      </c>
      <c r="I8" t="str">
        <f t="shared" si="6"/>
        <v>Nov</v>
      </c>
    </row>
    <row r="9" spans="1:9" x14ac:dyDescent="0.3">
      <c r="A9" s="1">
        <v>42726</v>
      </c>
      <c r="B9" s="2">
        <v>6045</v>
      </c>
      <c r="C9">
        <f t="shared" ref="C9:C72" si="7">YEAR(A9)</f>
        <v>2016</v>
      </c>
      <c r="D9" t="str">
        <f t="shared" si="1"/>
        <v>December</v>
      </c>
      <c r="E9">
        <f t="shared" si="2"/>
        <v>12</v>
      </c>
      <c r="F9" t="str">
        <f t="shared" si="3"/>
        <v>Thu</v>
      </c>
      <c r="G9">
        <f t="shared" si="4"/>
        <v>5</v>
      </c>
      <c r="H9">
        <f t="shared" si="5"/>
        <v>4</v>
      </c>
      <c r="I9" t="str">
        <f t="shared" si="6"/>
        <v>Dec</v>
      </c>
    </row>
    <row r="10" spans="1:9" x14ac:dyDescent="0.3">
      <c r="A10" s="1">
        <v>42688</v>
      </c>
      <c r="B10" s="2">
        <v>16800</v>
      </c>
      <c r="C10">
        <f t="shared" si="7"/>
        <v>2016</v>
      </c>
      <c r="D10" t="str">
        <f t="shared" si="1"/>
        <v>November</v>
      </c>
      <c r="E10">
        <f t="shared" si="2"/>
        <v>11</v>
      </c>
      <c r="F10" t="str">
        <f t="shared" si="3"/>
        <v>Mon</v>
      </c>
      <c r="G10">
        <f t="shared" si="4"/>
        <v>2</v>
      </c>
      <c r="H10">
        <f t="shared" si="5"/>
        <v>4</v>
      </c>
      <c r="I10" t="str">
        <f t="shared" si="6"/>
        <v>Nov</v>
      </c>
    </row>
    <row r="11" spans="1:9" x14ac:dyDescent="0.3">
      <c r="A11" s="1">
        <v>43265</v>
      </c>
      <c r="B11" s="2">
        <v>4650</v>
      </c>
      <c r="C11">
        <f t="shared" si="7"/>
        <v>2018</v>
      </c>
      <c r="D11" t="str">
        <f t="shared" si="1"/>
        <v>June</v>
      </c>
      <c r="E11">
        <f t="shared" si="2"/>
        <v>6</v>
      </c>
      <c r="F11" t="str">
        <f t="shared" si="3"/>
        <v>Thu</v>
      </c>
      <c r="G11">
        <f t="shared" si="4"/>
        <v>5</v>
      </c>
      <c r="H11">
        <f t="shared" si="5"/>
        <v>2</v>
      </c>
      <c r="I11" t="str">
        <f t="shared" si="6"/>
        <v>Jun</v>
      </c>
    </row>
    <row r="12" spans="1:9" x14ac:dyDescent="0.3">
      <c r="A12" s="1">
        <v>42985</v>
      </c>
      <c r="B12" s="2">
        <v>61690</v>
      </c>
      <c r="C12">
        <f t="shared" si="7"/>
        <v>2017</v>
      </c>
      <c r="D12" t="str">
        <f t="shared" si="1"/>
        <v>September</v>
      </c>
      <c r="E12">
        <f t="shared" si="2"/>
        <v>9</v>
      </c>
      <c r="F12" t="str">
        <f t="shared" si="3"/>
        <v>Thu</v>
      </c>
      <c r="G12">
        <f t="shared" si="4"/>
        <v>5</v>
      </c>
      <c r="H12">
        <f t="shared" si="5"/>
        <v>3</v>
      </c>
      <c r="I12" t="str">
        <f t="shared" si="6"/>
        <v>Sep</v>
      </c>
    </row>
    <row r="13" spans="1:9" x14ac:dyDescent="0.3">
      <c r="A13" s="1">
        <v>43112</v>
      </c>
      <c r="B13" s="2">
        <v>22126</v>
      </c>
      <c r="C13">
        <f t="shared" si="7"/>
        <v>2018</v>
      </c>
      <c r="D13" t="str">
        <f t="shared" si="1"/>
        <v>January</v>
      </c>
      <c r="E13">
        <f t="shared" si="2"/>
        <v>1</v>
      </c>
      <c r="F13" t="str">
        <f t="shared" si="3"/>
        <v>Fri</v>
      </c>
      <c r="G13">
        <f t="shared" si="4"/>
        <v>6</v>
      </c>
      <c r="H13">
        <f t="shared" si="5"/>
        <v>1</v>
      </c>
      <c r="I13" t="str">
        <f t="shared" si="6"/>
        <v>Jan</v>
      </c>
    </row>
    <row r="14" spans="1:9" x14ac:dyDescent="0.3">
      <c r="A14" s="1">
        <v>42841</v>
      </c>
      <c r="B14" s="2">
        <v>75428</v>
      </c>
      <c r="C14">
        <f t="shared" si="7"/>
        <v>2017</v>
      </c>
      <c r="D14" t="str">
        <f t="shared" si="1"/>
        <v>April</v>
      </c>
      <c r="E14">
        <f t="shared" si="2"/>
        <v>4</v>
      </c>
      <c r="F14" t="str">
        <f t="shared" si="3"/>
        <v>Sun</v>
      </c>
      <c r="G14">
        <f t="shared" si="4"/>
        <v>1</v>
      </c>
      <c r="H14">
        <f t="shared" si="5"/>
        <v>2</v>
      </c>
      <c r="I14" t="str">
        <f t="shared" si="6"/>
        <v>Apr</v>
      </c>
    </row>
    <row r="15" spans="1:9" x14ac:dyDescent="0.3">
      <c r="A15" s="1">
        <v>43103</v>
      </c>
      <c r="B15" s="2">
        <v>1620</v>
      </c>
      <c r="C15">
        <f t="shared" si="7"/>
        <v>2018</v>
      </c>
      <c r="D15" t="str">
        <f t="shared" si="1"/>
        <v>January</v>
      </c>
      <c r="E15">
        <f t="shared" si="2"/>
        <v>1</v>
      </c>
      <c r="F15" t="str">
        <f t="shared" si="3"/>
        <v>Wed</v>
      </c>
      <c r="G15">
        <f t="shared" si="4"/>
        <v>4</v>
      </c>
      <c r="H15">
        <f t="shared" si="5"/>
        <v>1</v>
      </c>
      <c r="I15" t="str">
        <f t="shared" si="6"/>
        <v>Jan</v>
      </c>
    </row>
    <row r="16" spans="1:9" x14ac:dyDescent="0.3">
      <c r="A16" s="1">
        <v>42455</v>
      </c>
      <c r="B16" s="2">
        <v>61098</v>
      </c>
      <c r="C16">
        <f t="shared" si="7"/>
        <v>2016</v>
      </c>
      <c r="D16" t="str">
        <f t="shared" si="1"/>
        <v>March</v>
      </c>
      <c r="E16">
        <f t="shared" si="2"/>
        <v>3</v>
      </c>
      <c r="F16" t="str">
        <f t="shared" si="3"/>
        <v>Sat</v>
      </c>
      <c r="G16">
        <f t="shared" si="4"/>
        <v>7</v>
      </c>
      <c r="H16">
        <f t="shared" si="5"/>
        <v>1</v>
      </c>
      <c r="I16" t="str">
        <f t="shared" si="6"/>
        <v>Mar</v>
      </c>
    </row>
    <row r="17" spans="1:9" x14ac:dyDescent="0.3">
      <c r="A17" s="1">
        <v>42647</v>
      </c>
      <c r="B17" s="2">
        <v>384300</v>
      </c>
      <c r="C17">
        <f t="shared" si="7"/>
        <v>2016</v>
      </c>
      <c r="D17" t="str">
        <f t="shared" si="1"/>
        <v>October</v>
      </c>
      <c r="E17">
        <f t="shared" si="2"/>
        <v>10</v>
      </c>
      <c r="F17" t="str">
        <f t="shared" si="3"/>
        <v>Tue</v>
      </c>
      <c r="G17">
        <f t="shared" si="4"/>
        <v>3</v>
      </c>
      <c r="H17">
        <f t="shared" si="5"/>
        <v>4</v>
      </c>
      <c r="I17" t="str">
        <f t="shared" si="6"/>
        <v>Oct</v>
      </c>
    </row>
    <row r="18" spans="1:9" x14ac:dyDescent="0.3">
      <c r="A18" s="1">
        <v>43384</v>
      </c>
      <c r="B18" s="2">
        <v>9200</v>
      </c>
      <c r="C18">
        <f t="shared" si="7"/>
        <v>2018</v>
      </c>
      <c r="D18" t="str">
        <f t="shared" si="1"/>
        <v>October</v>
      </c>
      <c r="E18">
        <f t="shared" si="2"/>
        <v>10</v>
      </c>
      <c r="F18" t="str">
        <f t="shared" si="3"/>
        <v>Thu</v>
      </c>
      <c r="G18">
        <f t="shared" si="4"/>
        <v>5</v>
      </c>
      <c r="H18">
        <f t="shared" si="5"/>
        <v>4</v>
      </c>
      <c r="I18" t="str">
        <f t="shared" si="6"/>
        <v>Oct</v>
      </c>
    </row>
    <row r="19" spans="1:9" x14ac:dyDescent="0.3">
      <c r="A19" s="1">
        <v>42676</v>
      </c>
      <c r="B19" s="2">
        <v>18270</v>
      </c>
      <c r="C19">
        <f t="shared" si="7"/>
        <v>2016</v>
      </c>
      <c r="D19" t="str">
        <f t="shared" si="1"/>
        <v>November</v>
      </c>
      <c r="E19">
        <f t="shared" si="2"/>
        <v>11</v>
      </c>
      <c r="F19" t="str">
        <f t="shared" si="3"/>
        <v>Wed</v>
      </c>
      <c r="G19">
        <f t="shared" si="4"/>
        <v>4</v>
      </c>
      <c r="H19">
        <f t="shared" si="5"/>
        <v>4</v>
      </c>
      <c r="I19" t="str">
        <f t="shared" si="6"/>
        <v>Nov</v>
      </c>
    </row>
    <row r="20" spans="1:9" x14ac:dyDescent="0.3">
      <c r="A20" s="1">
        <v>42377</v>
      </c>
      <c r="B20" s="2">
        <v>7650</v>
      </c>
      <c r="C20">
        <f t="shared" si="7"/>
        <v>2016</v>
      </c>
      <c r="D20" t="str">
        <f t="shared" si="1"/>
        <v>January</v>
      </c>
      <c r="E20">
        <f t="shared" si="2"/>
        <v>1</v>
      </c>
      <c r="F20" t="str">
        <f t="shared" si="3"/>
        <v>Fri</v>
      </c>
      <c r="G20">
        <f t="shared" si="4"/>
        <v>6</v>
      </c>
      <c r="H20">
        <f t="shared" si="5"/>
        <v>1</v>
      </c>
      <c r="I20" t="str">
        <f t="shared" si="6"/>
        <v>Jan</v>
      </c>
    </row>
    <row r="21" spans="1:9" x14ac:dyDescent="0.3">
      <c r="A21" s="1">
        <v>43240</v>
      </c>
      <c r="B21" s="2">
        <v>13720</v>
      </c>
      <c r="C21">
        <f t="shared" si="7"/>
        <v>2018</v>
      </c>
      <c r="D21" t="str">
        <f t="shared" si="1"/>
        <v>May</v>
      </c>
      <c r="E21">
        <f t="shared" si="2"/>
        <v>5</v>
      </c>
      <c r="F21" t="str">
        <f t="shared" si="3"/>
        <v>Sun</v>
      </c>
      <c r="G21">
        <f t="shared" si="4"/>
        <v>1</v>
      </c>
      <c r="H21">
        <f t="shared" si="5"/>
        <v>2</v>
      </c>
      <c r="I21" t="str">
        <f t="shared" si="6"/>
        <v>May</v>
      </c>
    </row>
    <row r="22" spans="1:9" x14ac:dyDescent="0.3">
      <c r="A22" s="1">
        <v>42668</v>
      </c>
      <c r="B22" s="2">
        <v>23460</v>
      </c>
      <c r="C22">
        <f t="shared" si="7"/>
        <v>2016</v>
      </c>
      <c r="D22" t="str">
        <f t="shared" si="1"/>
        <v>October</v>
      </c>
      <c r="E22">
        <f t="shared" si="2"/>
        <v>10</v>
      </c>
      <c r="F22" t="str">
        <f t="shared" si="3"/>
        <v>Tue</v>
      </c>
      <c r="G22">
        <f t="shared" si="4"/>
        <v>3</v>
      </c>
      <c r="H22">
        <f t="shared" si="5"/>
        <v>4</v>
      </c>
      <c r="I22" t="str">
        <f t="shared" si="6"/>
        <v>Oct</v>
      </c>
    </row>
    <row r="23" spans="1:9" x14ac:dyDescent="0.3">
      <c r="A23" s="1">
        <v>43021</v>
      </c>
      <c r="B23" s="2">
        <v>44000</v>
      </c>
      <c r="C23">
        <f t="shared" si="7"/>
        <v>2017</v>
      </c>
      <c r="D23" t="str">
        <f t="shared" si="1"/>
        <v>October</v>
      </c>
      <c r="E23">
        <f t="shared" si="2"/>
        <v>10</v>
      </c>
      <c r="F23" t="str">
        <f t="shared" si="3"/>
        <v>Fri</v>
      </c>
      <c r="G23">
        <f t="shared" si="4"/>
        <v>6</v>
      </c>
      <c r="H23">
        <f t="shared" si="5"/>
        <v>4</v>
      </c>
      <c r="I23" t="str">
        <f t="shared" si="6"/>
        <v>Oct</v>
      </c>
    </row>
    <row r="24" spans="1:9" x14ac:dyDescent="0.3">
      <c r="A24" s="1">
        <v>43001</v>
      </c>
      <c r="B24" s="2">
        <v>4350</v>
      </c>
      <c r="C24">
        <f t="shared" si="7"/>
        <v>2017</v>
      </c>
      <c r="D24" t="str">
        <f t="shared" si="1"/>
        <v>September</v>
      </c>
      <c r="E24">
        <f t="shared" si="2"/>
        <v>9</v>
      </c>
      <c r="F24" t="str">
        <f t="shared" si="3"/>
        <v>Sat</v>
      </c>
      <c r="G24">
        <f t="shared" si="4"/>
        <v>7</v>
      </c>
      <c r="H24">
        <f t="shared" si="5"/>
        <v>3</v>
      </c>
      <c r="I24" t="str">
        <f t="shared" si="6"/>
        <v>Sep</v>
      </c>
    </row>
    <row r="25" spans="1:9" x14ac:dyDescent="0.3">
      <c r="A25" s="1">
        <v>42805</v>
      </c>
      <c r="B25" s="2">
        <v>19305</v>
      </c>
      <c r="C25">
        <f t="shared" si="7"/>
        <v>2017</v>
      </c>
      <c r="D25" t="str">
        <f t="shared" si="1"/>
        <v>March</v>
      </c>
      <c r="E25">
        <f t="shared" si="2"/>
        <v>3</v>
      </c>
      <c r="F25" t="str">
        <f t="shared" si="3"/>
        <v>Sat</v>
      </c>
      <c r="G25">
        <f t="shared" si="4"/>
        <v>7</v>
      </c>
      <c r="H25">
        <f t="shared" si="5"/>
        <v>1</v>
      </c>
      <c r="I25" t="str">
        <f t="shared" si="6"/>
        <v>Mar</v>
      </c>
    </row>
    <row r="26" spans="1:9" x14ac:dyDescent="0.3">
      <c r="A26" s="1">
        <v>43304</v>
      </c>
      <c r="B26" s="2">
        <v>3400</v>
      </c>
      <c r="C26">
        <f t="shared" si="7"/>
        <v>2018</v>
      </c>
      <c r="D26" t="str">
        <f t="shared" si="1"/>
        <v>July</v>
      </c>
      <c r="E26">
        <f t="shared" si="2"/>
        <v>7</v>
      </c>
      <c r="F26" t="str">
        <f t="shared" si="3"/>
        <v>Mon</v>
      </c>
      <c r="G26">
        <f t="shared" si="4"/>
        <v>2</v>
      </c>
      <c r="H26">
        <f t="shared" si="5"/>
        <v>3</v>
      </c>
      <c r="I26" t="str">
        <f t="shared" si="6"/>
        <v>Jul</v>
      </c>
    </row>
    <row r="27" spans="1:9" x14ac:dyDescent="0.3">
      <c r="A27" s="1">
        <v>42702</v>
      </c>
      <c r="B27" s="2">
        <v>5720</v>
      </c>
      <c r="C27">
        <f t="shared" si="7"/>
        <v>2016</v>
      </c>
      <c r="D27" t="str">
        <f t="shared" si="1"/>
        <v>November</v>
      </c>
      <c r="E27">
        <f t="shared" si="2"/>
        <v>11</v>
      </c>
      <c r="F27" t="str">
        <f t="shared" si="3"/>
        <v>Mon</v>
      </c>
      <c r="G27">
        <f t="shared" si="4"/>
        <v>2</v>
      </c>
      <c r="H27">
        <f t="shared" si="5"/>
        <v>4</v>
      </c>
      <c r="I27" t="str">
        <f t="shared" si="6"/>
        <v>Nov</v>
      </c>
    </row>
    <row r="28" spans="1:9" x14ac:dyDescent="0.3">
      <c r="A28" s="1">
        <v>42966</v>
      </c>
      <c r="B28" s="2">
        <v>18050</v>
      </c>
      <c r="C28">
        <f t="shared" si="7"/>
        <v>2017</v>
      </c>
      <c r="D28" t="str">
        <f t="shared" si="1"/>
        <v>August</v>
      </c>
      <c r="E28">
        <f t="shared" si="2"/>
        <v>8</v>
      </c>
      <c r="F28" t="str">
        <f t="shared" si="3"/>
        <v>Sat</v>
      </c>
      <c r="G28">
        <f t="shared" si="4"/>
        <v>7</v>
      </c>
      <c r="H28">
        <f t="shared" si="5"/>
        <v>3</v>
      </c>
      <c r="I28" t="str">
        <f t="shared" si="6"/>
        <v>Aug</v>
      </c>
    </row>
    <row r="29" spans="1:9" x14ac:dyDescent="0.3">
      <c r="A29" s="1">
        <v>42678</v>
      </c>
      <c r="B29" s="2">
        <v>39900</v>
      </c>
      <c r="C29">
        <f t="shared" si="7"/>
        <v>2016</v>
      </c>
      <c r="D29" t="str">
        <f t="shared" si="1"/>
        <v>November</v>
      </c>
      <c r="E29">
        <f t="shared" si="2"/>
        <v>11</v>
      </c>
      <c r="F29" t="str">
        <f t="shared" si="3"/>
        <v>Fri</v>
      </c>
      <c r="G29">
        <f t="shared" si="4"/>
        <v>6</v>
      </c>
      <c r="H29">
        <f t="shared" si="5"/>
        <v>4</v>
      </c>
      <c r="I29" t="str">
        <f t="shared" si="6"/>
        <v>Nov</v>
      </c>
    </row>
    <row r="30" spans="1:9" x14ac:dyDescent="0.3">
      <c r="A30" s="1">
        <v>43316</v>
      </c>
      <c r="B30" s="2">
        <v>30888</v>
      </c>
      <c r="C30">
        <f t="shared" si="7"/>
        <v>2018</v>
      </c>
      <c r="D30" t="str">
        <f t="shared" si="1"/>
        <v>August</v>
      </c>
      <c r="E30">
        <f t="shared" si="2"/>
        <v>8</v>
      </c>
      <c r="F30" t="str">
        <f t="shared" si="3"/>
        <v>Sat</v>
      </c>
      <c r="G30">
        <f t="shared" si="4"/>
        <v>7</v>
      </c>
      <c r="H30">
        <f t="shared" si="5"/>
        <v>3</v>
      </c>
      <c r="I30" t="str">
        <f t="shared" si="6"/>
        <v>Aug</v>
      </c>
    </row>
    <row r="31" spans="1:9" x14ac:dyDescent="0.3">
      <c r="A31" s="1">
        <v>43452</v>
      </c>
      <c r="B31" s="2">
        <v>10640</v>
      </c>
      <c r="C31">
        <f t="shared" si="7"/>
        <v>2018</v>
      </c>
      <c r="D31" t="str">
        <f t="shared" si="1"/>
        <v>December</v>
      </c>
      <c r="E31">
        <f t="shared" si="2"/>
        <v>12</v>
      </c>
      <c r="F31" t="str">
        <f t="shared" si="3"/>
        <v>Tue</v>
      </c>
      <c r="G31">
        <f t="shared" si="4"/>
        <v>3</v>
      </c>
      <c r="H31">
        <f t="shared" si="5"/>
        <v>4</v>
      </c>
      <c r="I31" t="str">
        <f t="shared" si="6"/>
        <v>Dec</v>
      </c>
    </row>
    <row r="32" spans="1:9" x14ac:dyDescent="0.3">
      <c r="A32" s="1">
        <v>42939</v>
      </c>
      <c r="B32" s="2">
        <v>42800</v>
      </c>
      <c r="C32">
        <f t="shared" si="7"/>
        <v>2017</v>
      </c>
      <c r="D32" t="str">
        <f t="shared" si="1"/>
        <v>July</v>
      </c>
      <c r="E32">
        <f t="shared" si="2"/>
        <v>7</v>
      </c>
      <c r="F32" t="str">
        <f t="shared" si="3"/>
        <v>Sun</v>
      </c>
      <c r="G32">
        <f t="shared" si="4"/>
        <v>1</v>
      </c>
      <c r="H32">
        <f t="shared" si="5"/>
        <v>3</v>
      </c>
      <c r="I32" t="str">
        <f t="shared" si="6"/>
        <v>Jul</v>
      </c>
    </row>
    <row r="33" spans="1:9" x14ac:dyDescent="0.3">
      <c r="A33" s="1">
        <v>42693</v>
      </c>
      <c r="B33" s="2">
        <v>13570</v>
      </c>
      <c r="C33">
        <f t="shared" si="7"/>
        <v>2016</v>
      </c>
      <c r="D33" t="str">
        <f t="shared" si="1"/>
        <v>November</v>
      </c>
      <c r="E33">
        <f t="shared" si="2"/>
        <v>11</v>
      </c>
      <c r="F33" t="str">
        <f t="shared" si="3"/>
        <v>Sat</v>
      </c>
      <c r="G33">
        <f t="shared" si="4"/>
        <v>7</v>
      </c>
      <c r="H33">
        <f t="shared" si="5"/>
        <v>4</v>
      </c>
      <c r="I33" t="str">
        <f t="shared" si="6"/>
        <v>Nov</v>
      </c>
    </row>
    <row r="34" spans="1:9" x14ac:dyDescent="0.3">
      <c r="A34" s="1">
        <v>43164</v>
      </c>
      <c r="B34" s="2">
        <v>3936</v>
      </c>
      <c r="C34">
        <f t="shared" si="7"/>
        <v>2018</v>
      </c>
      <c r="D34" t="str">
        <f t="shared" si="1"/>
        <v>March</v>
      </c>
      <c r="E34">
        <f t="shared" si="2"/>
        <v>3</v>
      </c>
      <c r="F34" t="str">
        <f t="shared" si="3"/>
        <v>Mon</v>
      </c>
      <c r="G34">
        <f t="shared" si="4"/>
        <v>2</v>
      </c>
      <c r="H34">
        <f t="shared" si="5"/>
        <v>1</v>
      </c>
      <c r="I34" t="str">
        <f t="shared" si="6"/>
        <v>Mar</v>
      </c>
    </row>
    <row r="35" spans="1:9" x14ac:dyDescent="0.3">
      <c r="A35" s="1">
        <v>42380</v>
      </c>
      <c r="B35" s="2">
        <v>31993</v>
      </c>
      <c r="C35">
        <f t="shared" si="7"/>
        <v>2016</v>
      </c>
      <c r="D35" t="str">
        <f t="shared" si="1"/>
        <v>January</v>
      </c>
      <c r="E35">
        <f t="shared" si="2"/>
        <v>1</v>
      </c>
      <c r="F35" t="str">
        <f t="shared" si="3"/>
        <v>Mon</v>
      </c>
      <c r="G35">
        <f t="shared" si="4"/>
        <v>2</v>
      </c>
      <c r="H35">
        <f t="shared" si="5"/>
        <v>1</v>
      </c>
      <c r="I35" t="str">
        <f t="shared" si="6"/>
        <v>Jan</v>
      </c>
    </row>
    <row r="36" spans="1:9" x14ac:dyDescent="0.3">
      <c r="A36" s="1">
        <v>42414</v>
      </c>
      <c r="B36" s="2">
        <v>151970</v>
      </c>
      <c r="C36">
        <f t="shared" si="7"/>
        <v>2016</v>
      </c>
      <c r="D36" t="str">
        <f t="shared" si="1"/>
        <v>February</v>
      </c>
      <c r="E36">
        <f t="shared" si="2"/>
        <v>2</v>
      </c>
      <c r="F36" t="str">
        <f t="shared" si="3"/>
        <v>Sun</v>
      </c>
      <c r="G36">
        <f t="shared" si="4"/>
        <v>1</v>
      </c>
      <c r="H36">
        <f t="shared" si="5"/>
        <v>1</v>
      </c>
      <c r="I36" t="str">
        <f t="shared" si="6"/>
        <v>Feb</v>
      </c>
    </row>
    <row r="37" spans="1:9" x14ac:dyDescent="0.3">
      <c r="A37" s="1">
        <v>42567</v>
      </c>
      <c r="B37" s="2">
        <v>11000</v>
      </c>
      <c r="C37">
        <f t="shared" si="7"/>
        <v>2016</v>
      </c>
      <c r="D37" t="str">
        <f t="shared" si="1"/>
        <v>July</v>
      </c>
      <c r="E37">
        <f t="shared" si="2"/>
        <v>7</v>
      </c>
      <c r="F37" t="str">
        <f t="shared" si="3"/>
        <v>Sat</v>
      </c>
      <c r="G37">
        <f t="shared" si="4"/>
        <v>7</v>
      </c>
      <c r="H37">
        <f t="shared" si="5"/>
        <v>3</v>
      </c>
      <c r="I37" t="str">
        <f t="shared" si="6"/>
        <v>Jul</v>
      </c>
    </row>
    <row r="38" spans="1:9" x14ac:dyDescent="0.3">
      <c r="A38" s="1">
        <v>43056</v>
      </c>
      <c r="B38" s="2">
        <v>39900</v>
      </c>
      <c r="C38">
        <f t="shared" si="7"/>
        <v>2017</v>
      </c>
      <c r="D38" t="str">
        <f t="shared" si="1"/>
        <v>November</v>
      </c>
      <c r="E38">
        <f t="shared" si="2"/>
        <v>11</v>
      </c>
      <c r="F38" t="str">
        <f t="shared" si="3"/>
        <v>Fri</v>
      </c>
      <c r="G38">
        <f t="shared" si="4"/>
        <v>6</v>
      </c>
      <c r="H38">
        <f t="shared" si="5"/>
        <v>4</v>
      </c>
      <c r="I38" t="str">
        <f t="shared" si="6"/>
        <v>Nov</v>
      </c>
    </row>
    <row r="39" spans="1:9" x14ac:dyDescent="0.3">
      <c r="A39" s="1">
        <v>43045</v>
      </c>
      <c r="B39" s="2">
        <v>28120</v>
      </c>
      <c r="C39">
        <f t="shared" si="7"/>
        <v>2017</v>
      </c>
      <c r="D39" t="str">
        <f t="shared" si="1"/>
        <v>November</v>
      </c>
      <c r="E39">
        <f t="shared" si="2"/>
        <v>11</v>
      </c>
      <c r="F39" t="str">
        <f t="shared" si="3"/>
        <v>Mon</v>
      </c>
      <c r="G39">
        <f t="shared" si="4"/>
        <v>2</v>
      </c>
      <c r="H39">
        <f t="shared" si="5"/>
        <v>4</v>
      </c>
      <c r="I39" t="str">
        <f t="shared" si="6"/>
        <v>Nov</v>
      </c>
    </row>
    <row r="40" spans="1:9" x14ac:dyDescent="0.3">
      <c r="A40" s="1">
        <v>42380</v>
      </c>
      <c r="B40" s="2">
        <v>4560</v>
      </c>
      <c r="C40">
        <f t="shared" si="7"/>
        <v>2016</v>
      </c>
      <c r="D40" t="str">
        <f t="shared" si="1"/>
        <v>January</v>
      </c>
      <c r="E40">
        <f t="shared" si="2"/>
        <v>1</v>
      </c>
      <c r="F40" t="str">
        <f t="shared" si="3"/>
        <v>Mon</v>
      </c>
      <c r="G40">
        <f t="shared" si="4"/>
        <v>2</v>
      </c>
      <c r="H40">
        <f t="shared" si="5"/>
        <v>1</v>
      </c>
      <c r="I40" t="str">
        <f t="shared" si="6"/>
        <v>Jan</v>
      </c>
    </row>
    <row r="41" spans="1:9" x14ac:dyDescent="0.3">
      <c r="A41" s="1">
        <v>42542</v>
      </c>
      <c r="B41" s="2">
        <v>14715</v>
      </c>
      <c r="C41">
        <f t="shared" si="7"/>
        <v>2016</v>
      </c>
      <c r="D41" t="str">
        <f t="shared" si="1"/>
        <v>June</v>
      </c>
      <c r="E41">
        <f t="shared" si="2"/>
        <v>6</v>
      </c>
      <c r="F41" t="str">
        <f t="shared" si="3"/>
        <v>Tue</v>
      </c>
      <c r="G41">
        <f t="shared" si="4"/>
        <v>3</v>
      </c>
      <c r="H41">
        <f t="shared" si="5"/>
        <v>2</v>
      </c>
      <c r="I41" t="str">
        <f t="shared" si="6"/>
        <v>Jun</v>
      </c>
    </row>
    <row r="42" spans="1:9" x14ac:dyDescent="0.3">
      <c r="A42" s="1">
        <v>42680</v>
      </c>
      <c r="B42" s="2">
        <v>141450</v>
      </c>
      <c r="C42">
        <f t="shared" si="7"/>
        <v>2016</v>
      </c>
      <c r="D42" t="str">
        <f t="shared" si="1"/>
        <v>November</v>
      </c>
      <c r="E42">
        <f t="shared" si="2"/>
        <v>11</v>
      </c>
      <c r="F42" t="str">
        <f t="shared" si="3"/>
        <v>Sun</v>
      </c>
      <c r="G42">
        <f t="shared" si="4"/>
        <v>1</v>
      </c>
      <c r="H42">
        <f t="shared" si="5"/>
        <v>4</v>
      </c>
      <c r="I42" t="str">
        <f t="shared" si="6"/>
        <v>Nov</v>
      </c>
    </row>
    <row r="43" spans="1:9" x14ac:dyDescent="0.3">
      <c r="A43" s="1">
        <v>42636</v>
      </c>
      <c r="B43" s="2">
        <v>2881</v>
      </c>
      <c r="C43">
        <f t="shared" si="7"/>
        <v>2016</v>
      </c>
      <c r="D43" t="str">
        <f t="shared" si="1"/>
        <v>September</v>
      </c>
      <c r="E43">
        <f t="shared" si="2"/>
        <v>9</v>
      </c>
      <c r="F43" t="str">
        <f t="shared" si="3"/>
        <v>Fri</v>
      </c>
      <c r="G43">
        <f t="shared" si="4"/>
        <v>6</v>
      </c>
      <c r="H43">
        <f t="shared" si="5"/>
        <v>3</v>
      </c>
      <c r="I43" t="str">
        <f t="shared" si="6"/>
        <v>Sep</v>
      </c>
    </row>
    <row r="44" spans="1:9" x14ac:dyDescent="0.3">
      <c r="A44" s="1">
        <v>42423</v>
      </c>
      <c r="B44" s="2">
        <v>46123</v>
      </c>
      <c r="C44">
        <f t="shared" si="7"/>
        <v>2016</v>
      </c>
      <c r="D44" t="str">
        <f t="shared" si="1"/>
        <v>February</v>
      </c>
      <c r="E44">
        <f t="shared" si="2"/>
        <v>2</v>
      </c>
      <c r="F44" t="str">
        <f t="shared" si="3"/>
        <v>Tue</v>
      </c>
      <c r="G44">
        <f t="shared" si="4"/>
        <v>3</v>
      </c>
      <c r="H44">
        <f t="shared" si="5"/>
        <v>1</v>
      </c>
      <c r="I44" t="str">
        <f t="shared" si="6"/>
        <v>Feb</v>
      </c>
    </row>
    <row r="45" spans="1:9" x14ac:dyDescent="0.3">
      <c r="A45" s="1">
        <v>42912</v>
      </c>
      <c r="B45" s="2">
        <v>1580</v>
      </c>
      <c r="C45">
        <f t="shared" si="7"/>
        <v>2017</v>
      </c>
      <c r="D45" t="str">
        <f t="shared" si="1"/>
        <v>June</v>
      </c>
      <c r="E45">
        <f t="shared" si="2"/>
        <v>6</v>
      </c>
      <c r="F45" t="str">
        <f t="shared" si="3"/>
        <v>Mon</v>
      </c>
      <c r="G45">
        <f t="shared" si="4"/>
        <v>2</v>
      </c>
      <c r="H45">
        <f t="shared" si="5"/>
        <v>2</v>
      </c>
      <c r="I45" t="str">
        <f t="shared" si="6"/>
        <v>Jun</v>
      </c>
    </row>
    <row r="46" spans="1:9" x14ac:dyDescent="0.3">
      <c r="A46" s="1">
        <v>42805</v>
      </c>
      <c r="B46" s="2">
        <v>10440</v>
      </c>
      <c r="C46">
        <f t="shared" si="7"/>
        <v>2017</v>
      </c>
      <c r="D46" t="str">
        <f t="shared" si="1"/>
        <v>March</v>
      </c>
      <c r="E46">
        <f t="shared" si="2"/>
        <v>3</v>
      </c>
      <c r="F46" t="str">
        <f t="shared" si="3"/>
        <v>Sat</v>
      </c>
      <c r="G46">
        <f t="shared" si="4"/>
        <v>7</v>
      </c>
      <c r="H46">
        <f t="shared" si="5"/>
        <v>1</v>
      </c>
      <c r="I46" t="str">
        <f t="shared" si="6"/>
        <v>Mar</v>
      </c>
    </row>
    <row r="47" spans="1:9" x14ac:dyDescent="0.3">
      <c r="A47" s="1">
        <v>42671</v>
      </c>
      <c r="B47" s="2">
        <v>3010</v>
      </c>
      <c r="C47">
        <f t="shared" si="7"/>
        <v>2016</v>
      </c>
      <c r="D47" t="str">
        <f t="shared" si="1"/>
        <v>October</v>
      </c>
      <c r="E47">
        <f t="shared" si="2"/>
        <v>10</v>
      </c>
      <c r="F47" t="str">
        <f t="shared" si="3"/>
        <v>Fri</v>
      </c>
      <c r="G47">
        <f t="shared" si="4"/>
        <v>6</v>
      </c>
      <c r="H47">
        <f t="shared" si="5"/>
        <v>4</v>
      </c>
      <c r="I47" t="str">
        <f t="shared" si="6"/>
        <v>Oct</v>
      </c>
    </row>
    <row r="48" spans="1:9" x14ac:dyDescent="0.3">
      <c r="A48" s="1">
        <v>42390</v>
      </c>
      <c r="B48" s="2">
        <v>179950</v>
      </c>
      <c r="C48">
        <f t="shared" si="7"/>
        <v>2016</v>
      </c>
      <c r="D48" t="str">
        <f t="shared" si="1"/>
        <v>January</v>
      </c>
      <c r="E48">
        <f t="shared" si="2"/>
        <v>1</v>
      </c>
      <c r="F48" t="str">
        <f t="shared" si="3"/>
        <v>Thu</v>
      </c>
      <c r="G48">
        <f t="shared" si="4"/>
        <v>5</v>
      </c>
      <c r="H48">
        <f t="shared" si="5"/>
        <v>1</v>
      </c>
      <c r="I48" t="str">
        <f t="shared" si="6"/>
        <v>Jan</v>
      </c>
    </row>
    <row r="49" spans="1:9" x14ac:dyDescent="0.3">
      <c r="A49" s="1">
        <v>42888</v>
      </c>
      <c r="B49" s="2">
        <v>31200</v>
      </c>
      <c r="C49">
        <f t="shared" si="7"/>
        <v>2017</v>
      </c>
      <c r="D49" t="str">
        <f t="shared" si="1"/>
        <v>June</v>
      </c>
      <c r="E49">
        <f t="shared" si="2"/>
        <v>6</v>
      </c>
      <c r="F49" t="str">
        <f t="shared" si="3"/>
        <v>Fri</v>
      </c>
      <c r="G49">
        <f t="shared" si="4"/>
        <v>6</v>
      </c>
      <c r="H49">
        <f t="shared" si="5"/>
        <v>2</v>
      </c>
      <c r="I49" t="str">
        <f t="shared" si="6"/>
        <v>Jun</v>
      </c>
    </row>
    <row r="50" spans="1:9" x14ac:dyDescent="0.3">
      <c r="A50" s="1">
        <v>43269</v>
      </c>
      <c r="B50" s="2">
        <v>426390</v>
      </c>
      <c r="C50">
        <f t="shared" si="7"/>
        <v>2018</v>
      </c>
      <c r="D50" t="str">
        <f t="shared" si="1"/>
        <v>June</v>
      </c>
      <c r="E50">
        <f t="shared" si="2"/>
        <v>6</v>
      </c>
      <c r="F50" t="str">
        <f t="shared" si="3"/>
        <v>Mon</v>
      </c>
      <c r="G50">
        <f t="shared" si="4"/>
        <v>2</v>
      </c>
      <c r="H50">
        <f t="shared" si="5"/>
        <v>2</v>
      </c>
      <c r="I50" t="str">
        <f t="shared" si="6"/>
        <v>Jun</v>
      </c>
    </row>
    <row r="51" spans="1:9" x14ac:dyDescent="0.3">
      <c r="A51" s="1">
        <v>42447</v>
      </c>
      <c r="B51" s="2">
        <v>5610</v>
      </c>
      <c r="C51">
        <f t="shared" si="7"/>
        <v>2016</v>
      </c>
      <c r="D51" t="str">
        <f t="shared" si="1"/>
        <v>March</v>
      </c>
      <c r="E51">
        <f t="shared" si="2"/>
        <v>3</v>
      </c>
      <c r="F51" t="str">
        <f t="shared" si="3"/>
        <v>Fri</v>
      </c>
      <c r="G51">
        <f t="shared" si="4"/>
        <v>6</v>
      </c>
      <c r="H51">
        <f t="shared" si="5"/>
        <v>1</v>
      </c>
      <c r="I51" t="str">
        <f t="shared" si="6"/>
        <v>Mar</v>
      </c>
    </row>
    <row r="52" spans="1:9" x14ac:dyDescent="0.3">
      <c r="A52" s="1">
        <v>42618</v>
      </c>
      <c r="B52" s="2">
        <v>21620</v>
      </c>
      <c r="C52">
        <f t="shared" si="7"/>
        <v>2016</v>
      </c>
      <c r="D52" t="str">
        <f t="shared" si="1"/>
        <v>September</v>
      </c>
      <c r="E52">
        <f t="shared" si="2"/>
        <v>9</v>
      </c>
      <c r="F52" t="str">
        <f t="shared" si="3"/>
        <v>Mon</v>
      </c>
      <c r="G52">
        <f t="shared" si="4"/>
        <v>2</v>
      </c>
      <c r="H52">
        <f t="shared" si="5"/>
        <v>3</v>
      </c>
      <c r="I52" t="str">
        <f t="shared" si="6"/>
        <v>Sep</v>
      </c>
    </row>
    <row r="53" spans="1:9" x14ac:dyDescent="0.3">
      <c r="A53" s="1">
        <v>42720</v>
      </c>
      <c r="B53" s="2">
        <v>3680</v>
      </c>
      <c r="C53">
        <f t="shared" si="7"/>
        <v>2016</v>
      </c>
      <c r="D53" t="str">
        <f t="shared" si="1"/>
        <v>December</v>
      </c>
      <c r="E53">
        <f t="shared" si="2"/>
        <v>12</v>
      </c>
      <c r="F53" t="str">
        <f t="shared" si="3"/>
        <v>Fri</v>
      </c>
      <c r="G53">
        <f t="shared" si="4"/>
        <v>6</v>
      </c>
      <c r="H53">
        <f t="shared" si="5"/>
        <v>4</v>
      </c>
      <c r="I53" t="str">
        <f t="shared" si="6"/>
        <v>Dec</v>
      </c>
    </row>
    <row r="54" spans="1:9" x14ac:dyDescent="0.3">
      <c r="A54" s="1">
        <v>42435</v>
      </c>
      <c r="B54" s="2">
        <v>2040</v>
      </c>
      <c r="C54">
        <f t="shared" si="7"/>
        <v>2016</v>
      </c>
      <c r="D54" t="str">
        <f t="shared" si="1"/>
        <v>March</v>
      </c>
      <c r="E54">
        <f t="shared" si="2"/>
        <v>3</v>
      </c>
      <c r="F54" t="str">
        <f t="shared" si="3"/>
        <v>Sun</v>
      </c>
      <c r="G54">
        <f t="shared" si="4"/>
        <v>1</v>
      </c>
      <c r="H54">
        <f t="shared" si="5"/>
        <v>1</v>
      </c>
      <c r="I54" t="str">
        <f t="shared" si="6"/>
        <v>Mar</v>
      </c>
    </row>
    <row r="55" spans="1:9" x14ac:dyDescent="0.3">
      <c r="A55" s="1">
        <v>42870</v>
      </c>
      <c r="B55" s="2">
        <v>810</v>
      </c>
      <c r="C55">
        <f t="shared" si="7"/>
        <v>2017</v>
      </c>
      <c r="D55" t="str">
        <f t="shared" si="1"/>
        <v>May</v>
      </c>
      <c r="E55">
        <f t="shared" si="2"/>
        <v>5</v>
      </c>
      <c r="F55" t="str">
        <f t="shared" si="3"/>
        <v>Mon</v>
      </c>
      <c r="G55">
        <f t="shared" si="4"/>
        <v>2</v>
      </c>
      <c r="H55">
        <f t="shared" si="5"/>
        <v>2</v>
      </c>
      <c r="I55" t="str">
        <f t="shared" si="6"/>
        <v>May</v>
      </c>
    </row>
    <row r="56" spans="1:9" x14ac:dyDescent="0.3">
      <c r="A56" s="1">
        <v>42794</v>
      </c>
      <c r="B56" s="2">
        <v>19352</v>
      </c>
      <c r="C56">
        <f t="shared" si="7"/>
        <v>2017</v>
      </c>
      <c r="D56" t="str">
        <f t="shared" si="1"/>
        <v>February</v>
      </c>
      <c r="E56">
        <f t="shared" si="2"/>
        <v>2</v>
      </c>
      <c r="F56" t="str">
        <f t="shared" si="3"/>
        <v>Tue</v>
      </c>
      <c r="G56">
        <f t="shared" si="4"/>
        <v>3</v>
      </c>
      <c r="H56">
        <f t="shared" si="5"/>
        <v>1</v>
      </c>
      <c r="I56" t="str">
        <f t="shared" si="6"/>
        <v>Feb</v>
      </c>
    </row>
    <row r="57" spans="1:9" x14ac:dyDescent="0.3">
      <c r="A57" s="1">
        <v>43127</v>
      </c>
      <c r="B57" s="2">
        <v>4250</v>
      </c>
      <c r="C57">
        <f t="shared" si="7"/>
        <v>2018</v>
      </c>
      <c r="D57" t="str">
        <f t="shared" si="1"/>
        <v>January</v>
      </c>
      <c r="E57">
        <f t="shared" si="2"/>
        <v>1</v>
      </c>
      <c r="F57" t="str">
        <f t="shared" si="3"/>
        <v>Sat</v>
      </c>
      <c r="G57">
        <f t="shared" si="4"/>
        <v>7</v>
      </c>
      <c r="H57">
        <f t="shared" si="5"/>
        <v>1</v>
      </c>
      <c r="I57" t="str">
        <f t="shared" si="6"/>
        <v>Jan</v>
      </c>
    </row>
    <row r="58" spans="1:9" x14ac:dyDescent="0.3">
      <c r="A58" s="1">
        <v>42720</v>
      </c>
      <c r="B58" s="2">
        <v>55200</v>
      </c>
      <c r="C58">
        <f t="shared" si="7"/>
        <v>2016</v>
      </c>
      <c r="D58" t="str">
        <f t="shared" si="1"/>
        <v>December</v>
      </c>
      <c r="E58">
        <f t="shared" si="2"/>
        <v>12</v>
      </c>
      <c r="F58" t="str">
        <f t="shared" si="3"/>
        <v>Fri</v>
      </c>
      <c r="G58">
        <f t="shared" si="4"/>
        <v>6</v>
      </c>
      <c r="H58">
        <f t="shared" si="5"/>
        <v>4</v>
      </c>
      <c r="I58" t="str">
        <f t="shared" si="6"/>
        <v>Dec</v>
      </c>
    </row>
    <row r="59" spans="1:9" x14ac:dyDescent="0.3">
      <c r="A59" s="1">
        <v>43423</v>
      </c>
      <c r="B59" s="2">
        <v>24800</v>
      </c>
      <c r="C59">
        <f t="shared" si="7"/>
        <v>2018</v>
      </c>
      <c r="D59" t="str">
        <f t="shared" si="1"/>
        <v>November</v>
      </c>
      <c r="E59">
        <f t="shared" si="2"/>
        <v>11</v>
      </c>
      <c r="F59" t="str">
        <f t="shared" si="3"/>
        <v>Mon</v>
      </c>
      <c r="G59">
        <f t="shared" si="4"/>
        <v>2</v>
      </c>
      <c r="H59">
        <f t="shared" si="5"/>
        <v>4</v>
      </c>
      <c r="I59" t="str">
        <f t="shared" si="6"/>
        <v>Nov</v>
      </c>
    </row>
    <row r="60" spans="1:9" x14ac:dyDescent="0.3">
      <c r="A60" s="1">
        <v>43149</v>
      </c>
      <c r="B60" s="2">
        <v>35200</v>
      </c>
      <c r="C60">
        <f t="shared" si="7"/>
        <v>2018</v>
      </c>
      <c r="D60" t="str">
        <f t="shared" si="1"/>
        <v>February</v>
      </c>
      <c r="E60">
        <f t="shared" si="2"/>
        <v>2</v>
      </c>
      <c r="F60" t="str">
        <f t="shared" si="3"/>
        <v>Sun</v>
      </c>
      <c r="G60">
        <f t="shared" si="4"/>
        <v>1</v>
      </c>
      <c r="H60">
        <f t="shared" si="5"/>
        <v>1</v>
      </c>
      <c r="I60" t="str">
        <f t="shared" si="6"/>
        <v>Feb</v>
      </c>
    </row>
    <row r="61" spans="1:9" x14ac:dyDescent="0.3">
      <c r="A61" s="1">
        <v>42569</v>
      </c>
      <c r="B61" s="2">
        <v>12880</v>
      </c>
      <c r="C61">
        <f t="shared" si="7"/>
        <v>2016</v>
      </c>
      <c r="D61" t="str">
        <f t="shared" si="1"/>
        <v>July</v>
      </c>
      <c r="E61">
        <f t="shared" si="2"/>
        <v>7</v>
      </c>
      <c r="F61" t="str">
        <f t="shared" si="3"/>
        <v>Mon</v>
      </c>
      <c r="G61">
        <f t="shared" si="4"/>
        <v>2</v>
      </c>
      <c r="H61">
        <f t="shared" si="5"/>
        <v>3</v>
      </c>
      <c r="I61" t="str">
        <f t="shared" si="6"/>
        <v>Jul</v>
      </c>
    </row>
    <row r="62" spans="1:9" x14ac:dyDescent="0.3">
      <c r="A62" s="1">
        <v>43166</v>
      </c>
      <c r="B62" s="2">
        <v>3360</v>
      </c>
      <c r="C62">
        <f t="shared" si="7"/>
        <v>2018</v>
      </c>
      <c r="D62" t="str">
        <f t="shared" si="1"/>
        <v>March</v>
      </c>
      <c r="E62">
        <f t="shared" si="2"/>
        <v>3</v>
      </c>
      <c r="F62" t="str">
        <f t="shared" si="3"/>
        <v>Wed</v>
      </c>
      <c r="G62">
        <f t="shared" si="4"/>
        <v>4</v>
      </c>
      <c r="H62">
        <f t="shared" si="5"/>
        <v>1</v>
      </c>
      <c r="I62" t="str">
        <f t="shared" si="6"/>
        <v>Mar</v>
      </c>
    </row>
    <row r="63" spans="1:9" x14ac:dyDescent="0.3">
      <c r="A63" s="1">
        <v>42760</v>
      </c>
      <c r="B63" s="2">
        <v>2640</v>
      </c>
      <c r="C63">
        <f t="shared" si="7"/>
        <v>2017</v>
      </c>
      <c r="D63" t="str">
        <f t="shared" si="1"/>
        <v>January</v>
      </c>
      <c r="E63">
        <f t="shared" si="2"/>
        <v>1</v>
      </c>
      <c r="F63" t="str">
        <f t="shared" si="3"/>
        <v>Wed</v>
      </c>
      <c r="G63">
        <f t="shared" si="4"/>
        <v>4</v>
      </c>
      <c r="H63">
        <f t="shared" si="5"/>
        <v>1</v>
      </c>
      <c r="I63" t="str">
        <f t="shared" si="6"/>
        <v>Jan</v>
      </c>
    </row>
    <row r="64" spans="1:9" x14ac:dyDescent="0.3">
      <c r="A64" s="1">
        <v>43174</v>
      </c>
      <c r="B64" s="2">
        <v>10693</v>
      </c>
      <c r="C64">
        <f t="shared" si="7"/>
        <v>2018</v>
      </c>
      <c r="D64" t="str">
        <f t="shared" si="1"/>
        <v>March</v>
      </c>
      <c r="E64">
        <f t="shared" si="2"/>
        <v>3</v>
      </c>
      <c r="F64" t="str">
        <f t="shared" si="3"/>
        <v>Thu</v>
      </c>
      <c r="G64">
        <f t="shared" si="4"/>
        <v>5</v>
      </c>
      <c r="H64">
        <f t="shared" si="5"/>
        <v>1</v>
      </c>
      <c r="I64" t="str">
        <f t="shared" si="6"/>
        <v>Mar</v>
      </c>
    </row>
    <row r="65" spans="1:9" x14ac:dyDescent="0.3">
      <c r="A65" s="1">
        <v>43225</v>
      </c>
      <c r="B65" s="2">
        <v>11160</v>
      </c>
      <c r="C65">
        <f t="shared" si="7"/>
        <v>2018</v>
      </c>
      <c r="D65" t="str">
        <f t="shared" si="1"/>
        <v>May</v>
      </c>
      <c r="E65">
        <f t="shared" si="2"/>
        <v>5</v>
      </c>
      <c r="F65" t="str">
        <f t="shared" si="3"/>
        <v>Sat</v>
      </c>
      <c r="G65">
        <f t="shared" si="4"/>
        <v>7</v>
      </c>
      <c r="H65">
        <f t="shared" si="5"/>
        <v>2</v>
      </c>
      <c r="I65" t="str">
        <f t="shared" si="6"/>
        <v>May</v>
      </c>
    </row>
    <row r="66" spans="1:9" x14ac:dyDescent="0.3">
      <c r="A66" s="1">
        <v>43407</v>
      </c>
      <c r="B66" s="2">
        <v>4930</v>
      </c>
      <c r="C66">
        <f t="shared" si="7"/>
        <v>2018</v>
      </c>
      <c r="D66" t="str">
        <f t="shared" si="1"/>
        <v>November</v>
      </c>
      <c r="E66">
        <f t="shared" si="2"/>
        <v>11</v>
      </c>
      <c r="F66" t="str">
        <f t="shared" si="3"/>
        <v>Sat</v>
      </c>
      <c r="G66">
        <f t="shared" si="4"/>
        <v>7</v>
      </c>
      <c r="H66">
        <f t="shared" si="5"/>
        <v>4</v>
      </c>
      <c r="I66" t="str">
        <f t="shared" si="6"/>
        <v>Nov</v>
      </c>
    </row>
    <row r="67" spans="1:9" x14ac:dyDescent="0.3">
      <c r="A67" s="1">
        <v>42484</v>
      </c>
      <c r="B67" s="2">
        <v>2030</v>
      </c>
      <c r="C67">
        <f t="shared" si="7"/>
        <v>2016</v>
      </c>
      <c r="D67" t="str">
        <f t="shared" ref="D67:D100" si="8">TEXT(A67,"mmmm")</f>
        <v>April</v>
      </c>
      <c r="E67">
        <f t="shared" ref="E67:E100" si="9">MONTH(A67)</f>
        <v>4</v>
      </c>
      <c r="F67" t="str">
        <f t="shared" ref="F67:F100" si="10">TEXT(A67,"ddd")</f>
        <v>Sun</v>
      </c>
      <c r="G67">
        <f t="shared" ref="G67:G100" si="11">WEEKDAY(A67)</f>
        <v>1</v>
      </c>
      <c r="H67">
        <f t="shared" ref="H67:H100" si="12">_xlfn.IFS(E67&lt;=3,1,E67&lt;=6,2,E67&lt;=9,3,E67&lt;=12,4)</f>
        <v>2</v>
      </c>
      <c r="I67" t="str">
        <f t="shared" ref="I67:I100" si="13">TEXT(A67,"mmm")</f>
        <v>Apr</v>
      </c>
    </row>
    <row r="68" spans="1:9" x14ac:dyDescent="0.3">
      <c r="A68" s="1">
        <v>42684</v>
      </c>
      <c r="B68" s="2">
        <v>170800</v>
      </c>
      <c r="C68">
        <f t="shared" si="7"/>
        <v>2016</v>
      </c>
      <c r="D68" t="str">
        <f t="shared" si="8"/>
        <v>November</v>
      </c>
      <c r="E68">
        <f t="shared" si="9"/>
        <v>11</v>
      </c>
      <c r="F68" t="str">
        <f t="shared" si="10"/>
        <v>Thu</v>
      </c>
      <c r="G68">
        <f t="shared" si="11"/>
        <v>5</v>
      </c>
      <c r="H68">
        <f t="shared" si="12"/>
        <v>4</v>
      </c>
      <c r="I68" t="str">
        <f t="shared" si="13"/>
        <v>Nov</v>
      </c>
    </row>
    <row r="69" spans="1:9" x14ac:dyDescent="0.3">
      <c r="A69" s="1">
        <v>43356</v>
      </c>
      <c r="B69" s="2">
        <v>43200</v>
      </c>
      <c r="C69">
        <f t="shared" si="7"/>
        <v>2018</v>
      </c>
      <c r="D69" t="str">
        <f t="shared" si="8"/>
        <v>September</v>
      </c>
      <c r="E69">
        <f t="shared" si="9"/>
        <v>9</v>
      </c>
      <c r="F69" t="str">
        <f t="shared" si="10"/>
        <v>Thu</v>
      </c>
      <c r="G69">
        <f t="shared" si="11"/>
        <v>5</v>
      </c>
      <c r="H69">
        <f t="shared" si="12"/>
        <v>3</v>
      </c>
      <c r="I69" t="str">
        <f t="shared" si="13"/>
        <v>Sep</v>
      </c>
    </row>
    <row r="70" spans="1:9" x14ac:dyDescent="0.3">
      <c r="A70" s="1">
        <v>42820</v>
      </c>
      <c r="B70" s="2">
        <v>19550</v>
      </c>
      <c r="C70">
        <f t="shared" si="7"/>
        <v>2017</v>
      </c>
      <c r="D70" t="str">
        <f t="shared" si="8"/>
        <v>March</v>
      </c>
      <c r="E70">
        <f t="shared" si="9"/>
        <v>3</v>
      </c>
      <c r="F70" t="str">
        <f t="shared" si="10"/>
        <v>Sun</v>
      </c>
      <c r="G70">
        <f t="shared" si="11"/>
        <v>1</v>
      </c>
      <c r="H70">
        <f t="shared" si="12"/>
        <v>1</v>
      </c>
      <c r="I70" t="str">
        <f t="shared" si="13"/>
        <v>Mar</v>
      </c>
    </row>
    <row r="71" spans="1:9" x14ac:dyDescent="0.3">
      <c r="A71" s="1">
        <v>43158</v>
      </c>
      <c r="B71" s="2">
        <v>26296</v>
      </c>
      <c r="C71">
        <f t="shared" si="7"/>
        <v>2018</v>
      </c>
      <c r="D71" t="str">
        <f t="shared" si="8"/>
        <v>February</v>
      </c>
      <c r="E71">
        <f t="shared" si="9"/>
        <v>2</v>
      </c>
      <c r="F71" t="str">
        <f t="shared" si="10"/>
        <v>Tue</v>
      </c>
      <c r="G71">
        <f t="shared" si="11"/>
        <v>3</v>
      </c>
      <c r="H71">
        <f t="shared" si="12"/>
        <v>1</v>
      </c>
      <c r="I71" t="str">
        <f t="shared" si="13"/>
        <v>Feb</v>
      </c>
    </row>
    <row r="72" spans="1:9" x14ac:dyDescent="0.3">
      <c r="A72" s="1">
        <v>43018</v>
      </c>
      <c r="B72" s="2">
        <v>9360</v>
      </c>
      <c r="C72">
        <f t="shared" si="7"/>
        <v>2017</v>
      </c>
      <c r="D72" t="str">
        <f t="shared" si="8"/>
        <v>October</v>
      </c>
      <c r="E72">
        <f t="shared" si="9"/>
        <v>10</v>
      </c>
      <c r="F72" t="str">
        <f t="shared" si="10"/>
        <v>Tue</v>
      </c>
      <c r="G72">
        <f t="shared" si="11"/>
        <v>3</v>
      </c>
      <c r="H72">
        <f t="shared" si="12"/>
        <v>4</v>
      </c>
      <c r="I72" t="str">
        <f t="shared" si="13"/>
        <v>Oct</v>
      </c>
    </row>
    <row r="73" spans="1:9" x14ac:dyDescent="0.3">
      <c r="A73" s="1">
        <v>42487</v>
      </c>
      <c r="B73" s="2">
        <v>14840</v>
      </c>
      <c r="C73">
        <f t="shared" ref="C73:C100" si="14">YEAR(A73)</f>
        <v>2016</v>
      </c>
      <c r="D73" t="str">
        <f t="shared" si="8"/>
        <v>April</v>
      </c>
      <c r="E73">
        <f t="shared" si="9"/>
        <v>4</v>
      </c>
      <c r="F73" t="str">
        <f t="shared" si="10"/>
        <v>Wed</v>
      </c>
      <c r="G73">
        <f t="shared" si="11"/>
        <v>4</v>
      </c>
      <c r="H73">
        <f t="shared" si="12"/>
        <v>2</v>
      </c>
      <c r="I73" t="str">
        <f t="shared" si="13"/>
        <v>Apr</v>
      </c>
    </row>
    <row r="74" spans="1:9" x14ac:dyDescent="0.3">
      <c r="A74" s="1">
        <v>42820</v>
      </c>
      <c r="B74" s="2">
        <v>37200</v>
      </c>
      <c r="C74">
        <f t="shared" si="14"/>
        <v>2017</v>
      </c>
      <c r="D74" t="str">
        <f t="shared" si="8"/>
        <v>March</v>
      </c>
      <c r="E74">
        <f t="shared" si="9"/>
        <v>3</v>
      </c>
      <c r="F74" t="str">
        <f t="shared" si="10"/>
        <v>Sun</v>
      </c>
      <c r="G74">
        <f t="shared" si="11"/>
        <v>1</v>
      </c>
      <c r="H74">
        <f t="shared" si="12"/>
        <v>1</v>
      </c>
      <c r="I74" t="str">
        <f t="shared" si="13"/>
        <v>Mar</v>
      </c>
    </row>
    <row r="75" spans="1:9" x14ac:dyDescent="0.3">
      <c r="A75" s="1">
        <v>42975</v>
      </c>
      <c r="B75" s="2">
        <v>18050</v>
      </c>
      <c r="C75">
        <f t="shared" si="14"/>
        <v>2017</v>
      </c>
      <c r="D75" t="str">
        <f t="shared" si="8"/>
        <v>August</v>
      </c>
      <c r="E75">
        <f t="shared" si="9"/>
        <v>8</v>
      </c>
      <c r="F75" t="str">
        <f t="shared" si="10"/>
        <v>Mon</v>
      </c>
      <c r="G75">
        <f t="shared" si="11"/>
        <v>2</v>
      </c>
      <c r="H75">
        <f t="shared" si="12"/>
        <v>3</v>
      </c>
      <c r="I75" t="str">
        <f t="shared" si="13"/>
        <v>Aug</v>
      </c>
    </row>
    <row r="76" spans="1:9" x14ac:dyDescent="0.3">
      <c r="A76" s="1">
        <v>42816</v>
      </c>
      <c r="B76" s="2">
        <v>22050</v>
      </c>
      <c r="C76">
        <f t="shared" si="14"/>
        <v>2017</v>
      </c>
      <c r="D76" t="str">
        <f t="shared" si="8"/>
        <v>March</v>
      </c>
      <c r="E76">
        <f t="shared" si="9"/>
        <v>3</v>
      </c>
      <c r="F76" t="str">
        <f t="shared" si="10"/>
        <v>Wed</v>
      </c>
      <c r="G76">
        <f t="shared" si="11"/>
        <v>4</v>
      </c>
      <c r="H76">
        <f t="shared" si="12"/>
        <v>1</v>
      </c>
      <c r="I76" t="str">
        <f t="shared" si="13"/>
        <v>Mar</v>
      </c>
    </row>
    <row r="77" spans="1:9" x14ac:dyDescent="0.3">
      <c r="A77" s="1">
        <v>42586</v>
      </c>
      <c r="B77" s="2">
        <v>30530</v>
      </c>
      <c r="C77">
        <f t="shared" si="14"/>
        <v>2016</v>
      </c>
      <c r="D77" t="str">
        <f t="shared" si="8"/>
        <v>August</v>
      </c>
      <c r="E77">
        <f t="shared" si="9"/>
        <v>8</v>
      </c>
      <c r="F77" t="str">
        <f t="shared" si="10"/>
        <v>Thu</v>
      </c>
      <c r="G77">
        <f t="shared" si="11"/>
        <v>5</v>
      </c>
      <c r="H77">
        <f t="shared" si="12"/>
        <v>3</v>
      </c>
      <c r="I77" t="str">
        <f t="shared" si="13"/>
        <v>Aug</v>
      </c>
    </row>
    <row r="78" spans="1:9" x14ac:dyDescent="0.3">
      <c r="A78" s="1">
        <v>43091</v>
      </c>
      <c r="B78" s="2">
        <v>26600</v>
      </c>
      <c r="C78">
        <f t="shared" si="14"/>
        <v>2017</v>
      </c>
      <c r="D78" t="str">
        <f t="shared" si="8"/>
        <v>December</v>
      </c>
      <c r="E78">
        <f t="shared" si="9"/>
        <v>12</v>
      </c>
      <c r="F78" t="str">
        <f t="shared" si="10"/>
        <v>Fri</v>
      </c>
      <c r="G78">
        <f t="shared" si="11"/>
        <v>6</v>
      </c>
      <c r="H78">
        <f t="shared" si="12"/>
        <v>4</v>
      </c>
      <c r="I78" t="str">
        <f t="shared" si="13"/>
        <v>Dec</v>
      </c>
    </row>
    <row r="79" spans="1:9" x14ac:dyDescent="0.3">
      <c r="A79" s="1">
        <v>43048</v>
      </c>
      <c r="B79" s="2">
        <v>3055</v>
      </c>
      <c r="C79">
        <f t="shared" si="14"/>
        <v>2017</v>
      </c>
      <c r="D79" t="str">
        <f t="shared" si="8"/>
        <v>November</v>
      </c>
      <c r="E79">
        <f t="shared" si="9"/>
        <v>11</v>
      </c>
      <c r="F79" t="str">
        <f t="shared" si="10"/>
        <v>Thu</v>
      </c>
      <c r="G79">
        <f t="shared" si="11"/>
        <v>5</v>
      </c>
      <c r="H79">
        <f t="shared" si="12"/>
        <v>4</v>
      </c>
      <c r="I79" t="str">
        <f t="shared" si="13"/>
        <v>Nov</v>
      </c>
    </row>
    <row r="80" spans="1:9" x14ac:dyDescent="0.3">
      <c r="A80" s="1">
        <v>42928</v>
      </c>
      <c r="B80" s="2">
        <v>3885</v>
      </c>
      <c r="C80">
        <f t="shared" si="14"/>
        <v>2017</v>
      </c>
      <c r="D80" t="str">
        <f t="shared" si="8"/>
        <v>July</v>
      </c>
      <c r="E80">
        <f t="shared" si="9"/>
        <v>7</v>
      </c>
      <c r="F80" t="str">
        <f t="shared" si="10"/>
        <v>Wed</v>
      </c>
      <c r="G80">
        <f t="shared" si="11"/>
        <v>4</v>
      </c>
      <c r="H80">
        <f t="shared" si="12"/>
        <v>3</v>
      </c>
      <c r="I80" t="str">
        <f t="shared" si="13"/>
        <v>Jul</v>
      </c>
    </row>
    <row r="81" spans="1:9" x14ac:dyDescent="0.3">
      <c r="A81" s="1">
        <v>42771</v>
      </c>
      <c r="B81" s="2">
        <v>12200</v>
      </c>
      <c r="C81">
        <f t="shared" si="14"/>
        <v>2017</v>
      </c>
      <c r="D81" t="str">
        <f t="shared" si="8"/>
        <v>February</v>
      </c>
      <c r="E81">
        <f t="shared" si="9"/>
        <v>2</v>
      </c>
      <c r="F81" t="str">
        <f t="shared" si="10"/>
        <v>Sun</v>
      </c>
      <c r="G81">
        <f t="shared" si="11"/>
        <v>1</v>
      </c>
      <c r="H81">
        <f t="shared" si="12"/>
        <v>1</v>
      </c>
      <c r="I81" t="str">
        <f t="shared" si="13"/>
        <v>Feb</v>
      </c>
    </row>
    <row r="82" spans="1:9" x14ac:dyDescent="0.3">
      <c r="A82" s="1">
        <v>43050</v>
      </c>
      <c r="B82" s="2">
        <v>26656</v>
      </c>
      <c r="C82">
        <f t="shared" si="14"/>
        <v>2017</v>
      </c>
      <c r="D82" t="str">
        <f t="shared" si="8"/>
        <v>November</v>
      </c>
      <c r="E82">
        <f t="shared" si="9"/>
        <v>11</v>
      </c>
      <c r="F82" t="str">
        <f t="shared" si="10"/>
        <v>Sat</v>
      </c>
      <c r="G82">
        <f t="shared" si="11"/>
        <v>7</v>
      </c>
      <c r="H82">
        <f t="shared" si="12"/>
        <v>4</v>
      </c>
      <c r="I82" t="str">
        <f t="shared" si="13"/>
        <v>Nov</v>
      </c>
    </row>
    <row r="83" spans="1:9" x14ac:dyDescent="0.3">
      <c r="A83" s="1">
        <v>43001</v>
      </c>
      <c r="B83" s="2">
        <v>41400</v>
      </c>
      <c r="C83">
        <f t="shared" si="14"/>
        <v>2017</v>
      </c>
      <c r="D83" t="str">
        <f t="shared" si="8"/>
        <v>September</v>
      </c>
      <c r="E83">
        <f t="shared" si="9"/>
        <v>9</v>
      </c>
      <c r="F83" t="str">
        <f t="shared" si="10"/>
        <v>Sat</v>
      </c>
      <c r="G83">
        <f t="shared" si="11"/>
        <v>7</v>
      </c>
      <c r="H83">
        <f t="shared" si="12"/>
        <v>3</v>
      </c>
      <c r="I83" t="str">
        <f t="shared" si="13"/>
        <v>Sep</v>
      </c>
    </row>
    <row r="84" spans="1:9" x14ac:dyDescent="0.3">
      <c r="A84" s="1">
        <v>43090</v>
      </c>
      <c r="B84" s="2">
        <v>11880</v>
      </c>
      <c r="C84">
        <f t="shared" si="14"/>
        <v>2017</v>
      </c>
      <c r="D84" t="str">
        <f t="shared" si="8"/>
        <v>December</v>
      </c>
      <c r="E84">
        <f t="shared" si="9"/>
        <v>12</v>
      </c>
      <c r="F84" t="str">
        <f t="shared" si="10"/>
        <v>Thu</v>
      </c>
      <c r="G84">
        <f t="shared" si="11"/>
        <v>5</v>
      </c>
      <c r="H84">
        <f t="shared" si="12"/>
        <v>4</v>
      </c>
      <c r="I84" t="str">
        <f t="shared" si="13"/>
        <v>Dec</v>
      </c>
    </row>
    <row r="85" spans="1:9" x14ac:dyDescent="0.3">
      <c r="A85" s="1">
        <v>43390</v>
      </c>
      <c r="B85" s="2">
        <v>7820</v>
      </c>
      <c r="C85">
        <f t="shared" si="14"/>
        <v>2018</v>
      </c>
      <c r="D85" t="str">
        <f t="shared" si="8"/>
        <v>October</v>
      </c>
      <c r="E85">
        <f t="shared" si="9"/>
        <v>10</v>
      </c>
      <c r="F85" t="str">
        <f t="shared" si="10"/>
        <v>Wed</v>
      </c>
      <c r="G85">
        <f t="shared" si="11"/>
        <v>4</v>
      </c>
      <c r="H85">
        <f t="shared" si="12"/>
        <v>4</v>
      </c>
      <c r="I85" t="str">
        <f t="shared" si="13"/>
        <v>Oct</v>
      </c>
    </row>
    <row r="86" spans="1:9" x14ac:dyDescent="0.3">
      <c r="A86" s="1">
        <v>43335</v>
      </c>
      <c r="B86" s="2">
        <v>18905</v>
      </c>
      <c r="C86">
        <f t="shared" si="14"/>
        <v>2018</v>
      </c>
      <c r="D86" t="str">
        <f t="shared" si="8"/>
        <v>August</v>
      </c>
      <c r="E86">
        <f t="shared" si="9"/>
        <v>8</v>
      </c>
      <c r="F86" t="str">
        <f t="shared" si="10"/>
        <v>Thu</v>
      </c>
      <c r="G86">
        <f t="shared" si="11"/>
        <v>5</v>
      </c>
      <c r="H86">
        <f t="shared" si="12"/>
        <v>3</v>
      </c>
      <c r="I86" t="str">
        <f t="shared" si="13"/>
        <v>Aug</v>
      </c>
    </row>
    <row r="87" spans="1:9" x14ac:dyDescent="0.3">
      <c r="A87" s="1">
        <v>42818</v>
      </c>
      <c r="B87" s="2">
        <v>17201</v>
      </c>
      <c r="C87">
        <f t="shared" si="14"/>
        <v>2017</v>
      </c>
      <c r="D87" t="str">
        <f t="shared" si="8"/>
        <v>March</v>
      </c>
      <c r="E87">
        <f t="shared" si="9"/>
        <v>3</v>
      </c>
      <c r="F87" t="str">
        <f t="shared" si="10"/>
        <v>Fri</v>
      </c>
      <c r="G87">
        <f t="shared" si="11"/>
        <v>6</v>
      </c>
      <c r="H87">
        <f t="shared" si="12"/>
        <v>1</v>
      </c>
      <c r="I87" t="str">
        <f t="shared" si="13"/>
        <v>Mar</v>
      </c>
    </row>
    <row r="88" spans="1:9" x14ac:dyDescent="0.3">
      <c r="A88" s="1">
        <v>42523</v>
      </c>
      <c r="B88" s="2">
        <v>6900</v>
      </c>
      <c r="C88">
        <f t="shared" si="14"/>
        <v>2016</v>
      </c>
      <c r="D88" t="str">
        <f t="shared" si="8"/>
        <v>June</v>
      </c>
      <c r="E88">
        <f t="shared" si="9"/>
        <v>6</v>
      </c>
      <c r="F88" t="str">
        <f t="shared" si="10"/>
        <v>Thu</v>
      </c>
      <c r="G88">
        <f t="shared" si="11"/>
        <v>5</v>
      </c>
      <c r="H88">
        <f t="shared" si="12"/>
        <v>2</v>
      </c>
      <c r="I88" t="str">
        <f t="shared" si="13"/>
        <v>Jun</v>
      </c>
    </row>
    <row r="89" spans="1:9" x14ac:dyDescent="0.3">
      <c r="A89" s="1">
        <v>43207</v>
      </c>
      <c r="B89" s="2">
        <v>276430</v>
      </c>
      <c r="C89">
        <f t="shared" si="14"/>
        <v>2018</v>
      </c>
      <c r="D89" t="str">
        <f t="shared" si="8"/>
        <v>April</v>
      </c>
      <c r="E89">
        <f t="shared" si="9"/>
        <v>4</v>
      </c>
      <c r="F89" t="str">
        <f t="shared" si="10"/>
        <v>Tue</v>
      </c>
      <c r="G89">
        <f t="shared" si="11"/>
        <v>3</v>
      </c>
      <c r="H89">
        <f t="shared" si="12"/>
        <v>2</v>
      </c>
      <c r="I89" t="str">
        <f t="shared" si="13"/>
        <v>Apr</v>
      </c>
    </row>
    <row r="90" spans="1:9" x14ac:dyDescent="0.3">
      <c r="A90" s="1">
        <v>42479</v>
      </c>
      <c r="B90" s="2">
        <v>48510</v>
      </c>
      <c r="C90">
        <f t="shared" si="14"/>
        <v>2016</v>
      </c>
      <c r="D90" t="str">
        <f t="shared" si="8"/>
        <v>April</v>
      </c>
      <c r="E90">
        <f t="shared" si="9"/>
        <v>4</v>
      </c>
      <c r="F90" t="str">
        <f t="shared" si="10"/>
        <v>Tue</v>
      </c>
      <c r="G90">
        <f t="shared" si="11"/>
        <v>3</v>
      </c>
      <c r="H90">
        <f t="shared" si="12"/>
        <v>2</v>
      </c>
      <c r="I90" t="str">
        <f t="shared" si="13"/>
        <v>Apr</v>
      </c>
    </row>
    <row r="91" spans="1:9" x14ac:dyDescent="0.3">
      <c r="A91" s="1">
        <v>42903</v>
      </c>
      <c r="B91" s="2">
        <v>140010</v>
      </c>
      <c r="C91">
        <f t="shared" si="14"/>
        <v>2017</v>
      </c>
      <c r="D91" t="str">
        <f t="shared" si="8"/>
        <v>June</v>
      </c>
      <c r="E91">
        <f t="shared" si="9"/>
        <v>6</v>
      </c>
      <c r="F91" t="str">
        <f t="shared" si="10"/>
        <v>Sat</v>
      </c>
      <c r="G91">
        <f t="shared" si="11"/>
        <v>7</v>
      </c>
      <c r="H91">
        <f t="shared" si="12"/>
        <v>2</v>
      </c>
      <c r="I91" t="str">
        <f t="shared" si="13"/>
        <v>Jun</v>
      </c>
    </row>
    <row r="92" spans="1:9" x14ac:dyDescent="0.3">
      <c r="A92" s="1">
        <v>42502</v>
      </c>
      <c r="B92" s="2">
        <v>3430</v>
      </c>
      <c r="C92">
        <f t="shared" si="14"/>
        <v>2016</v>
      </c>
      <c r="D92" t="str">
        <f t="shared" si="8"/>
        <v>May</v>
      </c>
      <c r="E92">
        <f t="shared" si="9"/>
        <v>5</v>
      </c>
      <c r="F92" t="str">
        <f t="shared" si="10"/>
        <v>Thu</v>
      </c>
      <c r="G92">
        <f t="shared" si="11"/>
        <v>5</v>
      </c>
      <c r="H92">
        <f t="shared" si="12"/>
        <v>2</v>
      </c>
      <c r="I92" t="str">
        <f t="shared" si="13"/>
        <v>May</v>
      </c>
    </row>
    <row r="93" spans="1:9" x14ac:dyDescent="0.3">
      <c r="A93" s="1">
        <v>42555</v>
      </c>
      <c r="B93" s="2">
        <v>21964</v>
      </c>
      <c r="C93">
        <f t="shared" si="14"/>
        <v>2016</v>
      </c>
      <c r="D93" t="str">
        <f t="shared" si="8"/>
        <v>July</v>
      </c>
      <c r="E93">
        <f t="shared" si="9"/>
        <v>7</v>
      </c>
      <c r="F93" t="str">
        <f t="shared" si="10"/>
        <v>Mon</v>
      </c>
      <c r="G93">
        <f t="shared" si="11"/>
        <v>2</v>
      </c>
      <c r="H93">
        <f t="shared" si="12"/>
        <v>3</v>
      </c>
      <c r="I93" t="str">
        <f t="shared" si="13"/>
        <v>Jul</v>
      </c>
    </row>
    <row r="94" spans="1:9" x14ac:dyDescent="0.3">
      <c r="A94" s="1">
        <v>43271</v>
      </c>
      <c r="B94" s="2">
        <v>5135</v>
      </c>
      <c r="C94">
        <f t="shared" si="14"/>
        <v>2018</v>
      </c>
      <c r="D94" t="str">
        <f t="shared" si="8"/>
        <v>June</v>
      </c>
      <c r="E94">
        <f t="shared" si="9"/>
        <v>6</v>
      </c>
      <c r="F94" t="str">
        <f t="shared" si="10"/>
        <v>Wed</v>
      </c>
      <c r="G94">
        <f t="shared" si="11"/>
        <v>4</v>
      </c>
      <c r="H94">
        <f t="shared" si="12"/>
        <v>2</v>
      </c>
      <c r="I94" t="str">
        <f t="shared" si="13"/>
        <v>Jun</v>
      </c>
    </row>
    <row r="95" spans="1:9" x14ac:dyDescent="0.3">
      <c r="A95" s="1">
        <v>42982</v>
      </c>
      <c r="B95" s="2">
        <v>42140</v>
      </c>
      <c r="C95">
        <f t="shared" si="14"/>
        <v>2017</v>
      </c>
      <c r="D95" t="str">
        <f t="shared" si="8"/>
        <v>September</v>
      </c>
      <c r="E95">
        <f t="shared" si="9"/>
        <v>9</v>
      </c>
      <c r="F95" t="str">
        <f t="shared" si="10"/>
        <v>Mon</v>
      </c>
      <c r="G95">
        <f t="shared" si="11"/>
        <v>2</v>
      </c>
      <c r="H95">
        <f t="shared" si="12"/>
        <v>3</v>
      </c>
      <c r="I95" t="str">
        <f t="shared" si="13"/>
        <v>Sep</v>
      </c>
    </row>
    <row r="96" spans="1:9" x14ac:dyDescent="0.3">
      <c r="A96" s="1">
        <v>42877</v>
      </c>
      <c r="B96" s="2">
        <v>3560</v>
      </c>
      <c r="C96">
        <f t="shared" si="14"/>
        <v>2017</v>
      </c>
      <c r="D96" t="str">
        <f t="shared" si="8"/>
        <v>May</v>
      </c>
      <c r="E96">
        <f t="shared" si="9"/>
        <v>5</v>
      </c>
      <c r="F96" t="str">
        <f t="shared" si="10"/>
        <v>Mon</v>
      </c>
      <c r="G96">
        <f t="shared" si="11"/>
        <v>2</v>
      </c>
      <c r="H96">
        <f t="shared" si="12"/>
        <v>2</v>
      </c>
      <c r="I96" t="str">
        <f t="shared" si="13"/>
        <v>May</v>
      </c>
    </row>
    <row r="97" spans="1:9" x14ac:dyDescent="0.3">
      <c r="A97" s="1">
        <v>43348</v>
      </c>
      <c r="B97" s="2">
        <v>76191</v>
      </c>
      <c r="C97">
        <f t="shared" si="14"/>
        <v>2018</v>
      </c>
      <c r="D97" t="str">
        <f t="shared" si="8"/>
        <v>September</v>
      </c>
      <c r="E97">
        <f t="shared" si="9"/>
        <v>9</v>
      </c>
      <c r="F97" t="str">
        <f t="shared" si="10"/>
        <v>Wed</v>
      </c>
      <c r="G97">
        <f t="shared" si="11"/>
        <v>4</v>
      </c>
      <c r="H97">
        <f t="shared" si="12"/>
        <v>3</v>
      </c>
      <c r="I97" t="str">
        <f t="shared" si="13"/>
        <v>Sep</v>
      </c>
    </row>
    <row r="98" spans="1:9" x14ac:dyDescent="0.3">
      <c r="A98" s="1">
        <v>42817</v>
      </c>
      <c r="B98" s="2">
        <v>22715</v>
      </c>
      <c r="C98">
        <f t="shared" si="14"/>
        <v>2017</v>
      </c>
      <c r="D98" t="str">
        <f t="shared" si="8"/>
        <v>March</v>
      </c>
      <c r="E98">
        <f t="shared" si="9"/>
        <v>3</v>
      </c>
      <c r="F98" t="str">
        <f t="shared" si="10"/>
        <v>Thu</v>
      </c>
      <c r="G98">
        <f t="shared" si="11"/>
        <v>5</v>
      </c>
      <c r="H98">
        <f t="shared" si="12"/>
        <v>1</v>
      </c>
      <c r="I98" t="str">
        <f t="shared" si="13"/>
        <v>Mar</v>
      </c>
    </row>
    <row r="99" spans="1:9" x14ac:dyDescent="0.3">
      <c r="A99" s="1">
        <v>42577</v>
      </c>
      <c r="B99" s="2">
        <v>2940</v>
      </c>
      <c r="C99">
        <f t="shared" si="14"/>
        <v>2016</v>
      </c>
      <c r="D99" t="str">
        <f t="shared" si="8"/>
        <v>July</v>
      </c>
      <c r="E99">
        <f t="shared" si="9"/>
        <v>7</v>
      </c>
      <c r="F99" t="str">
        <f t="shared" si="10"/>
        <v>Tue</v>
      </c>
      <c r="G99">
        <f t="shared" si="11"/>
        <v>3</v>
      </c>
      <c r="H99">
        <f t="shared" si="12"/>
        <v>3</v>
      </c>
      <c r="I99" t="str">
        <f t="shared" si="13"/>
        <v>Jul</v>
      </c>
    </row>
    <row r="100" spans="1:9" x14ac:dyDescent="0.3">
      <c r="A100" s="1">
        <v>42664</v>
      </c>
      <c r="B100" s="2">
        <v>73600</v>
      </c>
      <c r="C100">
        <f t="shared" si="14"/>
        <v>2016</v>
      </c>
      <c r="D100" t="str">
        <f t="shared" si="8"/>
        <v>October</v>
      </c>
      <c r="E100">
        <f t="shared" si="9"/>
        <v>10</v>
      </c>
      <c r="F100" t="str">
        <f t="shared" si="10"/>
        <v>Fri</v>
      </c>
      <c r="G100">
        <f t="shared" si="11"/>
        <v>6</v>
      </c>
      <c r="H100">
        <f t="shared" si="12"/>
        <v>4</v>
      </c>
      <c r="I100" t="str">
        <f t="shared" si="13"/>
        <v>Oct</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C8298-1F48-4DC1-8B38-0CD78FC1C4A9}">
  <dimension ref="A1:F100"/>
  <sheetViews>
    <sheetView workbookViewId="0">
      <selection activeCell="D12" sqref="D12"/>
    </sheetView>
  </sheetViews>
  <sheetFormatPr defaultColWidth="9.109375" defaultRowHeight="14.4" x14ac:dyDescent="0.3"/>
  <cols>
    <col min="1" max="1" width="10.109375" style="20" bestFit="1" customWidth="1"/>
    <col min="2" max="2" width="7" style="21" bestFit="1" customWidth="1"/>
    <col min="3" max="16384" width="9.109375" style="19"/>
  </cols>
  <sheetData>
    <row r="1" spans="1:6" x14ac:dyDescent="0.3">
      <c r="A1" s="20" t="s">
        <v>0</v>
      </c>
      <c r="B1" s="21" t="s">
        <v>1</v>
      </c>
      <c r="C1" s="19" t="s">
        <v>2</v>
      </c>
      <c r="D1" s="19" t="s">
        <v>3</v>
      </c>
      <c r="E1" s="19" t="s">
        <v>4</v>
      </c>
      <c r="F1" s="19" t="s">
        <v>5</v>
      </c>
    </row>
    <row r="2" spans="1:6" x14ac:dyDescent="0.3">
      <c r="A2" s="20">
        <v>42407</v>
      </c>
      <c r="B2" s="21">
        <v>2370</v>
      </c>
      <c r="C2" s="19">
        <f>YEAR(A2)</f>
        <v>2016</v>
      </c>
      <c r="D2" s="19" t="str">
        <f>TEXT(A2,"mmm")</f>
        <v>Feb</v>
      </c>
      <c r="E2" s="19" t="str">
        <f>TEXT(A2,"ddd")</f>
        <v>Sun</v>
      </c>
      <c r="F2" s="19" t="str">
        <f>IF(MONTH(A2)&gt;9,"Q4",IF(MONTH(A2)&gt;6,"Q3",IF(MONTH(A2)&gt;3,"Q2","Q1")))</f>
        <v>Q1</v>
      </c>
    </row>
    <row r="3" spans="1:6" x14ac:dyDescent="0.3">
      <c r="A3" s="20">
        <v>43013</v>
      </c>
      <c r="B3" s="21">
        <v>30504</v>
      </c>
      <c r="C3" s="19">
        <f t="shared" ref="C3:C66" si="0">YEAR(A3)</f>
        <v>2017</v>
      </c>
      <c r="D3" s="19" t="str">
        <f t="shared" ref="D3:D66" si="1">TEXT(A3,"mmm")</f>
        <v>Oct</v>
      </c>
      <c r="E3" s="19" t="str">
        <f t="shared" ref="E3:E66" si="2">TEXT(A3,"ddd")</f>
        <v>Thu</v>
      </c>
      <c r="F3" s="19" t="str">
        <f t="shared" ref="F3:F66" si="3">IF(MONTH(A3)&gt;9,"Q4",IF(MONTH(A3)&gt;6,"Q3",IF(MONTH(A3)&gt;3,"Q2","Q1")))</f>
        <v>Q4</v>
      </c>
    </row>
    <row r="4" spans="1:6" x14ac:dyDescent="0.3">
      <c r="A4" s="20">
        <v>43202</v>
      </c>
      <c r="B4" s="21">
        <v>1980</v>
      </c>
      <c r="C4" s="19">
        <f t="shared" si="0"/>
        <v>2018</v>
      </c>
      <c r="D4" s="19" t="str">
        <f t="shared" si="1"/>
        <v>Apr</v>
      </c>
      <c r="E4" s="19" t="str">
        <f t="shared" si="2"/>
        <v>Thu</v>
      </c>
      <c r="F4" s="19" t="str">
        <f t="shared" si="3"/>
        <v>Q2</v>
      </c>
    </row>
    <row r="5" spans="1:6" x14ac:dyDescent="0.3">
      <c r="A5" s="20">
        <v>42623</v>
      </c>
      <c r="B5" s="21">
        <v>3220</v>
      </c>
      <c r="C5" s="19">
        <f t="shared" si="0"/>
        <v>2016</v>
      </c>
      <c r="D5" s="19" t="str">
        <f t="shared" si="1"/>
        <v>Sep</v>
      </c>
      <c r="E5" s="19" t="str">
        <f t="shared" si="2"/>
        <v>Sat</v>
      </c>
      <c r="F5" s="19" t="str">
        <f t="shared" si="3"/>
        <v>Q3</v>
      </c>
    </row>
    <row r="6" spans="1:6" x14ac:dyDescent="0.3">
      <c r="A6" s="20">
        <v>42795</v>
      </c>
      <c r="B6" s="21">
        <v>1040</v>
      </c>
      <c r="C6" s="19">
        <f t="shared" si="0"/>
        <v>2017</v>
      </c>
      <c r="D6" s="19" t="str">
        <f t="shared" si="1"/>
        <v>Mar</v>
      </c>
      <c r="E6" s="19" t="str">
        <f t="shared" si="2"/>
        <v>Wed</v>
      </c>
      <c r="F6" s="19" t="str">
        <f t="shared" si="3"/>
        <v>Q1</v>
      </c>
    </row>
    <row r="7" spans="1:6" x14ac:dyDescent="0.3">
      <c r="A7" s="20">
        <v>42604</v>
      </c>
      <c r="B7" s="21">
        <v>14560</v>
      </c>
      <c r="C7" s="19">
        <f t="shared" si="0"/>
        <v>2016</v>
      </c>
      <c r="D7" s="19" t="str">
        <f t="shared" si="1"/>
        <v>Aug</v>
      </c>
      <c r="E7" s="19" t="str">
        <f t="shared" si="2"/>
        <v>Mon</v>
      </c>
      <c r="F7" s="19" t="str">
        <f t="shared" si="3"/>
        <v>Q3</v>
      </c>
    </row>
    <row r="8" spans="1:6" x14ac:dyDescent="0.3">
      <c r="A8" s="20">
        <v>42675</v>
      </c>
      <c r="B8" s="21">
        <v>3510</v>
      </c>
      <c r="C8" s="19">
        <f t="shared" si="0"/>
        <v>2016</v>
      </c>
      <c r="D8" s="19" t="str">
        <f t="shared" si="1"/>
        <v>Nov</v>
      </c>
      <c r="E8" s="19" t="str">
        <f t="shared" si="2"/>
        <v>Tue</v>
      </c>
      <c r="F8" s="19" t="str">
        <f t="shared" si="3"/>
        <v>Q4</v>
      </c>
    </row>
    <row r="9" spans="1:6" x14ac:dyDescent="0.3">
      <c r="A9" s="20">
        <v>42726</v>
      </c>
      <c r="B9" s="21">
        <v>6045</v>
      </c>
      <c r="C9" s="19">
        <f t="shared" si="0"/>
        <v>2016</v>
      </c>
      <c r="D9" s="19" t="str">
        <f t="shared" si="1"/>
        <v>Dec</v>
      </c>
      <c r="E9" s="19" t="str">
        <f t="shared" si="2"/>
        <v>Thu</v>
      </c>
      <c r="F9" s="19" t="str">
        <f t="shared" si="3"/>
        <v>Q4</v>
      </c>
    </row>
    <row r="10" spans="1:6" x14ac:dyDescent="0.3">
      <c r="A10" s="20">
        <v>42688</v>
      </c>
      <c r="B10" s="21">
        <v>16800</v>
      </c>
      <c r="C10" s="19">
        <f t="shared" si="0"/>
        <v>2016</v>
      </c>
      <c r="D10" s="19" t="str">
        <f t="shared" si="1"/>
        <v>Nov</v>
      </c>
      <c r="E10" s="19" t="str">
        <f t="shared" si="2"/>
        <v>Mon</v>
      </c>
      <c r="F10" s="19" t="str">
        <f t="shared" si="3"/>
        <v>Q4</v>
      </c>
    </row>
    <row r="11" spans="1:6" x14ac:dyDescent="0.3">
      <c r="A11" s="20">
        <v>43265</v>
      </c>
      <c r="B11" s="21">
        <v>4650</v>
      </c>
      <c r="C11" s="19">
        <f t="shared" si="0"/>
        <v>2018</v>
      </c>
      <c r="D11" s="19" t="str">
        <f t="shared" si="1"/>
        <v>Jun</v>
      </c>
      <c r="E11" s="19" t="str">
        <f t="shared" si="2"/>
        <v>Thu</v>
      </c>
      <c r="F11" s="19" t="str">
        <f t="shared" si="3"/>
        <v>Q2</v>
      </c>
    </row>
    <row r="12" spans="1:6" x14ac:dyDescent="0.3">
      <c r="A12" s="20">
        <v>42985</v>
      </c>
      <c r="B12" s="21">
        <v>61690</v>
      </c>
      <c r="C12" s="19">
        <f t="shared" si="0"/>
        <v>2017</v>
      </c>
      <c r="D12" s="19" t="str">
        <f t="shared" si="1"/>
        <v>Sep</v>
      </c>
      <c r="E12" s="19" t="str">
        <f t="shared" si="2"/>
        <v>Thu</v>
      </c>
      <c r="F12" s="19" t="str">
        <f t="shared" si="3"/>
        <v>Q3</v>
      </c>
    </row>
    <row r="13" spans="1:6" x14ac:dyDescent="0.3">
      <c r="A13" s="20">
        <v>43112</v>
      </c>
      <c r="B13" s="21">
        <v>22126</v>
      </c>
      <c r="C13" s="19">
        <f t="shared" si="0"/>
        <v>2018</v>
      </c>
      <c r="D13" s="19" t="str">
        <f t="shared" si="1"/>
        <v>Jan</v>
      </c>
      <c r="E13" s="19" t="str">
        <f t="shared" si="2"/>
        <v>Fri</v>
      </c>
      <c r="F13" s="19" t="str">
        <f t="shared" si="3"/>
        <v>Q1</v>
      </c>
    </row>
    <row r="14" spans="1:6" x14ac:dyDescent="0.3">
      <c r="A14" s="20">
        <v>42841</v>
      </c>
      <c r="B14" s="21">
        <v>75428</v>
      </c>
      <c r="C14" s="19">
        <f t="shared" si="0"/>
        <v>2017</v>
      </c>
      <c r="D14" s="19" t="str">
        <f t="shared" si="1"/>
        <v>Apr</v>
      </c>
      <c r="E14" s="19" t="str">
        <f t="shared" si="2"/>
        <v>Sun</v>
      </c>
      <c r="F14" s="19" t="str">
        <f t="shared" si="3"/>
        <v>Q2</v>
      </c>
    </row>
    <row r="15" spans="1:6" x14ac:dyDescent="0.3">
      <c r="A15" s="20">
        <v>43103</v>
      </c>
      <c r="B15" s="21">
        <v>1620</v>
      </c>
      <c r="C15" s="19">
        <f t="shared" si="0"/>
        <v>2018</v>
      </c>
      <c r="D15" s="19" t="str">
        <f t="shared" si="1"/>
        <v>Jan</v>
      </c>
      <c r="E15" s="19" t="str">
        <f t="shared" si="2"/>
        <v>Wed</v>
      </c>
      <c r="F15" s="19" t="str">
        <f t="shared" si="3"/>
        <v>Q1</v>
      </c>
    </row>
    <row r="16" spans="1:6" x14ac:dyDescent="0.3">
      <c r="A16" s="20">
        <v>42455</v>
      </c>
      <c r="B16" s="21">
        <v>61098</v>
      </c>
      <c r="C16" s="19">
        <f t="shared" si="0"/>
        <v>2016</v>
      </c>
      <c r="D16" s="19" t="str">
        <f t="shared" si="1"/>
        <v>Mar</v>
      </c>
      <c r="E16" s="19" t="str">
        <f t="shared" si="2"/>
        <v>Sat</v>
      </c>
      <c r="F16" s="19" t="str">
        <f t="shared" si="3"/>
        <v>Q1</v>
      </c>
    </row>
    <row r="17" spans="1:6" x14ac:dyDescent="0.3">
      <c r="A17" s="20">
        <v>42647</v>
      </c>
      <c r="B17" s="21">
        <v>384300</v>
      </c>
      <c r="C17" s="19">
        <f t="shared" si="0"/>
        <v>2016</v>
      </c>
      <c r="D17" s="19" t="str">
        <f t="shared" si="1"/>
        <v>Oct</v>
      </c>
      <c r="E17" s="19" t="str">
        <f t="shared" si="2"/>
        <v>Tue</v>
      </c>
      <c r="F17" s="19" t="str">
        <f t="shared" si="3"/>
        <v>Q4</v>
      </c>
    </row>
    <row r="18" spans="1:6" x14ac:dyDescent="0.3">
      <c r="A18" s="20">
        <v>43384</v>
      </c>
      <c r="B18" s="21">
        <v>9200</v>
      </c>
      <c r="C18" s="19">
        <f t="shared" si="0"/>
        <v>2018</v>
      </c>
      <c r="D18" s="19" t="str">
        <f t="shared" si="1"/>
        <v>Oct</v>
      </c>
      <c r="E18" s="19" t="str">
        <f t="shared" si="2"/>
        <v>Thu</v>
      </c>
      <c r="F18" s="19" t="str">
        <f t="shared" si="3"/>
        <v>Q4</v>
      </c>
    </row>
    <row r="19" spans="1:6" x14ac:dyDescent="0.3">
      <c r="A19" s="20">
        <v>42676</v>
      </c>
      <c r="B19" s="21">
        <v>18270</v>
      </c>
      <c r="C19" s="19">
        <f t="shared" si="0"/>
        <v>2016</v>
      </c>
      <c r="D19" s="19" t="str">
        <f t="shared" si="1"/>
        <v>Nov</v>
      </c>
      <c r="E19" s="19" t="str">
        <f t="shared" si="2"/>
        <v>Wed</v>
      </c>
      <c r="F19" s="19" t="str">
        <f t="shared" si="3"/>
        <v>Q4</v>
      </c>
    </row>
    <row r="20" spans="1:6" x14ac:dyDescent="0.3">
      <c r="A20" s="20">
        <v>42377</v>
      </c>
      <c r="B20" s="21">
        <v>7650</v>
      </c>
      <c r="C20" s="19">
        <f t="shared" si="0"/>
        <v>2016</v>
      </c>
      <c r="D20" s="19" t="str">
        <f t="shared" si="1"/>
        <v>Jan</v>
      </c>
      <c r="E20" s="19" t="str">
        <f t="shared" si="2"/>
        <v>Fri</v>
      </c>
      <c r="F20" s="19" t="str">
        <f t="shared" si="3"/>
        <v>Q1</v>
      </c>
    </row>
    <row r="21" spans="1:6" x14ac:dyDescent="0.3">
      <c r="A21" s="20">
        <v>43240</v>
      </c>
      <c r="B21" s="21">
        <v>13720</v>
      </c>
      <c r="C21" s="19">
        <f t="shared" si="0"/>
        <v>2018</v>
      </c>
      <c r="D21" s="19" t="str">
        <f t="shared" si="1"/>
        <v>May</v>
      </c>
      <c r="E21" s="19" t="str">
        <f t="shared" si="2"/>
        <v>Sun</v>
      </c>
      <c r="F21" s="19" t="str">
        <f t="shared" si="3"/>
        <v>Q2</v>
      </c>
    </row>
    <row r="22" spans="1:6" x14ac:dyDescent="0.3">
      <c r="A22" s="20">
        <v>42668</v>
      </c>
      <c r="B22" s="21">
        <v>23460</v>
      </c>
      <c r="C22" s="19">
        <f t="shared" si="0"/>
        <v>2016</v>
      </c>
      <c r="D22" s="19" t="str">
        <f t="shared" si="1"/>
        <v>Oct</v>
      </c>
      <c r="E22" s="19" t="str">
        <f t="shared" si="2"/>
        <v>Tue</v>
      </c>
      <c r="F22" s="19" t="str">
        <f t="shared" si="3"/>
        <v>Q4</v>
      </c>
    </row>
    <row r="23" spans="1:6" x14ac:dyDescent="0.3">
      <c r="A23" s="20">
        <v>43021</v>
      </c>
      <c r="B23" s="21">
        <v>44000</v>
      </c>
      <c r="C23" s="19">
        <f t="shared" si="0"/>
        <v>2017</v>
      </c>
      <c r="D23" s="19" t="str">
        <f t="shared" si="1"/>
        <v>Oct</v>
      </c>
      <c r="E23" s="19" t="str">
        <f t="shared" si="2"/>
        <v>Fri</v>
      </c>
      <c r="F23" s="19" t="str">
        <f t="shared" si="3"/>
        <v>Q4</v>
      </c>
    </row>
    <row r="24" spans="1:6" x14ac:dyDescent="0.3">
      <c r="A24" s="20">
        <v>43001</v>
      </c>
      <c r="B24" s="21">
        <v>4350</v>
      </c>
      <c r="C24" s="19">
        <f t="shared" si="0"/>
        <v>2017</v>
      </c>
      <c r="D24" s="19" t="str">
        <f t="shared" si="1"/>
        <v>Sep</v>
      </c>
      <c r="E24" s="19" t="str">
        <f t="shared" si="2"/>
        <v>Sat</v>
      </c>
      <c r="F24" s="19" t="str">
        <f t="shared" si="3"/>
        <v>Q3</v>
      </c>
    </row>
    <row r="25" spans="1:6" x14ac:dyDescent="0.3">
      <c r="A25" s="20">
        <v>42805</v>
      </c>
      <c r="B25" s="21">
        <v>19305</v>
      </c>
      <c r="C25" s="19">
        <f t="shared" si="0"/>
        <v>2017</v>
      </c>
      <c r="D25" s="19" t="str">
        <f t="shared" si="1"/>
        <v>Mar</v>
      </c>
      <c r="E25" s="19" t="str">
        <f t="shared" si="2"/>
        <v>Sat</v>
      </c>
      <c r="F25" s="19" t="str">
        <f t="shared" si="3"/>
        <v>Q1</v>
      </c>
    </row>
    <row r="26" spans="1:6" x14ac:dyDescent="0.3">
      <c r="A26" s="20">
        <v>43304</v>
      </c>
      <c r="B26" s="21">
        <v>3400</v>
      </c>
      <c r="C26" s="19">
        <f t="shared" si="0"/>
        <v>2018</v>
      </c>
      <c r="D26" s="19" t="str">
        <f t="shared" si="1"/>
        <v>Jul</v>
      </c>
      <c r="E26" s="19" t="str">
        <f t="shared" si="2"/>
        <v>Mon</v>
      </c>
      <c r="F26" s="19" t="str">
        <f t="shared" si="3"/>
        <v>Q3</v>
      </c>
    </row>
    <row r="27" spans="1:6" x14ac:dyDescent="0.3">
      <c r="A27" s="20">
        <v>42702</v>
      </c>
      <c r="B27" s="21">
        <v>5720</v>
      </c>
      <c r="C27" s="19">
        <f t="shared" si="0"/>
        <v>2016</v>
      </c>
      <c r="D27" s="19" t="str">
        <f t="shared" si="1"/>
        <v>Nov</v>
      </c>
      <c r="E27" s="19" t="str">
        <f t="shared" si="2"/>
        <v>Mon</v>
      </c>
      <c r="F27" s="19" t="str">
        <f t="shared" si="3"/>
        <v>Q4</v>
      </c>
    </row>
    <row r="28" spans="1:6" x14ac:dyDescent="0.3">
      <c r="A28" s="20">
        <v>42966</v>
      </c>
      <c r="B28" s="21">
        <v>18050</v>
      </c>
      <c r="C28" s="19">
        <f t="shared" si="0"/>
        <v>2017</v>
      </c>
      <c r="D28" s="19" t="str">
        <f t="shared" si="1"/>
        <v>Aug</v>
      </c>
      <c r="E28" s="19" t="str">
        <f t="shared" si="2"/>
        <v>Sat</v>
      </c>
      <c r="F28" s="19" t="str">
        <f t="shared" si="3"/>
        <v>Q3</v>
      </c>
    </row>
    <row r="29" spans="1:6" x14ac:dyDescent="0.3">
      <c r="A29" s="20">
        <v>42678</v>
      </c>
      <c r="B29" s="21">
        <v>39900</v>
      </c>
      <c r="C29" s="19">
        <f t="shared" si="0"/>
        <v>2016</v>
      </c>
      <c r="D29" s="19" t="str">
        <f t="shared" si="1"/>
        <v>Nov</v>
      </c>
      <c r="E29" s="19" t="str">
        <f t="shared" si="2"/>
        <v>Fri</v>
      </c>
      <c r="F29" s="19" t="str">
        <f t="shared" si="3"/>
        <v>Q4</v>
      </c>
    </row>
    <row r="30" spans="1:6" x14ac:dyDescent="0.3">
      <c r="A30" s="20">
        <v>43316</v>
      </c>
      <c r="B30" s="21">
        <v>30888</v>
      </c>
      <c r="C30" s="19">
        <f t="shared" si="0"/>
        <v>2018</v>
      </c>
      <c r="D30" s="19" t="str">
        <f t="shared" si="1"/>
        <v>Aug</v>
      </c>
      <c r="E30" s="19" t="str">
        <f t="shared" si="2"/>
        <v>Sat</v>
      </c>
      <c r="F30" s="19" t="str">
        <f t="shared" si="3"/>
        <v>Q3</v>
      </c>
    </row>
    <row r="31" spans="1:6" x14ac:dyDescent="0.3">
      <c r="A31" s="20">
        <v>43452</v>
      </c>
      <c r="B31" s="21">
        <v>10640</v>
      </c>
      <c r="C31" s="19">
        <f t="shared" si="0"/>
        <v>2018</v>
      </c>
      <c r="D31" s="19" t="str">
        <f t="shared" si="1"/>
        <v>Dec</v>
      </c>
      <c r="E31" s="19" t="str">
        <f t="shared" si="2"/>
        <v>Tue</v>
      </c>
      <c r="F31" s="19" t="str">
        <f t="shared" si="3"/>
        <v>Q4</v>
      </c>
    </row>
    <row r="32" spans="1:6" x14ac:dyDescent="0.3">
      <c r="A32" s="20">
        <v>42939</v>
      </c>
      <c r="B32" s="21">
        <v>42800</v>
      </c>
      <c r="C32" s="19">
        <f t="shared" si="0"/>
        <v>2017</v>
      </c>
      <c r="D32" s="19" t="str">
        <f t="shared" si="1"/>
        <v>Jul</v>
      </c>
      <c r="E32" s="19" t="str">
        <f t="shared" si="2"/>
        <v>Sun</v>
      </c>
      <c r="F32" s="19" t="str">
        <f t="shared" si="3"/>
        <v>Q3</v>
      </c>
    </row>
    <row r="33" spans="1:6" x14ac:dyDescent="0.3">
      <c r="A33" s="20">
        <v>42693</v>
      </c>
      <c r="B33" s="21">
        <v>13570</v>
      </c>
      <c r="C33" s="19">
        <f t="shared" si="0"/>
        <v>2016</v>
      </c>
      <c r="D33" s="19" t="str">
        <f t="shared" si="1"/>
        <v>Nov</v>
      </c>
      <c r="E33" s="19" t="str">
        <f t="shared" si="2"/>
        <v>Sat</v>
      </c>
      <c r="F33" s="19" t="str">
        <f t="shared" si="3"/>
        <v>Q4</v>
      </c>
    </row>
    <row r="34" spans="1:6" x14ac:dyDescent="0.3">
      <c r="A34" s="20">
        <v>43164</v>
      </c>
      <c r="B34" s="21">
        <v>3936</v>
      </c>
      <c r="C34" s="19">
        <f t="shared" si="0"/>
        <v>2018</v>
      </c>
      <c r="D34" s="19" t="str">
        <f t="shared" si="1"/>
        <v>Mar</v>
      </c>
      <c r="E34" s="19" t="str">
        <f t="shared" si="2"/>
        <v>Mon</v>
      </c>
      <c r="F34" s="19" t="str">
        <f t="shared" si="3"/>
        <v>Q1</v>
      </c>
    </row>
    <row r="35" spans="1:6" x14ac:dyDescent="0.3">
      <c r="A35" s="20">
        <v>42380</v>
      </c>
      <c r="B35" s="21">
        <v>31993</v>
      </c>
      <c r="C35" s="19">
        <f t="shared" si="0"/>
        <v>2016</v>
      </c>
      <c r="D35" s="19" t="str">
        <f t="shared" si="1"/>
        <v>Jan</v>
      </c>
      <c r="E35" s="19" t="str">
        <f t="shared" si="2"/>
        <v>Mon</v>
      </c>
      <c r="F35" s="19" t="str">
        <f t="shared" si="3"/>
        <v>Q1</v>
      </c>
    </row>
    <row r="36" spans="1:6" x14ac:dyDescent="0.3">
      <c r="A36" s="20">
        <v>42414</v>
      </c>
      <c r="B36" s="21">
        <v>151970</v>
      </c>
      <c r="C36" s="19">
        <f t="shared" si="0"/>
        <v>2016</v>
      </c>
      <c r="D36" s="19" t="str">
        <f t="shared" si="1"/>
        <v>Feb</v>
      </c>
      <c r="E36" s="19" t="str">
        <f t="shared" si="2"/>
        <v>Sun</v>
      </c>
      <c r="F36" s="19" t="str">
        <f t="shared" si="3"/>
        <v>Q1</v>
      </c>
    </row>
    <row r="37" spans="1:6" x14ac:dyDescent="0.3">
      <c r="A37" s="20">
        <v>42567</v>
      </c>
      <c r="B37" s="21">
        <v>11000</v>
      </c>
      <c r="C37" s="19">
        <f t="shared" si="0"/>
        <v>2016</v>
      </c>
      <c r="D37" s="19" t="str">
        <f t="shared" si="1"/>
        <v>Jul</v>
      </c>
      <c r="E37" s="19" t="str">
        <f t="shared" si="2"/>
        <v>Sat</v>
      </c>
      <c r="F37" s="19" t="str">
        <f t="shared" si="3"/>
        <v>Q3</v>
      </c>
    </row>
    <row r="38" spans="1:6" x14ac:dyDescent="0.3">
      <c r="A38" s="20">
        <v>43056</v>
      </c>
      <c r="B38" s="21">
        <v>39900</v>
      </c>
      <c r="C38" s="19">
        <f t="shared" si="0"/>
        <v>2017</v>
      </c>
      <c r="D38" s="19" t="str">
        <f t="shared" si="1"/>
        <v>Nov</v>
      </c>
      <c r="E38" s="19" t="str">
        <f t="shared" si="2"/>
        <v>Fri</v>
      </c>
      <c r="F38" s="19" t="str">
        <f t="shared" si="3"/>
        <v>Q4</v>
      </c>
    </row>
    <row r="39" spans="1:6" x14ac:dyDescent="0.3">
      <c r="A39" s="20">
        <v>43045</v>
      </c>
      <c r="B39" s="21">
        <v>28120</v>
      </c>
      <c r="C39" s="19">
        <f t="shared" si="0"/>
        <v>2017</v>
      </c>
      <c r="D39" s="19" t="str">
        <f t="shared" si="1"/>
        <v>Nov</v>
      </c>
      <c r="E39" s="19" t="str">
        <f t="shared" si="2"/>
        <v>Mon</v>
      </c>
      <c r="F39" s="19" t="str">
        <f t="shared" si="3"/>
        <v>Q4</v>
      </c>
    </row>
    <row r="40" spans="1:6" x14ac:dyDescent="0.3">
      <c r="A40" s="20">
        <v>42380</v>
      </c>
      <c r="B40" s="21">
        <v>4560</v>
      </c>
      <c r="C40" s="19">
        <f t="shared" si="0"/>
        <v>2016</v>
      </c>
      <c r="D40" s="19" t="str">
        <f t="shared" si="1"/>
        <v>Jan</v>
      </c>
      <c r="E40" s="19" t="str">
        <f t="shared" si="2"/>
        <v>Mon</v>
      </c>
      <c r="F40" s="19" t="str">
        <f t="shared" si="3"/>
        <v>Q1</v>
      </c>
    </row>
    <row r="41" spans="1:6" x14ac:dyDescent="0.3">
      <c r="A41" s="20">
        <v>42542</v>
      </c>
      <c r="B41" s="21">
        <v>14715</v>
      </c>
      <c r="C41" s="19">
        <f t="shared" si="0"/>
        <v>2016</v>
      </c>
      <c r="D41" s="19" t="str">
        <f t="shared" si="1"/>
        <v>Jun</v>
      </c>
      <c r="E41" s="19" t="str">
        <f t="shared" si="2"/>
        <v>Tue</v>
      </c>
      <c r="F41" s="19" t="str">
        <f t="shared" si="3"/>
        <v>Q2</v>
      </c>
    </row>
    <row r="42" spans="1:6" x14ac:dyDescent="0.3">
      <c r="A42" s="20">
        <v>42680</v>
      </c>
      <c r="B42" s="21">
        <v>141450</v>
      </c>
      <c r="C42" s="19">
        <f t="shared" si="0"/>
        <v>2016</v>
      </c>
      <c r="D42" s="19" t="str">
        <f t="shared" si="1"/>
        <v>Nov</v>
      </c>
      <c r="E42" s="19" t="str">
        <f t="shared" si="2"/>
        <v>Sun</v>
      </c>
      <c r="F42" s="19" t="str">
        <f t="shared" si="3"/>
        <v>Q4</v>
      </c>
    </row>
    <row r="43" spans="1:6" x14ac:dyDescent="0.3">
      <c r="A43" s="20">
        <v>42636</v>
      </c>
      <c r="B43" s="21">
        <v>2881</v>
      </c>
      <c r="C43" s="19">
        <f t="shared" si="0"/>
        <v>2016</v>
      </c>
      <c r="D43" s="19" t="str">
        <f t="shared" si="1"/>
        <v>Sep</v>
      </c>
      <c r="E43" s="19" t="str">
        <f t="shared" si="2"/>
        <v>Fri</v>
      </c>
      <c r="F43" s="19" t="str">
        <f t="shared" si="3"/>
        <v>Q3</v>
      </c>
    </row>
    <row r="44" spans="1:6" x14ac:dyDescent="0.3">
      <c r="A44" s="20">
        <v>42423</v>
      </c>
      <c r="B44" s="21">
        <v>46123</v>
      </c>
      <c r="C44" s="19">
        <f t="shared" si="0"/>
        <v>2016</v>
      </c>
      <c r="D44" s="19" t="str">
        <f t="shared" si="1"/>
        <v>Feb</v>
      </c>
      <c r="E44" s="19" t="str">
        <f t="shared" si="2"/>
        <v>Tue</v>
      </c>
      <c r="F44" s="19" t="str">
        <f t="shared" si="3"/>
        <v>Q1</v>
      </c>
    </row>
    <row r="45" spans="1:6" x14ac:dyDescent="0.3">
      <c r="A45" s="20">
        <v>42912</v>
      </c>
      <c r="B45" s="21">
        <v>1580</v>
      </c>
      <c r="C45" s="19">
        <f t="shared" si="0"/>
        <v>2017</v>
      </c>
      <c r="D45" s="19" t="str">
        <f t="shared" si="1"/>
        <v>Jun</v>
      </c>
      <c r="E45" s="19" t="str">
        <f t="shared" si="2"/>
        <v>Mon</v>
      </c>
      <c r="F45" s="19" t="str">
        <f t="shared" si="3"/>
        <v>Q2</v>
      </c>
    </row>
    <row r="46" spans="1:6" x14ac:dyDescent="0.3">
      <c r="A46" s="20">
        <v>42805</v>
      </c>
      <c r="B46" s="21">
        <v>10440</v>
      </c>
      <c r="C46" s="19">
        <f t="shared" si="0"/>
        <v>2017</v>
      </c>
      <c r="D46" s="19" t="str">
        <f t="shared" si="1"/>
        <v>Mar</v>
      </c>
      <c r="E46" s="19" t="str">
        <f t="shared" si="2"/>
        <v>Sat</v>
      </c>
      <c r="F46" s="19" t="str">
        <f t="shared" si="3"/>
        <v>Q1</v>
      </c>
    </row>
    <row r="47" spans="1:6" x14ac:dyDescent="0.3">
      <c r="A47" s="20">
        <v>42671</v>
      </c>
      <c r="B47" s="21">
        <v>3010</v>
      </c>
      <c r="C47" s="19">
        <f t="shared" si="0"/>
        <v>2016</v>
      </c>
      <c r="D47" s="19" t="str">
        <f t="shared" si="1"/>
        <v>Oct</v>
      </c>
      <c r="E47" s="19" t="str">
        <f t="shared" si="2"/>
        <v>Fri</v>
      </c>
      <c r="F47" s="19" t="str">
        <f t="shared" si="3"/>
        <v>Q4</v>
      </c>
    </row>
    <row r="48" spans="1:6" x14ac:dyDescent="0.3">
      <c r="A48" s="20">
        <v>42390</v>
      </c>
      <c r="B48" s="21">
        <v>179950</v>
      </c>
      <c r="C48" s="19">
        <f t="shared" si="0"/>
        <v>2016</v>
      </c>
      <c r="D48" s="19" t="str">
        <f t="shared" si="1"/>
        <v>Jan</v>
      </c>
      <c r="E48" s="19" t="str">
        <f t="shared" si="2"/>
        <v>Thu</v>
      </c>
      <c r="F48" s="19" t="str">
        <f t="shared" si="3"/>
        <v>Q1</v>
      </c>
    </row>
    <row r="49" spans="1:6" x14ac:dyDescent="0.3">
      <c r="A49" s="20">
        <v>42888</v>
      </c>
      <c r="B49" s="21">
        <v>31200</v>
      </c>
      <c r="C49" s="19">
        <f t="shared" si="0"/>
        <v>2017</v>
      </c>
      <c r="D49" s="19" t="str">
        <f t="shared" si="1"/>
        <v>Jun</v>
      </c>
      <c r="E49" s="19" t="str">
        <f t="shared" si="2"/>
        <v>Fri</v>
      </c>
      <c r="F49" s="19" t="str">
        <f t="shared" si="3"/>
        <v>Q2</v>
      </c>
    </row>
    <row r="50" spans="1:6" x14ac:dyDescent="0.3">
      <c r="A50" s="20">
        <v>43269</v>
      </c>
      <c r="B50" s="21">
        <v>426390</v>
      </c>
      <c r="C50" s="19">
        <f t="shared" si="0"/>
        <v>2018</v>
      </c>
      <c r="D50" s="19" t="str">
        <f t="shared" si="1"/>
        <v>Jun</v>
      </c>
      <c r="E50" s="19" t="str">
        <f t="shared" si="2"/>
        <v>Mon</v>
      </c>
      <c r="F50" s="19" t="str">
        <f t="shared" si="3"/>
        <v>Q2</v>
      </c>
    </row>
    <row r="51" spans="1:6" x14ac:dyDescent="0.3">
      <c r="A51" s="20">
        <v>42447</v>
      </c>
      <c r="B51" s="21">
        <v>5610</v>
      </c>
      <c r="C51" s="19">
        <f t="shared" si="0"/>
        <v>2016</v>
      </c>
      <c r="D51" s="19" t="str">
        <f t="shared" si="1"/>
        <v>Mar</v>
      </c>
      <c r="E51" s="19" t="str">
        <f t="shared" si="2"/>
        <v>Fri</v>
      </c>
      <c r="F51" s="19" t="str">
        <f t="shared" si="3"/>
        <v>Q1</v>
      </c>
    </row>
    <row r="52" spans="1:6" x14ac:dyDescent="0.3">
      <c r="A52" s="20">
        <v>42618</v>
      </c>
      <c r="B52" s="21">
        <v>21620</v>
      </c>
      <c r="C52" s="19">
        <f t="shared" si="0"/>
        <v>2016</v>
      </c>
      <c r="D52" s="19" t="str">
        <f t="shared" si="1"/>
        <v>Sep</v>
      </c>
      <c r="E52" s="19" t="str">
        <f t="shared" si="2"/>
        <v>Mon</v>
      </c>
      <c r="F52" s="19" t="str">
        <f t="shared" si="3"/>
        <v>Q3</v>
      </c>
    </row>
    <row r="53" spans="1:6" x14ac:dyDescent="0.3">
      <c r="A53" s="20">
        <v>42720</v>
      </c>
      <c r="B53" s="21">
        <v>3680</v>
      </c>
      <c r="C53" s="19">
        <f t="shared" si="0"/>
        <v>2016</v>
      </c>
      <c r="D53" s="19" t="str">
        <f t="shared" si="1"/>
        <v>Dec</v>
      </c>
      <c r="E53" s="19" t="str">
        <f t="shared" si="2"/>
        <v>Fri</v>
      </c>
      <c r="F53" s="19" t="str">
        <f t="shared" si="3"/>
        <v>Q4</v>
      </c>
    </row>
    <row r="54" spans="1:6" x14ac:dyDescent="0.3">
      <c r="A54" s="20">
        <v>42435</v>
      </c>
      <c r="B54" s="21">
        <v>2040</v>
      </c>
      <c r="C54" s="19">
        <f t="shared" si="0"/>
        <v>2016</v>
      </c>
      <c r="D54" s="19" t="str">
        <f t="shared" si="1"/>
        <v>Mar</v>
      </c>
      <c r="E54" s="19" t="str">
        <f t="shared" si="2"/>
        <v>Sun</v>
      </c>
      <c r="F54" s="19" t="str">
        <f t="shared" si="3"/>
        <v>Q1</v>
      </c>
    </row>
    <row r="55" spans="1:6" x14ac:dyDescent="0.3">
      <c r="A55" s="20">
        <v>42870</v>
      </c>
      <c r="B55" s="21">
        <v>810</v>
      </c>
      <c r="C55" s="19">
        <f t="shared" si="0"/>
        <v>2017</v>
      </c>
      <c r="D55" s="19" t="str">
        <f t="shared" si="1"/>
        <v>May</v>
      </c>
      <c r="E55" s="19" t="str">
        <f t="shared" si="2"/>
        <v>Mon</v>
      </c>
      <c r="F55" s="19" t="str">
        <f t="shared" si="3"/>
        <v>Q2</v>
      </c>
    </row>
    <row r="56" spans="1:6" x14ac:dyDescent="0.3">
      <c r="A56" s="20">
        <v>42794</v>
      </c>
      <c r="B56" s="21">
        <v>19352</v>
      </c>
      <c r="C56" s="19">
        <f t="shared" si="0"/>
        <v>2017</v>
      </c>
      <c r="D56" s="19" t="str">
        <f t="shared" si="1"/>
        <v>Feb</v>
      </c>
      <c r="E56" s="19" t="str">
        <f t="shared" si="2"/>
        <v>Tue</v>
      </c>
      <c r="F56" s="19" t="str">
        <f t="shared" si="3"/>
        <v>Q1</v>
      </c>
    </row>
    <row r="57" spans="1:6" x14ac:dyDescent="0.3">
      <c r="A57" s="20">
        <v>43127</v>
      </c>
      <c r="B57" s="21">
        <v>4250</v>
      </c>
      <c r="C57" s="19">
        <f t="shared" si="0"/>
        <v>2018</v>
      </c>
      <c r="D57" s="19" t="str">
        <f t="shared" si="1"/>
        <v>Jan</v>
      </c>
      <c r="E57" s="19" t="str">
        <f t="shared" si="2"/>
        <v>Sat</v>
      </c>
      <c r="F57" s="19" t="str">
        <f t="shared" si="3"/>
        <v>Q1</v>
      </c>
    </row>
    <row r="58" spans="1:6" x14ac:dyDescent="0.3">
      <c r="A58" s="20">
        <v>42720</v>
      </c>
      <c r="B58" s="21">
        <v>55200</v>
      </c>
      <c r="C58" s="19">
        <f t="shared" si="0"/>
        <v>2016</v>
      </c>
      <c r="D58" s="19" t="str">
        <f t="shared" si="1"/>
        <v>Dec</v>
      </c>
      <c r="E58" s="19" t="str">
        <f t="shared" si="2"/>
        <v>Fri</v>
      </c>
      <c r="F58" s="19" t="str">
        <f t="shared" si="3"/>
        <v>Q4</v>
      </c>
    </row>
    <row r="59" spans="1:6" x14ac:dyDescent="0.3">
      <c r="A59" s="20">
        <v>43423</v>
      </c>
      <c r="B59" s="21">
        <v>24800</v>
      </c>
      <c r="C59" s="19">
        <f t="shared" si="0"/>
        <v>2018</v>
      </c>
      <c r="D59" s="19" t="str">
        <f t="shared" si="1"/>
        <v>Nov</v>
      </c>
      <c r="E59" s="19" t="str">
        <f t="shared" si="2"/>
        <v>Mon</v>
      </c>
      <c r="F59" s="19" t="str">
        <f t="shared" si="3"/>
        <v>Q4</v>
      </c>
    </row>
    <row r="60" spans="1:6" x14ac:dyDescent="0.3">
      <c r="A60" s="20">
        <v>43149</v>
      </c>
      <c r="B60" s="21">
        <v>35200</v>
      </c>
      <c r="C60" s="19">
        <f t="shared" si="0"/>
        <v>2018</v>
      </c>
      <c r="D60" s="19" t="str">
        <f t="shared" si="1"/>
        <v>Feb</v>
      </c>
      <c r="E60" s="19" t="str">
        <f t="shared" si="2"/>
        <v>Sun</v>
      </c>
      <c r="F60" s="19" t="str">
        <f t="shared" si="3"/>
        <v>Q1</v>
      </c>
    </row>
    <row r="61" spans="1:6" x14ac:dyDescent="0.3">
      <c r="A61" s="20">
        <v>42569</v>
      </c>
      <c r="B61" s="21">
        <v>12880</v>
      </c>
      <c r="C61" s="19">
        <f t="shared" si="0"/>
        <v>2016</v>
      </c>
      <c r="D61" s="19" t="str">
        <f t="shared" si="1"/>
        <v>Jul</v>
      </c>
      <c r="E61" s="19" t="str">
        <f t="shared" si="2"/>
        <v>Mon</v>
      </c>
      <c r="F61" s="19" t="str">
        <f t="shared" si="3"/>
        <v>Q3</v>
      </c>
    </row>
    <row r="62" spans="1:6" x14ac:dyDescent="0.3">
      <c r="A62" s="20">
        <v>43166</v>
      </c>
      <c r="B62" s="21">
        <v>3360</v>
      </c>
      <c r="C62" s="19">
        <f t="shared" si="0"/>
        <v>2018</v>
      </c>
      <c r="D62" s="19" t="str">
        <f t="shared" si="1"/>
        <v>Mar</v>
      </c>
      <c r="E62" s="19" t="str">
        <f t="shared" si="2"/>
        <v>Wed</v>
      </c>
      <c r="F62" s="19" t="str">
        <f t="shared" si="3"/>
        <v>Q1</v>
      </c>
    </row>
    <row r="63" spans="1:6" x14ac:dyDescent="0.3">
      <c r="A63" s="20">
        <v>42760</v>
      </c>
      <c r="B63" s="21">
        <v>2640</v>
      </c>
      <c r="C63" s="19">
        <f t="shared" si="0"/>
        <v>2017</v>
      </c>
      <c r="D63" s="19" t="str">
        <f t="shared" si="1"/>
        <v>Jan</v>
      </c>
      <c r="E63" s="19" t="str">
        <f t="shared" si="2"/>
        <v>Wed</v>
      </c>
      <c r="F63" s="19" t="str">
        <f t="shared" si="3"/>
        <v>Q1</v>
      </c>
    </row>
    <row r="64" spans="1:6" x14ac:dyDescent="0.3">
      <c r="A64" s="20">
        <v>43174</v>
      </c>
      <c r="B64" s="21">
        <v>10693</v>
      </c>
      <c r="C64" s="19">
        <f t="shared" si="0"/>
        <v>2018</v>
      </c>
      <c r="D64" s="19" t="str">
        <f t="shared" si="1"/>
        <v>Mar</v>
      </c>
      <c r="E64" s="19" t="str">
        <f t="shared" si="2"/>
        <v>Thu</v>
      </c>
      <c r="F64" s="19" t="str">
        <f t="shared" si="3"/>
        <v>Q1</v>
      </c>
    </row>
    <row r="65" spans="1:6" x14ac:dyDescent="0.3">
      <c r="A65" s="20">
        <v>43225</v>
      </c>
      <c r="B65" s="21">
        <v>11160</v>
      </c>
      <c r="C65" s="19">
        <f t="shared" si="0"/>
        <v>2018</v>
      </c>
      <c r="D65" s="19" t="str">
        <f t="shared" si="1"/>
        <v>May</v>
      </c>
      <c r="E65" s="19" t="str">
        <f t="shared" si="2"/>
        <v>Sat</v>
      </c>
      <c r="F65" s="19" t="str">
        <f t="shared" si="3"/>
        <v>Q2</v>
      </c>
    </row>
    <row r="66" spans="1:6" x14ac:dyDescent="0.3">
      <c r="A66" s="20">
        <v>43407</v>
      </c>
      <c r="B66" s="21">
        <v>4930</v>
      </c>
      <c r="C66" s="19">
        <f t="shared" si="0"/>
        <v>2018</v>
      </c>
      <c r="D66" s="19" t="str">
        <f t="shared" si="1"/>
        <v>Nov</v>
      </c>
      <c r="E66" s="19" t="str">
        <f t="shared" si="2"/>
        <v>Sat</v>
      </c>
      <c r="F66" s="19" t="str">
        <f t="shared" si="3"/>
        <v>Q4</v>
      </c>
    </row>
    <row r="67" spans="1:6" x14ac:dyDescent="0.3">
      <c r="A67" s="20">
        <v>42484</v>
      </c>
      <c r="B67" s="21">
        <v>2030</v>
      </c>
      <c r="C67" s="19">
        <f t="shared" ref="C67:C100" si="4">YEAR(A67)</f>
        <v>2016</v>
      </c>
      <c r="D67" s="19" t="str">
        <f t="shared" ref="D67:D100" si="5">TEXT(A67,"mmm")</f>
        <v>Apr</v>
      </c>
      <c r="E67" s="19" t="str">
        <f t="shared" ref="E67:E100" si="6">TEXT(A67,"ddd")</f>
        <v>Sun</v>
      </c>
      <c r="F67" s="19" t="str">
        <f t="shared" ref="F67:F100" si="7">IF(MONTH(A67)&gt;9,"Q4",IF(MONTH(A67)&gt;6,"Q3",IF(MONTH(A67)&gt;3,"Q2","Q1")))</f>
        <v>Q2</v>
      </c>
    </row>
    <row r="68" spans="1:6" x14ac:dyDescent="0.3">
      <c r="A68" s="20">
        <v>42684</v>
      </c>
      <c r="B68" s="21">
        <v>170800</v>
      </c>
      <c r="C68" s="19">
        <f t="shared" si="4"/>
        <v>2016</v>
      </c>
      <c r="D68" s="19" t="str">
        <f t="shared" si="5"/>
        <v>Nov</v>
      </c>
      <c r="E68" s="19" t="str">
        <f t="shared" si="6"/>
        <v>Thu</v>
      </c>
      <c r="F68" s="19" t="str">
        <f t="shared" si="7"/>
        <v>Q4</v>
      </c>
    </row>
    <row r="69" spans="1:6" x14ac:dyDescent="0.3">
      <c r="A69" s="20">
        <v>43356</v>
      </c>
      <c r="B69" s="21">
        <v>43200</v>
      </c>
      <c r="C69" s="19">
        <f t="shared" si="4"/>
        <v>2018</v>
      </c>
      <c r="D69" s="19" t="str">
        <f t="shared" si="5"/>
        <v>Sep</v>
      </c>
      <c r="E69" s="19" t="str">
        <f t="shared" si="6"/>
        <v>Thu</v>
      </c>
      <c r="F69" s="19" t="str">
        <f t="shared" si="7"/>
        <v>Q3</v>
      </c>
    </row>
    <row r="70" spans="1:6" x14ac:dyDescent="0.3">
      <c r="A70" s="20">
        <v>42820</v>
      </c>
      <c r="B70" s="21">
        <v>19550</v>
      </c>
      <c r="C70" s="19">
        <f t="shared" si="4"/>
        <v>2017</v>
      </c>
      <c r="D70" s="19" t="str">
        <f t="shared" si="5"/>
        <v>Mar</v>
      </c>
      <c r="E70" s="19" t="str">
        <f t="shared" si="6"/>
        <v>Sun</v>
      </c>
      <c r="F70" s="19" t="str">
        <f t="shared" si="7"/>
        <v>Q1</v>
      </c>
    </row>
    <row r="71" spans="1:6" x14ac:dyDescent="0.3">
      <c r="A71" s="20">
        <v>43158</v>
      </c>
      <c r="B71" s="21">
        <v>26296</v>
      </c>
      <c r="C71" s="19">
        <f t="shared" si="4"/>
        <v>2018</v>
      </c>
      <c r="D71" s="19" t="str">
        <f t="shared" si="5"/>
        <v>Feb</v>
      </c>
      <c r="E71" s="19" t="str">
        <f t="shared" si="6"/>
        <v>Tue</v>
      </c>
      <c r="F71" s="19" t="str">
        <f t="shared" si="7"/>
        <v>Q1</v>
      </c>
    </row>
    <row r="72" spans="1:6" x14ac:dyDescent="0.3">
      <c r="A72" s="20">
        <v>43018</v>
      </c>
      <c r="B72" s="21">
        <v>9360</v>
      </c>
      <c r="C72" s="19">
        <f t="shared" si="4"/>
        <v>2017</v>
      </c>
      <c r="D72" s="19" t="str">
        <f t="shared" si="5"/>
        <v>Oct</v>
      </c>
      <c r="E72" s="19" t="str">
        <f t="shared" si="6"/>
        <v>Tue</v>
      </c>
      <c r="F72" s="19" t="str">
        <f t="shared" si="7"/>
        <v>Q4</v>
      </c>
    </row>
    <row r="73" spans="1:6" x14ac:dyDescent="0.3">
      <c r="A73" s="20">
        <v>42487</v>
      </c>
      <c r="B73" s="21">
        <v>14840</v>
      </c>
      <c r="C73" s="19">
        <f t="shared" si="4"/>
        <v>2016</v>
      </c>
      <c r="D73" s="19" t="str">
        <f t="shared" si="5"/>
        <v>Apr</v>
      </c>
      <c r="E73" s="19" t="str">
        <f t="shared" si="6"/>
        <v>Wed</v>
      </c>
      <c r="F73" s="19" t="str">
        <f t="shared" si="7"/>
        <v>Q2</v>
      </c>
    </row>
    <row r="74" spans="1:6" x14ac:dyDescent="0.3">
      <c r="A74" s="20">
        <v>42820</v>
      </c>
      <c r="B74" s="21">
        <v>37200</v>
      </c>
      <c r="C74" s="19">
        <f t="shared" si="4"/>
        <v>2017</v>
      </c>
      <c r="D74" s="19" t="str">
        <f t="shared" si="5"/>
        <v>Mar</v>
      </c>
      <c r="E74" s="19" t="str">
        <f t="shared" si="6"/>
        <v>Sun</v>
      </c>
      <c r="F74" s="19" t="str">
        <f t="shared" si="7"/>
        <v>Q1</v>
      </c>
    </row>
    <row r="75" spans="1:6" x14ac:dyDescent="0.3">
      <c r="A75" s="20">
        <v>42975</v>
      </c>
      <c r="B75" s="21">
        <v>18050</v>
      </c>
      <c r="C75" s="19">
        <f t="shared" si="4"/>
        <v>2017</v>
      </c>
      <c r="D75" s="19" t="str">
        <f t="shared" si="5"/>
        <v>Aug</v>
      </c>
      <c r="E75" s="19" t="str">
        <f t="shared" si="6"/>
        <v>Mon</v>
      </c>
      <c r="F75" s="19" t="str">
        <f t="shared" si="7"/>
        <v>Q3</v>
      </c>
    </row>
    <row r="76" spans="1:6" x14ac:dyDescent="0.3">
      <c r="A76" s="20">
        <v>42816</v>
      </c>
      <c r="B76" s="21">
        <v>22050</v>
      </c>
      <c r="C76" s="19">
        <f t="shared" si="4"/>
        <v>2017</v>
      </c>
      <c r="D76" s="19" t="str">
        <f t="shared" si="5"/>
        <v>Mar</v>
      </c>
      <c r="E76" s="19" t="str">
        <f t="shared" si="6"/>
        <v>Wed</v>
      </c>
      <c r="F76" s="19" t="str">
        <f t="shared" si="7"/>
        <v>Q1</v>
      </c>
    </row>
    <row r="77" spans="1:6" x14ac:dyDescent="0.3">
      <c r="A77" s="20">
        <v>42586</v>
      </c>
      <c r="B77" s="21">
        <v>30530</v>
      </c>
      <c r="C77" s="19">
        <f t="shared" si="4"/>
        <v>2016</v>
      </c>
      <c r="D77" s="19" t="str">
        <f t="shared" si="5"/>
        <v>Aug</v>
      </c>
      <c r="E77" s="19" t="str">
        <f t="shared" si="6"/>
        <v>Thu</v>
      </c>
      <c r="F77" s="19" t="str">
        <f t="shared" si="7"/>
        <v>Q3</v>
      </c>
    </row>
    <row r="78" spans="1:6" x14ac:dyDescent="0.3">
      <c r="A78" s="20">
        <v>43091</v>
      </c>
      <c r="B78" s="21">
        <v>26600</v>
      </c>
      <c r="C78" s="19">
        <f t="shared" si="4"/>
        <v>2017</v>
      </c>
      <c r="D78" s="19" t="str">
        <f t="shared" si="5"/>
        <v>Dec</v>
      </c>
      <c r="E78" s="19" t="str">
        <f t="shared" si="6"/>
        <v>Fri</v>
      </c>
      <c r="F78" s="19" t="str">
        <f t="shared" si="7"/>
        <v>Q4</v>
      </c>
    </row>
    <row r="79" spans="1:6" x14ac:dyDescent="0.3">
      <c r="A79" s="20">
        <v>43048</v>
      </c>
      <c r="B79" s="21">
        <v>3055</v>
      </c>
      <c r="C79" s="19">
        <f t="shared" si="4"/>
        <v>2017</v>
      </c>
      <c r="D79" s="19" t="str">
        <f t="shared" si="5"/>
        <v>Nov</v>
      </c>
      <c r="E79" s="19" t="str">
        <f t="shared" si="6"/>
        <v>Thu</v>
      </c>
      <c r="F79" s="19" t="str">
        <f t="shared" si="7"/>
        <v>Q4</v>
      </c>
    </row>
    <row r="80" spans="1:6" x14ac:dyDescent="0.3">
      <c r="A80" s="20">
        <v>42928</v>
      </c>
      <c r="B80" s="21">
        <v>3885</v>
      </c>
      <c r="C80" s="19">
        <f t="shared" si="4"/>
        <v>2017</v>
      </c>
      <c r="D80" s="19" t="str">
        <f t="shared" si="5"/>
        <v>Jul</v>
      </c>
      <c r="E80" s="19" t="str">
        <f t="shared" si="6"/>
        <v>Wed</v>
      </c>
      <c r="F80" s="19" t="str">
        <f t="shared" si="7"/>
        <v>Q3</v>
      </c>
    </row>
    <row r="81" spans="1:6" x14ac:dyDescent="0.3">
      <c r="A81" s="20">
        <v>42771</v>
      </c>
      <c r="B81" s="21">
        <v>12200</v>
      </c>
      <c r="C81" s="19">
        <f t="shared" si="4"/>
        <v>2017</v>
      </c>
      <c r="D81" s="19" t="str">
        <f t="shared" si="5"/>
        <v>Feb</v>
      </c>
      <c r="E81" s="19" t="str">
        <f t="shared" si="6"/>
        <v>Sun</v>
      </c>
      <c r="F81" s="19" t="str">
        <f t="shared" si="7"/>
        <v>Q1</v>
      </c>
    </row>
    <row r="82" spans="1:6" x14ac:dyDescent="0.3">
      <c r="A82" s="20">
        <v>43050</v>
      </c>
      <c r="B82" s="21">
        <v>26656</v>
      </c>
      <c r="C82" s="19">
        <f t="shared" si="4"/>
        <v>2017</v>
      </c>
      <c r="D82" s="19" t="str">
        <f t="shared" si="5"/>
        <v>Nov</v>
      </c>
      <c r="E82" s="19" t="str">
        <f t="shared" si="6"/>
        <v>Sat</v>
      </c>
      <c r="F82" s="19" t="str">
        <f t="shared" si="7"/>
        <v>Q4</v>
      </c>
    </row>
    <row r="83" spans="1:6" x14ac:dyDescent="0.3">
      <c r="A83" s="20">
        <v>43001</v>
      </c>
      <c r="B83" s="21">
        <v>41400</v>
      </c>
      <c r="C83" s="19">
        <f t="shared" si="4"/>
        <v>2017</v>
      </c>
      <c r="D83" s="19" t="str">
        <f t="shared" si="5"/>
        <v>Sep</v>
      </c>
      <c r="E83" s="19" t="str">
        <f t="shared" si="6"/>
        <v>Sat</v>
      </c>
      <c r="F83" s="19" t="str">
        <f t="shared" si="7"/>
        <v>Q3</v>
      </c>
    </row>
    <row r="84" spans="1:6" x14ac:dyDescent="0.3">
      <c r="A84" s="20">
        <v>43090</v>
      </c>
      <c r="B84" s="21">
        <v>11880</v>
      </c>
      <c r="C84" s="19">
        <f t="shared" si="4"/>
        <v>2017</v>
      </c>
      <c r="D84" s="19" t="str">
        <f t="shared" si="5"/>
        <v>Dec</v>
      </c>
      <c r="E84" s="19" t="str">
        <f t="shared" si="6"/>
        <v>Thu</v>
      </c>
      <c r="F84" s="19" t="str">
        <f t="shared" si="7"/>
        <v>Q4</v>
      </c>
    </row>
    <row r="85" spans="1:6" x14ac:dyDescent="0.3">
      <c r="A85" s="20">
        <v>43390</v>
      </c>
      <c r="B85" s="21">
        <v>7820</v>
      </c>
      <c r="C85" s="19">
        <f t="shared" si="4"/>
        <v>2018</v>
      </c>
      <c r="D85" s="19" t="str">
        <f t="shared" si="5"/>
        <v>Oct</v>
      </c>
      <c r="E85" s="19" t="str">
        <f t="shared" si="6"/>
        <v>Wed</v>
      </c>
      <c r="F85" s="19" t="str">
        <f t="shared" si="7"/>
        <v>Q4</v>
      </c>
    </row>
    <row r="86" spans="1:6" x14ac:dyDescent="0.3">
      <c r="A86" s="20">
        <v>43335</v>
      </c>
      <c r="B86" s="21">
        <v>18905</v>
      </c>
      <c r="C86" s="19">
        <f t="shared" si="4"/>
        <v>2018</v>
      </c>
      <c r="D86" s="19" t="str">
        <f t="shared" si="5"/>
        <v>Aug</v>
      </c>
      <c r="E86" s="19" t="str">
        <f t="shared" si="6"/>
        <v>Thu</v>
      </c>
      <c r="F86" s="19" t="str">
        <f t="shared" si="7"/>
        <v>Q3</v>
      </c>
    </row>
    <row r="87" spans="1:6" x14ac:dyDescent="0.3">
      <c r="A87" s="20">
        <v>42818</v>
      </c>
      <c r="B87" s="21">
        <v>17201</v>
      </c>
      <c r="C87" s="19">
        <f t="shared" si="4"/>
        <v>2017</v>
      </c>
      <c r="D87" s="19" t="str">
        <f t="shared" si="5"/>
        <v>Mar</v>
      </c>
      <c r="E87" s="19" t="str">
        <f t="shared" si="6"/>
        <v>Fri</v>
      </c>
      <c r="F87" s="19" t="str">
        <f t="shared" si="7"/>
        <v>Q1</v>
      </c>
    </row>
    <row r="88" spans="1:6" x14ac:dyDescent="0.3">
      <c r="A88" s="20">
        <v>42523</v>
      </c>
      <c r="B88" s="21">
        <v>6900</v>
      </c>
      <c r="C88" s="19">
        <f t="shared" si="4"/>
        <v>2016</v>
      </c>
      <c r="D88" s="19" t="str">
        <f t="shared" si="5"/>
        <v>Jun</v>
      </c>
      <c r="E88" s="19" t="str">
        <f t="shared" si="6"/>
        <v>Thu</v>
      </c>
      <c r="F88" s="19" t="str">
        <f t="shared" si="7"/>
        <v>Q2</v>
      </c>
    </row>
    <row r="89" spans="1:6" x14ac:dyDescent="0.3">
      <c r="A89" s="20">
        <v>43207</v>
      </c>
      <c r="B89" s="21">
        <v>276430</v>
      </c>
      <c r="C89" s="19">
        <f t="shared" si="4"/>
        <v>2018</v>
      </c>
      <c r="D89" s="19" t="str">
        <f t="shared" si="5"/>
        <v>Apr</v>
      </c>
      <c r="E89" s="19" t="str">
        <f t="shared" si="6"/>
        <v>Tue</v>
      </c>
      <c r="F89" s="19" t="str">
        <f t="shared" si="7"/>
        <v>Q2</v>
      </c>
    </row>
    <row r="90" spans="1:6" x14ac:dyDescent="0.3">
      <c r="A90" s="20">
        <v>42479</v>
      </c>
      <c r="B90" s="21">
        <v>48510</v>
      </c>
      <c r="C90" s="19">
        <f t="shared" si="4"/>
        <v>2016</v>
      </c>
      <c r="D90" s="19" t="str">
        <f t="shared" si="5"/>
        <v>Apr</v>
      </c>
      <c r="E90" s="19" t="str">
        <f t="shared" si="6"/>
        <v>Tue</v>
      </c>
      <c r="F90" s="19" t="str">
        <f t="shared" si="7"/>
        <v>Q2</v>
      </c>
    </row>
    <row r="91" spans="1:6" x14ac:dyDescent="0.3">
      <c r="A91" s="20">
        <v>42903</v>
      </c>
      <c r="B91" s="21">
        <v>140010</v>
      </c>
      <c r="C91" s="19">
        <f t="shared" si="4"/>
        <v>2017</v>
      </c>
      <c r="D91" s="19" t="str">
        <f t="shared" si="5"/>
        <v>Jun</v>
      </c>
      <c r="E91" s="19" t="str">
        <f t="shared" si="6"/>
        <v>Sat</v>
      </c>
      <c r="F91" s="19" t="str">
        <f t="shared" si="7"/>
        <v>Q2</v>
      </c>
    </row>
    <row r="92" spans="1:6" x14ac:dyDescent="0.3">
      <c r="A92" s="20">
        <v>42502</v>
      </c>
      <c r="B92" s="21">
        <v>3430</v>
      </c>
      <c r="C92" s="19">
        <f t="shared" si="4"/>
        <v>2016</v>
      </c>
      <c r="D92" s="19" t="str">
        <f t="shared" si="5"/>
        <v>May</v>
      </c>
      <c r="E92" s="19" t="str">
        <f t="shared" si="6"/>
        <v>Thu</v>
      </c>
      <c r="F92" s="19" t="str">
        <f t="shared" si="7"/>
        <v>Q2</v>
      </c>
    </row>
    <row r="93" spans="1:6" x14ac:dyDescent="0.3">
      <c r="A93" s="20">
        <v>42555</v>
      </c>
      <c r="B93" s="21">
        <v>21964</v>
      </c>
      <c r="C93" s="19">
        <f t="shared" si="4"/>
        <v>2016</v>
      </c>
      <c r="D93" s="19" t="str">
        <f t="shared" si="5"/>
        <v>Jul</v>
      </c>
      <c r="E93" s="19" t="str">
        <f t="shared" si="6"/>
        <v>Mon</v>
      </c>
      <c r="F93" s="19" t="str">
        <f t="shared" si="7"/>
        <v>Q3</v>
      </c>
    </row>
    <row r="94" spans="1:6" x14ac:dyDescent="0.3">
      <c r="A94" s="20">
        <v>43271</v>
      </c>
      <c r="B94" s="21">
        <v>5135</v>
      </c>
      <c r="C94" s="19">
        <f t="shared" si="4"/>
        <v>2018</v>
      </c>
      <c r="D94" s="19" t="str">
        <f t="shared" si="5"/>
        <v>Jun</v>
      </c>
      <c r="E94" s="19" t="str">
        <f t="shared" si="6"/>
        <v>Wed</v>
      </c>
      <c r="F94" s="19" t="str">
        <f t="shared" si="7"/>
        <v>Q2</v>
      </c>
    </row>
    <row r="95" spans="1:6" x14ac:dyDescent="0.3">
      <c r="A95" s="20">
        <v>42982</v>
      </c>
      <c r="B95" s="21">
        <v>42140</v>
      </c>
      <c r="C95" s="19">
        <f t="shared" si="4"/>
        <v>2017</v>
      </c>
      <c r="D95" s="19" t="str">
        <f t="shared" si="5"/>
        <v>Sep</v>
      </c>
      <c r="E95" s="19" t="str">
        <f t="shared" si="6"/>
        <v>Mon</v>
      </c>
      <c r="F95" s="19" t="str">
        <f t="shared" si="7"/>
        <v>Q3</v>
      </c>
    </row>
    <row r="96" spans="1:6" x14ac:dyDescent="0.3">
      <c r="A96" s="20">
        <v>42877</v>
      </c>
      <c r="B96" s="21">
        <v>3560</v>
      </c>
      <c r="C96" s="19">
        <f t="shared" si="4"/>
        <v>2017</v>
      </c>
      <c r="D96" s="19" t="str">
        <f t="shared" si="5"/>
        <v>May</v>
      </c>
      <c r="E96" s="19" t="str">
        <f t="shared" si="6"/>
        <v>Mon</v>
      </c>
      <c r="F96" s="19" t="str">
        <f t="shared" si="7"/>
        <v>Q2</v>
      </c>
    </row>
    <row r="97" spans="1:6" x14ac:dyDescent="0.3">
      <c r="A97" s="20">
        <v>43348</v>
      </c>
      <c r="B97" s="21">
        <v>76191</v>
      </c>
      <c r="C97" s="19">
        <f t="shared" si="4"/>
        <v>2018</v>
      </c>
      <c r="D97" s="19" t="str">
        <f t="shared" si="5"/>
        <v>Sep</v>
      </c>
      <c r="E97" s="19" t="str">
        <f t="shared" si="6"/>
        <v>Wed</v>
      </c>
      <c r="F97" s="19" t="str">
        <f t="shared" si="7"/>
        <v>Q3</v>
      </c>
    </row>
    <row r="98" spans="1:6" x14ac:dyDescent="0.3">
      <c r="A98" s="20">
        <v>42817</v>
      </c>
      <c r="B98" s="21">
        <v>22715</v>
      </c>
      <c r="C98" s="19">
        <f t="shared" si="4"/>
        <v>2017</v>
      </c>
      <c r="D98" s="19" t="str">
        <f t="shared" si="5"/>
        <v>Mar</v>
      </c>
      <c r="E98" s="19" t="str">
        <f t="shared" si="6"/>
        <v>Thu</v>
      </c>
      <c r="F98" s="19" t="str">
        <f t="shared" si="7"/>
        <v>Q1</v>
      </c>
    </row>
    <row r="99" spans="1:6" x14ac:dyDescent="0.3">
      <c r="A99" s="20">
        <v>42577</v>
      </c>
      <c r="B99" s="21">
        <v>2940</v>
      </c>
      <c r="C99" s="19">
        <f t="shared" si="4"/>
        <v>2016</v>
      </c>
      <c r="D99" s="19" t="str">
        <f t="shared" si="5"/>
        <v>Jul</v>
      </c>
      <c r="E99" s="19" t="str">
        <f t="shared" si="6"/>
        <v>Tue</v>
      </c>
      <c r="F99" s="19" t="str">
        <f t="shared" si="7"/>
        <v>Q3</v>
      </c>
    </row>
    <row r="100" spans="1:6" x14ac:dyDescent="0.3">
      <c r="A100" s="20">
        <v>42664</v>
      </c>
      <c r="B100" s="21">
        <v>73600</v>
      </c>
      <c r="C100" s="19">
        <f t="shared" si="4"/>
        <v>2016</v>
      </c>
      <c r="D100" s="19" t="str">
        <f t="shared" si="5"/>
        <v>Oct</v>
      </c>
      <c r="E100" s="19" t="str">
        <f t="shared" si="6"/>
        <v>Fri</v>
      </c>
      <c r="F100" s="19" t="str">
        <f t="shared" si="7"/>
        <v>Q4</v>
      </c>
    </row>
  </sheetData>
  <sheetProtection algorithmName="SHA-512" hashValue="oRBO032ly5cxoqP/Rj6VcyeKOlZSulxc72tQOzBSbuLB6ZhgV9a4osVgS7j57CxpZdnB8c7kFhdDlE34Sfek3A==" saltValue="i0A7ehXLaWn5uBLzcffe9A==" spinCount="100000" sheet="1" objects="1" scenarios="1"/>
  <autoFilter ref="A1:F100" xr:uid="{EE874F83-B0EF-4702-946A-2998295FFC7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BC9B0-99E5-4266-8A97-F55363BB5B83}">
  <sheetPr>
    <tabColor rgb="FF92D050"/>
  </sheetPr>
  <dimension ref="B1:T22"/>
  <sheetViews>
    <sheetView showGridLines="0" workbookViewId="0">
      <selection activeCell="G19" sqref="G19"/>
    </sheetView>
  </sheetViews>
  <sheetFormatPr defaultRowHeight="14.4" x14ac:dyDescent="0.3"/>
  <cols>
    <col min="2" max="2" width="4" customWidth="1"/>
    <col min="7" max="7" width="11.5546875" bestFit="1" customWidth="1"/>
    <col min="20" max="20" width="6.109375" customWidth="1"/>
  </cols>
  <sheetData>
    <row r="1" spans="2:20" x14ac:dyDescent="0.3">
      <c r="B1" s="5"/>
      <c r="C1" s="6"/>
      <c r="D1" s="6"/>
      <c r="E1" s="6"/>
      <c r="F1" s="6"/>
      <c r="G1" s="6"/>
      <c r="H1" s="6"/>
      <c r="I1" s="6"/>
      <c r="J1" s="6"/>
      <c r="K1" s="6"/>
      <c r="L1" s="6"/>
      <c r="M1" s="6"/>
      <c r="N1" s="6"/>
      <c r="O1" s="6"/>
      <c r="P1" s="6"/>
      <c r="Q1" s="6"/>
      <c r="R1" s="6"/>
      <c r="S1" s="6"/>
      <c r="T1" s="7"/>
    </row>
    <row r="2" spans="2:20" x14ac:dyDescent="0.3">
      <c r="B2" s="8"/>
      <c r="C2" s="9"/>
      <c r="D2" s="9"/>
      <c r="E2" s="9"/>
      <c r="F2" s="9"/>
      <c r="G2" s="9"/>
      <c r="H2" s="9"/>
      <c r="I2" s="9"/>
      <c r="J2" s="9"/>
      <c r="K2" s="9"/>
      <c r="L2" s="9"/>
      <c r="M2" s="9"/>
      <c r="N2" s="9"/>
      <c r="O2" s="9"/>
      <c r="P2" s="9"/>
      <c r="Q2" s="9"/>
      <c r="R2" s="9"/>
      <c r="S2" s="9"/>
      <c r="T2" s="10"/>
    </row>
    <row r="3" spans="2:20" x14ac:dyDescent="0.3">
      <c r="B3" s="8"/>
      <c r="C3" s="9"/>
      <c r="D3" s="9"/>
      <c r="E3" s="9"/>
      <c r="F3" s="9"/>
      <c r="G3" s="9"/>
      <c r="H3" s="9"/>
      <c r="I3" s="9"/>
      <c r="J3" s="9"/>
      <c r="K3" s="9"/>
      <c r="L3" s="9"/>
      <c r="M3" s="9"/>
      <c r="N3" s="9"/>
      <c r="O3" s="9"/>
      <c r="P3" s="9"/>
      <c r="Q3" s="9"/>
      <c r="R3" s="9"/>
      <c r="S3" s="9"/>
      <c r="T3" s="10"/>
    </row>
    <row r="4" spans="2:20" ht="21" x14ac:dyDescent="0.4">
      <c r="B4" s="8"/>
      <c r="C4" s="15" t="s">
        <v>2</v>
      </c>
      <c r="D4" s="16">
        <v>2018</v>
      </c>
      <c r="E4" s="9"/>
      <c r="F4" s="9"/>
      <c r="G4" s="9"/>
      <c r="H4" s="9"/>
      <c r="I4" s="9"/>
      <c r="J4" s="9"/>
      <c r="K4" s="9"/>
      <c r="L4" s="9"/>
      <c r="M4" s="9"/>
      <c r="N4" s="9"/>
      <c r="O4" s="9"/>
      <c r="P4" s="9"/>
      <c r="Q4" s="9"/>
      <c r="R4" s="9"/>
      <c r="S4" s="9"/>
      <c r="T4" s="10"/>
    </row>
    <row r="5" spans="2:20" x14ac:dyDescent="0.3">
      <c r="B5" s="8"/>
      <c r="C5" s="9"/>
      <c r="D5" s="9"/>
      <c r="E5" s="9"/>
      <c r="F5" s="9"/>
      <c r="G5" s="9"/>
      <c r="H5" s="9"/>
      <c r="I5" s="9"/>
      <c r="J5" s="9"/>
      <c r="K5" s="9"/>
      <c r="L5" s="9"/>
      <c r="M5" s="9"/>
      <c r="N5" s="9"/>
      <c r="O5" s="9"/>
      <c r="P5" s="9"/>
      <c r="Q5" s="9"/>
      <c r="R5" s="9"/>
      <c r="S5" s="9"/>
      <c r="T5" s="10"/>
    </row>
    <row r="6" spans="2:20" ht="18" x14ac:dyDescent="0.35">
      <c r="B6" s="8"/>
      <c r="C6" s="45" t="s">
        <v>29</v>
      </c>
      <c r="D6" s="45"/>
      <c r="E6" s="9"/>
      <c r="F6" s="45" t="s">
        <v>30</v>
      </c>
      <c r="G6" s="45"/>
      <c r="H6" s="9"/>
      <c r="I6" s="9"/>
      <c r="J6" s="46" t="s">
        <v>31</v>
      </c>
      <c r="K6" s="46"/>
      <c r="L6" s="46"/>
      <c r="M6" s="46"/>
      <c r="N6" s="46"/>
      <c r="O6" s="46"/>
      <c r="P6" s="46"/>
      <c r="Q6" s="46"/>
      <c r="R6" s="9"/>
      <c r="S6" s="9"/>
      <c r="T6" s="10"/>
    </row>
    <row r="7" spans="2:20" x14ac:dyDescent="0.3">
      <c r="B7" s="8"/>
      <c r="C7" s="14" t="s">
        <v>3</v>
      </c>
      <c r="D7" s="14" t="s">
        <v>1</v>
      </c>
      <c r="E7" s="9"/>
      <c r="F7" s="18" t="s">
        <v>5</v>
      </c>
      <c r="G7" s="18" t="s">
        <v>1</v>
      </c>
      <c r="H7" s="9"/>
      <c r="I7" s="9"/>
      <c r="J7" s="3"/>
      <c r="K7" s="3" t="s">
        <v>7</v>
      </c>
      <c r="L7" s="3" t="s">
        <v>20</v>
      </c>
      <c r="M7" s="3" t="s">
        <v>22</v>
      </c>
      <c r="N7" s="3" t="s">
        <v>18</v>
      </c>
      <c r="O7" s="3" t="s">
        <v>10</v>
      </c>
      <c r="P7" s="3" t="s">
        <v>26</v>
      </c>
      <c r="Q7" s="41" t="s">
        <v>15</v>
      </c>
      <c r="R7" s="9"/>
      <c r="S7" s="9"/>
      <c r="T7" s="10"/>
    </row>
    <row r="8" spans="2:20" x14ac:dyDescent="0.3">
      <c r="B8" s="8"/>
      <c r="C8" s="3" t="s">
        <v>25</v>
      </c>
      <c r="D8" s="3">
        <f>SUMIFS(RawData!$B:$B,RawData!$D:$D,"january",RawData!$C:$C,'Dashboard you need to work on'!D4)</f>
        <v>27996</v>
      </c>
      <c r="E8" s="9">
        <f>SUMIFS(RawData!$B:$B,RawData!$I:$I,'Dashboard you need to work on'!$C8,RawData!$C:$C,'Dashboard you need to work on'!$D$4)</f>
        <v>27996</v>
      </c>
      <c r="F8" s="3" t="s">
        <v>8</v>
      </c>
      <c r="G8" s="17">
        <f>SUMIFS(RawData!$B:$B,RawData!$H:$H,"1",RawData!$C:$C,'Dashboard you need to work on'!D4)</f>
        <v>107481</v>
      </c>
      <c r="H8" s="9"/>
      <c r="I8" s="9"/>
      <c r="J8" s="3" t="s">
        <v>25</v>
      </c>
      <c r="K8" s="3">
        <f>SUMIFS(RawData!$B:$B,RawData!$I:$I,'Dashboard you need to work on'!$J8,RawData!$F:$F,'Dashboard you need to work on'!K$7,RawData!$C:$C,'Dashboard you need to work on'!$D$4)</f>
        <v>0</v>
      </c>
      <c r="L8" s="3">
        <f>SUMIFS(RawData!$B:$B,RawData!$I:$I,'Dashboard you need to work on'!$J8,RawData!$F:$F,'Dashboard you need to work on'!L$7,RawData!$C:$C,'Dashboard you need to work on'!$D$4)</f>
        <v>0</v>
      </c>
      <c r="M8" s="3">
        <f>SUMIFS(RawData!$B:$B,RawData!$I:$I,'Dashboard you need to work on'!$J8,RawData!$F:$F,'Dashboard you need to work on'!M$7,RawData!$C:$C,'Dashboard you need to work on'!$D$4)</f>
        <v>0</v>
      </c>
      <c r="N8" s="3">
        <f>SUMIFS(RawData!$B:$B,RawData!$I:$I,'Dashboard you need to work on'!$J8,RawData!$F:$F,'Dashboard you need to work on'!N$7,RawData!$C:$C,'Dashboard you need to work on'!$D$4)</f>
        <v>1620</v>
      </c>
      <c r="O8" s="3">
        <f>SUMIFS(RawData!$B:$B,RawData!$I:$I,'Dashboard you need to work on'!$J8,RawData!$F:$F,'Dashboard you need to work on'!O$7,RawData!$C:$C,'Dashboard you need to work on'!$D$4)</f>
        <v>0</v>
      </c>
      <c r="P8" s="40">
        <f>SUMIFS(RawData!$B:$B,RawData!$I:$I,'Dashboard you need to work on'!$J8,RawData!$F:$F,'Dashboard you need to work on'!P$7,RawData!$C:$C,'Dashboard you need to work on'!$D$4)</f>
        <v>22126</v>
      </c>
      <c r="Q8" s="3">
        <f>SUMIFS(RawData!$B:$B,RawData!$I:$I,'Dashboard you need to work on'!$J8,RawData!$F:$F,'Dashboard you need to work on'!Q$7,RawData!$C:$C,'Dashboard you need to work on'!$D$4)</f>
        <v>4250</v>
      </c>
      <c r="R8" s="9"/>
      <c r="S8" s="9"/>
      <c r="T8" s="10"/>
    </row>
    <row r="9" spans="2:20" x14ac:dyDescent="0.3">
      <c r="B9" s="8"/>
      <c r="C9" s="3" t="s">
        <v>6</v>
      </c>
      <c r="D9" s="3">
        <f>SUMIFS(RawData!$B:$B,RawData!$D:$D,"february",RawData!$C:$C,'Dashboard you need to work on'!D4)</f>
        <v>61496</v>
      </c>
      <c r="E9" s="9">
        <f>SUMIFS(RawData!$B:$B,RawData!$I:$I,'Dashboard you need to work on'!$C9,RawData!$C:$C,'Dashboard you need to work on'!$D$4)</f>
        <v>61496</v>
      </c>
      <c r="F9" s="3" t="s">
        <v>13</v>
      </c>
      <c r="G9" s="17">
        <f>SUMIFS(RawData!$B:$B,RawData!$H:$H,"4",RawData!$C:$C,'Dashboard you need to work on'!D4)</f>
        <v>57390</v>
      </c>
      <c r="H9" s="9"/>
      <c r="I9" s="9"/>
      <c r="J9" s="3" t="s">
        <v>6</v>
      </c>
      <c r="K9" s="3">
        <f>SUMIFS(RawData!$B:$B,RawData!$I:$I,'Dashboard you need to work on'!$J9,RawData!$F:$F,'Dashboard you need to work on'!K$7,RawData!$C:$C,'Dashboard you need to work on'!$D$4)</f>
        <v>35200</v>
      </c>
      <c r="L9" s="3">
        <f>SUMIFS(RawData!$B:$B,RawData!$I:$I,'Dashboard you need to work on'!$J9,RawData!$F:$F,'Dashboard you need to work on'!L$7,RawData!$C:$C,'Dashboard you need to work on'!$D$4)</f>
        <v>0</v>
      </c>
      <c r="M9" s="3">
        <f>SUMIFS(RawData!$B:$B,RawData!$I:$I,'Dashboard you need to work on'!$J9,RawData!$F:$F,'Dashboard you need to work on'!M$7,RawData!$C:$C,'Dashboard you need to work on'!$D$4)</f>
        <v>26296</v>
      </c>
      <c r="N9" s="3">
        <f>SUMIFS(RawData!$B:$B,RawData!$I:$I,'Dashboard you need to work on'!$J9,RawData!$F:$F,'Dashboard you need to work on'!N$7,RawData!$C:$C,'Dashboard you need to work on'!$D$4)</f>
        <v>0</v>
      </c>
      <c r="O9" s="3">
        <f>SUMIFS(RawData!$B:$B,RawData!$I:$I,'Dashboard you need to work on'!$J9,RawData!$F:$F,'Dashboard you need to work on'!O$7,RawData!$C:$C,'Dashboard you need to work on'!$D$4)</f>
        <v>0</v>
      </c>
      <c r="P9" s="3">
        <f>SUMIFS(RawData!$B:$B,RawData!$I:$I,'Dashboard you need to work on'!$J9,RawData!$F:$F,'Dashboard you need to work on'!P$7,RawData!$C:$C,'Dashboard you need to work on'!$D$4)</f>
        <v>0</v>
      </c>
      <c r="Q9" s="42">
        <f>SUMIFS(RawData!$B:$B,RawData!$I:$I,'Dashboard you need to work on'!$J9,RawData!$F:$F,'Dashboard you need to work on'!Q$7,RawData!$C:$C,'Dashboard you need to work on'!$D$4)</f>
        <v>0</v>
      </c>
      <c r="R9" s="9"/>
      <c r="S9" s="9"/>
      <c r="T9" s="10"/>
    </row>
    <row r="10" spans="2:20" x14ac:dyDescent="0.3">
      <c r="B10" s="8"/>
      <c r="C10" s="3" t="s">
        <v>17</v>
      </c>
      <c r="D10" s="3">
        <f>SUMIFS(RawData!$B:$B,RawData!$D:$D,"march",RawData!$C:$C,'Dashboard you need to work on'!D4)</f>
        <v>17989</v>
      </c>
      <c r="E10" s="9">
        <f>SUMIFS(RawData!$B:$B,RawData!$I:$I,'Dashboard you need to work on'!$C10,RawData!$C:$C,'Dashboard you need to work on'!$D$4)</f>
        <v>17989</v>
      </c>
      <c r="F10" s="3" t="s">
        <v>16</v>
      </c>
      <c r="G10" s="17">
        <f>SUMIFS(RawData!$B:$B,RawData!$H:$H,"2",RawData!$C:$C,'Dashboard you need to work on'!D4)</f>
        <v>739465</v>
      </c>
      <c r="H10" s="9"/>
      <c r="I10" s="9"/>
      <c r="J10" s="3" t="s">
        <v>17</v>
      </c>
      <c r="K10" s="3">
        <f>SUMIFS(RawData!$B:$B,RawData!$I:$I,'Dashboard you need to work on'!$J10,RawData!$F:$F,'Dashboard you need to work on'!K$7,RawData!$C:$C,'Dashboard you need to work on'!$D$4)</f>
        <v>0</v>
      </c>
      <c r="L10" s="3">
        <f>SUMIFS(RawData!$B:$B,RawData!$I:$I,'Dashboard you need to work on'!$J10,RawData!$F:$F,'Dashboard you need to work on'!L$7,RawData!$C:$C,'Dashboard you need to work on'!$D$4)</f>
        <v>3936</v>
      </c>
      <c r="M10" s="3">
        <f>SUMIFS(RawData!$B:$B,RawData!$I:$I,'Dashboard you need to work on'!$J10,RawData!$F:$F,'Dashboard you need to work on'!M$7,RawData!$C:$C,'Dashboard you need to work on'!$D$4)</f>
        <v>0</v>
      </c>
      <c r="N10" s="3">
        <f>SUMIFS(RawData!$B:$B,RawData!$I:$I,'Dashboard you need to work on'!$J10,RawData!$F:$F,'Dashboard you need to work on'!N$7,RawData!$C:$C,'Dashboard you need to work on'!$D$4)</f>
        <v>3360</v>
      </c>
      <c r="O10" s="3">
        <f>SUMIFS(RawData!$B:$B,RawData!$I:$I,'Dashboard you need to work on'!$J10,RawData!$F:$F,'Dashboard you need to work on'!O$7,RawData!$C:$C,'Dashboard you need to work on'!$D$4)</f>
        <v>10693</v>
      </c>
      <c r="P10" s="3">
        <f>SUMIFS(RawData!$B:$B,RawData!$I:$I,'Dashboard you need to work on'!$J10,RawData!$F:$F,'Dashboard you need to work on'!P$7,RawData!$C:$C,'Dashboard you need to work on'!$D$4)</f>
        <v>0</v>
      </c>
      <c r="Q10" s="3">
        <f>SUMIFS(RawData!$B:$B,RawData!$I:$I,'Dashboard you need to work on'!$J10,RawData!$F:$F,'Dashboard you need to work on'!Q$7,RawData!$C:$C,'Dashboard you need to work on'!$D$4)</f>
        <v>0</v>
      </c>
      <c r="R10" s="9"/>
      <c r="S10" s="9"/>
      <c r="T10" s="10"/>
    </row>
    <row r="11" spans="2:20" x14ac:dyDescent="0.3">
      <c r="B11" s="8"/>
      <c r="C11" s="3" t="s">
        <v>12</v>
      </c>
      <c r="D11" s="3">
        <f>SUMIFS(RawData!$B:$B,RawData!$D:$D,"april",RawData!$C:$C,'Dashboard you need to work on'!D4)</f>
        <v>278410</v>
      </c>
      <c r="E11" s="9">
        <f>SUMIFS(RawData!$B:$B,RawData!$I:$I,'Dashboard you need to work on'!$C11,RawData!$C:$C,'Dashboard you need to work on'!$D$4)</f>
        <v>278410</v>
      </c>
      <c r="F11" s="3" t="s">
        <v>11</v>
      </c>
      <c r="G11" s="17">
        <f>SUMIFS(RawData!$B:$B,RawData!$H:$H,"3",RawData!$C:$C,'Dashboard you need to work on'!D4)</f>
        <v>172584</v>
      </c>
      <c r="H11" s="9"/>
      <c r="I11" s="9"/>
      <c r="J11" s="3" t="s">
        <v>12</v>
      </c>
      <c r="K11" s="3">
        <f>SUMIFS(RawData!$B:$B,RawData!$I:$I,'Dashboard you need to work on'!$J11,RawData!$F:$F,'Dashboard you need to work on'!K$7,RawData!$C:$C,'Dashboard you need to work on'!$D$4)</f>
        <v>0</v>
      </c>
      <c r="L11" s="3">
        <f>SUMIFS(RawData!$B:$B,RawData!$I:$I,'Dashboard you need to work on'!$J11,RawData!$F:$F,'Dashboard you need to work on'!L$7,RawData!$C:$C,'Dashboard you need to work on'!$D$4)</f>
        <v>0</v>
      </c>
      <c r="M11" s="3">
        <f>SUMIFS(RawData!$B:$B,RawData!$I:$I,'Dashboard you need to work on'!$J11,RawData!$F:$F,'Dashboard you need to work on'!M$7,RawData!$C:$C,'Dashboard you need to work on'!$D$4)</f>
        <v>276430</v>
      </c>
      <c r="N11" s="3">
        <f>SUMIFS(RawData!$B:$B,RawData!$I:$I,'Dashboard you need to work on'!$J11,RawData!$F:$F,'Dashboard you need to work on'!N$7,RawData!$C:$C,'Dashboard you need to work on'!$D$4)</f>
        <v>0</v>
      </c>
      <c r="O11" s="3">
        <f>SUMIFS(RawData!$B:$B,RawData!$I:$I,'Dashboard you need to work on'!$J11,RawData!$F:$F,'Dashboard you need to work on'!O$7,RawData!$C:$C,'Dashboard you need to work on'!$D$4)</f>
        <v>1980</v>
      </c>
      <c r="P11" s="3">
        <f>SUMIFS(RawData!$B:$B,RawData!$I:$I,'Dashboard you need to work on'!$J11,RawData!$F:$F,'Dashboard you need to work on'!P$7,RawData!$C:$C,'Dashboard you need to work on'!$D$4)</f>
        <v>0</v>
      </c>
      <c r="Q11" s="3">
        <f>SUMIFS(RawData!$B:$B,RawData!$I:$I,'Dashboard you need to work on'!$J11,RawData!$F:$F,'Dashboard you need to work on'!Q$7,RawData!$C:$C,'Dashboard you need to work on'!$D$4)</f>
        <v>0</v>
      </c>
      <c r="R11" s="9"/>
      <c r="S11" s="9"/>
      <c r="T11" s="10"/>
    </row>
    <row r="12" spans="2:20" x14ac:dyDescent="0.3">
      <c r="B12" s="8"/>
      <c r="C12" s="3" t="s">
        <v>27</v>
      </c>
      <c r="D12" s="3">
        <f>SUMIFS(RawData!$B:$B,RawData!$D:$D,"june",RawData!$C:$C,'Dashboard you need to work on'!D4)</f>
        <v>436175</v>
      </c>
      <c r="E12" s="9">
        <f>SUMIFS(RawData!$B:$B,RawData!$I:$I,'Dashboard you need to work on'!$C12,RawData!$C:$C,'Dashboard you need to work on'!$D$4)</f>
        <v>24880</v>
      </c>
      <c r="F12" s="9"/>
      <c r="G12" s="9"/>
      <c r="H12" s="9"/>
      <c r="I12" s="9"/>
      <c r="J12" s="3" t="s">
        <v>27</v>
      </c>
      <c r="K12" s="3">
        <f>SUMIFS(RawData!$B:$B,RawData!$I:$I,'Dashboard you need to work on'!$J12,RawData!$F:$F,'Dashboard you need to work on'!K$7,RawData!$C:$C,'Dashboard you need to work on'!$D$4)</f>
        <v>13720</v>
      </c>
      <c r="L12" s="3">
        <f>SUMIFS(RawData!$B:$B,RawData!$I:$I,'Dashboard you need to work on'!$J12,RawData!$F:$F,'Dashboard you need to work on'!L$7,RawData!$C:$C,'Dashboard you need to work on'!$D$4)</f>
        <v>0</v>
      </c>
      <c r="M12" s="3">
        <f>SUMIFS(RawData!$B:$B,RawData!$I:$I,'Dashboard you need to work on'!$J12,RawData!$F:$F,'Dashboard you need to work on'!M$7,RawData!$C:$C,'Dashboard you need to work on'!$D$4)</f>
        <v>0</v>
      </c>
      <c r="N12" s="3">
        <f>SUMIFS(RawData!$B:$B,RawData!$I:$I,'Dashboard you need to work on'!$J12,RawData!$F:$F,'Dashboard you need to work on'!N$7,RawData!$C:$C,'Dashboard you need to work on'!$D$4)</f>
        <v>0</v>
      </c>
      <c r="O12" s="3">
        <f>SUMIFS(RawData!$B:$B,RawData!$I:$I,'Dashboard you need to work on'!$J12,RawData!$F:$F,'Dashboard you need to work on'!O$7,RawData!$C:$C,'Dashboard you need to work on'!$D$4)</f>
        <v>0</v>
      </c>
      <c r="P12" s="3">
        <f>SUMIFS(RawData!$B:$B,RawData!$I:$I,'Dashboard you need to work on'!$J12,RawData!$F:$F,'Dashboard you need to work on'!P$7,RawData!$C:$C,'Dashboard you need to work on'!$D$4)</f>
        <v>0</v>
      </c>
      <c r="Q12" s="3">
        <f>SUMIFS(RawData!$B:$B,RawData!$I:$I,'Dashboard you need to work on'!$J12,RawData!$F:$F,'Dashboard you need to work on'!Q$7,RawData!$C:$C,'Dashboard you need to work on'!$D$4)</f>
        <v>11160</v>
      </c>
      <c r="R12" s="9"/>
      <c r="S12" s="9"/>
      <c r="T12" s="10"/>
    </row>
    <row r="13" spans="2:20" x14ac:dyDescent="0.3">
      <c r="B13" s="8"/>
      <c r="C13" s="3" t="s">
        <v>24</v>
      </c>
      <c r="D13" s="3">
        <f>SUMIFS(RawData!$B:$B,RawData!$D:$D,"july",RawData!$C:$C,'Dashboard you need to work on'!D4)</f>
        <v>3400</v>
      </c>
      <c r="E13" s="9">
        <f>SUMIFS(RawData!$B:$B,RawData!$I:$I,'Dashboard you need to work on'!$C13,RawData!$C:$C,'Dashboard you need to work on'!$D$4)</f>
        <v>436175</v>
      </c>
      <c r="F13" s="9"/>
      <c r="G13" s="9"/>
      <c r="H13" s="9"/>
      <c r="I13" s="9"/>
      <c r="J13" s="3" t="s">
        <v>24</v>
      </c>
      <c r="K13" s="3">
        <f>SUMIFS(RawData!$B:$B,RawData!$I:$I,'Dashboard you need to work on'!$J13,RawData!$F:$F,'Dashboard you need to work on'!K$7,RawData!$C:$C,'Dashboard you need to work on'!$D$4)</f>
        <v>0</v>
      </c>
      <c r="L13" s="3">
        <f>SUMIFS(RawData!$B:$B,RawData!$I:$I,'Dashboard you need to work on'!$J13,RawData!$F:$F,'Dashboard you need to work on'!L$7,RawData!$C:$C,'Dashboard you need to work on'!$D$4)</f>
        <v>426390</v>
      </c>
      <c r="M13" s="3">
        <f>SUMIFS(RawData!$B:$B,RawData!$I:$I,'Dashboard you need to work on'!$J13,RawData!$F:$F,'Dashboard you need to work on'!M$7,RawData!$C:$C,'Dashboard you need to work on'!$D$4)</f>
        <v>0</v>
      </c>
      <c r="N13" s="3">
        <f>SUMIFS(RawData!$B:$B,RawData!$I:$I,'Dashboard you need to work on'!$J13,RawData!$F:$F,'Dashboard you need to work on'!N$7,RawData!$C:$C,'Dashboard you need to work on'!$D$4)</f>
        <v>5135</v>
      </c>
      <c r="O13" s="3">
        <f>SUMIFS(RawData!$B:$B,RawData!$I:$I,'Dashboard you need to work on'!$J13,RawData!$F:$F,'Dashboard you need to work on'!O$7,RawData!$C:$C,'Dashboard you need to work on'!$D$4)</f>
        <v>4650</v>
      </c>
      <c r="P13" s="3">
        <f>SUMIFS(RawData!$B:$B,RawData!$I:$I,'Dashboard you need to work on'!$J13,RawData!$F:$F,'Dashboard you need to work on'!P$7,RawData!$C:$C,'Dashboard you need to work on'!$D$4)</f>
        <v>0</v>
      </c>
      <c r="Q13" s="3">
        <f>SUMIFS(RawData!$B:$B,RawData!$I:$I,'Dashboard you need to work on'!$J13,RawData!$F:$F,'Dashboard you need to work on'!Q$7,RawData!$C:$C,'Dashboard you need to work on'!$D$4)</f>
        <v>0</v>
      </c>
      <c r="R13" s="9"/>
      <c r="S13" s="9"/>
      <c r="T13" s="10"/>
    </row>
    <row r="14" spans="2:20" x14ac:dyDescent="0.3">
      <c r="B14" s="8"/>
      <c r="C14" s="3" t="s">
        <v>28</v>
      </c>
      <c r="D14" s="3">
        <f>SUMIFS(RawData!$B:$B,RawData!$D:$D,"january",RawData!$C:$C,'Dashboard you need to work on'!$D$4)</f>
        <v>27996</v>
      </c>
      <c r="E14" s="9">
        <f>SUMIFS(RawData!$B:$B,RawData!$I:$I,'Dashboard you need to work on'!$C14,RawData!$C:$C,'Dashboard you need to work on'!$D$4)</f>
        <v>3400</v>
      </c>
      <c r="F14" s="9"/>
      <c r="G14" s="9"/>
      <c r="H14" s="9"/>
      <c r="I14" s="9"/>
      <c r="J14" s="3" t="s">
        <v>28</v>
      </c>
      <c r="K14" s="3">
        <f>SUMIFS(RawData!$B:$B,RawData!$I:$I,'Dashboard you need to work on'!$J14,RawData!$F:$F,'Dashboard you need to work on'!K$7,RawData!$C:$C,'Dashboard you need to work on'!$D$4)</f>
        <v>0</v>
      </c>
      <c r="L14" s="3">
        <f>SUMIFS(RawData!$B:$B,RawData!$I:$I,'Dashboard you need to work on'!$J14,RawData!$F:$F,'Dashboard you need to work on'!L$7,RawData!$C:$C,'Dashboard you need to work on'!$D$4)</f>
        <v>3400</v>
      </c>
      <c r="M14" s="3">
        <f>SUMIFS(RawData!$B:$B,RawData!$I:$I,'Dashboard you need to work on'!$J14,RawData!$F:$F,'Dashboard you need to work on'!M$7,RawData!$C:$C,'Dashboard you need to work on'!$D$4)</f>
        <v>0</v>
      </c>
      <c r="N14" s="3">
        <f>SUMIFS(RawData!$B:$B,RawData!$I:$I,'Dashboard you need to work on'!$J14,RawData!$F:$F,'Dashboard you need to work on'!N$7,RawData!$C:$C,'Dashboard you need to work on'!$D$4)</f>
        <v>0</v>
      </c>
      <c r="O14" s="3">
        <f>SUMIFS(RawData!$B:$B,RawData!$I:$I,'Dashboard you need to work on'!$J14,RawData!$F:$F,'Dashboard you need to work on'!O$7,RawData!$C:$C,'Dashboard you need to work on'!$D$4)</f>
        <v>0</v>
      </c>
      <c r="P14" s="3">
        <f>SUMIFS(RawData!$B:$B,RawData!$I:$I,'Dashboard you need to work on'!$J14,RawData!$F:$F,'Dashboard you need to work on'!P$7,RawData!$C:$C,'Dashboard you need to work on'!$D$4)</f>
        <v>0</v>
      </c>
      <c r="Q14" s="3">
        <f>SUMIFS(RawData!$B:$B,RawData!$I:$I,'Dashboard you need to work on'!$J14,RawData!$F:$F,'Dashboard you need to work on'!Q$7,RawData!$C:$C,'Dashboard you need to work on'!$D$4)</f>
        <v>0</v>
      </c>
      <c r="R14" s="9"/>
      <c r="S14" s="9"/>
      <c r="T14" s="10"/>
    </row>
    <row r="15" spans="2:20" x14ac:dyDescent="0.3">
      <c r="B15" s="8"/>
      <c r="C15" s="3" t="s">
        <v>19</v>
      </c>
      <c r="D15" s="3">
        <f>SUMIFS(RawData!$B:$B,RawData!$D:$D,"august",RawData!$C:$C,'Dashboard you need to work on'!$D$4)</f>
        <v>49793</v>
      </c>
      <c r="E15" s="9">
        <f>SUMIFS(RawData!$B:$B,RawData!$I:$I,'Dashboard you need to work on'!$C15,RawData!$C:$C,'Dashboard you need to work on'!$D$4)</f>
        <v>49793</v>
      </c>
      <c r="F15" s="9"/>
      <c r="G15" s="9"/>
      <c r="H15" s="9"/>
      <c r="I15" s="9"/>
      <c r="J15" s="3" t="s">
        <v>19</v>
      </c>
      <c r="K15" s="3">
        <f>SUMIFS(RawData!$B:$B,RawData!$I:$I,'Dashboard you need to work on'!$J15,RawData!$F:$F,'Dashboard you need to work on'!K$7,RawData!$C:$C,'Dashboard you need to work on'!$D$4)</f>
        <v>0</v>
      </c>
      <c r="L15" s="3">
        <f>SUMIFS(RawData!$B:$B,RawData!$I:$I,'Dashboard you need to work on'!$J15,RawData!$F:$F,'Dashboard you need to work on'!L$7,RawData!$C:$C,'Dashboard you need to work on'!$D$4)</f>
        <v>0</v>
      </c>
      <c r="M15" s="3">
        <f>SUMIFS(RawData!$B:$B,RawData!$I:$I,'Dashboard you need to work on'!$J15,RawData!$F:$F,'Dashboard you need to work on'!M$7,RawData!$C:$C,'Dashboard you need to work on'!$D$4)</f>
        <v>0</v>
      </c>
      <c r="N15" s="3">
        <f>SUMIFS(RawData!$B:$B,RawData!$I:$I,'Dashboard you need to work on'!$J15,RawData!$F:$F,'Dashboard you need to work on'!N$7,RawData!$C:$C,'Dashboard you need to work on'!$D$4)</f>
        <v>0</v>
      </c>
      <c r="O15" s="3">
        <f>SUMIFS(RawData!$B:$B,RawData!$I:$I,'Dashboard you need to work on'!$J15,RawData!$F:$F,'Dashboard you need to work on'!O$7,RawData!$C:$C,'Dashboard you need to work on'!$D$4)</f>
        <v>18905</v>
      </c>
      <c r="P15" s="3">
        <f>SUMIFS(RawData!$B:$B,RawData!$I:$I,'Dashboard you need to work on'!$J15,RawData!$F:$F,'Dashboard you need to work on'!P$7,RawData!$C:$C,'Dashboard you need to work on'!$D$4)</f>
        <v>0</v>
      </c>
      <c r="Q15" s="3">
        <f>SUMIFS(RawData!$B:$B,RawData!$I:$I,'Dashboard you need to work on'!$J15,RawData!$F:$F,'Dashboard you need to work on'!Q$7,RawData!$C:$C,'Dashboard you need to work on'!$D$4)</f>
        <v>30888</v>
      </c>
      <c r="R15" s="9"/>
      <c r="S15" s="9"/>
      <c r="T15" s="10"/>
    </row>
    <row r="16" spans="2:20" x14ac:dyDescent="0.3">
      <c r="B16" s="8"/>
      <c r="C16" s="3" t="s">
        <v>14</v>
      </c>
      <c r="D16" s="3">
        <f>SUMIFS(RawData!$B:$B,RawData!$D:$D,"september",RawData!$C:$C,'Dashboard you need to work on'!$D$4)</f>
        <v>119391</v>
      </c>
      <c r="E16" s="9">
        <f>SUMIFS(RawData!$B:$B,RawData!$I:$I,'Dashboard you need to work on'!$C16,RawData!$C:$C,'Dashboard you need to work on'!$D$4)</f>
        <v>119391</v>
      </c>
      <c r="F16" s="9"/>
      <c r="G16" s="9"/>
      <c r="H16" s="9"/>
      <c r="I16" s="9"/>
      <c r="J16" s="3" t="s">
        <v>14</v>
      </c>
      <c r="K16" s="3">
        <f>SUMIFS(RawData!$B:$B,RawData!$I:$I,'Dashboard you need to work on'!$J16,RawData!$F:$F,'Dashboard you need to work on'!K$7,RawData!$C:$C,'Dashboard you need to work on'!$D$4)</f>
        <v>0</v>
      </c>
      <c r="L16" s="3">
        <f>SUMIFS(RawData!$B:$B,RawData!$I:$I,'Dashboard you need to work on'!$J16,RawData!$F:$F,'Dashboard you need to work on'!L$7,RawData!$C:$C,'Dashboard you need to work on'!$D$4)</f>
        <v>0</v>
      </c>
      <c r="M16" s="3">
        <f>SUMIFS(RawData!$B:$B,RawData!$I:$I,'Dashboard you need to work on'!$J16,RawData!$F:$F,'Dashboard you need to work on'!M$7,RawData!$C:$C,'Dashboard you need to work on'!$D$4)</f>
        <v>0</v>
      </c>
      <c r="N16" s="3">
        <f>SUMIFS(RawData!$B:$B,RawData!$I:$I,'Dashboard you need to work on'!$J16,RawData!$F:$F,'Dashboard you need to work on'!N$7,RawData!$C:$C,'Dashboard you need to work on'!$D$4)</f>
        <v>76191</v>
      </c>
      <c r="O16" s="3">
        <f>SUMIFS(RawData!$B:$B,RawData!$I:$I,'Dashboard you need to work on'!$J16,RawData!$F:$F,'Dashboard you need to work on'!O$7,RawData!$C:$C,'Dashboard you need to work on'!$D$4)</f>
        <v>43200</v>
      </c>
      <c r="P16" s="3">
        <f>SUMIFS(RawData!$B:$B,RawData!$I:$I,'Dashboard you need to work on'!$J16,RawData!$F:$F,'Dashboard you need to work on'!P$7,RawData!$C:$C,'Dashboard you need to work on'!$D$4)</f>
        <v>0</v>
      </c>
      <c r="Q16" s="3">
        <f>SUMIFS(RawData!$B:$B,RawData!$I:$I,'Dashboard you need to work on'!$J16,RawData!$F:$F,'Dashboard you need to work on'!Q$7,RawData!$C:$C,'Dashboard you need to work on'!$D$4)</f>
        <v>0</v>
      </c>
      <c r="R16" s="9"/>
      <c r="S16" s="9"/>
      <c r="T16" s="10"/>
    </row>
    <row r="17" spans="2:20" x14ac:dyDescent="0.3">
      <c r="B17" s="8"/>
      <c r="C17" s="3" t="s">
        <v>9</v>
      </c>
      <c r="D17" s="3">
        <f>SUMIFS(RawData!$B:$B,RawData!$D:$D,"october",RawData!$C:$C,'Dashboard you need to work on'!$D$4)</f>
        <v>17020</v>
      </c>
      <c r="E17" s="9">
        <f>SUMIFS(RawData!$B:$B,RawData!$I:$I,'Dashboard you need to work on'!$C17,RawData!$C:$C,'Dashboard you need to work on'!$D$4)</f>
        <v>17020</v>
      </c>
      <c r="F17" s="9"/>
      <c r="G17" s="9"/>
      <c r="H17" s="9"/>
      <c r="I17" s="9"/>
      <c r="J17" s="3" t="s">
        <v>9</v>
      </c>
      <c r="K17" s="3">
        <f>SUMIFS(RawData!$B:$B,RawData!$I:$I,'Dashboard you need to work on'!$J17,RawData!$F:$F,'Dashboard you need to work on'!K$7,RawData!$C:$C,'Dashboard you need to work on'!$D$4)</f>
        <v>0</v>
      </c>
      <c r="L17" s="3">
        <f>SUMIFS(RawData!$B:$B,RawData!$I:$I,'Dashboard you need to work on'!$J17,RawData!$F:$F,'Dashboard you need to work on'!L$7,RawData!$C:$C,'Dashboard you need to work on'!$D$4)</f>
        <v>0</v>
      </c>
      <c r="M17" s="3">
        <f>SUMIFS(RawData!$B:$B,RawData!$I:$I,'Dashboard you need to work on'!$J17,RawData!$F:$F,'Dashboard you need to work on'!M$7,RawData!$C:$C,'Dashboard you need to work on'!$D$4)</f>
        <v>0</v>
      </c>
      <c r="N17" s="3">
        <f>SUMIFS(RawData!$B:$B,RawData!$I:$I,'Dashboard you need to work on'!$J17,RawData!$F:$F,'Dashboard you need to work on'!N$7,RawData!$C:$C,'Dashboard you need to work on'!$D$4)</f>
        <v>7820</v>
      </c>
      <c r="O17" s="3">
        <f>SUMIFS(RawData!$B:$B,RawData!$I:$I,'Dashboard you need to work on'!$J17,RawData!$F:$F,'Dashboard you need to work on'!O$7,RawData!$C:$C,'Dashboard you need to work on'!$D$4)</f>
        <v>9200</v>
      </c>
      <c r="P17" s="3">
        <f>SUMIFS(RawData!$B:$B,RawData!$I:$I,'Dashboard you need to work on'!$J17,RawData!$F:$F,'Dashboard you need to work on'!P$7,RawData!$C:$C,'Dashboard you need to work on'!$D$4)</f>
        <v>0</v>
      </c>
      <c r="Q17" s="3">
        <f>SUMIFS(RawData!$B:$B,RawData!$I:$I,'Dashboard you need to work on'!$J17,RawData!$F:$F,'Dashboard you need to work on'!Q$7,RawData!$C:$C,'Dashboard you need to work on'!$D$4)</f>
        <v>0</v>
      </c>
      <c r="R17" s="9"/>
      <c r="S17" s="9"/>
      <c r="T17" s="10"/>
    </row>
    <row r="18" spans="2:20" x14ac:dyDescent="0.3">
      <c r="B18" s="8"/>
      <c r="C18" s="3" t="s">
        <v>21</v>
      </c>
      <c r="D18" s="3">
        <f>SUMIFS(RawData!$B:$B,RawData!$D:$D,"november",RawData!$C:$C,'Dashboard you need to work on'!$D$4)</f>
        <v>29730</v>
      </c>
      <c r="E18" s="9">
        <f>SUMIFS(RawData!$B:$B,RawData!$I:$I,'Dashboard you need to work on'!$C18,RawData!$C:$C,'Dashboard you need to work on'!$D$4)</f>
        <v>29730</v>
      </c>
      <c r="F18" s="9"/>
      <c r="G18" s="9"/>
      <c r="H18" s="9"/>
      <c r="I18" s="9"/>
      <c r="J18" s="3" t="s">
        <v>21</v>
      </c>
      <c r="K18" s="3">
        <f>SUMIFS(RawData!$B:$B,RawData!$I:$I,'Dashboard you need to work on'!$J18,RawData!$F:$F,'Dashboard you need to work on'!K$7,RawData!$C:$C,'Dashboard you need to work on'!$D$4)</f>
        <v>0</v>
      </c>
      <c r="L18" s="3">
        <f>SUMIFS(RawData!$B:$B,RawData!$I:$I,'Dashboard you need to work on'!$J18,RawData!$F:$F,'Dashboard you need to work on'!L$7,RawData!$C:$C,'Dashboard you need to work on'!$D$4)</f>
        <v>24800</v>
      </c>
      <c r="M18" s="3">
        <f>SUMIFS(RawData!$B:$B,RawData!$I:$I,'Dashboard you need to work on'!$J18,RawData!$F:$F,'Dashboard you need to work on'!M$7,RawData!$C:$C,'Dashboard you need to work on'!$D$4)</f>
        <v>0</v>
      </c>
      <c r="N18" s="3">
        <f>SUMIFS(RawData!$B:$B,RawData!$I:$I,'Dashboard you need to work on'!$J18,RawData!$F:$F,'Dashboard you need to work on'!N$7,RawData!$C:$C,'Dashboard you need to work on'!$D$4)</f>
        <v>0</v>
      </c>
      <c r="O18" s="3">
        <f>SUMIFS(RawData!$B:$B,RawData!$I:$I,'Dashboard you need to work on'!$J18,RawData!$F:$F,'Dashboard you need to work on'!O$7,RawData!$C:$C,'Dashboard you need to work on'!$D$4)</f>
        <v>0</v>
      </c>
      <c r="P18" s="3">
        <f>SUMIFS(RawData!$B:$B,RawData!$I:$I,'Dashboard you need to work on'!$J18,RawData!$F:$F,'Dashboard you need to work on'!P$7,RawData!$C:$C,'Dashboard you need to work on'!$D$4)</f>
        <v>0</v>
      </c>
      <c r="Q18" s="3">
        <f>SUMIFS(RawData!$B:$B,RawData!$I:$I,'Dashboard you need to work on'!$J18,RawData!$F:$F,'Dashboard you need to work on'!Q$7,RawData!$C:$C,'Dashboard you need to work on'!$D$4)</f>
        <v>4930</v>
      </c>
      <c r="R18" s="9"/>
      <c r="S18" s="9"/>
      <c r="T18" s="10"/>
    </row>
    <row r="19" spans="2:20" x14ac:dyDescent="0.3">
      <c r="B19" s="8"/>
      <c r="C19" s="3" t="s">
        <v>23</v>
      </c>
      <c r="D19" s="3">
        <f>SUMIFS(RawData!$B:$B,RawData!$D:$D,"december",RawData!$C:$C,'Dashboard you need to work on'!$D$4)</f>
        <v>10640</v>
      </c>
      <c r="E19" s="9">
        <f>SUMIFS(RawData!$B:$B,RawData!$I:$I,'Dashboard you need to work on'!$C19,RawData!$C:$C,'Dashboard you need to work on'!$D$4)</f>
        <v>10640</v>
      </c>
      <c r="F19" s="9"/>
      <c r="G19" s="9"/>
      <c r="H19" s="9"/>
      <c r="I19" s="9"/>
      <c r="J19" s="3" t="s">
        <v>23</v>
      </c>
      <c r="K19" s="3">
        <f>SUMIFS(RawData!$B:$B,RawData!$I:$I,'Dashboard you need to work on'!$J19,RawData!$F:$F,'Dashboard you need to work on'!K$7,RawData!$C:$C,'Dashboard you need to work on'!$D$4)</f>
        <v>0</v>
      </c>
      <c r="L19" s="3">
        <f>SUMIFS(RawData!$B:$B,RawData!$I:$I,'Dashboard you need to work on'!$J19,RawData!$F:$F,'Dashboard you need to work on'!L$7,RawData!$C:$C,'Dashboard you need to work on'!$D$4)</f>
        <v>0</v>
      </c>
      <c r="M19" s="3">
        <f>SUMIFS(RawData!$B:$B,RawData!$I:$I,'Dashboard you need to work on'!$J19,RawData!$F:$F,'Dashboard you need to work on'!M$7,RawData!$C:$C,'Dashboard you need to work on'!$D$4)</f>
        <v>10640</v>
      </c>
      <c r="N19" s="3">
        <f>SUMIFS(RawData!$B:$B,RawData!$I:$I,'Dashboard you need to work on'!$J19,RawData!$F:$F,'Dashboard you need to work on'!N$7,RawData!$C:$C,'Dashboard you need to work on'!$D$4)</f>
        <v>0</v>
      </c>
      <c r="O19" s="3">
        <f>SUMIFS(RawData!$B:$B,RawData!$I:$I,'Dashboard you need to work on'!$J19,RawData!$F:$F,'Dashboard you need to work on'!O$7,RawData!$C:$C,'Dashboard you need to work on'!$D$4)</f>
        <v>0</v>
      </c>
      <c r="P19" s="3">
        <f>SUMIFS(RawData!$B:$B,RawData!$I:$I,'Dashboard you need to work on'!$J19,RawData!$F:$F,'Dashboard you need to work on'!P$7,RawData!$C:$C,'Dashboard you need to work on'!$D$4)</f>
        <v>0</v>
      </c>
      <c r="Q19" s="3">
        <f>SUMIFS(RawData!$B:$B,RawData!$I:$I,'Dashboard you need to work on'!$J19,RawData!$F:$F,'Dashboard you need to work on'!Q$7,RawData!$C:$C,'Dashboard you need to work on'!$D$4)</f>
        <v>0</v>
      </c>
      <c r="R19" s="9"/>
      <c r="S19" s="9"/>
      <c r="T19" s="10"/>
    </row>
    <row r="20" spans="2:20" x14ac:dyDescent="0.3">
      <c r="B20" s="8"/>
      <c r="C20" s="9"/>
      <c r="D20" s="9"/>
      <c r="E20" s="9"/>
      <c r="F20" s="9"/>
      <c r="G20" s="9"/>
      <c r="H20" s="9"/>
      <c r="I20" s="9"/>
      <c r="J20" s="9"/>
      <c r="K20" s="9"/>
      <c r="L20" s="9"/>
      <c r="M20" s="9"/>
      <c r="N20" s="9"/>
      <c r="O20" s="9"/>
      <c r="P20" s="9"/>
      <c r="Q20" s="9"/>
      <c r="R20" s="9"/>
      <c r="S20" s="9"/>
      <c r="T20" s="10"/>
    </row>
    <row r="21" spans="2:20" x14ac:dyDescent="0.3">
      <c r="B21" s="8"/>
      <c r="C21" s="9"/>
      <c r="D21" s="9"/>
      <c r="E21" s="9"/>
      <c r="F21" s="9"/>
      <c r="G21" s="9"/>
      <c r="H21" s="9"/>
      <c r="I21" s="9"/>
      <c r="J21" s="9"/>
      <c r="K21" s="9"/>
      <c r="L21" s="9"/>
      <c r="M21" s="9"/>
      <c r="N21" s="9"/>
      <c r="O21" s="9"/>
      <c r="P21" s="9"/>
      <c r="Q21" s="9"/>
      <c r="R21" s="9"/>
      <c r="S21" s="9"/>
      <c r="T21" s="10"/>
    </row>
    <row r="22" spans="2:20" ht="15" thickBot="1" x14ac:dyDescent="0.35">
      <c r="B22" s="11"/>
      <c r="C22" s="12"/>
      <c r="D22" s="12"/>
      <c r="E22" s="12"/>
      <c r="F22" s="12"/>
      <c r="G22" s="12"/>
      <c r="H22" s="12"/>
      <c r="I22" s="12"/>
      <c r="J22" s="12"/>
      <c r="K22" s="12"/>
      <c r="L22" s="12"/>
      <c r="M22" s="12"/>
      <c r="N22" s="12"/>
      <c r="O22" s="12"/>
      <c r="P22" s="12"/>
      <c r="Q22" s="12"/>
      <c r="R22" s="12"/>
      <c r="S22" s="12"/>
      <c r="T22" s="13"/>
    </row>
  </sheetData>
  <mergeCells count="3">
    <mergeCell ref="C6:D6"/>
    <mergeCell ref="F6:G6"/>
    <mergeCell ref="J6:Q6"/>
  </mergeCells>
  <conditionalFormatting sqref="D8:D19">
    <cfRule type="cellIs" dxfId="60" priority="9" operator="greaterThan">
      <formula>60000</formula>
    </cfRule>
    <cfRule type="cellIs" dxfId="59" priority="8" operator="between">
      <formula>40000</formula>
      <formula>60000</formula>
    </cfRule>
    <cfRule type="cellIs" dxfId="58" priority="7" operator="lessThan">
      <formula>40000</formula>
    </cfRule>
  </conditionalFormatting>
  <conditionalFormatting sqref="G8:G11">
    <cfRule type="cellIs" dxfId="57" priority="6" operator="greaterThan">
      <formula>200000</formula>
    </cfRule>
    <cfRule type="cellIs" dxfId="56" priority="5" operator="between">
      <formula>100000</formula>
      <formula>200000</formula>
    </cfRule>
    <cfRule type="cellIs" dxfId="55" priority="4" operator="lessThan">
      <formula>100000</formula>
    </cfRule>
  </conditionalFormatting>
  <conditionalFormatting sqref="K8:Q19">
    <cfRule type="cellIs" dxfId="54" priority="3" operator="greaterThan">
      <formula>1000</formula>
    </cfRule>
    <cfRule type="cellIs" dxfId="53" priority="2" operator="between">
      <formula>1</formula>
      <formula>1000</formula>
    </cfRule>
    <cfRule type="cellIs" dxfId="52" priority="1" operator="lessThanOrEqual">
      <formula>0</formula>
    </cfRule>
  </conditionalFormatting>
  <dataValidations count="1">
    <dataValidation type="list" allowBlank="1" showInputMessage="1" showErrorMessage="1" sqref="D4" xr:uid="{8018E5EA-53F2-4278-9A02-E479C633A047}">
      <formula1>"2016,2017,2018"</formula1>
    </dataValidation>
  </dataValidation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Dashboard-Solution</vt:lpstr>
      <vt:lpstr>Instruction</vt:lpstr>
      <vt:lpstr>Sheet1</vt:lpstr>
      <vt:lpstr>RawData</vt:lpstr>
      <vt:lpstr>Data</vt:lpstr>
      <vt:lpstr>Dashboard you need to work 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Manjunath S</cp:lastModifiedBy>
  <dcterms:created xsi:type="dcterms:W3CDTF">2020-11-18T14:23:23Z</dcterms:created>
  <dcterms:modified xsi:type="dcterms:W3CDTF">2022-01-18T16:51:13Z</dcterms:modified>
</cp:coreProperties>
</file>