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24226"/>
  <mc:AlternateContent xmlns:mc="http://schemas.openxmlformats.org/markup-compatibility/2006">
    <mc:Choice Requires="x15">
      <x15ac:absPath xmlns:x15ac="http://schemas.microsoft.com/office/spreadsheetml/2010/11/ac" url="C:\Users\Microsoft\OneDrive\Desktop\"/>
    </mc:Choice>
  </mc:AlternateContent>
  <xr:revisionPtr revIDLastSave="0" documentId="8_{ACF06788-9DC4-4A34-9E5C-0755D535B92B}" xr6:coauthVersionLast="47" xr6:coauthVersionMax="47" xr10:uidLastSave="{00000000-0000-0000-0000-000000000000}"/>
  <bookViews>
    <workbookView xWindow="-120" yWindow="-120" windowWidth="20730" windowHeight="11160" activeTab="3" xr2:uid="{00000000-000D-0000-FFFF-FFFF00000000}"/>
  </bookViews>
  <sheets>
    <sheet name="Raw" sheetId="3" r:id="rId1"/>
    <sheet name="mapping" sheetId="4" r:id="rId2"/>
    <sheet name="Sheet1" sheetId="8" state="hidden" r:id="rId3"/>
    <sheet name="Output" sheetId="5" r:id="rId4"/>
    <sheet name="Questions" sheetId="6" r:id="rId5"/>
    <sheet name="Explanatio of Task" sheetId="7" r:id="rId6"/>
  </sheets>
  <definedNames>
    <definedName name="_xlnm._FilterDatabase" localSheetId="1" hidden="1">mapping!$A$1:$C$101</definedName>
    <definedName name="_xlnm._FilterDatabase" localSheetId="3" hidden="1">Output!$A$1:$CV$10</definedName>
    <definedName name="_xlnm._FilterDatabase" localSheetId="0" hidden="1">Raw!$A$1:$M$38</definedName>
  </definedNames>
  <calcPr calcId="181029"/>
  <pivotCaches>
    <pivotCache cacheId="3"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6" i="5" l="1"/>
  <c r="P4" i="8"/>
  <c r="P5" i="8"/>
  <c r="P6" i="8"/>
  <c r="P7" i="8"/>
  <c r="P8" i="8"/>
  <c r="P9" i="8"/>
  <c r="P10" i="8"/>
  <c r="P11" i="8"/>
  <c r="P3" i="8"/>
  <c r="O4" i="8"/>
  <c r="O5" i="8"/>
  <c r="O6" i="8"/>
  <c r="O7" i="8"/>
  <c r="O8" i="8"/>
  <c r="O9" i="8"/>
  <c r="O10" i="8"/>
  <c r="O11" i="8"/>
  <c r="O3" i="8"/>
  <c r="N4" i="8"/>
  <c r="N5" i="8"/>
  <c r="N6" i="8"/>
  <c r="N7" i="8"/>
  <c r="N8" i="8"/>
  <c r="N9" i="8"/>
  <c r="N10" i="8"/>
  <c r="N11" i="8"/>
  <c r="N3" i="8"/>
  <c r="M4" i="8"/>
  <c r="M5" i="8"/>
  <c r="M6" i="8"/>
  <c r="M7" i="8"/>
  <c r="M8" i="8"/>
  <c r="M9" i="8"/>
  <c r="M10" i="8"/>
  <c r="M11" i="8"/>
  <c r="M3" i="8"/>
  <c r="L4" i="8"/>
  <c r="L5" i="8"/>
  <c r="L10" i="8"/>
  <c r="L11" i="8"/>
  <c r="L3" i="8"/>
  <c r="K4" i="8"/>
  <c r="K5" i="8"/>
  <c r="K6" i="8"/>
  <c r="K7" i="8"/>
  <c r="K8" i="8"/>
  <c r="K9" i="8"/>
  <c r="K10" i="8"/>
  <c r="K11" i="8"/>
  <c r="K3" i="8"/>
  <c r="J4" i="8"/>
  <c r="J5" i="8"/>
  <c r="J6" i="8"/>
  <c r="J7" i="8"/>
  <c r="J8" i="8"/>
  <c r="J9" i="8"/>
  <c r="J10" i="8"/>
  <c r="J11" i="8"/>
  <c r="J3" i="8"/>
  <c r="I4" i="8"/>
  <c r="I5" i="8"/>
  <c r="I6" i="8"/>
  <c r="I7" i="8"/>
  <c r="I8" i="8"/>
  <c r="I9" i="8"/>
  <c r="I10" i="8"/>
  <c r="I11" i="8"/>
  <c r="I3" i="8"/>
  <c r="H4" i="8"/>
  <c r="H5" i="8"/>
  <c r="H6" i="8"/>
  <c r="H7" i="8"/>
  <c r="H8" i="8"/>
  <c r="H9" i="8"/>
  <c r="H10" i="8"/>
  <c r="H11" i="8"/>
  <c r="H3" i="8"/>
  <c r="C4" i="8"/>
  <c r="C5" i="8"/>
  <c r="C6" i="8"/>
  <c r="C7" i="8"/>
  <c r="C8" i="8"/>
  <c r="C9" i="8"/>
  <c r="C10" i="8"/>
  <c r="C11" i="8"/>
  <c r="C3" i="8"/>
</calcChain>
</file>

<file path=xl/sharedStrings.xml><?xml version="1.0" encoding="utf-8"?>
<sst xmlns="http://schemas.openxmlformats.org/spreadsheetml/2006/main" count="649" uniqueCount="222">
  <si>
    <t>Claim Number</t>
  </si>
  <si>
    <t>Claimant</t>
  </si>
  <si>
    <t>Covg</t>
  </si>
  <si>
    <t>Claim Type</t>
  </si>
  <si>
    <t>Date of Loss</t>
  </si>
  <si>
    <t>Status</t>
  </si>
  <si>
    <t>Date Closed</t>
  </si>
  <si>
    <t>Total Paid</t>
  </si>
  <si>
    <t>Outstanding Reserves</t>
  </si>
  <si>
    <t>Third Party Recovery</t>
  </si>
  <si>
    <t>Total Incurred</t>
  </si>
  <si>
    <t>Total Reimbursement</t>
  </si>
  <si>
    <t>Net Incurred</t>
  </si>
  <si>
    <t/>
  </si>
  <si>
    <t xml:space="preserve">          Accident Description</t>
  </si>
  <si>
    <t>Open Claims</t>
  </si>
  <si>
    <t>Closed Claims</t>
  </si>
  <si>
    <t>Total Claims</t>
  </si>
  <si>
    <t>Calendar Year of Loss - 2019; K480025 - Air inc</t>
  </si>
  <si>
    <t>19K48J082432</t>
  </si>
  <si>
    <t>Quintanilla, Miguel</t>
  </si>
  <si>
    <t>WC</t>
  </si>
  <si>
    <t>Ind</t>
  </si>
  <si>
    <t xml:space="preserve">Closed  </t>
  </si>
  <si>
    <t xml:space="preserve">          Moving tools</t>
  </si>
  <si>
    <t>K480025 - Air inc Totals:</t>
  </si>
  <si>
    <t>Calendar Year of Loss - 2019; K480056 - Ocean Inc</t>
  </si>
  <si>
    <t>19K48J092046</t>
  </si>
  <si>
    <t>Abel Mario</t>
  </si>
  <si>
    <t>Med</t>
  </si>
  <si>
    <t xml:space="preserve">          missed step of stairs hurting lower back &amp; ankle</t>
  </si>
  <si>
    <t>K480056 - Ocean Inc Totals:</t>
  </si>
  <si>
    <t>Calendar Year of Loss - 2019; K480011 - Water,Inc</t>
  </si>
  <si>
    <t>19K48J101090</t>
  </si>
  <si>
    <t>David haal</t>
  </si>
  <si>
    <t xml:space="preserve">          Rebar fell on his left ankle</t>
  </si>
  <si>
    <t>K480011 - Water,Inc Totals:</t>
  </si>
  <si>
    <t>Calendar Year of Loss - 2019; K480074 - Land,Inc</t>
  </si>
  <si>
    <t>19K48J110885</t>
  </si>
  <si>
    <t>Brayan Rodgers</t>
  </si>
  <si>
    <t xml:space="preserve">Open    </t>
  </si>
  <si>
    <t xml:space="preserve">          Ee. was working on a scissor lift</t>
  </si>
  <si>
    <t>K480074 - Land,Inc Totals:</t>
  </si>
  <si>
    <t>Calendar Year of Loss - 2019 Totals:</t>
  </si>
  <si>
    <t>Total Occurrences</t>
  </si>
  <si>
    <t>Calendar Year of Loss - 2020; K480067 - AB enterprises,LLC</t>
  </si>
  <si>
    <t>20K48J270872</t>
  </si>
  <si>
    <t>Reni dave</t>
  </si>
  <si>
    <t xml:space="preserve">          EE. WAS COMING DOWN CAT BACKHOLE WHEN HE TRIPPED</t>
  </si>
  <si>
    <t>20K48J286834</t>
  </si>
  <si>
    <t xml:space="preserve">          Fall</t>
  </si>
  <si>
    <t>K480067 - AB enterprises, LLC Totals:</t>
  </si>
  <si>
    <t>Calendar Year of Loss - 2020; K480011 - Water,Inc</t>
  </si>
  <si>
    <t>20K48J205002</t>
  </si>
  <si>
    <t>Mary Anthony</t>
  </si>
  <si>
    <t xml:space="preserve">          Crush/Smash Lt. Hand Fingers</t>
  </si>
  <si>
    <t>20K48J209520</t>
  </si>
  <si>
    <t>Rose Mary</t>
  </si>
  <si>
    <t xml:space="preserve">          Was pulling on wire</t>
  </si>
  <si>
    <t>20K48J189826</t>
  </si>
  <si>
    <t>Alex Felix</t>
  </si>
  <si>
    <t xml:space="preserve">          Fracture to left rib</t>
  </si>
  <si>
    <t>Calendar Year of Loss - 2020 Totals:</t>
  </si>
  <si>
    <t>Amtrust format</t>
  </si>
  <si>
    <t>Raw file</t>
  </si>
  <si>
    <t>LOB</t>
  </si>
  <si>
    <t>C</t>
  </si>
  <si>
    <t>ProgramName</t>
  </si>
  <si>
    <t>PolicyNumber</t>
  </si>
  <si>
    <t>CSWK0000019260</t>
  </si>
  <si>
    <t>Policy#Suffix</t>
  </si>
  <si>
    <t>PolicyId</t>
  </si>
  <si>
    <t>InsuredId</t>
  </si>
  <si>
    <t>BrokerId</t>
  </si>
  <si>
    <t>InscoCd</t>
  </si>
  <si>
    <t>OfficeCd</t>
  </si>
  <si>
    <t>AgtGroup</t>
  </si>
  <si>
    <t>UnderwriterCd</t>
  </si>
  <si>
    <t>UnderwriterInitials</t>
  </si>
  <si>
    <t>UnderwriterName</t>
  </si>
  <si>
    <t>EffectiveDate</t>
  </si>
  <si>
    <t>ExpirationDate</t>
  </si>
  <si>
    <t>CancellationDate</t>
  </si>
  <si>
    <t>ConvertedPolicyNumber</t>
  </si>
  <si>
    <t>DeductibleAmount</t>
  </si>
  <si>
    <t>Deductible</t>
  </si>
  <si>
    <t>InsuredName</t>
  </si>
  <si>
    <t>IPRO, INC</t>
  </si>
  <si>
    <t>BrokerName</t>
  </si>
  <si>
    <t>ClaimNumber</t>
  </si>
  <si>
    <t>A</t>
  </si>
  <si>
    <t>ClaimantSequence</t>
  </si>
  <si>
    <t>ClaimantStatus</t>
  </si>
  <si>
    <t>F</t>
  </si>
  <si>
    <t>LossDate</t>
  </si>
  <si>
    <t>E</t>
  </si>
  <si>
    <t>LossAddress</t>
  </si>
  <si>
    <t>LossCity</t>
  </si>
  <si>
    <t>LossStateCd</t>
  </si>
  <si>
    <t>LossZipCd</t>
  </si>
  <si>
    <t>LossDescription</t>
  </si>
  <si>
    <t>B</t>
  </si>
  <si>
    <t>LossTypeCd</t>
  </si>
  <si>
    <t>LossTypeDesc</t>
  </si>
  <si>
    <t>LossDepartment</t>
  </si>
  <si>
    <t>The colour with light green in raw file represents loss department</t>
  </si>
  <si>
    <t>LossLocationId</t>
  </si>
  <si>
    <t>LossLocationOtherID</t>
  </si>
  <si>
    <t>LossLocation</t>
  </si>
  <si>
    <t>ContributingFactorCd</t>
  </si>
  <si>
    <t>ContributingFactorDesc</t>
  </si>
  <si>
    <t>ObjectInvolvedCd</t>
  </si>
  <si>
    <t>ObjectInvolvedDesc</t>
  </si>
  <si>
    <t>CatastropheId</t>
  </si>
  <si>
    <t>RegulatoryClaimNumber</t>
  </si>
  <si>
    <t>AdjusterCd</t>
  </si>
  <si>
    <t>AdjusterInitials</t>
  </si>
  <si>
    <t>AdjusterName</t>
  </si>
  <si>
    <t>CategoryCd</t>
  </si>
  <si>
    <t>CategoryDesc</t>
  </si>
  <si>
    <t>D</t>
  </si>
  <si>
    <t>OccupationClassCd</t>
  </si>
  <si>
    <t>OccupationClassDesc</t>
  </si>
  <si>
    <t>ResultingInjuryCd</t>
  </si>
  <si>
    <t>ResultingInjuryDesc</t>
  </si>
  <si>
    <t>PartInjuredCd</t>
  </si>
  <si>
    <t>PartInjuredDesc</t>
  </si>
  <si>
    <t>StateOfJurisdiction</t>
  </si>
  <si>
    <t>ClosedDate</t>
  </si>
  <si>
    <t>G</t>
  </si>
  <si>
    <t>ReopenedDate</t>
  </si>
  <si>
    <t>ReportedDate</t>
  </si>
  <si>
    <t>ReceivedDate</t>
  </si>
  <si>
    <t>SetupDate</t>
  </si>
  <si>
    <t>DateSentToClearinghouse</t>
  </si>
  <si>
    <t>DateReceivedFrom Clearinghouse</t>
  </si>
  <si>
    <t>IndemnityReserves</t>
  </si>
  <si>
    <t>IndemnityPayments</t>
  </si>
  <si>
    <t>IndemnityRecoveries</t>
  </si>
  <si>
    <t>IndemnityIncurred</t>
  </si>
  <si>
    <t>MedicalReserves</t>
  </si>
  <si>
    <t>MedicalPayments</t>
  </si>
  <si>
    <t>MedicalRecoveries</t>
  </si>
  <si>
    <t>MedicalIncurred</t>
  </si>
  <si>
    <t>LegalReserves</t>
  </si>
  <si>
    <t>LegalPayments</t>
  </si>
  <si>
    <t>LegalRecoveries</t>
  </si>
  <si>
    <t>LegalIncurred</t>
  </si>
  <si>
    <t>ExpenseReserves</t>
  </si>
  <si>
    <t>ExpensePayments</t>
  </si>
  <si>
    <t>ExpenseRecoveries</t>
  </si>
  <si>
    <t>ExpenseIncurred</t>
  </si>
  <si>
    <t>OtherReserves</t>
  </si>
  <si>
    <t>OtherPayments</t>
  </si>
  <si>
    <t>OtherRecoveries</t>
  </si>
  <si>
    <t>OtherIncurred</t>
  </si>
  <si>
    <t>TotalReserves</t>
  </si>
  <si>
    <t>I</t>
  </si>
  <si>
    <t>TotalPayments</t>
  </si>
  <si>
    <t>H</t>
  </si>
  <si>
    <t>TotalRecoveries</t>
  </si>
  <si>
    <t>J</t>
  </si>
  <si>
    <t>TotalIncurred</t>
  </si>
  <si>
    <t>K</t>
  </si>
  <si>
    <t>ConvertedClaimNumber</t>
  </si>
  <si>
    <t>ConvertedClaimantNumber</t>
  </si>
  <si>
    <t>ClaimantSSN</t>
  </si>
  <si>
    <t>ClaimantFirstName</t>
  </si>
  <si>
    <t>ClaimantMiddleInitial</t>
  </si>
  <si>
    <t>ClaimantLastName</t>
  </si>
  <si>
    <t>ClaimantOtherName</t>
  </si>
  <si>
    <t>ClaimantCity</t>
  </si>
  <si>
    <t>ClaimantStateCd</t>
  </si>
  <si>
    <t>ClaimantZipCd</t>
  </si>
  <si>
    <t>ClaimantDOB</t>
  </si>
  <si>
    <t>Valuation_Date</t>
  </si>
  <si>
    <t>Carrier</t>
  </si>
  <si>
    <t>Test Springs</t>
  </si>
  <si>
    <t>ZipCode</t>
  </si>
  <si>
    <t>PlanCode</t>
  </si>
  <si>
    <t>SNO</t>
  </si>
  <si>
    <t>Questions</t>
  </si>
  <si>
    <t>Format data properly in the O/P sheet. All Numbers must be 2 decimal US Currency and right alligned. All Text must be left alligned</t>
  </si>
  <si>
    <t>Create a data validation dropdown to display all LOSS Departments</t>
  </si>
  <si>
    <t>Based on the selection made make the Total Incurred display</t>
  </si>
  <si>
    <t>Create a pivot to showcase the LossDate Year specific total Incurred by Claimant names</t>
  </si>
  <si>
    <t>write a VBA code to clear all contents from the Output sheet</t>
  </si>
  <si>
    <t>The task involves formating the raw file into Output sheet format.A mapping file has been provided which Maps the Output sheet to the Raw sheet,using colourcode and column name</t>
  </si>
  <si>
    <r>
      <t xml:space="preserve">in the snippet above, 
The column </t>
    </r>
    <r>
      <rPr>
        <b/>
        <sz val="11"/>
        <rFont val="Calibri"/>
        <family val="2"/>
      </rPr>
      <t>ClaimNumber</t>
    </r>
    <r>
      <rPr>
        <sz val="11"/>
        <rFont val="Calibri"/>
      </rPr>
      <t xml:space="preserve"> in Outputfile is mapped to </t>
    </r>
    <r>
      <rPr>
        <b/>
        <sz val="11"/>
        <rFont val="Calibri"/>
        <family val="2"/>
      </rPr>
      <t>Claim Number (column A)</t>
    </r>
    <r>
      <rPr>
        <sz val="11"/>
        <rFont val="Calibri"/>
      </rPr>
      <t xml:space="preserve"> in the raw file.
When no mapping is provided like the </t>
    </r>
    <r>
      <rPr>
        <b/>
        <sz val="11"/>
        <rFont val="Calibri"/>
        <family val="2"/>
      </rPr>
      <t>ClaimantSequence</t>
    </r>
    <r>
      <rPr>
        <sz val="11"/>
        <rFont val="Calibri"/>
      </rPr>
      <t xml:space="preserve"> -expectation is to leave that column blank.
When a value is given like </t>
    </r>
    <r>
      <rPr>
        <b/>
        <sz val="11"/>
        <rFont val="Calibri"/>
        <family val="2"/>
      </rPr>
      <t xml:space="preserve">InsuredName </t>
    </r>
    <r>
      <rPr>
        <sz val="11"/>
        <rFont val="Calibri"/>
        <family val="2"/>
      </rPr>
      <t>then the same value "IPRO,INC" needs to be populated in all rows.</t>
    </r>
  </si>
  <si>
    <r>
      <t xml:space="preserve">As you can see in the above snippet,the first two rows are column headers and their corresponding values can be found in the row below. The first sample is colour coded to help you understand how to read the detail file.
The output sheet should have one entry corresponding to everyClaimNumber(this is the unique ID)
The highlited green is an example of the </t>
    </r>
    <r>
      <rPr>
        <b/>
        <sz val="11"/>
        <rFont val="Calibri"/>
        <family val="2"/>
      </rPr>
      <t>LossDepartment</t>
    </r>
    <r>
      <rPr>
        <sz val="11"/>
        <rFont val="Calibri"/>
      </rPr>
      <t xml:space="preserve"> Column.So Claim number </t>
    </r>
    <r>
      <rPr>
        <b/>
        <sz val="11"/>
        <rFont val="Calibri"/>
        <family val="2"/>
      </rPr>
      <t xml:space="preserve">19K48J082432 </t>
    </r>
    <r>
      <rPr>
        <sz val="11"/>
        <rFont val="Calibri"/>
      </rPr>
      <t xml:space="preserve">will have the Loss Department as </t>
    </r>
    <r>
      <rPr>
        <b/>
        <sz val="11"/>
        <rFont val="Calibri"/>
        <family val="2"/>
      </rPr>
      <t>Air Inc.</t>
    </r>
  </si>
  <si>
    <t>Please Note: Completing step 1 in the questions page successfully will only help you answer the other questions successfully.</t>
  </si>
  <si>
    <t>Quintanilla</t>
  </si>
  <si>
    <t>Miguel</t>
  </si>
  <si>
    <t>Abel</t>
  </si>
  <si>
    <t>Mario</t>
  </si>
  <si>
    <t>David</t>
  </si>
  <si>
    <t>haal</t>
  </si>
  <si>
    <t>Brayan</t>
  </si>
  <si>
    <t>Rodgers</t>
  </si>
  <si>
    <t>Reni</t>
  </si>
  <si>
    <t>dave</t>
  </si>
  <si>
    <t>Mary</t>
  </si>
  <si>
    <t>Anthony</t>
  </si>
  <si>
    <t>Rose</t>
  </si>
  <si>
    <t>Alex</t>
  </si>
  <si>
    <t>Felix</t>
  </si>
  <si>
    <t>Dropdown</t>
  </si>
  <si>
    <t>2),3)</t>
  </si>
  <si>
    <t>Air inc</t>
  </si>
  <si>
    <t>LOSS Departments</t>
  </si>
  <si>
    <t>Ocean Inc</t>
  </si>
  <si>
    <t>Water,Inc</t>
  </si>
  <si>
    <t>Land,Inc</t>
  </si>
  <si>
    <t>AB enterprises,LLC</t>
  </si>
  <si>
    <t>Loss Department</t>
  </si>
  <si>
    <t>Total incure</t>
  </si>
  <si>
    <t>Row Labels</t>
  </si>
  <si>
    <t>Grand Total</t>
  </si>
  <si>
    <t>Sum of TotalIncurred</t>
  </si>
  <si>
    <t>Column Labels</t>
  </si>
  <si>
    <t>4)</t>
  </si>
  <si>
    <t>Accident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</si>
</sst>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quot;$&quot;#,##0.00;\(&quot;$&quot;#,##0.00\)"/>
    <numFmt numFmtId="165" formatCode="[$-10409]m/d/yyyy"/>
    <numFmt numFmtId="169" formatCode="&quot;$&quot;#,##0.00"/>
  </numFmts>
  <fonts count="20">
    <font>
      <sz val="11"/>
      <color rgb="FF000000"/>
      <name val="Calibri"/>
      <family val="2"/>
      <scheme val="minor"/>
    </font>
    <font>
      <sz val="11"/>
      <name val="Calibri"/>
    </font>
    <font>
      <b/>
      <sz val="11"/>
      <name val="Calibri"/>
      <family val="2"/>
    </font>
    <font>
      <sz val="11"/>
      <name val="Calibri"/>
      <family val="2"/>
    </font>
    <font>
      <sz val="8"/>
      <name val="Calibri"/>
      <family val="2"/>
      <scheme val="minor"/>
    </font>
    <font>
      <b/>
      <sz val="9"/>
      <color rgb="FF333B8C"/>
      <name val="Calibri"/>
      <family val="2"/>
      <scheme val="minor"/>
    </font>
    <font>
      <b/>
      <sz val="9"/>
      <color rgb="FF000000"/>
      <name val="Calibri"/>
      <family val="2"/>
      <scheme val="minor"/>
    </font>
    <font>
      <sz val="9"/>
      <name val="Calibri"/>
      <family val="2"/>
      <scheme val="minor"/>
    </font>
    <font>
      <sz val="9"/>
      <color rgb="FF000000"/>
      <name val="Calibri"/>
      <family val="2"/>
      <scheme val="minor"/>
    </font>
    <font>
      <sz val="11"/>
      <name val="Cambria"/>
      <family val="1"/>
      <scheme val="major"/>
    </font>
    <font>
      <sz val="9"/>
      <color rgb="FF000000"/>
      <name val="Cambria"/>
      <family val="1"/>
      <scheme val="major"/>
    </font>
    <font>
      <sz val="9"/>
      <name val="Cambria"/>
      <family val="1"/>
      <scheme val="major"/>
    </font>
    <font>
      <b/>
      <sz val="9"/>
      <color theme="1"/>
      <name val="Cambria"/>
      <family val="1"/>
      <scheme val="major"/>
    </font>
    <font>
      <b/>
      <sz val="9"/>
      <color rgb="FF333B8C"/>
      <name val="Cambria"/>
      <family val="1"/>
      <scheme val="major"/>
    </font>
    <font>
      <b/>
      <sz val="12"/>
      <color rgb="FF000000"/>
      <name val="Cambria"/>
      <family val="1"/>
      <scheme val="major"/>
    </font>
    <font>
      <sz val="12"/>
      <name val="Calibri"/>
      <family val="2"/>
    </font>
    <font>
      <sz val="10"/>
      <name val="Calibri"/>
      <family val="2"/>
    </font>
    <font>
      <sz val="10"/>
      <name val="Cambria"/>
      <family val="1"/>
      <scheme val="major"/>
    </font>
    <font>
      <sz val="10"/>
      <color rgb="FF000000"/>
      <name val="Cambria"/>
      <family val="1"/>
      <scheme val="major"/>
    </font>
    <font>
      <b/>
      <sz val="11"/>
      <name val="Cambria"/>
      <family val="1"/>
      <scheme val="major"/>
    </font>
  </fonts>
  <fills count="43">
    <fill>
      <patternFill patternType="none"/>
    </fill>
    <fill>
      <patternFill patternType="gray125"/>
    </fill>
    <fill>
      <patternFill patternType="solid">
        <fgColor rgb="FFF5F5F5"/>
        <bgColor rgb="FFF5F5F5"/>
      </patternFill>
    </fill>
    <fill>
      <patternFill patternType="solid">
        <fgColor rgb="FFD3D3D3"/>
        <bgColor rgb="FFD3D3D3"/>
      </patternFill>
    </fill>
    <fill>
      <patternFill patternType="solid">
        <fgColor rgb="FFE5E5E5"/>
        <bgColor rgb="FFE5E5E5"/>
      </patternFill>
    </fill>
    <fill>
      <patternFill patternType="solid">
        <fgColor rgb="FFFFFF00"/>
        <bgColor rgb="FFF5F5F5"/>
      </patternFill>
    </fill>
    <fill>
      <patternFill patternType="solid">
        <fgColor theme="9" tint="0.39997558519241921"/>
        <bgColor rgb="FFF5F5F5"/>
      </patternFill>
    </fill>
    <fill>
      <patternFill patternType="solid">
        <fgColor rgb="FF92D050"/>
        <bgColor rgb="FFF5F5F5"/>
      </patternFill>
    </fill>
    <fill>
      <patternFill patternType="solid">
        <fgColor rgb="FF9966FF"/>
        <bgColor rgb="FFF5F5F5"/>
      </patternFill>
    </fill>
    <fill>
      <patternFill patternType="solid">
        <fgColor rgb="FF00B0F0"/>
        <bgColor rgb="FFF5F5F5"/>
      </patternFill>
    </fill>
    <fill>
      <patternFill patternType="solid">
        <fgColor rgb="FFFF0000"/>
        <bgColor rgb="FFF5F5F5"/>
      </patternFill>
    </fill>
    <fill>
      <patternFill patternType="solid">
        <fgColor rgb="FF00FFFF"/>
        <bgColor rgb="FFF5F5F5"/>
      </patternFill>
    </fill>
    <fill>
      <patternFill patternType="solid">
        <fgColor rgb="FF00B050"/>
        <bgColor rgb="FFF5F5F5"/>
      </patternFill>
    </fill>
    <fill>
      <patternFill patternType="solid">
        <fgColor theme="2" tint="-9.9978637043366805E-2"/>
        <bgColor rgb="FFF5F5F5"/>
      </patternFill>
    </fill>
    <fill>
      <patternFill patternType="solid">
        <fgColor theme="5" tint="0.39997558519241921"/>
        <bgColor rgb="FFF5F5F5"/>
      </patternFill>
    </fill>
    <fill>
      <patternFill patternType="solid">
        <fgColor theme="5" tint="0.39997558519241921"/>
        <bgColor rgb="FFE5E5E5"/>
      </patternFill>
    </fill>
    <fill>
      <patternFill patternType="solid">
        <fgColor rgb="FFFF66FF"/>
        <bgColor rgb="FFE5E5E5"/>
      </patternFill>
    </fill>
    <fill>
      <patternFill patternType="solid">
        <fgColor rgb="FFFF66FF"/>
        <bgColor indexed="64"/>
      </patternFill>
    </fill>
    <fill>
      <patternFill patternType="solid">
        <fgColor rgb="FFFF66FF"/>
        <bgColor rgb="FFF5F5F5"/>
      </patternFill>
    </fill>
    <fill>
      <patternFill patternType="solid">
        <fgColor rgb="FF99FF33"/>
        <bgColor indexed="64"/>
      </patternFill>
    </fill>
    <fill>
      <patternFill patternType="solid">
        <fgColor rgb="FF9933FF"/>
        <bgColor rgb="FFF5F5F5"/>
      </patternFill>
    </fill>
    <fill>
      <patternFill patternType="solid">
        <fgColor rgb="FF9933FF"/>
        <bgColor rgb="FFE5E5E5"/>
      </patternFill>
    </fill>
    <fill>
      <patternFill patternType="solid">
        <fgColor theme="6" tint="0.59999389629810485"/>
        <bgColor rgb="FFF5F5F5"/>
      </patternFill>
    </fill>
    <fill>
      <patternFill patternType="solid">
        <fgColor theme="6" tint="0.59999389629810485"/>
        <bgColor indexed="64"/>
      </patternFill>
    </fill>
    <fill>
      <patternFill patternType="solid">
        <fgColor rgb="FFFF7C80"/>
        <bgColor rgb="FFF5F5F5"/>
      </patternFill>
    </fill>
    <fill>
      <patternFill patternType="solid">
        <fgColor rgb="FFFF7C80"/>
        <bgColor indexed="64"/>
      </patternFill>
    </fill>
    <fill>
      <patternFill patternType="solid">
        <fgColor rgb="FFFFFF00"/>
        <bgColor indexed="64"/>
      </patternFill>
    </fill>
    <fill>
      <patternFill patternType="solid">
        <fgColor rgb="FF00FFFF"/>
        <bgColor indexed="64"/>
      </patternFill>
    </fill>
    <fill>
      <patternFill patternType="solid">
        <fgColor rgb="FF00B050"/>
        <bgColor indexed="64"/>
      </patternFill>
    </fill>
    <fill>
      <patternFill patternType="solid">
        <fgColor theme="5" tint="0.39997558519241921"/>
        <bgColor indexed="64"/>
      </patternFill>
    </fill>
    <fill>
      <patternFill patternType="solid">
        <fgColor rgb="FF9966FF"/>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9933FF"/>
        <bgColor indexed="64"/>
      </patternFill>
    </fill>
    <fill>
      <patternFill patternType="solid">
        <fgColor rgb="FF00B050"/>
        <bgColor rgb="FFE5E5E5"/>
      </patternFill>
    </fill>
    <fill>
      <patternFill patternType="solid">
        <fgColor rgb="FF00FFFF"/>
        <bgColor rgb="FFE5E5E5"/>
      </patternFill>
    </fill>
    <fill>
      <patternFill patternType="solid">
        <fgColor rgb="FFFFFF00"/>
        <bgColor rgb="FFE5E5E5"/>
      </patternFill>
    </fill>
    <fill>
      <patternFill patternType="solid">
        <fgColor theme="9" tint="0.59999389629810485"/>
        <bgColor rgb="FFE5E5E5"/>
      </patternFill>
    </fill>
    <fill>
      <patternFill patternType="solid">
        <fgColor rgb="FF92D050"/>
        <bgColor rgb="FFE5E5E5"/>
      </patternFill>
    </fill>
    <fill>
      <patternFill patternType="solid">
        <fgColor rgb="FF00B0F0"/>
        <bgColor rgb="FFE5E5E5"/>
      </patternFill>
    </fill>
    <fill>
      <patternFill patternType="solid">
        <fgColor rgb="FFFF0000"/>
        <bgColor rgb="FFE5E5E5"/>
      </patternFill>
    </fill>
    <fill>
      <patternFill patternType="solid">
        <fgColor theme="0" tint="-0.249977111117893"/>
        <bgColor indexed="64"/>
      </patternFill>
    </fill>
  </fills>
  <borders count="15">
    <border>
      <left/>
      <right/>
      <top/>
      <bottom/>
      <diagonal/>
    </border>
    <border>
      <left/>
      <right/>
      <top/>
      <bottom style="thin">
        <color rgb="FF696969"/>
      </bottom>
      <diagonal/>
    </border>
    <border>
      <left/>
      <right/>
      <top style="thick">
        <color rgb="FF696969"/>
      </top>
      <bottom style="thin">
        <color rgb="FF808080"/>
      </bottom>
      <diagonal/>
    </border>
    <border>
      <left/>
      <right/>
      <top style="thin">
        <color rgb="FF696969"/>
      </top>
      <bottom style="thin">
        <color rgb="FF808080"/>
      </bottom>
      <diagonal/>
    </border>
    <border>
      <left/>
      <right/>
      <top style="thin">
        <color rgb="FF000000"/>
      </top>
      <bottom style="thin">
        <color rgb="FF000000"/>
      </bottom>
      <diagonal/>
    </border>
    <border>
      <left/>
      <right/>
      <top style="thin">
        <color rgb="FF000000"/>
      </top>
      <bottom style="thin">
        <color rgb="FFD3D3D3"/>
      </bottom>
      <diagonal/>
    </border>
    <border>
      <left/>
      <right/>
      <top style="thin">
        <color rgb="FF696969"/>
      </top>
      <bottom/>
      <diagonal/>
    </border>
    <border>
      <left/>
      <right/>
      <top/>
      <bottom style="thin">
        <color rgb="FF000000"/>
      </bottom>
      <diagonal/>
    </border>
    <border>
      <left/>
      <right/>
      <top style="thin">
        <color rgb="FF696969"/>
      </top>
      <bottom style="thick">
        <color rgb="FF69696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145">
    <xf numFmtId="0" fontId="1" fillId="0" borderId="0" xfId="0" applyFont="1"/>
    <xf numFmtId="0" fontId="1" fillId="0" borderId="0" xfId="0" applyFont="1" applyAlignment="1">
      <alignment horizontal="center"/>
    </xf>
    <xf numFmtId="0" fontId="0" fillId="0" borderId="0" xfId="0"/>
    <xf numFmtId="0" fontId="0" fillId="0" borderId="9" xfId="0" applyBorder="1"/>
    <xf numFmtId="0" fontId="0" fillId="19" borderId="9" xfId="0" applyFill="1" applyBorder="1"/>
    <xf numFmtId="0" fontId="1" fillId="0" borderId="14" xfId="0" applyFont="1" applyBorder="1"/>
    <xf numFmtId="0" fontId="3" fillId="0" borderId="13" xfId="0" applyFont="1" applyBorder="1" applyAlignment="1">
      <alignment vertical="top" wrapText="1"/>
    </xf>
    <xf numFmtId="0" fontId="1" fillId="0" borderId="13" xfId="0" applyFont="1" applyBorder="1" applyAlignment="1">
      <alignment wrapText="1"/>
    </xf>
    <xf numFmtId="0" fontId="3" fillId="0" borderId="13" xfId="0" applyFont="1" applyBorder="1"/>
    <xf numFmtId="0" fontId="1" fillId="0" borderId="0" xfId="0" applyFont="1" applyAlignment="1"/>
    <xf numFmtId="0" fontId="7" fillId="17" borderId="0" xfId="0" applyFont="1" applyFill="1" applyAlignment="1"/>
    <xf numFmtId="0" fontId="7" fillId="0" borderId="0" xfId="0" applyFont="1" applyAlignment="1"/>
    <xf numFmtId="0" fontId="5" fillId="14" borderId="2" xfId="0" applyFont="1" applyFill="1" applyBorder="1" applyAlignment="1">
      <alignment readingOrder="1"/>
    </xf>
    <xf numFmtId="0" fontId="5" fillId="20" borderId="2" xfId="0" applyFont="1" applyFill="1" applyBorder="1" applyAlignment="1">
      <alignment readingOrder="1"/>
    </xf>
    <xf numFmtId="0" fontId="5" fillId="13" borderId="2" xfId="0" applyFont="1" applyFill="1" applyBorder="1" applyAlignment="1">
      <alignment horizontal="left" readingOrder="1"/>
    </xf>
    <xf numFmtId="0" fontId="5" fillId="12" borderId="2" xfId="0" applyFont="1" applyFill="1" applyBorder="1" applyAlignment="1">
      <alignment horizontal="left" readingOrder="1"/>
    </xf>
    <xf numFmtId="0" fontId="5" fillId="11" borderId="2" xfId="0" applyFont="1" applyFill="1" applyBorder="1" applyAlignment="1">
      <alignment horizontal="center" readingOrder="1"/>
    </xf>
    <xf numFmtId="0" fontId="5" fillId="5" borderId="2" xfId="0" applyFont="1" applyFill="1" applyBorder="1" applyAlignment="1">
      <alignment horizontal="center" readingOrder="1"/>
    </xf>
    <xf numFmtId="0" fontId="5" fillId="6" borderId="2" xfId="0" applyFont="1" applyFill="1" applyBorder="1" applyAlignment="1">
      <alignment horizontal="center" readingOrder="1"/>
    </xf>
    <xf numFmtId="0" fontId="5" fillId="7" borderId="2" xfId="0" applyFont="1" applyFill="1" applyBorder="1" applyAlignment="1">
      <alignment horizontal="right" readingOrder="1"/>
    </xf>
    <xf numFmtId="0" fontId="5" fillId="8" borderId="2" xfId="0" applyFont="1" applyFill="1" applyBorder="1" applyAlignment="1">
      <alignment horizontal="right" readingOrder="1"/>
    </xf>
    <xf numFmtId="0" fontId="5" fillId="9" borderId="2" xfId="0" applyFont="1" applyFill="1" applyBorder="1" applyAlignment="1">
      <alignment horizontal="right" readingOrder="1"/>
    </xf>
    <xf numFmtId="0" fontId="5" fillId="0" borderId="2" xfId="0" applyFont="1" applyBorder="1" applyAlignment="1">
      <alignment horizontal="right" readingOrder="1"/>
    </xf>
    <xf numFmtId="0" fontId="5" fillId="2" borderId="2" xfId="0" applyFont="1" applyFill="1" applyBorder="1" applyAlignment="1">
      <alignment horizontal="right" readingOrder="1"/>
    </xf>
    <xf numFmtId="0" fontId="5" fillId="10" borderId="2" xfId="0" applyFont="1" applyFill="1" applyBorder="1" applyAlignment="1">
      <alignment horizontal="right" readingOrder="1"/>
    </xf>
    <xf numFmtId="0" fontId="5" fillId="2" borderId="1" xfId="0" applyFont="1" applyFill="1" applyBorder="1" applyAlignment="1">
      <alignment vertical="center" readingOrder="1"/>
    </xf>
    <xf numFmtId="0" fontId="5" fillId="18" borderId="1" xfId="0" applyFont="1" applyFill="1" applyBorder="1" applyAlignment="1">
      <alignment vertical="center" readingOrder="1"/>
    </xf>
    <xf numFmtId="0" fontId="5" fillId="2" borderId="3" xfId="0" applyFont="1" applyFill="1" applyBorder="1" applyAlignment="1">
      <alignment horizontal="right" readingOrder="1"/>
    </xf>
    <xf numFmtId="0" fontId="5" fillId="2" borderId="3" xfId="0" applyFont="1" applyFill="1" applyBorder="1" applyAlignment="1">
      <alignment horizontal="center" readingOrder="1"/>
    </xf>
    <xf numFmtId="0" fontId="5" fillId="2" borderId="1" xfId="0" applyFont="1" applyFill="1" applyBorder="1" applyAlignment="1">
      <alignment horizontal="left" vertical="center" readingOrder="1"/>
    </xf>
    <xf numFmtId="0" fontId="5" fillId="2" borderId="1" xfId="0" applyFont="1" applyFill="1" applyBorder="1" applyAlignment="1">
      <alignment horizontal="right" vertical="center" readingOrder="1"/>
    </xf>
    <xf numFmtId="0" fontId="6" fillId="19" borderId="4" xfId="0" applyFont="1" applyFill="1" applyBorder="1" applyAlignment="1">
      <alignment vertical="top" readingOrder="1"/>
    </xf>
    <xf numFmtId="0" fontId="7" fillId="19" borderId="4" xfId="0" applyFont="1" applyFill="1" applyBorder="1" applyAlignment="1">
      <alignment vertical="top"/>
    </xf>
    <xf numFmtId="0" fontId="8" fillId="15" borderId="0" xfId="0" applyFont="1" applyFill="1" applyAlignment="1">
      <alignment vertical="center" readingOrder="1"/>
    </xf>
    <xf numFmtId="0" fontId="8" fillId="21" borderId="0" xfId="0" applyFont="1" applyFill="1" applyAlignment="1">
      <alignment vertical="top" readingOrder="1"/>
    </xf>
    <xf numFmtId="0" fontId="8" fillId="4" borderId="0" xfId="0" applyFont="1" applyFill="1" applyAlignment="1">
      <alignment horizontal="left" vertical="center" readingOrder="1"/>
    </xf>
    <xf numFmtId="0" fontId="8" fillId="35" borderId="0" xfId="0" applyFont="1" applyFill="1" applyAlignment="1">
      <alignment horizontal="left" vertical="center" readingOrder="1"/>
    </xf>
    <xf numFmtId="165" fontId="8" fillId="36" borderId="0" xfId="0" applyNumberFormat="1" applyFont="1" applyFill="1" applyAlignment="1">
      <alignment horizontal="center" vertical="center" readingOrder="1"/>
    </xf>
    <xf numFmtId="0" fontId="8" fillId="37" borderId="0" xfId="0" applyFont="1" applyFill="1" applyAlignment="1">
      <alignment horizontal="center" vertical="center" readingOrder="1"/>
    </xf>
    <xf numFmtId="165" fontId="8" fillId="38" borderId="0" xfId="0" applyNumberFormat="1" applyFont="1" applyFill="1" applyAlignment="1">
      <alignment horizontal="center" vertical="center" readingOrder="1"/>
    </xf>
    <xf numFmtId="164" fontId="8" fillId="39" borderId="0" xfId="0" applyNumberFormat="1" applyFont="1" applyFill="1" applyAlignment="1">
      <alignment horizontal="right" vertical="center" readingOrder="1"/>
    </xf>
    <xf numFmtId="164" fontId="8" fillId="21" borderId="0" xfId="0" applyNumberFormat="1" applyFont="1" applyFill="1" applyAlignment="1">
      <alignment horizontal="right" vertical="center" readingOrder="1"/>
    </xf>
    <xf numFmtId="164" fontId="8" fillId="40" borderId="0" xfId="0" applyNumberFormat="1" applyFont="1" applyFill="1" applyAlignment="1">
      <alignment horizontal="right" vertical="center" readingOrder="1"/>
    </xf>
    <xf numFmtId="164" fontId="8" fillId="4" borderId="0" xfId="0" applyNumberFormat="1" applyFont="1" applyFill="1" applyAlignment="1">
      <alignment horizontal="right" vertical="center" readingOrder="1"/>
    </xf>
    <xf numFmtId="164" fontId="8" fillId="41" borderId="0" xfId="0" applyNumberFormat="1" applyFont="1" applyFill="1" applyAlignment="1">
      <alignment horizontal="right" vertical="center" readingOrder="1"/>
    </xf>
    <xf numFmtId="0" fontId="8" fillId="4" borderId="0" xfId="0" applyFont="1" applyFill="1" applyAlignment="1">
      <alignment vertical="top" readingOrder="1"/>
    </xf>
    <xf numFmtId="0" fontId="8" fillId="16" borderId="0" xfId="0" applyFont="1" applyFill="1" applyAlignment="1">
      <alignment vertical="top" readingOrder="1"/>
    </xf>
    <xf numFmtId="0" fontId="8" fillId="4" borderId="0" xfId="0" applyFont="1" applyFill="1" applyAlignment="1">
      <alignment vertical="center" readingOrder="1"/>
    </xf>
    <xf numFmtId="0" fontId="6" fillId="0" borderId="5" xfId="0" applyFont="1" applyBorder="1" applyAlignment="1">
      <alignment vertical="center" readingOrder="1"/>
    </xf>
    <xf numFmtId="0" fontId="7" fillId="0" borderId="5" xfId="0" applyFont="1" applyBorder="1" applyAlignment="1">
      <alignment vertical="top"/>
    </xf>
    <xf numFmtId="0" fontId="6" fillId="0" borderId="5" xfId="0" applyFont="1" applyBorder="1" applyAlignment="1">
      <alignment horizontal="right" vertical="top" readingOrder="1"/>
    </xf>
    <xf numFmtId="0" fontId="6" fillId="0" borderId="5" xfId="0" applyFont="1" applyBorder="1" applyAlignment="1">
      <alignment horizontal="center" vertical="top" readingOrder="1"/>
    </xf>
    <xf numFmtId="164" fontId="6" fillId="0" borderId="5" xfId="0" applyNumberFormat="1" applyFont="1" applyBorder="1" applyAlignment="1">
      <alignment horizontal="right" vertical="center" readingOrder="1"/>
    </xf>
    <xf numFmtId="0" fontId="6" fillId="0" borderId="4" xfId="0" applyFont="1" applyBorder="1" applyAlignment="1">
      <alignment vertical="top" readingOrder="1"/>
    </xf>
    <xf numFmtId="0" fontId="7" fillId="0" borderId="4" xfId="0" applyFont="1" applyBorder="1" applyAlignment="1">
      <alignment vertical="top"/>
    </xf>
    <xf numFmtId="0" fontId="8" fillId="0" borderId="0" xfId="0" applyFont="1" applyAlignment="1">
      <alignment vertical="center" readingOrder="1"/>
    </xf>
    <xf numFmtId="0" fontId="8" fillId="0" borderId="0" xfId="0" applyFont="1" applyAlignment="1">
      <alignment vertical="top" readingOrder="1"/>
    </xf>
    <xf numFmtId="0" fontId="8" fillId="0" borderId="0" xfId="0" applyFont="1" applyAlignment="1">
      <alignment horizontal="left" vertical="center" readingOrder="1"/>
    </xf>
    <xf numFmtId="165" fontId="8" fillId="0" borderId="0" xfId="0" applyNumberFormat="1" applyFont="1" applyAlignment="1">
      <alignment horizontal="center" vertical="center" readingOrder="1"/>
    </xf>
    <xf numFmtId="0" fontId="8" fillId="0" borderId="0" xfId="0" applyFont="1" applyAlignment="1">
      <alignment horizontal="center" vertical="center" readingOrder="1"/>
    </xf>
    <xf numFmtId="164" fontId="8" fillId="0" borderId="0" xfId="0" applyNumberFormat="1" applyFont="1" applyAlignment="1">
      <alignment horizontal="right" vertical="center" readingOrder="1"/>
    </xf>
    <xf numFmtId="0" fontId="5" fillId="0" borderId="6" xfId="0" applyFont="1" applyBorder="1" applyAlignment="1">
      <alignment vertical="top" readingOrder="1"/>
    </xf>
    <xf numFmtId="0" fontId="7" fillId="0" borderId="6" xfId="0" applyFont="1" applyBorder="1" applyAlignment="1">
      <alignment vertical="top"/>
    </xf>
    <xf numFmtId="0" fontId="5" fillId="0" borderId="3" xfId="0" applyFont="1" applyBorder="1" applyAlignment="1">
      <alignment horizontal="right" readingOrder="1"/>
    </xf>
    <xf numFmtId="0" fontId="5" fillId="0" borderId="3" xfId="0" applyFont="1" applyBorder="1" applyAlignment="1">
      <alignment horizontal="center" readingOrder="1"/>
    </xf>
    <xf numFmtId="0" fontId="8" fillId="0" borderId="7" xfId="0" applyFont="1" applyBorder="1" applyAlignment="1">
      <alignment vertical="top" readingOrder="1"/>
    </xf>
    <xf numFmtId="0" fontId="6" fillId="0" borderId="7" xfId="0" applyFont="1" applyBorder="1" applyAlignment="1">
      <alignment vertical="top" readingOrder="1"/>
    </xf>
    <xf numFmtId="0" fontId="6" fillId="0" borderId="7" xfId="0" applyFont="1" applyBorder="1" applyAlignment="1">
      <alignment horizontal="right" vertical="top" readingOrder="1"/>
    </xf>
    <xf numFmtId="0" fontId="6" fillId="0" borderId="7" xfId="0" applyFont="1" applyBorder="1" applyAlignment="1">
      <alignment horizontal="center" vertical="top" readingOrder="1"/>
    </xf>
    <xf numFmtId="164" fontId="6" fillId="0" borderId="7" xfId="0" applyNumberFormat="1" applyFont="1" applyBorder="1" applyAlignment="1">
      <alignment horizontal="right" vertical="top" readingOrder="1"/>
    </xf>
    <xf numFmtId="0" fontId="8" fillId="0" borderId="8" xfId="0" applyFont="1" applyBorder="1" applyAlignment="1">
      <alignment vertical="top" readingOrder="1"/>
    </xf>
    <xf numFmtId="0" fontId="8" fillId="0" borderId="8" xfId="0" applyFont="1" applyBorder="1" applyAlignment="1">
      <alignment horizontal="center" vertical="top" readingOrder="1"/>
    </xf>
    <xf numFmtId="0" fontId="5" fillId="2" borderId="6" xfId="0" applyFont="1" applyFill="1" applyBorder="1" applyAlignment="1">
      <alignment vertical="top" readingOrder="1"/>
    </xf>
    <xf numFmtId="0" fontId="8" fillId="2" borderId="7" xfId="0" applyFont="1" applyFill="1" applyBorder="1" applyAlignment="1">
      <alignment vertical="top" readingOrder="1"/>
    </xf>
    <xf numFmtId="0" fontId="6" fillId="2" borderId="7" xfId="0" applyFont="1" applyFill="1" applyBorder="1" applyAlignment="1">
      <alignment vertical="top" readingOrder="1"/>
    </xf>
    <xf numFmtId="0" fontId="6" fillId="2" borderId="7" xfId="0" applyFont="1" applyFill="1" applyBorder="1" applyAlignment="1">
      <alignment horizontal="right" vertical="top" readingOrder="1"/>
    </xf>
    <xf numFmtId="0" fontId="6" fillId="2" borderId="7" xfId="0" applyFont="1" applyFill="1" applyBorder="1" applyAlignment="1">
      <alignment horizontal="center" vertical="top" readingOrder="1"/>
    </xf>
    <xf numFmtId="164" fontId="6" fillId="2" borderId="7" xfId="0" applyNumberFormat="1" applyFont="1" applyFill="1" applyBorder="1" applyAlignment="1">
      <alignment horizontal="right" vertical="top" readingOrder="1"/>
    </xf>
    <xf numFmtId="0" fontId="8" fillId="3" borderId="8" xfId="0" applyFont="1" applyFill="1" applyBorder="1" applyAlignment="1">
      <alignment vertical="top" readingOrder="1"/>
    </xf>
    <xf numFmtId="0" fontId="8" fillId="3" borderId="8" xfId="0" applyFont="1" applyFill="1" applyBorder="1" applyAlignment="1">
      <alignment horizontal="center" vertical="top" readingOrder="1"/>
    </xf>
    <xf numFmtId="0" fontId="8" fillId="0" borderId="0" xfId="0" applyFont="1" applyAlignment="1">
      <alignment horizontal="left" vertical="top" readingOrder="1"/>
    </xf>
    <xf numFmtId="0" fontId="9" fillId="0" borderId="0" xfId="0" applyFont="1"/>
    <xf numFmtId="0" fontId="10" fillId="0" borderId="0" xfId="0" applyFont="1" applyAlignment="1">
      <alignment vertical="center" readingOrder="1"/>
    </xf>
    <xf numFmtId="0" fontId="10" fillId="15" borderId="0" xfId="0" applyFont="1" applyFill="1" applyAlignment="1">
      <alignment vertical="center" readingOrder="1"/>
    </xf>
    <xf numFmtId="169" fontId="9" fillId="0" borderId="0" xfId="0" applyNumberFormat="1" applyFont="1"/>
    <xf numFmtId="0" fontId="10" fillId="21" borderId="0" xfId="0" applyFont="1" applyFill="1" applyAlignment="1">
      <alignment vertical="top" readingOrder="1"/>
    </xf>
    <xf numFmtId="0" fontId="10" fillId="0" borderId="0" xfId="0" applyFont="1" applyAlignment="1">
      <alignment vertical="top" readingOrder="1"/>
    </xf>
    <xf numFmtId="0" fontId="10" fillId="0" borderId="0" xfId="0" applyFont="1" applyAlignment="1">
      <alignment horizontal="left" vertical="top" readingOrder="1"/>
    </xf>
    <xf numFmtId="0" fontId="11" fillId="0" borderId="0" xfId="0" applyFont="1"/>
    <xf numFmtId="0" fontId="10" fillId="0" borderId="9" xfId="0" applyFont="1" applyBorder="1" applyAlignment="1">
      <alignment horizontal="left" wrapText="1"/>
    </xf>
    <xf numFmtId="22" fontId="10" fillId="0" borderId="9" xfId="0" applyNumberFormat="1" applyFont="1" applyBorder="1" applyAlignment="1">
      <alignment horizontal="left" wrapText="1"/>
    </xf>
    <xf numFmtId="14" fontId="11" fillId="0" borderId="0" xfId="0" applyNumberFormat="1" applyFont="1"/>
    <xf numFmtId="169" fontId="11" fillId="0" borderId="0" xfId="0" applyNumberFormat="1" applyFont="1"/>
    <xf numFmtId="14" fontId="10" fillId="0" borderId="9" xfId="0" applyNumberFormat="1" applyFont="1" applyBorder="1" applyAlignment="1">
      <alignment horizontal="left" wrapText="1"/>
    </xf>
    <xf numFmtId="0" fontId="12" fillId="0" borderId="10" xfId="0" applyFont="1" applyBorder="1"/>
    <xf numFmtId="0" fontId="12" fillId="0" borderId="12" xfId="0" applyFont="1" applyBorder="1"/>
    <xf numFmtId="0" fontId="10" fillId="0" borderId="9" xfId="0" applyFont="1" applyBorder="1"/>
    <xf numFmtId="0" fontId="13" fillId="22" borderId="9" xfId="0" applyFont="1" applyFill="1" applyBorder="1" applyAlignment="1">
      <alignment horizontal="left" wrapText="1" readingOrder="1"/>
    </xf>
    <xf numFmtId="0" fontId="10" fillId="23" borderId="9" xfId="0" applyFont="1" applyFill="1" applyBorder="1"/>
    <xf numFmtId="0" fontId="13" fillId="12" borderId="9" xfId="0" applyFont="1" applyFill="1" applyBorder="1" applyAlignment="1">
      <alignment horizontal="left" wrapText="1" readingOrder="1"/>
    </xf>
    <xf numFmtId="0" fontId="12" fillId="0" borderId="11" xfId="0" applyFont="1" applyBorder="1" applyAlignment="1">
      <alignment horizontal="left"/>
    </xf>
    <xf numFmtId="0" fontId="12" fillId="0" borderId="9" xfId="0" applyFont="1" applyBorder="1" applyAlignment="1">
      <alignment horizontal="left"/>
    </xf>
    <xf numFmtId="0" fontId="10" fillId="0" borderId="9" xfId="0" applyFont="1" applyBorder="1" applyAlignment="1">
      <alignment horizontal="left"/>
    </xf>
    <xf numFmtId="0" fontId="13" fillId="24" borderId="9" xfId="0" applyFont="1" applyFill="1" applyBorder="1" applyAlignment="1">
      <alignment horizontal="left" wrapText="1" readingOrder="1"/>
    </xf>
    <xf numFmtId="0" fontId="13" fillId="5" borderId="9" xfId="0" applyFont="1" applyFill="1" applyBorder="1" applyAlignment="1">
      <alignment horizontal="left" wrapText="1" readingOrder="1"/>
    </xf>
    <xf numFmtId="0" fontId="13" fillId="11" borderId="9" xfId="0" applyFont="1" applyFill="1" applyBorder="1" applyAlignment="1">
      <alignment horizontal="left" wrapText="1" readingOrder="1"/>
    </xf>
    <xf numFmtId="0" fontId="13" fillId="18" borderId="9" xfId="0" applyFont="1" applyFill="1" applyBorder="1" applyAlignment="1">
      <alignment horizontal="left" vertical="center" wrapText="1" readingOrder="1"/>
    </xf>
    <xf numFmtId="0" fontId="13" fillId="14" borderId="9" xfId="0" applyFont="1" applyFill="1" applyBorder="1" applyAlignment="1">
      <alignment horizontal="left" wrapText="1" readingOrder="1"/>
    </xf>
    <xf numFmtId="0" fontId="13" fillId="8" borderId="9" xfId="0" applyFont="1" applyFill="1" applyBorder="1" applyAlignment="1">
      <alignment horizontal="left" wrapText="1" readingOrder="1"/>
    </xf>
    <xf numFmtId="0" fontId="13" fillId="7" borderId="9" xfId="0" applyFont="1" applyFill="1" applyBorder="1" applyAlignment="1">
      <alignment horizontal="left" wrapText="1" readingOrder="1"/>
    </xf>
    <xf numFmtId="0" fontId="13" fillId="9" borderId="9" xfId="0" applyFont="1" applyFill="1" applyBorder="1" applyAlignment="1">
      <alignment horizontal="left" wrapText="1" readingOrder="1"/>
    </xf>
    <xf numFmtId="0" fontId="13" fillId="10" borderId="9" xfId="0" applyFont="1" applyFill="1" applyBorder="1" applyAlignment="1">
      <alignment horizontal="left" wrapText="1" readingOrder="1"/>
    </xf>
    <xf numFmtId="0" fontId="13" fillId="20" borderId="9" xfId="0" applyFont="1" applyFill="1" applyBorder="1" applyAlignment="1">
      <alignment horizontal="left" wrapText="1" readingOrder="1"/>
    </xf>
    <xf numFmtId="0" fontId="0" fillId="0" borderId="0" xfId="0" applyAlignment="1">
      <alignment horizontal="left"/>
    </xf>
    <xf numFmtId="0" fontId="10" fillId="0" borderId="9" xfId="0" applyFont="1" applyBorder="1" applyAlignment="1">
      <alignment wrapText="1"/>
    </xf>
    <xf numFmtId="0" fontId="10" fillId="25" borderId="9" xfId="0" applyFont="1" applyFill="1" applyBorder="1" applyAlignment="1"/>
    <xf numFmtId="0" fontId="10" fillId="26" borderId="9" xfId="0" applyFont="1" applyFill="1" applyBorder="1" applyAlignment="1"/>
    <xf numFmtId="0" fontId="10" fillId="27" borderId="9" xfId="0" applyFont="1" applyFill="1" applyBorder="1" applyAlignment="1"/>
    <xf numFmtId="0" fontId="10" fillId="17" borderId="9" xfId="0" applyFont="1" applyFill="1" applyBorder="1" applyAlignment="1"/>
    <xf numFmtId="0" fontId="10" fillId="28" borderId="9" xfId="0" applyFont="1" applyFill="1" applyBorder="1" applyAlignment="1"/>
    <xf numFmtId="0" fontId="10" fillId="29" borderId="9" xfId="0" applyFont="1" applyFill="1" applyBorder="1" applyAlignment="1"/>
    <xf numFmtId="0" fontId="10" fillId="30" borderId="9" xfId="0" applyFont="1" applyFill="1" applyBorder="1" applyAlignment="1"/>
    <xf numFmtId="0" fontId="10" fillId="31" borderId="9" xfId="0" applyFont="1" applyFill="1" applyBorder="1" applyAlignment="1"/>
    <xf numFmtId="0" fontId="10" fillId="32" borderId="9" xfId="0" applyFont="1" applyFill="1" applyBorder="1" applyAlignment="1"/>
    <xf numFmtId="0" fontId="10" fillId="33" borderId="9" xfId="0" applyFont="1" applyFill="1" applyBorder="1" applyAlignment="1"/>
    <xf numFmtId="0" fontId="10" fillId="34" borderId="9" xfId="0" applyFont="1" applyFill="1" applyBorder="1" applyAlignment="1"/>
    <xf numFmtId="22" fontId="10" fillId="0" borderId="9" xfId="0" applyNumberFormat="1" applyFont="1" applyBorder="1" applyAlignment="1">
      <alignment horizontal="right" wrapText="1"/>
    </xf>
    <xf numFmtId="14" fontId="10" fillId="0" borderId="9" xfId="0" applyNumberFormat="1" applyFont="1" applyBorder="1" applyAlignment="1">
      <alignment horizontal="right" wrapText="1"/>
    </xf>
    <xf numFmtId="0" fontId="14" fillId="0" borderId="9" xfId="0" applyFont="1" applyBorder="1"/>
    <xf numFmtId="0" fontId="15" fillId="0" borderId="0" xfId="0" applyFont="1"/>
    <xf numFmtId="0" fontId="16" fillId="0" borderId="0" xfId="0" applyFont="1"/>
    <xf numFmtId="0" fontId="17" fillId="0" borderId="9" xfId="0" applyFont="1" applyBorder="1"/>
    <xf numFmtId="0" fontId="18" fillId="0" borderId="9" xfId="0" applyFont="1" applyBorder="1" applyAlignment="1">
      <alignment horizontal="left" wrapText="1"/>
    </xf>
    <xf numFmtId="22" fontId="18" fillId="0" borderId="9" xfId="0" applyNumberFormat="1" applyFont="1" applyBorder="1" applyAlignment="1">
      <alignment horizontal="left" wrapText="1"/>
    </xf>
    <xf numFmtId="0" fontId="18" fillId="0" borderId="9" xfId="0" applyFont="1" applyBorder="1" applyAlignment="1">
      <alignment vertical="center" readingOrder="1"/>
    </xf>
    <xf numFmtId="0" fontId="18" fillId="0" borderId="9" xfId="0" applyFont="1" applyBorder="1" applyAlignment="1">
      <alignment vertical="top" readingOrder="1"/>
    </xf>
    <xf numFmtId="14" fontId="17" fillId="0" borderId="9" xfId="0" applyNumberFormat="1" applyFont="1" applyBorder="1"/>
    <xf numFmtId="169" fontId="17" fillId="0" borderId="9" xfId="0" applyNumberFormat="1" applyFont="1" applyBorder="1"/>
    <xf numFmtId="0" fontId="18" fillId="0" borderId="9" xfId="0" applyFont="1" applyBorder="1" applyAlignment="1">
      <alignment horizontal="left" vertical="top" readingOrder="1"/>
    </xf>
    <xf numFmtId="0" fontId="19" fillId="42" borderId="0" xfId="0" applyFont="1" applyFill="1"/>
    <xf numFmtId="0" fontId="19" fillId="42" borderId="9" xfId="0" applyFont="1" applyFill="1" applyBorder="1"/>
    <xf numFmtId="0" fontId="19" fillId="0" borderId="0" xfId="0" applyFont="1"/>
    <xf numFmtId="0" fontId="9" fillId="0" borderId="0" xfId="0" pivotButton="1" applyFont="1"/>
    <xf numFmtId="14" fontId="9" fillId="0" borderId="0" xfId="0" applyNumberFormat="1" applyFont="1" applyAlignment="1">
      <alignment horizontal="left"/>
    </xf>
    <xf numFmtId="0" fontId="9" fillId="0" borderId="0" xfId="0" applyFont="1" applyAlignment="1">
      <alignment horizontal="left"/>
    </xf>
  </cellXfs>
  <cellStyles count="1">
    <cellStyle name="Normal" xfId="0" builtinId="0"/>
  </cellStyles>
  <dxfs count="36">
    <dxf>
      <numFmt numFmtId="169" formatCode="&quot;$&quot;#,##0.00"/>
    </dxf>
    <dxf>
      <numFmt numFmtId="19" formatCode="m/d/yyyy"/>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numFmt numFmtId="169" formatCode="&quot;$&quot;#,##0.00"/>
    </dxf>
    <dxf>
      <numFmt numFmtId="169" formatCode="&quot;$&quot;#,##0.00"/>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name val="Cambria"/>
        <family val="1"/>
        <scheme val="maj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m/d/yyyy"/>
    </dxf>
    <dxf>
      <numFmt numFmtId="19" formatCode="m/d/yyyy"/>
    </dxf>
    <dxf>
      <numFmt numFmtId="19" formatCode="m/d/yyyy"/>
    </dxf>
    <dxf>
      <numFmt numFmtId="19" formatCode="m/d/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333B8C"/>
      <rgbColor rgb="00F5F5F5"/>
      <rgbColor rgb="00FF0000"/>
      <rgbColor rgb="00D3D3D3"/>
      <rgbColor rgb="00808080"/>
      <rgbColor rgb="00E5E5E5"/>
      <rgbColor rgb="00FFFFFF"/>
      <rgbColor rgb="00008000"/>
      <rgbColor rgb="00000080"/>
      <rgbColor rgb="00808000"/>
      <rgbColor rgb="00800080"/>
      <rgbColor rgb="00008080"/>
      <rgbColor rgb="00C0C0C0"/>
      <rgbColor rgb="00FF00F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FF"/>
      <color rgb="FF00FFFF"/>
      <color rgb="FF99FF33"/>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200025</xdr:colOff>
      <xdr:row>14</xdr:row>
      <xdr:rowOff>19050</xdr:rowOff>
    </xdr:from>
    <xdr:to>
      <xdr:col>3</xdr:col>
      <xdr:colOff>571500</xdr:colOff>
      <xdr:row>15</xdr:row>
      <xdr:rowOff>9525</xdr:rowOff>
    </xdr:to>
    <xdr:sp macro="" textlink="">
      <xdr:nvSpPr>
        <xdr:cNvPr id="2" name="Arrow: Right 1">
          <a:extLst>
            <a:ext uri="{FF2B5EF4-FFF2-40B4-BE49-F238E27FC236}">
              <a16:creationId xmlns:a16="http://schemas.microsoft.com/office/drawing/2014/main" id="{2B601619-0929-4BE4-A658-DF6233FB8794}"/>
            </a:ext>
          </a:extLst>
        </xdr:cNvPr>
        <xdr:cNvSpPr/>
      </xdr:nvSpPr>
      <xdr:spPr>
        <a:xfrm>
          <a:off x="4391025" y="2686050"/>
          <a:ext cx="371475" cy="180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9</xdr:col>
      <xdr:colOff>114300</xdr:colOff>
      <xdr:row>14</xdr:row>
      <xdr:rowOff>9525</xdr:rowOff>
    </xdr:from>
    <xdr:to>
      <xdr:col>9</xdr:col>
      <xdr:colOff>485775</xdr:colOff>
      <xdr:row>15</xdr:row>
      <xdr:rowOff>0</xdr:rowOff>
    </xdr:to>
    <xdr:sp macro="" textlink="">
      <xdr:nvSpPr>
        <xdr:cNvPr id="3" name="Arrow: Right 2">
          <a:extLst>
            <a:ext uri="{FF2B5EF4-FFF2-40B4-BE49-F238E27FC236}">
              <a16:creationId xmlns:a16="http://schemas.microsoft.com/office/drawing/2014/main" id="{E9158054-4003-4602-BC60-7A0CEE60B937}"/>
            </a:ext>
          </a:extLst>
        </xdr:cNvPr>
        <xdr:cNvSpPr/>
      </xdr:nvSpPr>
      <xdr:spPr>
        <a:xfrm>
          <a:off x="8505825" y="2676525"/>
          <a:ext cx="371475" cy="180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476250</xdr:colOff>
      <xdr:row>2</xdr:row>
      <xdr:rowOff>104775</xdr:rowOff>
    </xdr:from>
    <xdr:to>
      <xdr:col>3</xdr:col>
      <xdr:colOff>5542917</xdr:colOff>
      <xdr:row>9</xdr:row>
      <xdr:rowOff>18894</xdr:rowOff>
    </xdr:to>
    <xdr:pic>
      <xdr:nvPicPr>
        <xdr:cNvPr id="2" name="Picture 1">
          <a:extLst>
            <a:ext uri="{FF2B5EF4-FFF2-40B4-BE49-F238E27FC236}">
              <a16:creationId xmlns:a16="http://schemas.microsoft.com/office/drawing/2014/main" id="{7665B5AB-930E-463A-AFEE-945ECC39C1E5}"/>
            </a:ext>
          </a:extLst>
        </xdr:cNvPr>
        <xdr:cNvPicPr>
          <a:picLocks noChangeAspect="1"/>
        </xdr:cNvPicPr>
      </xdr:nvPicPr>
      <xdr:blipFill>
        <a:blip xmlns:r="http://schemas.openxmlformats.org/officeDocument/2006/relationships" r:embed="rId1"/>
        <a:stretch>
          <a:fillRect/>
        </a:stretch>
      </xdr:blipFill>
      <xdr:spPr>
        <a:xfrm>
          <a:off x="2305050" y="1304925"/>
          <a:ext cx="5066667" cy="1247619"/>
        </a:xfrm>
        <a:prstGeom prst="rect">
          <a:avLst/>
        </a:prstGeom>
      </xdr:spPr>
    </xdr:pic>
    <xdr:clientData/>
  </xdr:twoCellAnchor>
  <xdr:twoCellAnchor editAs="oneCell">
    <xdr:from>
      <xdr:col>3</xdr:col>
      <xdr:colOff>0</xdr:colOff>
      <xdr:row>11</xdr:row>
      <xdr:rowOff>28575</xdr:rowOff>
    </xdr:from>
    <xdr:to>
      <xdr:col>3</xdr:col>
      <xdr:colOff>8066667</xdr:colOff>
      <xdr:row>21</xdr:row>
      <xdr:rowOff>66432</xdr:rowOff>
    </xdr:to>
    <xdr:pic>
      <xdr:nvPicPr>
        <xdr:cNvPr id="3" name="Picture 2">
          <a:extLst>
            <a:ext uri="{FF2B5EF4-FFF2-40B4-BE49-F238E27FC236}">
              <a16:creationId xmlns:a16="http://schemas.microsoft.com/office/drawing/2014/main" id="{51E4D830-1ACE-48DE-8910-2ADC08756092}"/>
            </a:ext>
          </a:extLst>
        </xdr:cNvPr>
        <xdr:cNvPicPr>
          <a:picLocks noChangeAspect="1"/>
        </xdr:cNvPicPr>
      </xdr:nvPicPr>
      <xdr:blipFill>
        <a:blip xmlns:r="http://schemas.openxmlformats.org/officeDocument/2006/relationships" r:embed="rId2"/>
        <a:stretch>
          <a:fillRect/>
        </a:stretch>
      </xdr:blipFill>
      <xdr:spPr>
        <a:xfrm>
          <a:off x="1828800" y="3571875"/>
          <a:ext cx="8066667" cy="194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4605.79874351852" createdVersion="7" refreshedVersion="7" minRefreshableVersion="3" recordCount="9" xr:uid="{6A0C1427-6C22-484F-B921-9A0413EBA972}">
  <cacheSource type="worksheet">
    <worksheetSource ref="A1:CV10" sheet="Output"/>
  </cacheSource>
  <cacheFields count="100">
    <cacheField name="LOB" numFmtId="0">
      <sharedItems/>
    </cacheField>
    <cacheField name="ProgramName" numFmtId="0">
      <sharedItems containsNonDate="0" containsString="0" containsBlank="1"/>
    </cacheField>
    <cacheField name="PolicyNumber" numFmtId="0">
      <sharedItems/>
    </cacheField>
    <cacheField name="Policy#Suffix" numFmtId="0">
      <sharedItems containsNonDate="0" containsString="0" containsBlank="1"/>
    </cacheField>
    <cacheField name="PolicyId" numFmtId="0">
      <sharedItems containsNonDate="0" containsString="0" containsBlank="1"/>
    </cacheField>
    <cacheField name="InsuredId" numFmtId="0">
      <sharedItems containsNonDate="0" containsString="0" containsBlank="1"/>
    </cacheField>
    <cacheField name="BrokerId" numFmtId="0">
      <sharedItems containsNonDate="0" containsString="0" containsBlank="1"/>
    </cacheField>
    <cacheField name="InscoCd" numFmtId="0">
      <sharedItems containsNonDate="0" containsString="0" containsBlank="1"/>
    </cacheField>
    <cacheField name="OfficeCd" numFmtId="0">
      <sharedItems containsNonDate="0" containsString="0" containsBlank="1"/>
    </cacheField>
    <cacheField name="AgtGroup" numFmtId="0">
      <sharedItems containsNonDate="0" containsString="0" containsBlank="1"/>
    </cacheField>
    <cacheField name="UnderwriterCd" numFmtId="0">
      <sharedItems containsNonDate="0" containsString="0" containsBlank="1"/>
    </cacheField>
    <cacheField name="UnderwriterInitials" numFmtId="0">
      <sharedItems containsNonDate="0" containsString="0" containsBlank="1"/>
    </cacheField>
    <cacheField name="UnderwriterName" numFmtId="0">
      <sharedItems containsNonDate="0" containsString="0" containsBlank="1"/>
    </cacheField>
    <cacheField name="EffectiveDate" numFmtId="22">
      <sharedItems containsSemiMixedTypes="0" containsNonDate="0" containsDate="1" containsString="0" minDate="2020-02-26T00:00:00" maxDate="2020-02-27T00:00:00"/>
    </cacheField>
    <cacheField name="ExpirationDate" numFmtId="22">
      <sharedItems containsSemiMixedTypes="0" containsNonDate="0" containsDate="1" containsString="0" minDate="2021-02-26T00:00:00" maxDate="2021-02-27T00:00:00"/>
    </cacheField>
    <cacheField name="CancellationDate" numFmtId="0">
      <sharedItems containsNonDate="0" containsString="0" containsBlank="1"/>
    </cacheField>
    <cacheField name="ConvertedPolicyNumber" numFmtId="0">
      <sharedItems containsNonDate="0" containsString="0" containsBlank="1"/>
    </cacheField>
    <cacheField name="DeductibleAmount" numFmtId="0">
      <sharedItems containsNonDate="0" containsString="0" containsBlank="1"/>
    </cacheField>
    <cacheField name="Deductible" numFmtId="0">
      <sharedItems containsNonDate="0" containsString="0" containsBlank="1"/>
    </cacheField>
    <cacheField name="InsuredName" numFmtId="0">
      <sharedItems/>
    </cacheField>
    <cacheField name="BrokerName" numFmtId="0">
      <sharedItems containsNonDate="0" containsString="0" containsBlank="1"/>
    </cacheField>
    <cacheField name="ClaimNumber" numFmtId="0">
      <sharedItems/>
    </cacheField>
    <cacheField name="ClaimantSequence" numFmtId="0">
      <sharedItems containsNonDate="0" containsString="0" containsBlank="1"/>
    </cacheField>
    <cacheField name="ClaimantStatus" numFmtId="0">
      <sharedItems/>
    </cacheField>
    <cacheField name="LossDate" numFmtId="0">
      <sharedItems containsSemiMixedTypes="0" containsString="0" containsNumber="1" containsInteger="1" minValue="43704" maxValue="43955" count="8">
        <n v="43704"/>
        <n v="43728"/>
        <n v="43736"/>
        <n v="43753"/>
        <n v="43941"/>
        <n v="43955"/>
        <n v="43861"/>
        <n v="43840"/>
      </sharedItems>
    </cacheField>
    <cacheField name="LossAddress" numFmtId="0">
      <sharedItems containsNonDate="0" containsString="0" containsBlank="1"/>
    </cacheField>
    <cacheField name="LossCity" numFmtId="0">
      <sharedItems containsNonDate="0" containsString="0" containsBlank="1"/>
    </cacheField>
    <cacheField name="LossStateCd" numFmtId="0">
      <sharedItems containsNonDate="0" containsString="0" containsBlank="1"/>
    </cacheField>
    <cacheField name="LossZipCd" numFmtId="0">
      <sharedItems containsNonDate="0" containsString="0" containsBlank="1"/>
    </cacheField>
    <cacheField name="LossDescription" numFmtId="0">
      <sharedItems/>
    </cacheField>
    <cacheField name="LossTypeCd" numFmtId="0">
      <sharedItems containsNonDate="0" containsString="0" containsBlank="1"/>
    </cacheField>
    <cacheField name="LossTypeDesc" numFmtId="0">
      <sharedItems containsNonDate="0" containsString="0" containsBlank="1"/>
    </cacheField>
    <cacheField name="LossDepartment" numFmtId="0">
      <sharedItems/>
    </cacheField>
    <cacheField name="LossLocationId" numFmtId="0">
      <sharedItems containsNonDate="0" containsString="0" containsBlank="1"/>
    </cacheField>
    <cacheField name="LossLocationOtherID" numFmtId="0">
      <sharedItems containsNonDate="0" containsString="0" containsBlank="1"/>
    </cacheField>
    <cacheField name="LossLocation" numFmtId="0">
      <sharedItems containsNonDate="0" containsString="0" containsBlank="1"/>
    </cacheField>
    <cacheField name="ContributingFactorCd" numFmtId="0">
      <sharedItems containsNonDate="0" containsString="0" containsBlank="1"/>
    </cacheField>
    <cacheField name="ContributingFactorDesc" numFmtId="0">
      <sharedItems containsNonDate="0" containsString="0" containsBlank="1"/>
    </cacheField>
    <cacheField name="ObjectInvolvedCd" numFmtId="0">
      <sharedItems containsNonDate="0" containsString="0" containsBlank="1"/>
    </cacheField>
    <cacheField name="ObjectInvolvedDesc" numFmtId="0">
      <sharedItems containsNonDate="0" containsString="0" containsBlank="1"/>
    </cacheField>
    <cacheField name="CatastropheId" numFmtId="0">
      <sharedItems containsNonDate="0" containsString="0" containsBlank="1"/>
    </cacheField>
    <cacheField name="RegulatoryClaimNumber" numFmtId="0">
      <sharedItems containsNonDate="0" containsString="0" containsBlank="1"/>
    </cacheField>
    <cacheField name="AdjusterCd" numFmtId="0">
      <sharedItems containsNonDate="0" containsString="0" containsBlank="1"/>
    </cacheField>
    <cacheField name="AdjusterInitials" numFmtId="0">
      <sharedItems containsNonDate="0" containsString="0" containsBlank="1"/>
    </cacheField>
    <cacheField name="AdjusterName" numFmtId="0">
      <sharedItems containsNonDate="0" containsString="0" containsBlank="1"/>
    </cacheField>
    <cacheField name="CategoryCd" numFmtId="0">
      <sharedItems containsNonDate="0" containsString="0" containsBlank="1"/>
    </cacheField>
    <cacheField name="CategoryDesc" numFmtId="0">
      <sharedItems/>
    </cacheField>
    <cacheField name="OccupationClassCd" numFmtId="0">
      <sharedItems containsNonDate="0" containsString="0" containsBlank="1"/>
    </cacheField>
    <cacheField name="OccupationClassDesc" numFmtId="0">
      <sharedItems containsNonDate="0" containsString="0" containsBlank="1"/>
    </cacheField>
    <cacheField name="ResultingInjuryCd" numFmtId="0">
      <sharedItems containsNonDate="0" containsString="0" containsBlank="1"/>
    </cacheField>
    <cacheField name="ResultingInjuryDesc" numFmtId="0">
      <sharedItems containsNonDate="0" containsString="0" containsBlank="1"/>
    </cacheField>
    <cacheField name="PartInjuredCd" numFmtId="0">
      <sharedItems containsNonDate="0" containsString="0" containsBlank="1"/>
    </cacheField>
    <cacheField name="PartInjuredDesc" numFmtId="0">
      <sharedItems containsNonDate="0" containsString="0" containsBlank="1"/>
    </cacheField>
    <cacheField name="StateOfJurisdiction" numFmtId="0">
      <sharedItems containsNonDate="0" containsString="0" containsBlank="1"/>
    </cacheField>
    <cacheField name="ClosedDate" numFmtId="14">
      <sharedItems containsNonDate="0" containsDate="1" containsString="0" containsBlank="1" minDate="2019-11-05T17:04:22" maxDate="2020-03-26T14:46:55"/>
    </cacheField>
    <cacheField name="ReopenedDate" numFmtId="0">
      <sharedItems containsNonDate="0" containsString="0" containsBlank="1"/>
    </cacheField>
    <cacheField name="ReportedDate" numFmtId="0">
      <sharedItems containsNonDate="0" containsString="0" containsBlank="1"/>
    </cacheField>
    <cacheField name="ReceivedDate" numFmtId="0">
      <sharedItems containsNonDate="0" containsString="0" containsBlank="1"/>
    </cacheField>
    <cacheField name="SetupDate" numFmtId="0">
      <sharedItems containsNonDate="0" containsString="0" containsBlank="1"/>
    </cacheField>
    <cacheField name="DateSentToClearinghouse" numFmtId="0">
      <sharedItems containsNonDate="0" containsString="0" containsBlank="1"/>
    </cacheField>
    <cacheField name="DateReceivedFrom Clearinghouse" numFmtId="0">
      <sharedItems containsNonDate="0" containsString="0" containsBlank="1"/>
    </cacheField>
    <cacheField name="IndemnityReserves" numFmtId="0">
      <sharedItems containsNonDate="0" containsString="0" containsBlank="1"/>
    </cacheField>
    <cacheField name="IndemnityPayments" numFmtId="0">
      <sharedItems containsNonDate="0" containsString="0" containsBlank="1"/>
    </cacheField>
    <cacheField name="IndemnityRecoveries" numFmtId="0">
      <sharedItems containsNonDate="0" containsString="0" containsBlank="1"/>
    </cacheField>
    <cacheField name="IndemnityIncurred" numFmtId="0">
      <sharedItems containsNonDate="0" containsString="0" containsBlank="1"/>
    </cacheField>
    <cacheField name="MedicalReserves" numFmtId="0">
      <sharedItems containsNonDate="0" containsString="0" containsBlank="1"/>
    </cacheField>
    <cacheField name="MedicalPayments" numFmtId="0">
      <sharedItems containsNonDate="0" containsString="0" containsBlank="1"/>
    </cacheField>
    <cacheField name="MedicalRecoveries" numFmtId="0">
      <sharedItems containsNonDate="0" containsString="0" containsBlank="1"/>
    </cacheField>
    <cacheField name="MedicalIncurred" numFmtId="0">
      <sharedItems containsNonDate="0" containsString="0" containsBlank="1"/>
    </cacheField>
    <cacheField name="LegalReserves" numFmtId="0">
      <sharedItems containsNonDate="0" containsString="0" containsBlank="1"/>
    </cacheField>
    <cacheField name="LegalPayments" numFmtId="0">
      <sharedItems containsNonDate="0" containsString="0" containsBlank="1"/>
    </cacheField>
    <cacheField name="LegalRecoveries" numFmtId="0">
      <sharedItems containsNonDate="0" containsString="0" containsBlank="1"/>
    </cacheField>
    <cacheField name="LegalIncurred" numFmtId="0">
      <sharedItems containsNonDate="0" containsString="0" containsBlank="1"/>
    </cacheField>
    <cacheField name="ExpenseReserves" numFmtId="0">
      <sharedItems containsNonDate="0" containsString="0" containsBlank="1"/>
    </cacheField>
    <cacheField name="ExpensePayments" numFmtId="0">
      <sharedItems containsNonDate="0" containsString="0" containsBlank="1"/>
    </cacheField>
    <cacheField name="ExpenseRecoveries" numFmtId="0">
      <sharedItems containsNonDate="0" containsString="0" containsBlank="1"/>
    </cacheField>
    <cacheField name="ExpenseIncurred" numFmtId="0">
      <sharedItems containsNonDate="0" containsString="0" containsBlank="1"/>
    </cacheField>
    <cacheField name="OtherReserves" numFmtId="0">
      <sharedItems containsNonDate="0" containsString="0" containsBlank="1"/>
    </cacheField>
    <cacheField name="OtherPayments" numFmtId="0">
      <sharedItems containsNonDate="0" containsString="0" containsBlank="1"/>
    </cacheField>
    <cacheField name="OtherRecoveries" numFmtId="0">
      <sharedItems containsNonDate="0" containsString="0" containsBlank="1"/>
    </cacheField>
    <cacheField name="OtherIncurred" numFmtId="0">
      <sharedItems containsNonDate="0" containsString="0" containsBlank="1"/>
    </cacheField>
    <cacheField name="TotalReserves" numFmtId="169">
      <sharedItems containsSemiMixedTypes="0" containsString="0" containsNumber="1" minValue="0" maxValue="232107.37"/>
    </cacheField>
    <cacheField name="TotalPayments" numFmtId="169">
      <sharedItems containsSemiMixedTypes="0" containsString="0" containsNumber="1" minValue="0" maxValue="300892.63"/>
    </cacheField>
    <cacheField name="TotalRecoveries" numFmtId="169">
      <sharedItems containsSemiMixedTypes="0" containsString="0" containsNumber="1" minValue="0" maxValue="395.47"/>
    </cacheField>
    <cacheField name="TotalIncurred" numFmtId="169">
      <sharedItems containsSemiMixedTypes="0" containsString="0" containsNumber="1" minValue="3" maxValue="533000"/>
    </cacheField>
    <cacheField name="ConvertedClaimNumber" numFmtId="0">
      <sharedItems containsNonDate="0" containsString="0" containsBlank="1"/>
    </cacheField>
    <cacheField name="ConvertedClaimantNumber" numFmtId="0">
      <sharedItems containsNonDate="0" containsString="0" containsBlank="1"/>
    </cacheField>
    <cacheField name="ClaimantSSN" numFmtId="0">
      <sharedItems containsNonDate="0" containsString="0" containsBlank="1"/>
    </cacheField>
    <cacheField name="ClaimantFirstName" numFmtId="0">
      <sharedItems count="8">
        <s v="Quintanilla"/>
        <s v="Abel"/>
        <s v="David"/>
        <s v="Brayan"/>
        <s v="Reni"/>
        <s v="Mary"/>
        <s v="Rose"/>
        <s v="Alex"/>
      </sharedItems>
    </cacheField>
    <cacheField name="ClaimantMiddleInitial" numFmtId="0">
      <sharedItems containsNonDate="0" containsString="0" containsBlank="1"/>
    </cacheField>
    <cacheField name="ClaimantLastName" numFmtId="0">
      <sharedItems/>
    </cacheField>
    <cacheField name="ClaimantOtherName" numFmtId="0">
      <sharedItems containsNonDate="0" containsString="0" containsBlank="1"/>
    </cacheField>
    <cacheField name="ClaimantCity" numFmtId="0">
      <sharedItems containsNonDate="0" containsString="0" containsBlank="1"/>
    </cacheField>
    <cacheField name="ClaimantStateCd" numFmtId="0">
      <sharedItems containsNonDate="0" containsString="0" containsBlank="1"/>
    </cacheField>
    <cacheField name="ClaimantZipCd" numFmtId="0">
      <sharedItems containsNonDate="0" containsString="0" containsBlank="1"/>
    </cacheField>
    <cacheField name="ClaimantDOB" numFmtId="0">
      <sharedItems containsNonDate="0" containsString="0" containsBlank="1"/>
    </cacheField>
    <cacheField name="Valuation_Date" numFmtId="14">
      <sharedItems containsSemiMixedTypes="0" containsNonDate="0" containsDate="1" containsString="0" minDate="2020-04-30T00:00:00" maxDate="2020-05-01T00:00:00"/>
    </cacheField>
    <cacheField name="Carrier" numFmtId="0">
      <sharedItems/>
    </cacheField>
    <cacheField name="ZipCode" numFmtId="0">
      <sharedItems containsNonDate="0" containsString="0" containsBlank="1"/>
    </cacheField>
    <cacheField name="Plan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WC"/>
    <m/>
    <s v="CSWK0000019260"/>
    <m/>
    <m/>
    <m/>
    <m/>
    <m/>
    <m/>
    <m/>
    <m/>
    <m/>
    <m/>
    <d v="2020-02-26T00:00:00"/>
    <d v="2021-02-26T00:00:00"/>
    <m/>
    <m/>
    <m/>
    <m/>
    <s v="IPRO, INC"/>
    <m/>
    <s v="19K48J082432"/>
    <m/>
    <s v="Closed  "/>
    <x v="0"/>
    <m/>
    <m/>
    <m/>
    <m/>
    <s v="Quintanilla, Miguel"/>
    <m/>
    <m/>
    <s v="Air inc"/>
    <m/>
    <m/>
    <m/>
    <m/>
    <m/>
    <m/>
    <m/>
    <m/>
    <m/>
    <m/>
    <m/>
    <m/>
    <m/>
    <s v="Ind"/>
    <m/>
    <m/>
    <m/>
    <m/>
    <m/>
    <m/>
    <m/>
    <d v="2019-11-19T11:33:46"/>
    <m/>
    <m/>
    <m/>
    <m/>
    <m/>
    <m/>
    <m/>
    <m/>
    <m/>
    <m/>
    <m/>
    <m/>
    <m/>
    <m/>
    <m/>
    <m/>
    <m/>
    <m/>
    <m/>
    <m/>
    <m/>
    <m/>
    <m/>
    <m/>
    <m/>
    <m/>
    <n v="0"/>
    <n v="2545.58"/>
    <n v="0"/>
    <n v="2545.58"/>
    <m/>
    <m/>
    <m/>
    <x v="0"/>
    <m/>
    <s v="Miguel"/>
    <m/>
    <m/>
    <m/>
    <m/>
    <m/>
    <d v="2020-04-30T00:00:00"/>
    <s v="Test Springs"/>
    <m/>
    <m/>
  </r>
  <r>
    <s v="WC"/>
    <m/>
    <s v="CSWK0000019260"/>
    <m/>
    <m/>
    <m/>
    <m/>
    <m/>
    <m/>
    <m/>
    <m/>
    <m/>
    <m/>
    <d v="2020-02-26T00:00:00"/>
    <d v="2021-02-26T00:00:00"/>
    <m/>
    <m/>
    <m/>
    <m/>
    <s v="IPRO, INC"/>
    <m/>
    <s v="19K48J092046"/>
    <m/>
    <s v="Closed  "/>
    <x v="1"/>
    <m/>
    <m/>
    <m/>
    <m/>
    <s v="Abel Mario"/>
    <m/>
    <m/>
    <s v="Ocean Inc"/>
    <m/>
    <m/>
    <m/>
    <m/>
    <m/>
    <m/>
    <m/>
    <m/>
    <m/>
    <m/>
    <m/>
    <m/>
    <m/>
    <s v="Med"/>
    <m/>
    <m/>
    <m/>
    <m/>
    <m/>
    <m/>
    <m/>
    <d v="2019-12-16T08:36:33"/>
    <m/>
    <m/>
    <m/>
    <m/>
    <m/>
    <m/>
    <m/>
    <m/>
    <m/>
    <m/>
    <m/>
    <m/>
    <m/>
    <m/>
    <m/>
    <m/>
    <m/>
    <m/>
    <m/>
    <m/>
    <m/>
    <m/>
    <m/>
    <m/>
    <m/>
    <m/>
    <n v="0"/>
    <n v="398.47"/>
    <n v="395.47"/>
    <n v="3"/>
    <m/>
    <m/>
    <m/>
    <x v="1"/>
    <m/>
    <s v="Mario"/>
    <m/>
    <m/>
    <m/>
    <m/>
    <m/>
    <d v="2020-04-30T00:00:00"/>
    <s v="Test Springs"/>
    <m/>
    <m/>
  </r>
  <r>
    <s v="WC"/>
    <m/>
    <s v="CSWK0000019260"/>
    <m/>
    <m/>
    <m/>
    <m/>
    <m/>
    <m/>
    <m/>
    <m/>
    <m/>
    <m/>
    <d v="2020-02-26T00:00:00"/>
    <d v="2021-02-26T00:00:00"/>
    <m/>
    <m/>
    <m/>
    <m/>
    <s v="IPRO, INC"/>
    <m/>
    <s v="19K48J101090"/>
    <m/>
    <s v="Closed  "/>
    <x v="2"/>
    <m/>
    <m/>
    <m/>
    <m/>
    <s v="David haal"/>
    <m/>
    <m/>
    <s v="Water,Inc"/>
    <m/>
    <m/>
    <m/>
    <m/>
    <m/>
    <m/>
    <m/>
    <m/>
    <m/>
    <m/>
    <m/>
    <m/>
    <m/>
    <s v="Ind"/>
    <m/>
    <m/>
    <m/>
    <m/>
    <m/>
    <m/>
    <m/>
    <d v="2019-11-05T17:04:22"/>
    <m/>
    <m/>
    <m/>
    <m/>
    <m/>
    <m/>
    <m/>
    <m/>
    <m/>
    <m/>
    <m/>
    <m/>
    <m/>
    <m/>
    <m/>
    <m/>
    <m/>
    <m/>
    <m/>
    <m/>
    <m/>
    <m/>
    <m/>
    <m/>
    <m/>
    <m/>
    <n v="0"/>
    <n v="845.57"/>
    <n v="0"/>
    <n v="845.57"/>
    <m/>
    <m/>
    <m/>
    <x v="2"/>
    <m/>
    <s v="haal"/>
    <m/>
    <m/>
    <m/>
    <m/>
    <m/>
    <d v="2020-04-30T00:00:00"/>
    <s v="Test Springs"/>
    <m/>
    <m/>
  </r>
  <r>
    <s v="WC"/>
    <m/>
    <s v="CSWK0000019260"/>
    <m/>
    <m/>
    <m/>
    <m/>
    <m/>
    <m/>
    <m/>
    <m/>
    <m/>
    <m/>
    <d v="2020-02-26T00:00:00"/>
    <d v="2021-02-26T00:00:00"/>
    <m/>
    <m/>
    <m/>
    <m/>
    <s v="IPRO, INC"/>
    <m/>
    <s v="19K48J110885"/>
    <m/>
    <s v="Open    "/>
    <x v="3"/>
    <m/>
    <m/>
    <m/>
    <m/>
    <s v="Brayan Rodgers"/>
    <m/>
    <m/>
    <s v="Land,Inc"/>
    <m/>
    <m/>
    <m/>
    <m/>
    <m/>
    <m/>
    <m/>
    <m/>
    <m/>
    <m/>
    <m/>
    <m/>
    <m/>
    <s v="Ind"/>
    <m/>
    <m/>
    <m/>
    <m/>
    <m/>
    <m/>
    <m/>
    <m/>
    <m/>
    <m/>
    <m/>
    <m/>
    <m/>
    <m/>
    <m/>
    <m/>
    <m/>
    <m/>
    <m/>
    <m/>
    <m/>
    <m/>
    <m/>
    <m/>
    <m/>
    <m/>
    <m/>
    <m/>
    <m/>
    <m/>
    <m/>
    <m/>
    <m/>
    <m/>
    <n v="232107.37"/>
    <n v="300892.63"/>
    <n v="0"/>
    <n v="533000"/>
    <m/>
    <m/>
    <m/>
    <x v="3"/>
    <m/>
    <s v="Rodgers"/>
    <m/>
    <m/>
    <m/>
    <m/>
    <m/>
    <d v="2020-04-30T00:00:00"/>
    <s v="Test Springs"/>
    <m/>
    <m/>
  </r>
  <r>
    <s v="WC"/>
    <m/>
    <s v="CSWK0000019260"/>
    <m/>
    <m/>
    <m/>
    <m/>
    <m/>
    <m/>
    <m/>
    <m/>
    <m/>
    <m/>
    <d v="2020-02-26T00:00:00"/>
    <d v="2021-02-26T00:00:00"/>
    <m/>
    <m/>
    <m/>
    <m/>
    <s v="IPRO, INC"/>
    <m/>
    <s v="20K48J270872"/>
    <m/>
    <s v="Open    "/>
    <x v="4"/>
    <m/>
    <m/>
    <m/>
    <m/>
    <s v="Reni dave"/>
    <m/>
    <m/>
    <s v="AB enterprises,LLC"/>
    <m/>
    <m/>
    <m/>
    <m/>
    <m/>
    <m/>
    <m/>
    <m/>
    <m/>
    <m/>
    <m/>
    <m/>
    <m/>
    <s v="Ind"/>
    <m/>
    <m/>
    <m/>
    <m/>
    <m/>
    <m/>
    <m/>
    <m/>
    <m/>
    <m/>
    <m/>
    <m/>
    <m/>
    <m/>
    <m/>
    <m/>
    <m/>
    <m/>
    <m/>
    <m/>
    <m/>
    <m/>
    <m/>
    <m/>
    <m/>
    <m/>
    <m/>
    <m/>
    <m/>
    <m/>
    <m/>
    <m/>
    <m/>
    <m/>
    <n v="15562.53"/>
    <n v="1462.77"/>
    <n v="0"/>
    <n v="17025.3"/>
    <m/>
    <m/>
    <m/>
    <x v="4"/>
    <m/>
    <s v="dave"/>
    <m/>
    <m/>
    <m/>
    <m/>
    <m/>
    <d v="2020-04-30T00:00:00"/>
    <s v="Test Springs"/>
    <m/>
    <m/>
  </r>
  <r>
    <s v="WC"/>
    <m/>
    <s v="CSWK0000019260"/>
    <m/>
    <m/>
    <m/>
    <m/>
    <m/>
    <m/>
    <m/>
    <m/>
    <m/>
    <m/>
    <d v="2020-02-26T00:00:00"/>
    <d v="2021-02-26T00:00:00"/>
    <m/>
    <m/>
    <m/>
    <m/>
    <s v="IPRO, INC"/>
    <m/>
    <s v="20K48J286834"/>
    <m/>
    <s v="Open    "/>
    <x v="5"/>
    <m/>
    <m/>
    <m/>
    <m/>
    <s v="Reni dave"/>
    <m/>
    <m/>
    <s v="AB enterprises,LLC"/>
    <m/>
    <m/>
    <m/>
    <m/>
    <m/>
    <m/>
    <m/>
    <m/>
    <m/>
    <m/>
    <m/>
    <m/>
    <m/>
    <s v="Med"/>
    <m/>
    <m/>
    <m/>
    <m/>
    <m/>
    <m/>
    <m/>
    <m/>
    <m/>
    <m/>
    <m/>
    <m/>
    <m/>
    <m/>
    <m/>
    <m/>
    <m/>
    <m/>
    <m/>
    <m/>
    <m/>
    <m/>
    <m/>
    <m/>
    <m/>
    <m/>
    <m/>
    <m/>
    <m/>
    <m/>
    <m/>
    <m/>
    <m/>
    <m/>
    <n v="440"/>
    <n v="0"/>
    <n v="0"/>
    <n v="440"/>
    <m/>
    <m/>
    <m/>
    <x v="4"/>
    <m/>
    <s v="dave"/>
    <m/>
    <m/>
    <m/>
    <m/>
    <m/>
    <d v="2020-04-30T00:00:00"/>
    <s v="Test Springs"/>
    <m/>
    <m/>
  </r>
  <r>
    <s v="WC"/>
    <m/>
    <s v="CSWK0000019260"/>
    <m/>
    <m/>
    <m/>
    <m/>
    <m/>
    <m/>
    <m/>
    <m/>
    <m/>
    <m/>
    <d v="2020-02-26T00:00:00"/>
    <d v="2021-02-26T00:00:00"/>
    <m/>
    <m/>
    <m/>
    <m/>
    <s v="IPRO, INC"/>
    <m/>
    <s v="20K48J205002"/>
    <m/>
    <s v="Open    "/>
    <x v="6"/>
    <m/>
    <m/>
    <m/>
    <m/>
    <s v="Mary Anthony"/>
    <m/>
    <m/>
    <s v="Water,Inc"/>
    <m/>
    <m/>
    <m/>
    <m/>
    <m/>
    <m/>
    <m/>
    <m/>
    <m/>
    <m/>
    <m/>
    <m/>
    <m/>
    <s v="Ind"/>
    <m/>
    <m/>
    <m/>
    <m/>
    <m/>
    <m/>
    <m/>
    <m/>
    <m/>
    <m/>
    <m/>
    <m/>
    <m/>
    <m/>
    <m/>
    <m/>
    <m/>
    <m/>
    <m/>
    <m/>
    <m/>
    <m/>
    <m/>
    <m/>
    <m/>
    <m/>
    <m/>
    <m/>
    <m/>
    <m/>
    <m/>
    <m/>
    <m/>
    <m/>
    <n v="6190.62"/>
    <n v="3115.38"/>
    <n v="0"/>
    <n v="9306"/>
    <m/>
    <m/>
    <m/>
    <x v="5"/>
    <m/>
    <s v="Anthony"/>
    <m/>
    <m/>
    <m/>
    <m/>
    <m/>
    <d v="2020-04-30T00:00:00"/>
    <s v="Test Springs"/>
    <m/>
    <m/>
  </r>
  <r>
    <s v="WC"/>
    <m/>
    <s v="CSWK0000019260"/>
    <m/>
    <m/>
    <m/>
    <m/>
    <m/>
    <m/>
    <m/>
    <m/>
    <m/>
    <m/>
    <d v="2020-02-26T00:00:00"/>
    <d v="2021-02-26T00:00:00"/>
    <m/>
    <m/>
    <m/>
    <m/>
    <s v="IPRO, INC"/>
    <m/>
    <s v="20K48J209520"/>
    <m/>
    <s v="Closed  "/>
    <x v="6"/>
    <m/>
    <m/>
    <m/>
    <m/>
    <s v="Rose Mary"/>
    <m/>
    <m/>
    <s v="Water,Inc"/>
    <m/>
    <m/>
    <m/>
    <m/>
    <m/>
    <m/>
    <m/>
    <m/>
    <m/>
    <m/>
    <m/>
    <m/>
    <m/>
    <s v="Med"/>
    <m/>
    <m/>
    <m/>
    <m/>
    <m/>
    <m/>
    <m/>
    <d v="2020-03-26T14:46:55"/>
    <m/>
    <m/>
    <m/>
    <m/>
    <m/>
    <m/>
    <m/>
    <m/>
    <m/>
    <m/>
    <m/>
    <m/>
    <m/>
    <m/>
    <m/>
    <m/>
    <m/>
    <m/>
    <m/>
    <m/>
    <m/>
    <m/>
    <m/>
    <m/>
    <m/>
    <m/>
    <n v="0"/>
    <n v="3333.65"/>
    <n v="0"/>
    <n v="3333.65"/>
    <m/>
    <m/>
    <m/>
    <x v="6"/>
    <m/>
    <s v="Mary"/>
    <m/>
    <m/>
    <m/>
    <m/>
    <m/>
    <d v="2020-04-30T00:00:00"/>
    <s v="Test Springs"/>
    <m/>
    <m/>
  </r>
  <r>
    <s v="WC"/>
    <m/>
    <s v="CSWK0000019260"/>
    <m/>
    <m/>
    <m/>
    <m/>
    <m/>
    <m/>
    <m/>
    <m/>
    <m/>
    <m/>
    <d v="2020-02-26T00:00:00"/>
    <d v="2021-02-26T00:00:00"/>
    <m/>
    <m/>
    <m/>
    <m/>
    <s v="IPRO, INC"/>
    <m/>
    <s v="20K48J189826"/>
    <m/>
    <s v="Closed  "/>
    <x v="7"/>
    <m/>
    <m/>
    <m/>
    <m/>
    <s v="Alex Felix"/>
    <m/>
    <m/>
    <s v="Water,Inc"/>
    <m/>
    <m/>
    <m/>
    <m/>
    <m/>
    <m/>
    <m/>
    <m/>
    <m/>
    <m/>
    <m/>
    <m/>
    <m/>
    <s v="Med"/>
    <m/>
    <m/>
    <m/>
    <m/>
    <m/>
    <m/>
    <m/>
    <d v="2020-02-20T14:07:20"/>
    <m/>
    <m/>
    <m/>
    <m/>
    <m/>
    <m/>
    <m/>
    <m/>
    <m/>
    <m/>
    <m/>
    <m/>
    <m/>
    <m/>
    <m/>
    <m/>
    <m/>
    <m/>
    <m/>
    <m/>
    <m/>
    <m/>
    <m/>
    <m/>
    <m/>
    <m/>
    <n v="0"/>
    <n v="499.78"/>
    <n v="0"/>
    <n v="499.78"/>
    <m/>
    <m/>
    <m/>
    <x v="7"/>
    <m/>
    <s v="Felix"/>
    <m/>
    <m/>
    <m/>
    <m/>
    <m/>
    <d v="2020-04-30T00:00:00"/>
    <s v="Test Springs"/>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3A652-1FFC-40A3-946D-F1F3F8FDAE05}"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5:T25" firstHeaderRow="1" firstDataRow="2" firstDataCol="1"/>
  <pivotFields count="10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axis="axisRow" showAll="0">
      <items count="9">
        <item x="0"/>
        <item x="1"/>
        <item x="2"/>
        <item x="3"/>
        <item x="7"/>
        <item x="6"/>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9" showAll="0"/>
    <pivotField numFmtId="169" showAll="0"/>
    <pivotField numFmtId="169" showAll="0"/>
    <pivotField dataField="1" numFmtId="169" showAll="0"/>
    <pivotField showAll="0"/>
    <pivotField showAll="0"/>
    <pivotField showAll="0"/>
    <pivotField axis="axisCol" showAll="0">
      <items count="9">
        <item x="1"/>
        <item x="7"/>
        <item x="3"/>
        <item x="2"/>
        <item x="5"/>
        <item x="0"/>
        <item x="4"/>
        <item x="6"/>
        <item t="default"/>
      </items>
    </pivotField>
    <pivotField showAll="0"/>
    <pivotField showAll="0"/>
    <pivotField showAll="0"/>
    <pivotField showAll="0"/>
    <pivotField showAll="0"/>
    <pivotField showAll="0"/>
    <pivotField showAll="0"/>
    <pivotField numFmtId="14" showAll="0"/>
    <pivotField showAll="0"/>
    <pivotField showAll="0"/>
    <pivotField showAll="0"/>
  </pivotFields>
  <rowFields count="1">
    <field x="24"/>
  </rowFields>
  <rowItems count="9">
    <i>
      <x/>
    </i>
    <i>
      <x v="1"/>
    </i>
    <i>
      <x v="2"/>
    </i>
    <i>
      <x v="3"/>
    </i>
    <i>
      <x v="4"/>
    </i>
    <i>
      <x v="5"/>
    </i>
    <i>
      <x v="6"/>
    </i>
    <i>
      <x v="7"/>
    </i>
    <i t="grand">
      <x/>
    </i>
  </rowItems>
  <colFields count="1">
    <field x="88"/>
  </colFields>
  <colItems count="9">
    <i>
      <x/>
    </i>
    <i>
      <x v="1"/>
    </i>
    <i>
      <x v="2"/>
    </i>
    <i>
      <x v="3"/>
    </i>
    <i>
      <x v="4"/>
    </i>
    <i>
      <x v="5"/>
    </i>
    <i>
      <x v="6"/>
    </i>
    <i>
      <x v="7"/>
    </i>
    <i t="grand">
      <x/>
    </i>
  </colItems>
  <dataFields count="1">
    <dataField name="Sum of TotalIncurred" fld="84" baseField="0" baseItem="0" numFmtId="169"/>
  </dataFields>
  <formats count="13">
    <format dxfId="31">
      <pivotArea dataOnly="0" labelOnly="1" fieldPosition="0">
        <references count="1">
          <reference field="24" count="0"/>
        </references>
      </pivotArea>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88" type="button" dataOnly="0" labelOnly="1" outline="0" axis="axisCol" fieldPosition="0"/>
    </format>
    <format dxfId="19">
      <pivotArea type="topRight" dataOnly="0" labelOnly="1" outline="0" fieldPosition="0"/>
    </format>
    <format dxfId="18">
      <pivotArea field="24" type="button" dataOnly="0" labelOnly="1" outline="0" axis="axisRow" fieldPosition="0"/>
    </format>
    <format dxfId="17">
      <pivotArea dataOnly="0" labelOnly="1" fieldPosition="0">
        <references count="1">
          <reference field="24" count="0"/>
        </references>
      </pivotArea>
    </format>
    <format dxfId="16">
      <pivotArea dataOnly="0" labelOnly="1" grandRow="1" outline="0" fieldPosition="0"/>
    </format>
    <format dxfId="15">
      <pivotArea dataOnly="0" labelOnly="1" fieldPosition="0">
        <references count="1">
          <reference field="88" count="0"/>
        </references>
      </pivotArea>
    </format>
    <format dxfId="14">
      <pivotArea dataOnly="0" labelOnly="1" grandCol="1" outline="0" fieldPosition="0"/>
    </format>
    <format dxfId="13">
      <pivotArea field="24" grandCol="1" collapsedLevelsAreSubtotals="1" axis="axisRow" fieldPosition="0">
        <references count="1">
          <reference field="24"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M38"/>
  <sheetViews>
    <sheetView showGridLines="0" workbookViewId="0">
      <selection activeCell="B23" sqref="B23"/>
    </sheetView>
  </sheetViews>
  <sheetFormatPr defaultColWidth="19" defaultRowHeight="15"/>
  <cols>
    <col min="1" max="1" width="43.42578125" style="9" bestFit="1" customWidth="1"/>
    <col min="2" max="2" width="50" style="9" bestFit="1" customWidth="1"/>
    <col min="3" max="3" width="6.42578125" style="9" customWidth="1"/>
    <col min="4" max="4" width="9.85546875" style="9" bestFit="1" customWidth="1"/>
    <col min="5" max="5" width="10.7109375" style="9" bestFit="1" customWidth="1"/>
    <col min="6" max="6" width="9.7109375" style="1" bestFit="1" customWidth="1"/>
    <col min="7" max="7" width="13.7109375" style="9" bestFit="1" customWidth="1"/>
    <col min="8" max="8" width="9.5703125" style="9" bestFit="1" customWidth="1"/>
    <col min="9" max="9" width="16.5703125" style="9" bestFit="1" customWidth="1"/>
    <col min="10" max="10" width="15.85546875" style="9" bestFit="1" customWidth="1"/>
    <col min="11" max="11" width="10.7109375" style="9" bestFit="1" customWidth="1"/>
    <col min="12" max="12" width="16.42578125" style="9" bestFit="1" customWidth="1"/>
    <col min="13" max="13" width="9.7109375" style="9" bestFit="1" customWidth="1"/>
    <col min="14" max="16384" width="19" style="9"/>
  </cols>
  <sheetData>
    <row r="1" spans="1:13">
      <c r="A1" s="12" t="s">
        <v>0</v>
      </c>
      <c r="B1" s="13" t="s">
        <v>1</v>
      </c>
      <c r="C1" s="14" t="s">
        <v>2</v>
      </c>
      <c r="D1" s="15" t="s">
        <v>3</v>
      </c>
      <c r="E1" s="16" t="s">
        <v>4</v>
      </c>
      <c r="F1" s="17" t="s">
        <v>5</v>
      </c>
      <c r="G1" s="18" t="s">
        <v>6</v>
      </c>
      <c r="H1" s="19" t="s">
        <v>7</v>
      </c>
      <c r="I1" s="20" t="s">
        <v>8</v>
      </c>
      <c r="J1" s="21" t="s">
        <v>9</v>
      </c>
      <c r="K1" s="22" t="s">
        <v>10</v>
      </c>
      <c r="L1" s="23" t="s">
        <v>11</v>
      </c>
      <c r="M1" s="24" t="s">
        <v>12</v>
      </c>
    </row>
    <row r="2" spans="1:13">
      <c r="A2" s="25" t="s">
        <v>13</v>
      </c>
      <c r="B2" s="26" t="s">
        <v>14</v>
      </c>
      <c r="C2" s="25" t="s">
        <v>13</v>
      </c>
      <c r="D2" s="27" t="s">
        <v>15</v>
      </c>
      <c r="E2" s="27" t="s">
        <v>16</v>
      </c>
      <c r="F2" s="28" t="s">
        <v>17</v>
      </c>
      <c r="G2" s="29" t="s">
        <v>13</v>
      </c>
      <c r="H2" s="30" t="s">
        <v>13</v>
      </c>
      <c r="I2" s="30" t="s">
        <v>13</v>
      </c>
      <c r="J2" s="30" t="s">
        <v>13</v>
      </c>
      <c r="K2" s="30" t="s">
        <v>13</v>
      </c>
      <c r="L2" s="30" t="s">
        <v>13</v>
      </c>
      <c r="M2" s="30" t="s">
        <v>13</v>
      </c>
    </row>
    <row r="3" spans="1:13">
      <c r="A3" s="31" t="s">
        <v>18</v>
      </c>
      <c r="B3" s="32"/>
      <c r="C3" s="32"/>
      <c r="D3" s="32"/>
      <c r="E3" s="32"/>
      <c r="F3" s="32"/>
      <c r="G3" s="32"/>
      <c r="H3" s="32"/>
      <c r="I3" s="32"/>
      <c r="J3" s="32"/>
      <c r="K3" s="32"/>
      <c r="L3" s="32"/>
      <c r="M3" s="32"/>
    </row>
    <row r="4" spans="1:13">
      <c r="A4" s="33" t="s">
        <v>19</v>
      </c>
      <c r="B4" s="34" t="s">
        <v>20</v>
      </c>
      <c r="C4" s="35" t="s">
        <v>21</v>
      </c>
      <c r="D4" s="36" t="s">
        <v>22</v>
      </c>
      <c r="E4" s="37">
        <v>43704</v>
      </c>
      <c r="F4" s="38" t="s">
        <v>23</v>
      </c>
      <c r="G4" s="39">
        <v>43788.481777743102</v>
      </c>
      <c r="H4" s="40">
        <v>2545.58</v>
      </c>
      <c r="I4" s="41">
        <v>0</v>
      </c>
      <c r="J4" s="42">
        <v>0</v>
      </c>
      <c r="K4" s="43">
        <v>2545.58</v>
      </c>
      <c r="L4" s="43">
        <v>0</v>
      </c>
      <c r="M4" s="44">
        <v>2545.58</v>
      </c>
    </row>
    <row r="5" spans="1:13">
      <c r="A5" s="45" t="s">
        <v>13</v>
      </c>
      <c r="B5" s="46" t="s">
        <v>24</v>
      </c>
      <c r="C5" s="10"/>
      <c r="D5" s="10"/>
      <c r="E5" s="10"/>
      <c r="F5" s="10"/>
      <c r="G5" s="10"/>
      <c r="H5" s="47" t="s">
        <v>13</v>
      </c>
      <c r="I5" s="47" t="s">
        <v>13</v>
      </c>
      <c r="J5" s="47" t="s">
        <v>13</v>
      </c>
      <c r="K5" s="45" t="s">
        <v>13</v>
      </c>
      <c r="L5" s="45" t="s">
        <v>13</v>
      </c>
      <c r="M5" s="45" t="s">
        <v>13</v>
      </c>
    </row>
    <row r="6" spans="1:13">
      <c r="A6" s="48" t="s">
        <v>25</v>
      </c>
      <c r="B6" s="49"/>
      <c r="C6" s="49"/>
      <c r="D6" s="50">
        <v>0</v>
      </c>
      <c r="E6" s="50">
        <v>1</v>
      </c>
      <c r="F6" s="51">
        <v>1</v>
      </c>
      <c r="G6" s="48">
        <v>1</v>
      </c>
      <c r="H6" s="52">
        <v>2545.58</v>
      </c>
      <c r="I6" s="52">
        <v>0</v>
      </c>
      <c r="J6" s="52">
        <v>0</v>
      </c>
      <c r="K6" s="52">
        <v>2545.58</v>
      </c>
      <c r="L6" s="52">
        <v>0</v>
      </c>
      <c r="M6" s="52">
        <v>2545.58</v>
      </c>
    </row>
    <row r="7" spans="1:13">
      <c r="A7" s="53" t="s">
        <v>26</v>
      </c>
      <c r="B7" s="54"/>
      <c r="C7" s="54"/>
      <c r="D7" s="54"/>
      <c r="E7" s="54"/>
      <c r="F7" s="54"/>
      <c r="G7" s="54"/>
      <c r="H7" s="54"/>
      <c r="I7" s="54"/>
      <c r="J7" s="54"/>
      <c r="K7" s="54"/>
      <c r="L7" s="54"/>
      <c r="M7" s="54"/>
    </row>
    <row r="8" spans="1:13">
      <c r="A8" s="55" t="s">
        <v>27</v>
      </c>
      <c r="B8" s="56" t="s">
        <v>28</v>
      </c>
      <c r="C8" s="57" t="s">
        <v>21</v>
      </c>
      <c r="D8" s="57" t="s">
        <v>29</v>
      </c>
      <c r="E8" s="58">
        <v>43728</v>
      </c>
      <c r="F8" s="59" t="s">
        <v>23</v>
      </c>
      <c r="G8" s="58">
        <v>43815.358711840301</v>
      </c>
      <c r="H8" s="60">
        <v>398.47</v>
      </c>
      <c r="I8" s="60">
        <v>0</v>
      </c>
      <c r="J8" s="60">
        <v>395.47</v>
      </c>
      <c r="K8" s="60">
        <v>3</v>
      </c>
      <c r="L8" s="60">
        <v>0</v>
      </c>
      <c r="M8" s="60">
        <v>3</v>
      </c>
    </row>
    <row r="9" spans="1:13">
      <c r="A9" s="56" t="s">
        <v>13</v>
      </c>
      <c r="B9" s="56" t="s">
        <v>30</v>
      </c>
      <c r="C9" s="11"/>
      <c r="D9" s="11"/>
      <c r="E9" s="11"/>
      <c r="F9" s="11"/>
      <c r="G9" s="11"/>
      <c r="H9" s="55" t="s">
        <v>13</v>
      </c>
      <c r="I9" s="55" t="s">
        <v>13</v>
      </c>
      <c r="J9" s="55" t="s">
        <v>13</v>
      </c>
      <c r="K9" s="56" t="s">
        <v>13</v>
      </c>
      <c r="L9" s="56" t="s">
        <v>13</v>
      </c>
      <c r="M9" s="56" t="s">
        <v>13</v>
      </c>
    </row>
    <row r="10" spans="1:13">
      <c r="A10" s="48" t="s">
        <v>31</v>
      </c>
      <c r="B10" s="49"/>
      <c r="C10" s="49"/>
      <c r="D10" s="50">
        <v>0</v>
      </c>
      <c r="E10" s="50">
        <v>1</v>
      </c>
      <c r="F10" s="51">
        <v>1</v>
      </c>
      <c r="G10" s="48">
        <v>1</v>
      </c>
      <c r="H10" s="52">
        <v>398.47</v>
      </c>
      <c r="I10" s="52">
        <v>0</v>
      </c>
      <c r="J10" s="52">
        <v>395.47</v>
      </c>
      <c r="K10" s="52">
        <v>3</v>
      </c>
      <c r="L10" s="52">
        <v>0</v>
      </c>
      <c r="M10" s="52">
        <v>3</v>
      </c>
    </row>
    <row r="11" spans="1:13">
      <c r="A11" s="53" t="s">
        <v>32</v>
      </c>
      <c r="B11" s="54"/>
      <c r="C11" s="54"/>
      <c r="D11" s="54"/>
      <c r="E11" s="54"/>
      <c r="F11" s="54"/>
      <c r="G11" s="54"/>
      <c r="H11" s="54"/>
      <c r="I11" s="54"/>
      <c r="J11" s="54"/>
      <c r="K11" s="54"/>
      <c r="L11" s="54"/>
      <c r="M11" s="54"/>
    </row>
    <row r="12" spans="1:13">
      <c r="A12" s="55" t="s">
        <v>33</v>
      </c>
      <c r="B12" s="56" t="s">
        <v>34</v>
      </c>
      <c r="C12" s="57" t="s">
        <v>21</v>
      </c>
      <c r="D12" s="57" t="s">
        <v>22</v>
      </c>
      <c r="E12" s="58">
        <v>43736</v>
      </c>
      <c r="F12" s="59" t="s">
        <v>23</v>
      </c>
      <c r="G12" s="58">
        <v>43774.711364467599</v>
      </c>
      <c r="H12" s="60">
        <v>845.57</v>
      </c>
      <c r="I12" s="60">
        <v>0</v>
      </c>
      <c r="J12" s="60">
        <v>0</v>
      </c>
      <c r="K12" s="60">
        <v>845.57</v>
      </c>
      <c r="L12" s="60">
        <v>0</v>
      </c>
      <c r="M12" s="60">
        <v>845.57</v>
      </c>
    </row>
    <row r="13" spans="1:13">
      <c r="A13" s="56" t="s">
        <v>13</v>
      </c>
      <c r="B13" s="56" t="s">
        <v>35</v>
      </c>
      <c r="C13" s="11"/>
      <c r="D13" s="11"/>
      <c r="E13" s="11"/>
      <c r="F13" s="11"/>
      <c r="G13" s="11"/>
      <c r="H13" s="55" t="s">
        <v>13</v>
      </c>
      <c r="I13" s="55" t="s">
        <v>13</v>
      </c>
      <c r="J13" s="55" t="s">
        <v>13</v>
      </c>
      <c r="K13" s="56" t="s">
        <v>13</v>
      </c>
      <c r="L13" s="56" t="s">
        <v>13</v>
      </c>
      <c r="M13" s="56" t="s">
        <v>13</v>
      </c>
    </row>
    <row r="14" spans="1:13">
      <c r="A14" s="48" t="s">
        <v>36</v>
      </c>
      <c r="B14" s="49"/>
      <c r="C14" s="49"/>
      <c r="D14" s="50">
        <v>0</v>
      </c>
      <c r="E14" s="50">
        <v>1</v>
      </c>
      <c r="F14" s="51">
        <v>1</v>
      </c>
      <c r="G14" s="48">
        <v>1</v>
      </c>
      <c r="H14" s="52">
        <v>845.57</v>
      </c>
      <c r="I14" s="52">
        <v>0</v>
      </c>
      <c r="J14" s="52">
        <v>0</v>
      </c>
      <c r="K14" s="52">
        <v>845.57</v>
      </c>
      <c r="L14" s="52">
        <v>0</v>
      </c>
      <c r="M14" s="52">
        <v>845.57</v>
      </c>
    </row>
    <row r="15" spans="1:13">
      <c r="A15" s="53" t="s">
        <v>37</v>
      </c>
      <c r="B15" s="54"/>
      <c r="C15" s="54"/>
      <c r="D15" s="54"/>
      <c r="E15" s="54"/>
      <c r="F15" s="54"/>
      <c r="G15" s="54"/>
      <c r="H15" s="54"/>
      <c r="I15" s="54"/>
      <c r="J15" s="54"/>
      <c r="K15" s="54"/>
      <c r="L15" s="54"/>
      <c r="M15" s="54"/>
    </row>
    <row r="16" spans="1:13">
      <c r="A16" s="55" t="s">
        <v>38</v>
      </c>
      <c r="B16" s="56" t="s">
        <v>39</v>
      </c>
      <c r="C16" s="57" t="s">
        <v>21</v>
      </c>
      <c r="D16" s="57" t="s">
        <v>22</v>
      </c>
      <c r="E16" s="58">
        <v>43753</v>
      </c>
      <c r="F16" s="59" t="s">
        <v>40</v>
      </c>
      <c r="G16" s="59"/>
      <c r="H16" s="60">
        <v>300892.63</v>
      </c>
      <c r="I16" s="60">
        <v>232107.37</v>
      </c>
      <c r="J16" s="60">
        <v>0</v>
      </c>
      <c r="K16" s="60">
        <v>533000</v>
      </c>
      <c r="L16" s="60">
        <v>0</v>
      </c>
      <c r="M16" s="60">
        <v>533000</v>
      </c>
    </row>
    <row r="17" spans="1:13">
      <c r="A17" s="56" t="s">
        <v>13</v>
      </c>
      <c r="B17" s="56" t="s">
        <v>41</v>
      </c>
      <c r="C17" s="11"/>
      <c r="D17" s="11"/>
      <c r="E17" s="11"/>
      <c r="F17" s="11"/>
      <c r="G17" s="11"/>
      <c r="H17" s="55" t="s">
        <v>13</v>
      </c>
      <c r="I17" s="55" t="s">
        <v>13</v>
      </c>
      <c r="J17" s="55" t="s">
        <v>13</v>
      </c>
      <c r="K17" s="56" t="s">
        <v>13</v>
      </c>
      <c r="L17" s="56" t="s">
        <v>13</v>
      </c>
      <c r="M17" s="56" t="s">
        <v>13</v>
      </c>
    </row>
    <row r="18" spans="1:13">
      <c r="A18" s="48" t="s">
        <v>42</v>
      </c>
      <c r="B18" s="49"/>
      <c r="C18" s="49"/>
      <c r="D18" s="50">
        <v>1</v>
      </c>
      <c r="E18" s="50">
        <v>0</v>
      </c>
      <c r="F18" s="51">
        <v>1</v>
      </c>
      <c r="G18" s="48">
        <v>1</v>
      </c>
      <c r="H18" s="52">
        <v>300892.63</v>
      </c>
      <c r="I18" s="52">
        <v>232107.37</v>
      </c>
      <c r="J18" s="52">
        <v>0</v>
      </c>
      <c r="K18" s="52">
        <v>533000</v>
      </c>
      <c r="L18" s="52">
        <v>0</v>
      </c>
      <c r="M18" s="52">
        <v>533000</v>
      </c>
    </row>
    <row r="19" spans="1:13">
      <c r="A19" s="61" t="s">
        <v>43</v>
      </c>
      <c r="B19" s="62"/>
      <c r="C19" s="62"/>
      <c r="D19" s="63" t="s">
        <v>15</v>
      </c>
      <c r="E19" s="63" t="s">
        <v>16</v>
      </c>
      <c r="F19" s="64" t="s">
        <v>17</v>
      </c>
      <c r="G19" s="63" t="s">
        <v>44</v>
      </c>
      <c r="H19" s="63" t="s">
        <v>7</v>
      </c>
      <c r="I19" s="63" t="s">
        <v>8</v>
      </c>
      <c r="J19" s="63" t="s">
        <v>9</v>
      </c>
      <c r="K19" s="63" t="s">
        <v>10</v>
      </c>
      <c r="L19" s="63" t="s">
        <v>11</v>
      </c>
      <c r="M19" s="63" t="s">
        <v>12</v>
      </c>
    </row>
    <row r="20" spans="1:13">
      <c r="A20" s="65" t="s">
        <v>13</v>
      </c>
      <c r="B20" s="66" t="s">
        <v>13</v>
      </c>
      <c r="C20" s="66" t="s">
        <v>13</v>
      </c>
      <c r="D20" s="67">
        <v>1</v>
      </c>
      <c r="E20" s="67">
        <v>3</v>
      </c>
      <c r="F20" s="68">
        <v>4</v>
      </c>
      <c r="G20" s="67">
        <v>4</v>
      </c>
      <c r="H20" s="69">
        <v>304682.25</v>
      </c>
      <c r="I20" s="69">
        <v>232107.37</v>
      </c>
      <c r="J20" s="69">
        <v>395.47</v>
      </c>
      <c r="K20" s="69">
        <v>536394.15</v>
      </c>
      <c r="L20" s="69">
        <v>0</v>
      </c>
      <c r="M20" s="69">
        <v>536394.15</v>
      </c>
    </row>
    <row r="21" spans="1:13">
      <c r="A21" s="70" t="s">
        <v>13</v>
      </c>
      <c r="B21" s="70" t="s">
        <v>13</v>
      </c>
      <c r="C21" s="70" t="s">
        <v>13</v>
      </c>
      <c r="D21" s="70" t="s">
        <v>13</v>
      </c>
      <c r="E21" s="70" t="s">
        <v>13</v>
      </c>
      <c r="F21" s="71" t="s">
        <v>13</v>
      </c>
      <c r="G21" s="70" t="s">
        <v>13</v>
      </c>
      <c r="H21" s="70" t="s">
        <v>13</v>
      </c>
      <c r="I21" s="70" t="s">
        <v>13</v>
      </c>
      <c r="J21" s="70" t="s">
        <v>13</v>
      </c>
      <c r="K21" s="70" t="s">
        <v>13</v>
      </c>
      <c r="L21" s="70" t="s">
        <v>13</v>
      </c>
      <c r="M21" s="70" t="s">
        <v>13</v>
      </c>
    </row>
    <row r="22" spans="1:13">
      <c r="A22" s="53" t="s">
        <v>45</v>
      </c>
      <c r="B22" s="54"/>
      <c r="C22" s="54"/>
      <c r="D22" s="54"/>
      <c r="E22" s="54"/>
      <c r="F22" s="54"/>
      <c r="G22" s="54"/>
      <c r="H22" s="54"/>
      <c r="I22" s="54"/>
      <c r="J22" s="54"/>
      <c r="K22" s="54"/>
      <c r="L22" s="54"/>
      <c r="M22" s="54"/>
    </row>
    <row r="23" spans="1:13">
      <c r="A23" s="55" t="s">
        <v>46</v>
      </c>
      <c r="B23" s="56" t="s">
        <v>47</v>
      </c>
      <c r="C23" s="57" t="s">
        <v>21</v>
      </c>
      <c r="D23" s="57" t="s">
        <v>22</v>
      </c>
      <c r="E23" s="58">
        <v>43941</v>
      </c>
      <c r="F23" s="59" t="s">
        <v>40</v>
      </c>
      <c r="G23" s="59"/>
      <c r="H23" s="60">
        <v>1462.77</v>
      </c>
      <c r="I23" s="60">
        <v>15562.53</v>
      </c>
      <c r="J23" s="60">
        <v>0</v>
      </c>
      <c r="K23" s="60">
        <v>17025.3</v>
      </c>
      <c r="L23" s="60">
        <v>0</v>
      </c>
      <c r="M23" s="60">
        <v>17025.3</v>
      </c>
    </row>
    <row r="24" spans="1:13">
      <c r="A24" s="56" t="s">
        <v>13</v>
      </c>
      <c r="B24" s="56" t="s">
        <v>48</v>
      </c>
      <c r="C24" s="11"/>
      <c r="D24" s="11"/>
      <c r="E24" s="11"/>
      <c r="F24" s="11"/>
      <c r="G24" s="11"/>
      <c r="H24" s="55" t="s">
        <v>13</v>
      </c>
      <c r="I24" s="55" t="s">
        <v>13</v>
      </c>
      <c r="J24" s="55" t="s">
        <v>13</v>
      </c>
      <c r="K24" s="56" t="s">
        <v>13</v>
      </c>
      <c r="L24" s="56" t="s">
        <v>13</v>
      </c>
      <c r="M24" s="56" t="s">
        <v>13</v>
      </c>
    </row>
    <row r="25" spans="1:13">
      <c r="A25" s="55" t="s">
        <v>49</v>
      </c>
      <c r="B25" s="56" t="s">
        <v>47</v>
      </c>
      <c r="C25" s="57" t="s">
        <v>21</v>
      </c>
      <c r="D25" s="57" t="s">
        <v>29</v>
      </c>
      <c r="E25" s="58">
        <v>43955</v>
      </c>
      <c r="F25" s="59" t="s">
        <v>40</v>
      </c>
      <c r="G25" s="59"/>
      <c r="H25" s="60">
        <v>0</v>
      </c>
      <c r="I25" s="60">
        <v>440</v>
      </c>
      <c r="J25" s="60">
        <v>0</v>
      </c>
      <c r="K25" s="60">
        <v>440</v>
      </c>
      <c r="L25" s="60">
        <v>0</v>
      </c>
      <c r="M25" s="60">
        <v>440</v>
      </c>
    </row>
    <row r="26" spans="1:13">
      <c r="A26" s="56" t="s">
        <v>13</v>
      </c>
      <c r="B26" s="56" t="s">
        <v>50</v>
      </c>
      <c r="C26" s="11"/>
      <c r="D26" s="11"/>
      <c r="E26" s="11"/>
      <c r="F26" s="11"/>
      <c r="G26" s="11"/>
      <c r="H26" s="55" t="s">
        <v>13</v>
      </c>
      <c r="I26" s="55" t="s">
        <v>13</v>
      </c>
      <c r="J26" s="55" t="s">
        <v>13</v>
      </c>
      <c r="K26" s="56" t="s">
        <v>13</v>
      </c>
      <c r="L26" s="56" t="s">
        <v>13</v>
      </c>
      <c r="M26" s="56" t="s">
        <v>13</v>
      </c>
    </row>
    <row r="27" spans="1:13">
      <c r="A27" s="48" t="s">
        <v>51</v>
      </c>
      <c r="B27" s="49"/>
      <c r="C27" s="49"/>
      <c r="D27" s="50">
        <v>2</v>
      </c>
      <c r="E27" s="50">
        <v>0</v>
      </c>
      <c r="F27" s="51">
        <v>2</v>
      </c>
      <c r="G27" s="48">
        <v>2</v>
      </c>
      <c r="H27" s="52">
        <v>1462.77</v>
      </c>
      <c r="I27" s="52">
        <v>16002.53</v>
      </c>
      <c r="J27" s="52">
        <v>0</v>
      </c>
      <c r="K27" s="52">
        <v>17465.3</v>
      </c>
      <c r="L27" s="52">
        <v>0</v>
      </c>
      <c r="M27" s="52">
        <v>17465.3</v>
      </c>
    </row>
    <row r="28" spans="1:13">
      <c r="A28" s="53" t="s">
        <v>52</v>
      </c>
      <c r="B28" s="54"/>
      <c r="C28" s="54"/>
      <c r="D28" s="54"/>
      <c r="E28" s="54"/>
      <c r="F28" s="54"/>
      <c r="G28" s="54"/>
      <c r="H28" s="54"/>
      <c r="I28" s="54"/>
      <c r="J28" s="54"/>
      <c r="K28" s="54"/>
      <c r="L28" s="54"/>
      <c r="M28" s="54"/>
    </row>
    <row r="29" spans="1:13">
      <c r="A29" s="55" t="s">
        <v>53</v>
      </c>
      <c r="B29" s="80" t="s">
        <v>54</v>
      </c>
      <c r="C29" s="57" t="s">
        <v>21</v>
      </c>
      <c r="D29" s="57" t="s">
        <v>22</v>
      </c>
      <c r="E29" s="58">
        <v>43861</v>
      </c>
      <c r="F29" s="59" t="s">
        <v>40</v>
      </c>
      <c r="G29" s="59"/>
      <c r="H29" s="60">
        <v>3115.38</v>
      </c>
      <c r="I29" s="60">
        <v>6190.62</v>
      </c>
      <c r="J29" s="60">
        <v>0</v>
      </c>
      <c r="K29" s="60">
        <v>9306</v>
      </c>
      <c r="L29" s="60">
        <v>0</v>
      </c>
      <c r="M29" s="60">
        <v>9306</v>
      </c>
    </row>
    <row r="30" spans="1:13">
      <c r="A30" s="56" t="s">
        <v>13</v>
      </c>
      <c r="B30" s="80" t="s">
        <v>55</v>
      </c>
      <c r="C30" s="11"/>
      <c r="D30" s="11"/>
      <c r="E30" s="11"/>
      <c r="F30" s="11"/>
      <c r="G30" s="11"/>
      <c r="H30" s="55" t="s">
        <v>13</v>
      </c>
      <c r="I30" s="55" t="s">
        <v>13</v>
      </c>
      <c r="J30" s="55" t="s">
        <v>13</v>
      </c>
      <c r="K30" s="56" t="s">
        <v>13</v>
      </c>
      <c r="L30" s="56" t="s">
        <v>13</v>
      </c>
      <c r="M30" s="56" t="s">
        <v>13</v>
      </c>
    </row>
    <row r="31" spans="1:13">
      <c r="A31" s="55" t="s">
        <v>56</v>
      </c>
      <c r="B31" s="80" t="s">
        <v>57</v>
      </c>
      <c r="C31" s="57" t="s">
        <v>21</v>
      </c>
      <c r="D31" s="57" t="s">
        <v>29</v>
      </c>
      <c r="E31" s="58">
        <v>43861</v>
      </c>
      <c r="F31" s="59" t="s">
        <v>23</v>
      </c>
      <c r="G31" s="58">
        <v>43916.615911921297</v>
      </c>
      <c r="H31" s="60">
        <v>3333.65</v>
      </c>
      <c r="I31" s="60">
        <v>0</v>
      </c>
      <c r="J31" s="60">
        <v>0</v>
      </c>
      <c r="K31" s="60">
        <v>3333.65</v>
      </c>
      <c r="L31" s="60">
        <v>0</v>
      </c>
      <c r="M31" s="60">
        <v>3333.65</v>
      </c>
    </row>
    <row r="32" spans="1:13">
      <c r="A32" s="56" t="s">
        <v>13</v>
      </c>
      <c r="B32" s="80" t="s">
        <v>58</v>
      </c>
      <c r="C32" s="11"/>
      <c r="D32" s="11"/>
      <c r="E32" s="11"/>
      <c r="F32" s="11"/>
      <c r="G32" s="11"/>
      <c r="H32" s="55" t="s">
        <v>13</v>
      </c>
      <c r="I32" s="55" t="s">
        <v>13</v>
      </c>
      <c r="J32" s="55" t="s">
        <v>13</v>
      </c>
      <c r="K32" s="56" t="s">
        <v>13</v>
      </c>
      <c r="L32" s="56" t="s">
        <v>13</v>
      </c>
      <c r="M32" s="56" t="s">
        <v>13</v>
      </c>
    </row>
    <row r="33" spans="1:13">
      <c r="A33" s="55" t="s">
        <v>59</v>
      </c>
      <c r="B33" s="80" t="s">
        <v>60</v>
      </c>
      <c r="C33" s="57" t="s">
        <v>21</v>
      </c>
      <c r="D33" s="57" t="s">
        <v>29</v>
      </c>
      <c r="E33" s="58">
        <v>43840</v>
      </c>
      <c r="F33" s="59" t="s">
        <v>23</v>
      </c>
      <c r="G33" s="58">
        <v>43881.588423344903</v>
      </c>
      <c r="H33" s="60">
        <v>499.78</v>
      </c>
      <c r="I33" s="60">
        <v>0</v>
      </c>
      <c r="J33" s="60">
        <v>0</v>
      </c>
      <c r="K33" s="60">
        <v>499.78</v>
      </c>
      <c r="L33" s="60">
        <v>0</v>
      </c>
      <c r="M33" s="60">
        <v>499.78</v>
      </c>
    </row>
    <row r="34" spans="1:13">
      <c r="A34" s="56" t="s">
        <v>13</v>
      </c>
      <c r="B34" s="80" t="s">
        <v>61</v>
      </c>
      <c r="C34" s="11"/>
      <c r="D34" s="11"/>
      <c r="E34" s="11"/>
      <c r="F34" s="11"/>
      <c r="G34" s="11"/>
      <c r="H34" s="55" t="s">
        <v>13</v>
      </c>
      <c r="I34" s="55" t="s">
        <v>13</v>
      </c>
      <c r="J34" s="55" t="s">
        <v>13</v>
      </c>
      <c r="K34" s="56" t="s">
        <v>13</v>
      </c>
      <c r="L34" s="56" t="s">
        <v>13</v>
      </c>
      <c r="M34" s="56" t="s">
        <v>13</v>
      </c>
    </row>
    <row r="35" spans="1:13">
      <c r="A35" s="48" t="s">
        <v>36</v>
      </c>
      <c r="B35" s="49"/>
      <c r="C35" s="49"/>
      <c r="D35" s="50">
        <v>1</v>
      </c>
      <c r="E35" s="50">
        <v>2</v>
      </c>
      <c r="F35" s="51">
        <v>3</v>
      </c>
      <c r="G35" s="48">
        <v>3</v>
      </c>
      <c r="H35" s="52">
        <v>6948.81</v>
      </c>
      <c r="I35" s="52">
        <v>6190.62</v>
      </c>
      <c r="J35" s="52">
        <v>0</v>
      </c>
      <c r="K35" s="52">
        <v>13139.43</v>
      </c>
      <c r="L35" s="52">
        <v>0</v>
      </c>
      <c r="M35" s="52">
        <v>13139.43</v>
      </c>
    </row>
    <row r="36" spans="1:13">
      <c r="A36" s="72" t="s">
        <v>62</v>
      </c>
      <c r="B36" s="62"/>
      <c r="C36" s="62"/>
      <c r="D36" s="27" t="s">
        <v>15</v>
      </c>
      <c r="E36" s="27" t="s">
        <v>16</v>
      </c>
      <c r="F36" s="28" t="s">
        <v>17</v>
      </c>
      <c r="G36" s="27" t="s">
        <v>44</v>
      </c>
      <c r="H36" s="27" t="s">
        <v>7</v>
      </c>
      <c r="I36" s="27" t="s">
        <v>8</v>
      </c>
      <c r="J36" s="27" t="s">
        <v>9</v>
      </c>
      <c r="K36" s="27" t="s">
        <v>10</v>
      </c>
      <c r="L36" s="27" t="s">
        <v>11</v>
      </c>
      <c r="M36" s="27" t="s">
        <v>12</v>
      </c>
    </row>
    <row r="37" spans="1:13">
      <c r="A37" s="73" t="s">
        <v>13</v>
      </c>
      <c r="B37" s="74" t="s">
        <v>13</v>
      </c>
      <c r="C37" s="74" t="s">
        <v>13</v>
      </c>
      <c r="D37" s="75">
        <v>3</v>
      </c>
      <c r="E37" s="75">
        <v>2</v>
      </c>
      <c r="F37" s="76">
        <v>5</v>
      </c>
      <c r="G37" s="75">
        <v>5</v>
      </c>
      <c r="H37" s="77">
        <v>8411.58</v>
      </c>
      <c r="I37" s="77">
        <v>22193.15</v>
      </c>
      <c r="J37" s="77">
        <v>0</v>
      </c>
      <c r="K37" s="77">
        <v>30604.73</v>
      </c>
      <c r="L37" s="77">
        <v>0</v>
      </c>
      <c r="M37" s="77">
        <v>30604.73</v>
      </c>
    </row>
    <row r="38" spans="1:13">
      <c r="A38" s="78" t="s">
        <v>13</v>
      </c>
      <c r="B38" s="78" t="s">
        <v>13</v>
      </c>
      <c r="C38" s="78" t="s">
        <v>13</v>
      </c>
      <c r="D38" s="78" t="s">
        <v>13</v>
      </c>
      <c r="E38" s="78" t="s">
        <v>13</v>
      </c>
      <c r="F38" s="79" t="s">
        <v>13</v>
      </c>
      <c r="G38" s="78" t="s">
        <v>13</v>
      </c>
      <c r="H38" s="78" t="s">
        <v>13</v>
      </c>
      <c r="I38" s="78" t="s">
        <v>13</v>
      </c>
      <c r="J38" s="78" t="s">
        <v>13</v>
      </c>
      <c r="K38" s="78" t="s">
        <v>13</v>
      </c>
      <c r="L38" s="78" t="s">
        <v>13</v>
      </c>
      <c r="M38" s="78" t="s">
        <v>13</v>
      </c>
    </row>
  </sheetData>
  <autoFilter ref="A1:M38" xr:uid="{00000000-0001-0000-0200-000000000000}"/>
  <pageMargins left="0" right="0" top="0" bottom="0" header="0" footer="0"/>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BC0C-F139-4DCC-8CE1-6796FEA102FF}">
  <sheetPr codeName="Sheet2" filterMode="1"/>
  <dimension ref="A1:C101"/>
  <sheetViews>
    <sheetView workbookViewId="0">
      <selection activeCell="B48" sqref="B48"/>
    </sheetView>
  </sheetViews>
  <sheetFormatPr defaultColWidth="9.140625" defaultRowHeight="15" customHeight="1"/>
  <cols>
    <col min="1" max="1" width="27" style="2" customWidth="1"/>
    <col min="2" max="2" width="60.5703125" style="113" bestFit="1" customWidth="1"/>
    <col min="3" max="3" width="21.85546875" style="2" customWidth="1"/>
    <col min="4" max="16384" width="9.140625" style="2"/>
  </cols>
  <sheetData>
    <row r="1" spans="1:3" ht="15" customHeight="1">
      <c r="A1" s="94" t="s">
        <v>63</v>
      </c>
      <c r="B1" s="100" t="s">
        <v>64</v>
      </c>
      <c r="C1" s="95"/>
    </row>
    <row r="2" spans="1:3" ht="15" customHeight="1">
      <c r="A2" s="96" t="s">
        <v>65</v>
      </c>
      <c r="B2" s="97" t="s">
        <v>2</v>
      </c>
      <c r="C2" s="98" t="s">
        <v>66</v>
      </c>
    </row>
    <row r="3" spans="1:3" ht="15" hidden="1" customHeight="1">
      <c r="A3" s="3" t="s">
        <v>67</v>
      </c>
      <c r="B3" s="3"/>
      <c r="C3" s="3"/>
    </row>
    <row r="4" spans="1:3" ht="15" customHeight="1">
      <c r="A4" s="96" t="s">
        <v>68</v>
      </c>
      <c r="B4" s="101"/>
      <c r="C4" s="89" t="s">
        <v>69</v>
      </c>
    </row>
    <row r="5" spans="1:3" ht="15" hidden="1" customHeight="1">
      <c r="A5" s="3" t="s">
        <v>70</v>
      </c>
      <c r="B5" s="3"/>
      <c r="C5" s="3"/>
    </row>
    <row r="6" spans="1:3" ht="15" hidden="1" customHeight="1">
      <c r="A6" s="3" t="s">
        <v>71</v>
      </c>
      <c r="B6" s="3"/>
      <c r="C6" s="3"/>
    </row>
    <row r="7" spans="1:3" ht="15" hidden="1" customHeight="1">
      <c r="A7" s="3" t="s">
        <v>72</v>
      </c>
      <c r="B7" s="3"/>
      <c r="C7" s="3"/>
    </row>
    <row r="8" spans="1:3" ht="15" hidden="1" customHeight="1">
      <c r="A8" s="3" t="s">
        <v>73</v>
      </c>
      <c r="B8" s="3"/>
      <c r="C8" s="3"/>
    </row>
    <row r="9" spans="1:3" ht="15" hidden="1" customHeight="1">
      <c r="A9" s="3" t="s">
        <v>74</v>
      </c>
      <c r="B9" s="3"/>
      <c r="C9" s="3"/>
    </row>
    <row r="10" spans="1:3" ht="15" hidden="1" customHeight="1">
      <c r="A10" s="3" t="s">
        <v>75</v>
      </c>
      <c r="B10" s="3"/>
      <c r="C10" s="3"/>
    </row>
    <row r="11" spans="1:3" ht="15" hidden="1" customHeight="1">
      <c r="A11" s="3" t="s">
        <v>76</v>
      </c>
      <c r="B11" s="3"/>
      <c r="C11" s="3"/>
    </row>
    <row r="12" spans="1:3" ht="15" hidden="1" customHeight="1">
      <c r="A12" s="3" t="s">
        <v>77</v>
      </c>
      <c r="B12" s="3"/>
      <c r="C12" s="3"/>
    </row>
    <row r="13" spans="1:3" ht="15" hidden="1" customHeight="1">
      <c r="A13" s="3" t="s">
        <v>78</v>
      </c>
      <c r="B13" s="3"/>
      <c r="C13" s="3"/>
    </row>
    <row r="14" spans="1:3" ht="15" hidden="1" customHeight="1">
      <c r="A14" s="3" t="s">
        <v>79</v>
      </c>
      <c r="B14" s="3"/>
      <c r="C14" s="3"/>
    </row>
    <row r="15" spans="1:3" ht="15" customHeight="1">
      <c r="A15" s="96" t="s">
        <v>80</v>
      </c>
      <c r="B15" s="102"/>
      <c r="C15" s="126">
        <v>43887</v>
      </c>
    </row>
    <row r="16" spans="1:3" ht="15" customHeight="1">
      <c r="A16" s="96" t="s">
        <v>81</v>
      </c>
      <c r="B16" s="102"/>
      <c r="C16" s="126">
        <v>44253</v>
      </c>
    </row>
    <row r="17" spans="1:3" ht="15" hidden="1" customHeight="1">
      <c r="A17" s="3" t="s">
        <v>82</v>
      </c>
      <c r="B17" s="3"/>
      <c r="C17" s="3"/>
    </row>
    <row r="18" spans="1:3" ht="15" hidden="1" customHeight="1">
      <c r="A18" s="3" t="s">
        <v>83</v>
      </c>
      <c r="B18" s="3"/>
      <c r="C18" s="3"/>
    </row>
    <row r="19" spans="1:3" ht="15" hidden="1" customHeight="1">
      <c r="A19" s="3" t="s">
        <v>84</v>
      </c>
      <c r="B19" s="3"/>
      <c r="C19" s="3"/>
    </row>
    <row r="20" spans="1:3" ht="15" hidden="1" customHeight="1">
      <c r="A20" s="3" t="s">
        <v>85</v>
      </c>
      <c r="B20" s="3"/>
      <c r="C20" s="3"/>
    </row>
    <row r="21" spans="1:3" ht="15" customHeight="1">
      <c r="A21" s="96" t="s">
        <v>86</v>
      </c>
      <c r="B21" s="102"/>
      <c r="C21" s="114" t="s">
        <v>87</v>
      </c>
    </row>
    <row r="22" spans="1:3" ht="15" hidden="1" customHeight="1">
      <c r="A22" s="3" t="s">
        <v>88</v>
      </c>
      <c r="B22" s="3"/>
      <c r="C22" s="3"/>
    </row>
    <row r="23" spans="1:3" ht="15" customHeight="1">
      <c r="A23" s="96" t="s">
        <v>89</v>
      </c>
      <c r="B23" s="103" t="s">
        <v>0</v>
      </c>
      <c r="C23" s="115" t="s">
        <v>90</v>
      </c>
    </row>
    <row r="24" spans="1:3" ht="15" hidden="1" customHeight="1">
      <c r="A24" s="3" t="s">
        <v>91</v>
      </c>
      <c r="B24" s="3"/>
      <c r="C24" s="3"/>
    </row>
    <row r="25" spans="1:3" ht="15" customHeight="1">
      <c r="A25" s="96" t="s">
        <v>92</v>
      </c>
      <c r="B25" s="104" t="s">
        <v>5</v>
      </c>
      <c r="C25" s="116" t="s">
        <v>93</v>
      </c>
    </row>
    <row r="26" spans="1:3" ht="15" customHeight="1">
      <c r="A26" s="96" t="s">
        <v>94</v>
      </c>
      <c r="B26" s="105" t="s">
        <v>4</v>
      </c>
      <c r="C26" s="117" t="s">
        <v>95</v>
      </c>
    </row>
    <row r="27" spans="1:3" ht="15" hidden="1" customHeight="1">
      <c r="A27" s="3" t="s">
        <v>96</v>
      </c>
      <c r="B27" s="3"/>
      <c r="C27" s="3"/>
    </row>
    <row r="28" spans="1:3" ht="15" hidden="1" customHeight="1">
      <c r="A28" s="3" t="s">
        <v>97</v>
      </c>
      <c r="B28" s="3"/>
      <c r="C28" s="3"/>
    </row>
    <row r="29" spans="1:3" ht="15" hidden="1" customHeight="1">
      <c r="A29" s="3" t="s">
        <v>98</v>
      </c>
      <c r="B29" s="3"/>
      <c r="C29" s="3"/>
    </row>
    <row r="30" spans="1:3" ht="15" hidden="1" customHeight="1">
      <c r="A30" s="3" t="s">
        <v>99</v>
      </c>
      <c r="B30" s="3"/>
      <c r="C30" s="3"/>
    </row>
    <row r="31" spans="1:3" ht="15" customHeight="1">
      <c r="A31" s="96" t="s">
        <v>100</v>
      </c>
      <c r="B31" s="106" t="s">
        <v>221</v>
      </c>
      <c r="C31" s="118" t="s">
        <v>101</v>
      </c>
    </row>
    <row r="32" spans="1:3" ht="15" hidden="1" customHeight="1">
      <c r="A32" s="3" t="s">
        <v>102</v>
      </c>
      <c r="B32" s="3"/>
      <c r="C32" s="3"/>
    </row>
    <row r="33" spans="1:3" ht="15" hidden="1" customHeight="1">
      <c r="A33" s="3" t="s">
        <v>103</v>
      </c>
      <c r="B33" s="3"/>
      <c r="C33" s="3"/>
    </row>
    <row r="34" spans="1:3" ht="15" hidden="1" customHeight="1">
      <c r="A34" s="3" t="s">
        <v>104</v>
      </c>
      <c r="B34" s="4" t="s">
        <v>105</v>
      </c>
      <c r="C34" s="3"/>
    </row>
    <row r="35" spans="1:3" ht="15" hidden="1" customHeight="1">
      <c r="A35" s="3" t="s">
        <v>106</v>
      </c>
      <c r="B35" s="3"/>
      <c r="C35" s="3"/>
    </row>
    <row r="36" spans="1:3" ht="15" hidden="1" customHeight="1">
      <c r="A36" s="3" t="s">
        <v>107</v>
      </c>
      <c r="B36" s="3"/>
      <c r="C36" s="3"/>
    </row>
    <row r="37" spans="1:3" ht="15" hidden="1" customHeight="1">
      <c r="A37" s="3" t="s">
        <v>108</v>
      </c>
      <c r="B37" s="3"/>
      <c r="C37" s="3"/>
    </row>
    <row r="38" spans="1:3" ht="15" hidden="1" customHeight="1">
      <c r="A38" s="3" t="s">
        <v>109</v>
      </c>
      <c r="B38" s="3"/>
      <c r="C38" s="3"/>
    </row>
    <row r="39" spans="1:3" ht="15" hidden="1" customHeight="1">
      <c r="A39" s="3" t="s">
        <v>110</v>
      </c>
      <c r="B39" s="3"/>
      <c r="C39" s="3"/>
    </row>
    <row r="40" spans="1:3" ht="15" hidden="1" customHeight="1">
      <c r="A40" s="3" t="s">
        <v>111</v>
      </c>
      <c r="B40" s="3"/>
      <c r="C40" s="3"/>
    </row>
    <row r="41" spans="1:3" ht="15" hidden="1" customHeight="1">
      <c r="A41" s="3" t="s">
        <v>112</v>
      </c>
      <c r="B41" s="3"/>
      <c r="C41" s="3"/>
    </row>
    <row r="42" spans="1:3" ht="15" hidden="1" customHeight="1">
      <c r="A42" s="3" t="s">
        <v>113</v>
      </c>
      <c r="B42" s="3"/>
      <c r="C42" s="3"/>
    </row>
    <row r="43" spans="1:3" ht="15" hidden="1" customHeight="1">
      <c r="A43" s="3" t="s">
        <v>114</v>
      </c>
      <c r="B43" s="3"/>
      <c r="C43" s="3"/>
    </row>
    <row r="44" spans="1:3" ht="15" hidden="1" customHeight="1">
      <c r="A44" s="3" t="s">
        <v>115</v>
      </c>
      <c r="B44" s="3"/>
      <c r="C44" s="3"/>
    </row>
    <row r="45" spans="1:3" ht="15" hidden="1" customHeight="1">
      <c r="A45" s="3" t="s">
        <v>116</v>
      </c>
      <c r="B45" s="3"/>
      <c r="C45" s="3"/>
    </row>
    <row r="46" spans="1:3" ht="15" hidden="1" customHeight="1">
      <c r="A46" s="3" t="s">
        <v>117</v>
      </c>
      <c r="B46" s="3"/>
      <c r="C46" s="3"/>
    </row>
    <row r="47" spans="1:3" ht="15" hidden="1" customHeight="1">
      <c r="A47" s="3" t="s">
        <v>118</v>
      </c>
      <c r="B47" s="3"/>
      <c r="C47" s="3"/>
    </row>
    <row r="48" spans="1:3" ht="15" customHeight="1">
      <c r="A48" s="96" t="s">
        <v>119</v>
      </c>
      <c r="B48" s="99" t="s">
        <v>3</v>
      </c>
      <c r="C48" s="119" t="s">
        <v>120</v>
      </c>
    </row>
    <row r="49" spans="1:3" ht="15" hidden="1" customHeight="1">
      <c r="A49" s="3" t="s">
        <v>121</v>
      </c>
      <c r="B49" s="3"/>
      <c r="C49" s="3"/>
    </row>
    <row r="50" spans="1:3" ht="15" hidden="1" customHeight="1">
      <c r="A50" s="3" t="s">
        <v>122</v>
      </c>
      <c r="B50" s="3"/>
      <c r="C50" s="3"/>
    </row>
    <row r="51" spans="1:3" ht="15" hidden="1" customHeight="1">
      <c r="A51" s="3" t="s">
        <v>123</v>
      </c>
      <c r="B51" s="3"/>
      <c r="C51" s="3"/>
    </row>
    <row r="52" spans="1:3" ht="15" hidden="1" customHeight="1">
      <c r="A52" s="3" t="s">
        <v>124</v>
      </c>
      <c r="B52" s="3"/>
      <c r="C52" s="3"/>
    </row>
    <row r="53" spans="1:3" ht="15" hidden="1" customHeight="1">
      <c r="A53" s="3" t="s">
        <v>125</v>
      </c>
      <c r="B53" s="3"/>
      <c r="C53" s="3"/>
    </row>
    <row r="54" spans="1:3" ht="15" hidden="1" customHeight="1">
      <c r="A54" s="3" t="s">
        <v>126</v>
      </c>
      <c r="B54" s="3"/>
      <c r="C54" s="3"/>
    </row>
    <row r="55" spans="1:3" ht="15" hidden="1" customHeight="1">
      <c r="A55" s="3" t="s">
        <v>127</v>
      </c>
      <c r="B55" s="3"/>
      <c r="C55" s="3"/>
    </row>
    <row r="56" spans="1:3" ht="15" customHeight="1">
      <c r="A56" s="96" t="s">
        <v>128</v>
      </c>
      <c r="B56" s="107" t="s">
        <v>6</v>
      </c>
      <c r="C56" s="120" t="s">
        <v>129</v>
      </c>
    </row>
    <row r="57" spans="1:3" ht="15" hidden="1" customHeight="1">
      <c r="A57" s="3" t="s">
        <v>130</v>
      </c>
      <c r="B57" s="3"/>
      <c r="C57" s="3"/>
    </row>
    <row r="58" spans="1:3" ht="15" hidden="1" customHeight="1">
      <c r="A58" s="3" t="s">
        <v>131</v>
      </c>
      <c r="B58" s="3"/>
      <c r="C58" s="3"/>
    </row>
    <row r="59" spans="1:3" ht="15" hidden="1" customHeight="1">
      <c r="A59" s="3" t="s">
        <v>132</v>
      </c>
      <c r="B59" s="3"/>
      <c r="C59" s="3"/>
    </row>
    <row r="60" spans="1:3" ht="15" hidden="1" customHeight="1">
      <c r="A60" s="3" t="s">
        <v>133</v>
      </c>
      <c r="B60" s="3"/>
      <c r="C60" s="3"/>
    </row>
    <row r="61" spans="1:3" ht="15" hidden="1" customHeight="1">
      <c r="A61" s="3" t="s">
        <v>134</v>
      </c>
      <c r="B61" s="3"/>
      <c r="C61" s="3"/>
    </row>
    <row r="62" spans="1:3" ht="15" hidden="1" customHeight="1">
      <c r="A62" s="3" t="s">
        <v>135</v>
      </c>
      <c r="B62" s="3"/>
      <c r="C62" s="3"/>
    </row>
    <row r="63" spans="1:3" ht="15" hidden="1" customHeight="1">
      <c r="A63" s="3" t="s">
        <v>136</v>
      </c>
      <c r="B63" s="3"/>
      <c r="C63" s="3"/>
    </row>
    <row r="64" spans="1:3" ht="15" hidden="1" customHeight="1">
      <c r="A64" s="3" t="s">
        <v>137</v>
      </c>
      <c r="B64" s="3"/>
      <c r="C64" s="3"/>
    </row>
    <row r="65" spans="1:3" ht="15" hidden="1" customHeight="1">
      <c r="A65" s="3" t="s">
        <v>138</v>
      </c>
      <c r="B65" s="3"/>
      <c r="C65" s="3"/>
    </row>
    <row r="66" spans="1:3" ht="15" hidden="1" customHeight="1">
      <c r="A66" s="3" t="s">
        <v>139</v>
      </c>
      <c r="B66" s="3"/>
      <c r="C66" s="3"/>
    </row>
    <row r="67" spans="1:3" ht="15" hidden="1" customHeight="1">
      <c r="A67" s="3" t="s">
        <v>140</v>
      </c>
      <c r="B67" s="3"/>
      <c r="C67" s="3"/>
    </row>
    <row r="68" spans="1:3" ht="15" hidden="1" customHeight="1">
      <c r="A68" s="3" t="s">
        <v>141</v>
      </c>
      <c r="B68" s="3"/>
      <c r="C68" s="3"/>
    </row>
    <row r="69" spans="1:3" ht="15" hidden="1" customHeight="1">
      <c r="A69" s="3" t="s">
        <v>142</v>
      </c>
      <c r="B69" s="3"/>
      <c r="C69" s="3"/>
    </row>
    <row r="70" spans="1:3" ht="15" hidden="1" customHeight="1">
      <c r="A70" s="3" t="s">
        <v>143</v>
      </c>
      <c r="B70" s="3"/>
      <c r="C70" s="3"/>
    </row>
    <row r="71" spans="1:3" ht="15" hidden="1" customHeight="1">
      <c r="A71" s="3" t="s">
        <v>144</v>
      </c>
      <c r="B71" s="3"/>
      <c r="C71" s="3"/>
    </row>
    <row r="72" spans="1:3" ht="15" hidden="1" customHeight="1">
      <c r="A72" s="3" t="s">
        <v>145</v>
      </c>
      <c r="B72" s="3"/>
      <c r="C72" s="3"/>
    </row>
    <row r="73" spans="1:3" ht="15" hidden="1" customHeight="1">
      <c r="A73" s="3" t="s">
        <v>146</v>
      </c>
      <c r="B73" s="3"/>
      <c r="C73" s="3"/>
    </row>
    <row r="74" spans="1:3" ht="15" hidden="1" customHeight="1">
      <c r="A74" s="3" t="s">
        <v>147</v>
      </c>
      <c r="B74" s="3"/>
      <c r="C74" s="3"/>
    </row>
    <row r="75" spans="1:3" ht="15" hidden="1" customHeight="1">
      <c r="A75" s="3" t="s">
        <v>148</v>
      </c>
      <c r="B75" s="3"/>
      <c r="C75" s="3"/>
    </row>
    <row r="76" spans="1:3" ht="15" hidden="1" customHeight="1">
      <c r="A76" s="3" t="s">
        <v>149</v>
      </c>
      <c r="B76" s="3"/>
      <c r="C76" s="3"/>
    </row>
    <row r="77" spans="1:3" ht="15" hidden="1" customHeight="1">
      <c r="A77" s="3" t="s">
        <v>150</v>
      </c>
      <c r="B77" s="3"/>
      <c r="C77" s="3"/>
    </row>
    <row r="78" spans="1:3" ht="15" hidden="1" customHeight="1">
      <c r="A78" s="3" t="s">
        <v>151</v>
      </c>
      <c r="B78" s="3"/>
      <c r="C78" s="3"/>
    </row>
    <row r="79" spans="1:3" ht="15" hidden="1" customHeight="1">
      <c r="A79" s="3" t="s">
        <v>152</v>
      </c>
      <c r="B79" s="3"/>
      <c r="C79" s="3"/>
    </row>
    <row r="80" spans="1:3" ht="15" hidden="1" customHeight="1">
      <c r="A80" s="3" t="s">
        <v>153</v>
      </c>
      <c r="B80" s="3"/>
      <c r="C80" s="3"/>
    </row>
    <row r="81" spans="1:3" ht="15" hidden="1" customHeight="1">
      <c r="A81" s="3" t="s">
        <v>154</v>
      </c>
      <c r="B81" s="3"/>
      <c r="C81" s="3"/>
    </row>
    <row r="82" spans="1:3" ht="15" hidden="1" customHeight="1">
      <c r="A82" s="3" t="s">
        <v>155</v>
      </c>
      <c r="B82" s="3"/>
      <c r="C82" s="3"/>
    </row>
    <row r="83" spans="1:3" ht="15" customHeight="1">
      <c r="A83" s="96" t="s">
        <v>156</v>
      </c>
      <c r="B83" s="108" t="s">
        <v>8</v>
      </c>
      <c r="C83" s="121" t="s">
        <v>157</v>
      </c>
    </row>
    <row r="84" spans="1:3" ht="15" customHeight="1">
      <c r="A84" s="96" t="s">
        <v>158</v>
      </c>
      <c r="B84" s="109" t="s">
        <v>7</v>
      </c>
      <c r="C84" s="122" t="s">
        <v>159</v>
      </c>
    </row>
    <row r="85" spans="1:3" ht="15" customHeight="1">
      <c r="A85" s="96" t="s">
        <v>160</v>
      </c>
      <c r="B85" s="110" t="s">
        <v>9</v>
      </c>
      <c r="C85" s="123" t="s">
        <v>161</v>
      </c>
    </row>
    <row r="86" spans="1:3" ht="15" customHeight="1">
      <c r="A86" s="96" t="s">
        <v>162</v>
      </c>
      <c r="B86" s="111" t="s">
        <v>12</v>
      </c>
      <c r="C86" s="124" t="s">
        <v>163</v>
      </c>
    </row>
    <row r="87" spans="1:3" ht="15" hidden="1" customHeight="1">
      <c r="A87" s="3" t="s">
        <v>164</v>
      </c>
      <c r="B87" s="3"/>
      <c r="C87" s="3"/>
    </row>
    <row r="88" spans="1:3" ht="15" hidden="1" customHeight="1">
      <c r="A88" s="3" t="s">
        <v>165</v>
      </c>
      <c r="B88" s="3"/>
      <c r="C88" s="3"/>
    </row>
    <row r="89" spans="1:3" ht="15" hidden="1" customHeight="1">
      <c r="A89" s="3" t="s">
        <v>166</v>
      </c>
      <c r="B89" s="3"/>
      <c r="C89" s="3"/>
    </row>
    <row r="90" spans="1:3" ht="15" customHeight="1">
      <c r="A90" s="96" t="s">
        <v>167</v>
      </c>
      <c r="B90" s="112" t="s">
        <v>1</v>
      </c>
      <c r="C90" s="125" t="s">
        <v>101</v>
      </c>
    </row>
    <row r="91" spans="1:3" ht="15" hidden="1" customHeight="1">
      <c r="A91" s="3" t="s">
        <v>168</v>
      </c>
      <c r="B91" s="3"/>
      <c r="C91" s="3"/>
    </row>
    <row r="92" spans="1:3" ht="15" customHeight="1">
      <c r="A92" s="96" t="s">
        <v>169</v>
      </c>
      <c r="B92" s="112" t="s">
        <v>1</v>
      </c>
      <c r="C92" s="125" t="s">
        <v>101</v>
      </c>
    </row>
    <row r="93" spans="1:3" ht="15" hidden="1" customHeight="1">
      <c r="A93" s="3" t="s">
        <v>170</v>
      </c>
      <c r="B93" s="3"/>
      <c r="C93" s="3"/>
    </row>
    <row r="94" spans="1:3" ht="15" hidden="1" customHeight="1">
      <c r="A94" s="3" t="s">
        <v>171</v>
      </c>
      <c r="B94" s="3"/>
      <c r="C94" s="3"/>
    </row>
    <row r="95" spans="1:3" ht="15" hidden="1" customHeight="1">
      <c r="A95" s="3" t="s">
        <v>172</v>
      </c>
      <c r="B95" s="3"/>
      <c r="C95" s="3"/>
    </row>
    <row r="96" spans="1:3" ht="15" hidden="1" customHeight="1">
      <c r="A96" s="3" t="s">
        <v>173</v>
      </c>
      <c r="B96" s="3"/>
      <c r="C96" s="3"/>
    </row>
    <row r="97" spans="1:3" ht="15" hidden="1" customHeight="1">
      <c r="A97" s="3" t="s">
        <v>174</v>
      </c>
      <c r="B97" s="3"/>
      <c r="C97" s="3"/>
    </row>
    <row r="98" spans="1:3" ht="15" customHeight="1">
      <c r="A98" s="96" t="s">
        <v>175</v>
      </c>
      <c r="B98" s="102"/>
      <c r="C98" s="127">
        <v>43951</v>
      </c>
    </row>
    <row r="99" spans="1:3" ht="15" customHeight="1">
      <c r="A99" s="96" t="s">
        <v>176</v>
      </c>
      <c r="B99" s="102"/>
      <c r="C99" s="89" t="s">
        <v>177</v>
      </c>
    </row>
    <row r="100" spans="1:3" ht="15" hidden="1" customHeight="1">
      <c r="A100" s="3" t="s">
        <v>178</v>
      </c>
      <c r="B100" s="3"/>
      <c r="C100" s="3"/>
    </row>
    <row r="101" spans="1:3" ht="15" hidden="1" customHeight="1">
      <c r="A101" s="3" t="s">
        <v>179</v>
      </c>
      <c r="B101" s="3"/>
      <c r="C101" s="3"/>
    </row>
  </sheetData>
  <autoFilter ref="A1:C101" xr:uid="{1B79FE0D-9F33-4519-AEA2-BD69830CA3AC}">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19BA1-863F-468C-B5AB-317BADB94DC3}">
  <dimension ref="A2:T11"/>
  <sheetViews>
    <sheetView topLeftCell="J1" workbookViewId="0">
      <selection activeCell="T3" sqref="T3:T11"/>
    </sheetView>
  </sheetViews>
  <sheetFormatPr defaultColWidth="11.85546875" defaultRowHeight="15"/>
  <cols>
    <col min="2" max="2" width="20.85546875" customWidth="1"/>
    <col min="3" max="3" width="12" customWidth="1"/>
    <col min="4" max="5" width="15.5703125" bestFit="1" customWidth="1"/>
    <col min="6" max="6" width="13.140625" bestFit="1" customWidth="1"/>
    <col min="7" max="7" width="13.42578125" bestFit="1" customWidth="1"/>
    <col min="8" max="8" width="14.42578125" bestFit="1" customWidth="1"/>
    <col min="9" max="9" width="9" bestFit="1" customWidth="1"/>
    <col min="10" max="10" width="15" bestFit="1" customWidth="1"/>
    <col min="11" max="11" width="13.140625" bestFit="1" customWidth="1"/>
    <col min="12" max="12" width="12.140625" bestFit="1" customWidth="1"/>
    <col min="13" max="13" width="13.7109375" bestFit="1" customWidth="1"/>
    <col min="14" max="14" width="14.42578125" bestFit="1" customWidth="1"/>
    <col min="15" max="15" width="15.42578125" bestFit="1" customWidth="1"/>
    <col min="16" max="16" width="13" bestFit="1" customWidth="1"/>
    <col min="17" max="17" width="18.28515625" bestFit="1" customWidth="1"/>
    <col min="18" max="18" width="17.85546875" bestFit="1" customWidth="1"/>
    <col min="19" max="19" width="15" bestFit="1" customWidth="1"/>
    <col min="20" max="20" width="11.5703125" bestFit="1" customWidth="1"/>
  </cols>
  <sheetData>
    <row r="2" spans="1:20">
      <c r="B2" s="88" t="s">
        <v>68</v>
      </c>
      <c r="C2" s="88" t="s">
        <v>65</v>
      </c>
      <c r="D2" s="88" t="s">
        <v>80</v>
      </c>
      <c r="E2" s="88" t="s">
        <v>81</v>
      </c>
      <c r="F2" s="88" t="s">
        <v>86</v>
      </c>
      <c r="G2" s="88" t="s">
        <v>89</v>
      </c>
      <c r="H2" s="88" t="s">
        <v>92</v>
      </c>
      <c r="I2" s="88" t="s">
        <v>94</v>
      </c>
      <c r="J2" s="88" t="s">
        <v>100</v>
      </c>
      <c r="K2" s="88" t="s">
        <v>119</v>
      </c>
      <c r="L2" s="88" t="s">
        <v>128</v>
      </c>
      <c r="M2" s="88" t="s">
        <v>156</v>
      </c>
      <c r="N2" s="88" t="s">
        <v>158</v>
      </c>
      <c r="O2" s="88" t="s">
        <v>160</v>
      </c>
      <c r="P2" s="88" t="s">
        <v>162</v>
      </c>
      <c r="Q2" s="88" t="s">
        <v>167</v>
      </c>
      <c r="R2" s="88" t="s">
        <v>169</v>
      </c>
      <c r="S2" s="88" t="s">
        <v>175</v>
      </c>
      <c r="T2" s="88" t="s">
        <v>176</v>
      </c>
    </row>
    <row r="3" spans="1:20">
      <c r="A3" s="55"/>
      <c r="B3" s="89" t="s">
        <v>69</v>
      </c>
      <c r="C3" s="82" t="str">
        <f>VLOOKUP(G3,Raw!$A:$C,3,FALSE)</f>
        <v>WC</v>
      </c>
      <c r="D3" s="90">
        <v>43887</v>
      </c>
      <c r="E3" s="90">
        <v>44253</v>
      </c>
      <c r="F3" s="89" t="s">
        <v>87</v>
      </c>
      <c r="G3" s="83" t="s">
        <v>19</v>
      </c>
      <c r="H3" s="88" t="str">
        <f>VLOOKUP(G3,Raw!$A:$F,6,)</f>
        <v xml:space="preserve">Closed  </v>
      </c>
      <c r="I3" s="88">
        <f>VLOOKUP(G3,Raw!$A:$E,5,)</f>
        <v>43704</v>
      </c>
      <c r="J3" s="88" t="str">
        <f>VLOOKUP(G3,Raw!$A:$B,2,)</f>
        <v>Quintanilla, Miguel</v>
      </c>
      <c r="K3" s="88" t="str">
        <f>VLOOKUP(G3,Raw!$A:$D,4,)</f>
        <v>Ind</v>
      </c>
      <c r="L3" s="91">
        <f>VLOOKUP(G3,Raw!$A:$G,7,)</f>
        <v>43788.481777743102</v>
      </c>
      <c r="M3" s="92">
        <f>VLOOKUP(G3,Raw!$A:$I,9,)</f>
        <v>0</v>
      </c>
      <c r="N3" s="92">
        <f>VLOOKUP(G3,Raw!$A:$H,8,)</f>
        <v>2545.58</v>
      </c>
      <c r="O3" s="92">
        <f>VLOOKUP(G3,Raw!$A:$J,10,)</f>
        <v>0</v>
      </c>
      <c r="P3" s="92">
        <f>VLOOKUP(G3,Raw!$A:$K,11,)</f>
        <v>2545.58</v>
      </c>
      <c r="Q3" s="85" t="s">
        <v>191</v>
      </c>
      <c r="R3" s="88" t="s">
        <v>192</v>
      </c>
      <c r="S3" s="93">
        <v>43951</v>
      </c>
      <c r="T3" s="89" t="s">
        <v>177</v>
      </c>
    </row>
    <row r="4" spans="1:20">
      <c r="A4" s="55"/>
      <c r="B4" s="89" t="s">
        <v>69</v>
      </c>
      <c r="C4" s="82" t="str">
        <f>VLOOKUP(G4,Raw!$A:$C,3,FALSE)</f>
        <v>WC</v>
      </c>
      <c r="D4" s="90">
        <v>43887</v>
      </c>
      <c r="E4" s="90">
        <v>44253</v>
      </c>
      <c r="F4" s="89" t="s">
        <v>87</v>
      </c>
      <c r="G4" s="82" t="s">
        <v>27</v>
      </c>
      <c r="H4" s="88" t="str">
        <f>VLOOKUP(G4,Raw!$A:$F,6,)</f>
        <v xml:space="preserve">Closed  </v>
      </c>
      <c r="I4" s="88">
        <f>VLOOKUP(G4,Raw!$A:$E,5,)</f>
        <v>43728</v>
      </c>
      <c r="J4" s="88" t="str">
        <f>VLOOKUP(G4,Raw!$A:$B,2,)</f>
        <v>Abel Mario</v>
      </c>
      <c r="K4" s="88" t="str">
        <f>VLOOKUP(G4,Raw!$A:$D,4,)</f>
        <v>Med</v>
      </c>
      <c r="L4" s="91">
        <f>VLOOKUP(G4,Raw!$A:$G,7,)</f>
        <v>43815.358711840301</v>
      </c>
      <c r="M4" s="92">
        <f>VLOOKUP(G4,Raw!$A:$I,9,)</f>
        <v>0</v>
      </c>
      <c r="N4" s="92">
        <f>VLOOKUP(G4,Raw!$A:$H,8,)</f>
        <v>398.47</v>
      </c>
      <c r="O4" s="92">
        <f>VLOOKUP(G4,Raw!$A:$J,10,)</f>
        <v>395.47</v>
      </c>
      <c r="P4" s="92">
        <f>VLOOKUP(G4,Raw!$A:$K,11,)</f>
        <v>3</v>
      </c>
      <c r="Q4" s="86" t="s">
        <v>193</v>
      </c>
      <c r="R4" s="88" t="s">
        <v>194</v>
      </c>
      <c r="S4" s="93">
        <v>43951</v>
      </c>
      <c r="T4" s="89" t="s">
        <v>177</v>
      </c>
    </row>
    <row r="5" spans="1:20">
      <c r="A5" s="57"/>
      <c r="B5" s="89" t="s">
        <v>69</v>
      </c>
      <c r="C5" s="82" t="str">
        <f>VLOOKUP(G5,Raw!$A:$C,3,FALSE)</f>
        <v>WC</v>
      </c>
      <c r="D5" s="90">
        <v>43887</v>
      </c>
      <c r="E5" s="90">
        <v>44253</v>
      </c>
      <c r="F5" s="89" t="s">
        <v>87</v>
      </c>
      <c r="G5" s="82" t="s">
        <v>33</v>
      </c>
      <c r="H5" s="88" t="str">
        <f>VLOOKUP(G5,Raw!$A:$F,6,)</f>
        <v xml:space="preserve">Closed  </v>
      </c>
      <c r="I5" s="88">
        <f>VLOOKUP(G5,Raw!$A:$E,5,)</f>
        <v>43736</v>
      </c>
      <c r="J5" s="88" t="str">
        <f>VLOOKUP(G5,Raw!$A:$B,2,)</f>
        <v>David haal</v>
      </c>
      <c r="K5" s="88" t="str">
        <f>VLOOKUP(G5,Raw!$A:$D,4,)</f>
        <v>Ind</v>
      </c>
      <c r="L5" s="91">
        <f>VLOOKUP(G5,Raw!$A:$G,7,)</f>
        <v>43774.711364467599</v>
      </c>
      <c r="M5" s="92">
        <f>VLOOKUP(G5,Raw!$A:$I,9,)</f>
        <v>0</v>
      </c>
      <c r="N5" s="92">
        <f>VLOOKUP(G5,Raw!$A:$H,8,)</f>
        <v>845.57</v>
      </c>
      <c r="O5" s="92">
        <f>VLOOKUP(G5,Raw!$A:$J,10,)</f>
        <v>0</v>
      </c>
      <c r="P5" s="92">
        <f>VLOOKUP(G5,Raw!$A:$K,11,)</f>
        <v>845.57</v>
      </c>
      <c r="Q5" s="86" t="s">
        <v>195</v>
      </c>
      <c r="R5" s="88" t="s">
        <v>196</v>
      </c>
      <c r="S5" s="93">
        <v>43951</v>
      </c>
      <c r="T5" s="89" t="s">
        <v>177</v>
      </c>
    </row>
    <row r="6" spans="1:20">
      <c r="A6" s="57"/>
      <c r="B6" s="89" t="s">
        <v>69</v>
      </c>
      <c r="C6" s="82" t="str">
        <f>VLOOKUP(G6,Raw!$A:$C,3,FALSE)</f>
        <v>WC</v>
      </c>
      <c r="D6" s="90">
        <v>43887</v>
      </c>
      <c r="E6" s="90">
        <v>44253</v>
      </c>
      <c r="F6" s="89" t="s">
        <v>87</v>
      </c>
      <c r="G6" s="82" t="s">
        <v>38</v>
      </c>
      <c r="H6" s="88" t="str">
        <f>VLOOKUP(G6,Raw!$A:$F,6,)</f>
        <v xml:space="preserve">Open    </v>
      </c>
      <c r="I6" s="88">
        <f>VLOOKUP(G6,Raw!$A:$E,5,)</f>
        <v>43753</v>
      </c>
      <c r="J6" s="88" t="str">
        <f>VLOOKUP(G6,Raw!$A:$B,2,)</f>
        <v>Brayan Rodgers</v>
      </c>
      <c r="K6" s="88" t="str">
        <f>VLOOKUP(G6,Raw!$A:$D,4,)</f>
        <v>Ind</v>
      </c>
      <c r="L6" s="91"/>
      <c r="M6" s="92">
        <f>VLOOKUP(G6,Raw!$A:$I,9,)</f>
        <v>232107.37</v>
      </c>
      <c r="N6" s="92">
        <f>VLOOKUP(G6,Raw!$A:$H,8,)</f>
        <v>300892.63</v>
      </c>
      <c r="O6" s="92">
        <f>VLOOKUP(G6,Raw!$A:$J,10,)</f>
        <v>0</v>
      </c>
      <c r="P6" s="92">
        <f>VLOOKUP(G6,Raw!$A:$K,11,)</f>
        <v>533000</v>
      </c>
      <c r="Q6" s="86" t="s">
        <v>197</v>
      </c>
      <c r="R6" s="88" t="s">
        <v>198</v>
      </c>
      <c r="S6" s="93">
        <v>43951</v>
      </c>
      <c r="T6" s="89" t="s">
        <v>177</v>
      </c>
    </row>
    <row r="7" spans="1:20">
      <c r="A7" s="57"/>
      <c r="B7" s="89" t="s">
        <v>69</v>
      </c>
      <c r="C7" s="82" t="str">
        <f>VLOOKUP(G7,Raw!$A:$C,3,FALSE)</f>
        <v>WC</v>
      </c>
      <c r="D7" s="90">
        <v>43887</v>
      </c>
      <c r="E7" s="90">
        <v>44253</v>
      </c>
      <c r="F7" s="89" t="s">
        <v>87</v>
      </c>
      <c r="G7" s="82" t="s">
        <v>46</v>
      </c>
      <c r="H7" s="88" t="str">
        <f>VLOOKUP(G7,Raw!$A:$F,6,)</f>
        <v xml:space="preserve">Open    </v>
      </c>
      <c r="I7" s="88">
        <f>VLOOKUP(G7,Raw!$A:$E,5,)</f>
        <v>43941</v>
      </c>
      <c r="J7" s="88" t="str">
        <f>VLOOKUP(G7,Raw!$A:$B,2,)</f>
        <v>Reni dave</v>
      </c>
      <c r="K7" s="88" t="str">
        <f>VLOOKUP(G7,Raw!$A:$D,4,)</f>
        <v>Ind</v>
      </c>
      <c r="L7" s="91"/>
      <c r="M7" s="92">
        <f>VLOOKUP(G7,Raw!$A:$I,9,)</f>
        <v>15562.53</v>
      </c>
      <c r="N7" s="92">
        <f>VLOOKUP(G7,Raw!$A:$H,8,)</f>
        <v>1462.77</v>
      </c>
      <c r="O7" s="92">
        <f>VLOOKUP(G7,Raw!$A:$J,10,)</f>
        <v>0</v>
      </c>
      <c r="P7" s="92">
        <f>VLOOKUP(G7,Raw!$A:$K,11,)</f>
        <v>17025.3</v>
      </c>
      <c r="Q7" s="86" t="s">
        <v>199</v>
      </c>
      <c r="R7" s="88" t="s">
        <v>200</v>
      </c>
      <c r="S7" s="93">
        <v>43951</v>
      </c>
      <c r="T7" s="89" t="s">
        <v>177</v>
      </c>
    </row>
    <row r="8" spans="1:20">
      <c r="A8" s="57"/>
      <c r="B8" s="89" t="s">
        <v>69</v>
      </c>
      <c r="C8" s="82" t="str">
        <f>VLOOKUP(G8,Raw!$A:$C,3,FALSE)</f>
        <v>WC</v>
      </c>
      <c r="D8" s="90">
        <v>43887</v>
      </c>
      <c r="E8" s="90">
        <v>44253</v>
      </c>
      <c r="F8" s="89" t="s">
        <v>87</v>
      </c>
      <c r="G8" s="82" t="s">
        <v>49</v>
      </c>
      <c r="H8" s="88" t="str">
        <f>VLOOKUP(G8,Raw!$A:$F,6,)</f>
        <v xml:space="preserve">Open    </v>
      </c>
      <c r="I8" s="88">
        <f>VLOOKUP(G8,Raw!$A:$E,5,)</f>
        <v>43955</v>
      </c>
      <c r="J8" s="88" t="str">
        <f>VLOOKUP(G8,Raw!$A:$B,2,)</f>
        <v>Reni dave</v>
      </c>
      <c r="K8" s="88" t="str">
        <f>VLOOKUP(G8,Raw!$A:$D,4,)</f>
        <v>Med</v>
      </c>
      <c r="L8" s="91"/>
      <c r="M8" s="92">
        <f>VLOOKUP(G8,Raw!$A:$I,9,)</f>
        <v>440</v>
      </c>
      <c r="N8" s="92">
        <f>VLOOKUP(G8,Raw!$A:$H,8,)</f>
        <v>0</v>
      </c>
      <c r="O8" s="92">
        <f>VLOOKUP(G8,Raw!$A:$J,10,)</f>
        <v>0</v>
      </c>
      <c r="P8" s="92">
        <f>VLOOKUP(G8,Raw!$A:$K,11,)</f>
        <v>440</v>
      </c>
      <c r="Q8" s="86" t="s">
        <v>199</v>
      </c>
      <c r="R8" s="88" t="s">
        <v>200</v>
      </c>
      <c r="S8" s="93">
        <v>43951</v>
      </c>
      <c r="T8" s="89" t="s">
        <v>177</v>
      </c>
    </row>
    <row r="9" spans="1:20">
      <c r="A9" s="57"/>
      <c r="B9" s="89" t="s">
        <v>69</v>
      </c>
      <c r="C9" s="82" t="str">
        <f>VLOOKUP(G9,Raw!$A:$C,3,FALSE)</f>
        <v>WC</v>
      </c>
      <c r="D9" s="90">
        <v>43887</v>
      </c>
      <c r="E9" s="90">
        <v>44253</v>
      </c>
      <c r="F9" s="89" t="s">
        <v>87</v>
      </c>
      <c r="G9" s="82" t="s">
        <v>53</v>
      </c>
      <c r="H9" s="88" t="str">
        <f>VLOOKUP(G9,Raw!$A:$F,6,)</f>
        <v xml:space="preserve">Open    </v>
      </c>
      <c r="I9" s="88">
        <f>VLOOKUP(G9,Raw!$A:$E,5,)</f>
        <v>43861</v>
      </c>
      <c r="J9" s="88" t="str">
        <f>VLOOKUP(G9,Raw!$A:$B,2,)</f>
        <v>Mary Anthony</v>
      </c>
      <c r="K9" s="88" t="str">
        <f>VLOOKUP(G9,Raw!$A:$D,4,)</f>
        <v>Ind</v>
      </c>
      <c r="L9" s="91"/>
      <c r="M9" s="92">
        <f>VLOOKUP(G9,Raw!$A:$I,9,)</f>
        <v>6190.62</v>
      </c>
      <c r="N9" s="92">
        <f>VLOOKUP(G9,Raw!$A:$H,8,)</f>
        <v>3115.38</v>
      </c>
      <c r="O9" s="92">
        <f>VLOOKUP(G9,Raw!$A:$J,10,)</f>
        <v>0</v>
      </c>
      <c r="P9" s="92">
        <f>VLOOKUP(G9,Raw!$A:$K,11,)</f>
        <v>9306</v>
      </c>
      <c r="Q9" s="87" t="s">
        <v>201</v>
      </c>
      <c r="R9" s="88" t="s">
        <v>202</v>
      </c>
      <c r="S9" s="93">
        <v>43951</v>
      </c>
      <c r="T9" s="89" t="s">
        <v>177</v>
      </c>
    </row>
    <row r="10" spans="1:20">
      <c r="A10" s="57"/>
      <c r="B10" s="89" t="s">
        <v>69</v>
      </c>
      <c r="C10" s="82" t="str">
        <f>VLOOKUP(G10,Raw!$A:$C,3,FALSE)</f>
        <v>WC</v>
      </c>
      <c r="D10" s="90">
        <v>43887</v>
      </c>
      <c r="E10" s="90">
        <v>44253</v>
      </c>
      <c r="F10" s="89" t="s">
        <v>87</v>
      </c>
      <c r="G10" s="82" t="s">
        <v>56</v>
      </c>
      <c r="H10" s="88" t="str">
        <f>VLOOKUP(G10,Raw!$A:$F,6,)</f>
        <v xml:space="preserve">Closed  </v>
      </c>
      <c r="I10" s="88">
        <f>VLOOKUP(G10,Raw!$A:$E,5,)</f>
        <v>43861</v>
      </c>
      <c r="J10" s="88" t="str">
        <f>VLOOKUP(G10,Raw!$A:$B,2,)</f>
        <v>Rose Mary</v>
      </c>
      <c r="K10" s="88" t="str">
        <f>VLOOKUP(G10,Raw!$A:$D,4,)</f>
        <v>Med</v>
      </c>
      <c r="L10" s="91">
        <f>VLOOKUP(G10,Raw!$A:$G,7,)</f>
        <v>43916.615911921297</v>
      </c>
      <c r="M10" s="92">
        <f>VLOOKUP(G10,Raw!$A:$I,9,)</f>
        <v>0</v>
      </c>
      <c r="N10" s="92">
        <f>VLOOKUP(G10,Raw!$A:$H,8,)</f>
        <v>3333.65</v>
      </c>
      <c r="O10" s="92">
        <f>VLOOKUP(G10,Raw!$A:$J,10,)</f>
        <v>0</v>
      </c>
      <c r="P10" s="92">
        <f>VLOOKUP(G10,Raw!$A:$K,11,)</f>
        <v>3333.65</v>
      </c>
      <c r="Q10" s="87" t="s">
        <v>203</v>
      </c>
      <c r="R10" s="88" t="s">
        <v>201</v>
      </c>
      <c r="S10" s="93">
        <v>43951</v>
      </c>
      <c r="T10" s="89" t="s">
        <v>177</v>
      </c>
    </row>
    <row r="11" spans="1:20">
      <c r="A11" s="57"/>
      <c r="B11" s="89" t="s">
        <v>69</v>
      </c>
      <c r="C11" s="82" t="str">
        <f>VLOOKUP(G11,Raw!$A:$C,3,FALSE)</f>
        <v>WC</v>
      </c>
      <c r="D11" s="90">
        <v>43887</v>
      </c>
      <c r="E11" s="90">
        <v>44253</v>
      </c>
      <c r="F11" s="89" t="s">
        <v>87</v>
      </c>
      <c r="G11" s="82" t="s">
        <v>59</v>
      </c>
      <c r="H11" s="88" t="str">
        <f>VLOOKUP(G11,Raw!$A:$F,6,)</f>
        <v xml:space="preserve">Closed  </v>
      </c>
      <c r="I11" s="88">
        <f>VLOOKUP(G11,Raw!$A:$E,5,)</f>
        <v>43840</v>
      </c>
      <c r="J11" s="88" t="str">
        <f>VLOOKUP(G11,Raw!$A:$B,2,)</f>
        <v>Alex Felix</v>
      </c>
      <c r="K11" s="88" t="str">
        <f>VLOOKUP(G11,Raw!$A:$D,4,)</f>
        <v>Med</v>
      </c>
      <c r="L11" s="91">
        <f>VLOOKUP(G11,Raw!$A:$G,7,)</f>
        <v>43881.588423344903</v>
      </c>
      <c r="M11" s="92">
        <f>VLOOKUP(G11,Raw!$A:$I,9,)</f>
        <v>0</v>
      </c>
      <c r="N11" s="88">
        <f>VLOOKUP(G11,Raw!$A:$H,8,)</f>
        <v>499.78</v>
      </c>
      <c r="O11" s="92">
        <f>VLOOKUP(G11,Raw!$A:$J,10,)</f>
        <v>0</v>
      </c>
      <c r="P11" s="92">
        <f>VLOOKUP(G11,Raw!$A:$K,11,)</f>
        <v>499.78</v>
      </c>
      <c r="Q11" s="87" t="s">
        <v>204</v>
      </c>
      <c r="R11" s="88" t="s">
        <v>205</v>
      </c>
      <c r="S11" s="93">
        <v>43951</v>
      </c>
      <c r="T11" s="89" t="s">
        <v>177</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5AE8-633E-40C6-A5C9-3C6C0E2D3A24}">
  <sheetPr codeName="Sheet3"/>
  <dimension ref="A1:CV27"/>
  <sheetViews>
    <sheetView tabSelected="1" workbookViewId="0">
      <selection activeCell="E9" sqref="E9"/>
    </sheetView>
  </sheetViews>
  <sheetFormatPr defaultRowHeight="15"/>
  <cols>
    <col min="1" max="1" width="7.85546875" bestFit="1" customWidth="1"/>
    <col min="2" max="2" width="18.85546875" bestFit="1" customWidth="1"/>
    <col min="3" max="3" width="19.7109375" bestFit="1" customWidth="1"/>
    <col min="4" max="4" width="17.42578125" bestFit="1" customWidth="1"/>
    <col min="5" max="5" width="18.28515625" bestFit="1" customWidth="1"/>
    <col min="6" max="6" width="14.140625" bestFit="1" customWidth="1"/>
    <col min="7" max="7" width="13" bestFit="1" customWidth="1"/>
    <col min="8" max="8" width="12" bestFit="1" customWidth="1"/>
    <col min="9" max="9" width="12.28515625" bestFit="1" customWidth="1"/>
    <col min="10" max="10" width="13.5703125" bestFit="1" customWidth="1"/>
    <col min="11" max="11" width="22.85546875" bestFit="1" customWidth="1"/>
    <col min="12" max="12" width="24.7109375" bestFit="1" customWidth="1"/>
    <col min="13" max="13" width="23" bestFit="1" customWidth="1"/>
    <col min="14" max="14" width="17.42578125" bestFit="1" customWidth="1"/>
    <col min="15" max="15" width="19.85546875" bestFit="1" customWidth="1"/>
    <col min="16" max="16" width="22" bestFit="1" customWidth="1"/>
    <col min="17" max="17" width="29.7109375" bestFit="1" customWidth="1"/>
    <col min="18" max="18" width="23.7109375" bestFit="1" customWidth="1"/>
    <col min="19" max="19" width="15" bestFit="1" customWidth="1"/>
    <col min="20" max="20" width="18" bestFit="1" customWidth="1"/>
    <col min="21" max="21" width="16.85546875" bestFit="1" customWidth="1"/>
    <col min="22" max="22" width="18.140625" bestFit="1" customWidth="1"/>
    <col min="23" max="23" width="23.28515625" bestFit="1" customWidth="1"/>
    <col min="24" max="24" width="20" bestFit="1" customWidth="1"/>
    <col min="25" max="25" width="13" bestFit="1" customWidth="1"/>
    <col min="26" max="26" width="16.7109375" bestFit="1" customWidth="1"/>
    <col min="27" max="27" width="12.140625" bestFit="1" customWidth="1"/>
    <col min="28" max="28" width="16.28515625" bestFit="1" customWidth="1"/>
    <col min="29" max="29" width="14.28515625" bestFit="1" customWidth="1"/>
    <col min="30" max="30" width="20.7109375" bestFit="1" customWidth="1"/>
    <col min="31" max="31" width="16.140625" bestFit="1" customWidth="1"/>
    <col min="32" max="32" width="18.28515625" bestFit="1" customWidth="1"/>
    <col min="33" max="33" width="21.140625" bestFit="1" customWidth="1"/>
    <col min="34" max="34" width="20" bestFit="1" customWidth="1"/>
    <col min="35" max="35" width="26.28515625" bestFit="1" customWidth="1"/>
    <col min="36" max="36" width="17.5703125" bestFit="1" customWidth="1"/>
    <col min="37" max="37" width="27" bestFit="1" customWidth="1"/>
    <col min="38" max="38" width="29.28515625" bestFit="1" customWidth="1"/>
    <col min="39" max="39" width="22.42578125" bestFit="1" customWidth="1"/>
    <col min="40" max="40" width="24.7109375" bestFit="1" customWidth="1"/>
    <col min="41" max="41" width="18.85546875" bestFit="1" customWidth="1"/>
    <col min="42" max="42" width="30.140625" bestFit="1" customWidth="1"/>
    <col min="43" max="43" width="15.28515625" bestFit="1" customWidth="1"/>
    <col min="44" max="44" width="20.42578125" bestFit="1" customWidth="1"/>
    <col min="45" max="45" width="18.7109375" bestFit="1" customWidth="1"/>
    <col min="46" max="46" width="15.42578125" bestFit="1" customWidth="1"/>
    <col min="47" max="47" width="17.7109375" bestFit="1" customWidth="1"/>
    <col min="48" max="48" width="24.28515625" bestFit="1" customWidth="1"/>
    <col min="49" max="49" width="26.42578125" bestFit="1" customWidth="1"/>
    <col min="50" max="50" width="23.140625" bestFit="1" customWidth="1"/>
    <col min="51" max="51" width="25.42578125" bestFit="1" customWidth="1"/>
    <col min="52" max="52" width="19" bestFit="1" customWidth="1"/>
    <col min="53" max="53" width="21.28515625" bestFit="1" customWidth="1"/>
    <col min="54" max="54" width="24" bestFit="1" customWidth="1"/>
    <col min="55" max="55" width="15.28515625" bestFit="1" customWidth="1"/>
    <col min="56" max="56" width="19.140625" bestFit="1" customWidth="1"/>
    <col min="57" max="57" width="18.42578125" bestFit="1" customWidth="1"/>
    <col min="58" max="58" width="18" bestFit="1" customWidth="1"/>
    <col min="59" max="59" width="14.42578125" bestFit="1" customWidth="1"/>
    <col min="60" max="60" width="31.28515625" bestFit="1" customWidth="1"/>
    <col min="61" max="61" width="39.85546875" bestFit="1" customWidth="1"/>
    <col min="62" max="62" width="24.140625" bestFit="1" customWidth="1"/>
    <col min="63" max="63" width="25.28515625" bestFit="1" customWidth="1"/>
    <col min="64" max="64" width="26.28515625" bestFit="1" customWidth="1"/>
    <col min="65" max="65" width="24.42578125" bestFit="1" customWidth="1"/>
    <col min="66" max="66" width="21.42578125" bestFit="1" customWidth="1"/>
    <col min="67" max="67" width="22.5703125" bestFit="1" customWidth="1"/>
    <col min="68" max="68" width="23.5703125" bestFit="1" customWidth="1"/>
    <col min="69" max="69" width="21.7109375" bestFit="1" customWidth="1"/>
    <col min="70" max="70" width="18.42578125" bestFit="1" customWidth="1"/>
    <col min="71" max="71" width="19.5703125" bestFit="1" customWidth="1"/>
    <col min="72" max="72" width="20.7109375" bestFit="1" customWidth="1"/>
    <col min="73" max="73" width="18.7109375" bestFit="1" customWidth="1"/>
    <col min="74" max="74" width="21.5703125" bestFit="1" customWidth="1"/>
    <col min="75" max="75" width="22.7109375" bestFit="1" customWidth="1"/>
    <col min="76" max="76" width="23.7109375" bestFit="1" customWidth="1"/>
    <col min="77" max="77" width="21.85546875" bestFit="1" customWidth="1"/>
    <col min="78" max="78" width="18.85546875" bestFit="1" customWidth="1"/>
    <col min="79" max="79" width="20.140625" bestFit="1" customWidth="1"/>
    <col min="80" max="80" width="21.140625" bestFit="1" customWidth="1"/>
    <col min="81" max="81" width="19.140625" bestFit="1" customWidth="1"/>
    <col min="82" max="82" width="18.42578125" bestFit="1" customWidth="1"/>
    <col min="83" max="83" width="19.5703125" bestFit="1" customWidth="1"/>
    <col min="84" max="84" width="20.7109375" bestFit="1" customWidth="1"/>
    <col min="85" max="85" width="18.7109375" bestFit="1" customWidth="1"/>
    <col min="86" max="86" width="29.28515625" bestFit="1" customWidth="1"/>
    <col min="87" max="87" width="33" bestFit="1" customWidth="1"/>
    <col min="88" max="88" width="17.140625" bestFit="1" customWidth="1"/>
    <col min="89" max="89" width="24.42578125" bestFit="1" customWidth="1"/>
    <col min="90" max="90" width="27.5703125" bestFit="1" customWidth="1"/>
    <col min="91" max="91" width="24" bestFit="1" customWidth="1"/>
    <col min="92" max="92" width="25.5703125" bestFit="1" customWidth="1"/>
    <col min="93" max="93" width="17.28515625" bestFit="1" customWidth="1"/>
    <col min="94" max="94" width="21.42578125" bestFit="1" customWidth="1"/>
    <col min="95" max="95" width="19.42578125" bestFit="1" customWidth="1"/>
    <col min="96" max="96" width="17.85546875" bestFit="1" customWidth="1"/>
    <col min="97" max="97" width="20" bestFit="1" customWidth="1"/>
    <col min="98" max="98" width="11" bestFit="1" customWidth="1"/>
    <col min="99" max="99" width="12.140625" bestFit="1" customWidth="1"/>
    <col min="100" max="100" width="13.5703125" bestFit="1" customWidth="1"/>
  </cols>
  <sheetData>
    <row r="1" spans="1:100" s="129" customFormat="1" ht="15.75">
      <c r="A1" s="128" t="s">
        <v>65</v>
      </c>
      <c r="B1" s="128" t="s">
        <v>67</v>
      </c>
      <c r="C1" s="128" t="s">
        <v>68</v>
      </c>
      <c r="D1" s="128" t="s">
        <v>70</v>
      </c>
      <c r="E1" s="128" t="s">
        <v>71</v>
      </c>
      <c r="F1" s="128" t="s">
        <v>72</v>
      </c>
      <c r="G1" s="128" t="s">
        <v>73</v>
      </c>
      <c r="H1" s="128" t="s">
        <v>74</v>
      </c>
      <c r="I1" s="128" t="s">
        <v>75</v>
      </c>
      <c r="J1" s="128" t="s">
        <v>76</v>
      </c>
      <c r="K1" s="128" t="s">
        <v>77</v>
      </c>
      <c r="L1" s="128" t="s">
        <v>78</v>
      </c>
      <c r="M1" s="128" t="s">
        <v>79</v>
      </c>
      <c r="N1" s="128" t="s">
        <v>80</v>
      </c>
      <c r="O1" s="128" t="s">
        <v>81</v>
      </c>
      <c r="P1" s="128" t="s">
        <v>82</v>
      </c>
      <c r="Q1" s="128" t="s">
        <v>83</v>
      </c>
      <c r="R1" s="128" t="s">
        <v>84</v>
      </c>
      <c r="S1" s="128" t="s">
        <v>85</v>
      </c>
      <c r="T1" s="128" t="s">
        <v>86</v>
      </c>
      <c r="U1" s="128" t="s">
        <v>88</v>
      </c>
      <c r="V1" s="128" t="s">
        <v>89</v>
      </c>
      <c r="W1" s="128" t="s">
        <v>91</v>
      </c>
      <c r="X1" s="128" t="s">
        <v>92</v>
      </c>
      <c r="Y1" s="128" t="s">
        <v>94</v>
      </c>
      <c r="Z1" s="128" t="s">
        <v>96</v>
      </c>
      <c r="AA1" s="128" t="s">
        <v>97</v>
      </c>
      <c r="AB1" s="128" t="s">
        <v>98</v>
      </c>
      <c r="AC1" s="128" t="s">
        <v>99</v>
      </c>
      <c r="AD1" s="128" t="s">
        <v>100</v>
      </c>
      <c r="AE1" s="128" t="s">
        <v>102</v>
      </c>
      <c r="AF1" s="128" t="s">
        <v>103</v>
      </c>
      <c r="AG1" s="128" t="s">
        <v>104</v>
      </c>
      <c r="AH1" s="128" t="s">
        <v>106</v>
      </c>
      <c r="AI1" s="128" t="s">
        <v>107</v>
      </c>
      <c r="AJ1" s="128" t="s">
        <v>108</v>
      </c>
      <c r="AK1" s="128" t="s">
        <v>109</v>
      </c>
      <c r="AL1" s="128" t="s">
        <v>110</v>
      </c>
      <c r="AM1" s="128" t="s">
        <v>111</v>
      </c>
      <c r="AN1" s="128" t="s">
        <v>112</v>
      </c>
      <c r="AO1" s="128" t="s">
        <v>113</v>
      </c>
      <c r="AP1" s="128" t="s">
        <v>114</v>
      </c>
      <c r="AQ1" s="128" t="s">
        <v>115</v>
      </c>
      <c r="AR1" s="128" t="s">
        <v>116</v>
      </c>
      <c r="AS1" s="128" t="s">
        <v>117</v>
      </c>
      <c r="AT1" s="128" t="s">
        <v>118</v>
      </c>
      <c r="AU1" s="128" t="s">
        <v>119</v>
      </c>
      <c r="AV1" s="128" t="s">
        <v>121</v>
      </c>
      <c r="AW1" s="128" t="s">
        <v>122</v>
      </c>
      <c r="AX1" s="128" t="s">
        <v>123</v>
      </c>
      <c r="AY1" s="128" t="s">
        <v>124</v>
      </c>
      <c r="AZ1" s="128" t="s">
        <v>125</v>
      </c>
      <c r="BA1" s="128" t="s">
        <v>126</v>
      </c>
      <c r="BB1" s="128" t="s">
        <v>127</v>
      </c>
      <c r="BC1" s="128" t="s">
        <v>128</v>
      </c>
      <c r="BD1" s="128" t="s">
        <v>130</v>
      </c>
      <c r="BE1" s="128" t="s">
        <v>131</v>
      </c>
      <c r="BF1" s="128" t="s">
        <v>132</v>
      </c>
      <c r="BG1" s="128" t="s">
        <v>133</v>
      </c>
      <c r="BH1" s="128" t="s">
        <v>134</v>
      </c>
      <c r="BI1" s="128" t="s">
        <v>135</v>
      </c>
      <c r="BJ1" s="128" t="s">
        <v>136</v>
      </c>
      <c r="BK1" s="128" t="s">
        <v>137</v>
      </c>
      <c r="BL1" s="128" t="s">
        <v>138</v>
      </c>
      <c r="BM1" s="128" t="s">
        <v>139</v>
      </c>
      <c r="BN1" s="128" t="s">
        <v>140</v>
      </c>
      <c r="BO1" s="128" t="s">
        <v>141</v>
      </c>
      <c r="BP1" s="128" t="s">
        <v>142</v>
      </c>
      <c r="BQ1" s="128" t="s">
        <v>143</v>
      </c>
      <c r="BR1" s="128" t="s">
        <v>144</v>
      </c>
      <c r="BS1" s="128" t="s">
        <v>145</v>
      </c>
      <c r="BT1" s="128" t="s">
        <v>146</v>
      </c>
      <c r="BU1" s="128" t="s">
        <v>147</v>
      </c>
      <c r="BV1" s="128" t="s">
        <v>148</v>
      </c>
      <c r="BW1" s="128" t="s">
        <v>149</v>
      </c>
      <c r="BX1" s="128" t="s">
        <v>150</v>
      </c>
      <c r="BY1" s="128" t="s">
        <v>151</v>
      </c>
      <c r="BZ1" s="128" t="s">
        <v>152</v>
      </c>
      <c r="CA1" s="128" t="s">
        <v>153</v>
      </c>
      <c r="CB1" s="128" t="s">
        <v>154</v>
      </c>
      <c r="CC1" s="128" t="s">
        <v>155</v>
      </c>
      <c r="CD1" s="128" t="s">
        <v>156</v>
      </c>
      <c r="CE1" s="128" t="s">
        <v>158</v>
      </c>
      <c r="CF1" s="128" t="s">
        <v>160</v>
      </c>
      <c r="CG1" s="128" t="s">
        <v>162</v>
      </c>
      <c r="CH1" s="128" t="s">
        <v>164</v>
      </c>
      <c r="CI1" s="128" t="s">
        <v>165</v>
      </c>
      <c r="CJ1" s="128" t="s">
        <v>166</v>
      </c>
      <c r="CK1" s="128" t="s">
        <v>167</v>
      </c>
      <c r="CL1" s="128" t="s">
        <v>168</v>
      </c>
      <c r="CM1" s="128" t="s">
        <v>169</v>
      </c>
      <c r="CN1" s="128" t="s">
        <v>170</v>
      </c>
      <c r="CO1" s="128" t="s">
        <v>171</v>
      </c>
      <c r="CP1" s="128" t="s">
        <v>172</v>
      </c>
      <c r="CQ1" s="128" t="s">
        <v>173</v>
      </c>
      <c r="CR1" s="128" t="s">
        <v>174</v>
      </c>
      <c r="CS1" s="128" t="s">
        <v>175</v>
      </c>
      <c r="CT1" s="128" t="s">
        <v>176</v>
      </c>
      <c r="CU1" s="128" t="s">
        <v>178</v>
      </c>
      <c r="CV1" s="128" t="s">
        <v>179</v>
      </c>
    </row>
    <row r="2" spans="1:100" s="130" customFormat="1" ht="12.75">
      <c r="A2" s="131" t="s">
        <v>21</v>
      </c>
      <c r="B2" s="131"/>
      <c r="C2" s="132" t="s">
        <v>69</v>
      </c>
      <c r="D2" s="131"/>
      <c r="E2" s="131"/>
      <c r="F2" s="131"/>
      <c r="G2" s="131"/>
      <c r="H2" s="131"/>
      <c r="I2" s="131"/>
      <c r="J2" s="131"/>
      <c r="K2" s="131"/>
      <c r="L2" s="131"/>
      <c r="M2" s="131"/>
      <c r="N2" s="133">
        <v>43887</v>
      </c>
      <c r="O2" s="133">
        <v>44253</v>
      </c>
      <c r="P2" s="131"/>
      <c r="Q2" s="131"/>
      <c r="R2" s="131"/>
      <c r="S2" s="131"/>
      <c r="T2" s="132" t="s">
        <v>87</v>
      </c>
      <c r="U2" s="131"/>
      <c r="V2" s="134" t="s">
        <v>19</v>
      </c>
      <c r="W2" s="131"/>
      <c r="X2" s="131" t="s">
        <v>23</v>
      </c>
      <c r="Y2" s="136">
        <v>43704</v>
      </c>
      <c r="Z2" s="131"/>
      <c r="AA2" s="131"/>
      <c r="AB2" s="131"/>
      <c r="AC2" s="131"/>
      <c r="AD2" s="131" t="s">
        <v>20</v>
      </c>
      <c r="AE2" s="131"/>
      <c r="AF2" s="131"/>
      <c r="AG2" s="135" t="s">
        <v>208</v>
      </c>
      <c r="AH2" s="131"/>
      <c r="AI2" s="131"/>
      <c r="AJ2" s="131"/>
      <c r="AK2" s="131"/>
      <c r="AL2" s="131"/>
      <c r="AM2" s="131"/>
      <c r="AN2" s="131"/>
      <c r="AO2" s="131"/>
      <c r="AP2" s="131"/>
      <c r="AQ2" s="131"/>
      <c r="AR2" s="131"/>
      <c r="AS2" s="131"/>
      <c r="AT2" s="131"/>
      <c r="AU2" s="131" t="s">
        <v>22</v>
      </c>
      <c r="AV2" s="131"/>
      <c r="AW2" s="131"/>
      <c r="AX2" s="131"/>
      <c r="AY2" s="131"/>
      <c r="AZ2" s="131"/>
      <c r="BA2" s="131"/>
      <c r="BB2" s="131"/>
      <c r="BC2" s="136">
        <v>43788.481777743102</v>
      </c>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7">
        <v>0</v>
      </c>
      <c r="CE2" s="137">
        <v>2545.58</v>
      </c>
      <c r="CF2" s="137">
        <v>0</v>
      </c>
      <c r="CG2" s="137">
        <v>2545.58</v>
      </c>
      <c r="CH2" s="131"/>
      <c r="CI2" s="131"/>
      <c r="CJ2" s="131"/>
      <c r="CK2" s="135" t="s">
        <v>191</v>
      </c>
      <c r="CL2" s="131"/>
      <c r="CM2" s="131" t="s">
        <v>192</v>
      </c>
      <c r="CN2" s="131"/>
      <c r="CO2" s="131"/>
      <c r="CP2" s="131"/>
      <c r="CQ2" s="131"/>
      <c r="CR2" s="131"/>
      <c r="CS2" s="136">
        <v>43951</v>
      </c>
      <c r="CT2" s="132" t="s">
        <v>177</v>
      </c>
      <c r="CU2" s="131"/>
      <c r="CV2" s="131"/>
    </row>
    <row r="3" spans="1:100" s="130" customFormat="1" ht="12.75">
      <c r="A3" s="131" t="s">
        <v>21</v>
      </c>
      <c r="B3" s="131"/>
      <c r="C3" s="132" t="s">
        <v>69</v>
      </c>
      <c r="D3" s="131"/>
      <c r="E3" s="131"/>
      <c r="F3" s="131"/>
      <c r="G3" s="131"/>
      <c r="H3" s="131"/>
      <c r="I3" s="131"/>
      <c r="J3" s="131"/>
      <c r="K3" s="131"/>
      <c r="L3" s="131"/>
      <c r="M3" s="131"/>
      <c r="N3" s="133">
        <v>43887</v>
      </c>
      <c r="O3" s="133">
        <v>44253</v>
      </c>
      <c r="P3" s="131"/>
      <c r="Q3" s="131"/>
      <c r="R3" s="131"/>
      <c r="S3" s="131"/>
      <c r="T3" s="132" t="s">
        <v>87</v>
      </c>
      <c r="U3" s="131"/>
      <c r="V3" s="134" t="s">
        <v>27</v>
      </c>
      <c r="W3" s="131"/>
      <c r="X3" s="131" t="s">
        <v>23</v>
      </c>
      <c r="Y3" s="136">
        <v>43728</v>
      </c>
      <c r="Z3" s="131"/>
      <c r="AA3" s="131"/>
      <c r="AB3" s="131"/>
      <c r="AC3" s="131"/>
      <c r="AD3" s="131" t="s">
        <v>28</v>
      </c>
      <c r="AE3" s="131"/>
      <c r="AF3" s="131"/>
      <c r="AG3" s="135" t="s">
        <v>210</v>
      </c>
      <c r="AH3" s="131"/>
      <c r="AI3" s="131"/>
      <c r="AJ3" s="131"/>
      <c r="AK3" s="131"/>
      <c r="AL3" s="131"/>
      <c r="AM3" s="131"/>
      <c r="AN3" s="131"/>
      <c r="AO3" s="131"/>
      <c r="AP3" s="131"/>
      <c r="AQ3" s="131"/>
      <c r="AR3" s="131"/>
      <c r="AS3" s="131"/>
      <c r="AT3" s="131"/>
      <c r="AU3" s="131" t="s">
        <v>29</v>
      </c>
      <c r="AV3" s="131"/>
      <c r="AW3" s="131"/>
      <c r="AX3" s="131"/>
      <c r="AY3" s="131"/>
      <c r="AZ3" s="131"/>
      <c r="BA3" s="131"/>
      <c r="BB3" s="131"/>
      <c r="BC3" s="136">
        <v>43815.358711840301</v>
      </c>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7">
        <v>0</v>
      </c>
      <c r="CE3" s="137">
        <v>398.47</v>
      </c>
      <c r="CF3" s="137">
        <v>395.47</v>
      </c>
      <c r="CG3" s="137">
        <v>3</v>
      </c>
      <c r="CH3" s="131"/>
      <c r="CI3" s="131"/>
      <c r="CJ3" s="131"/>
      <c r="CK3" s="135" t="s">
        <v>193</v>
      </c>
      <c r="CL3" s="131"/>
      <c r="CM3" s="131" t="s">
        <v>194</v>
      </c>
      <c r="CN3" s="131"/>
      <c r="CO3" s="131"/>
      <c r="CP3" s="131"/>
      <c r="CQ3" s="131"/>
      <c r="CR3" s="131"/>
      <c r="CS3" s="136">
        <v>43951</v>
      </c>
      <c r="CT3" s="132" t="s">
        <v>177</v>
      </c>
      <c r="CU3" s="131"/>
      <c r="CV3" s="131"/>
    </row>
    <row r="4" spans="1:100" s="130" customFormat="1" ht="12.75">
      <c r="A4" s="131" t="s">
        <v>21</v>
      </c>
      <c r="B4" s="131"/>
      <c r="C4" s="132" t="s">
        <v>69</v>
      </c>
      <c r="D4" s="131"/>
      <c r="E4" s="131"/>
      <c r="F4" s="131"/>
      <c r="G4" s="131"/>
      <c r="H4" s="131"/>
      <c r="I4" s="131"/>
      <c r="J4" s="131"/>
      <c r="K4" s="131"/>
      <c r="L4" s="131"/>
      <c r="M4" s="131"/>
      <c r="N4" s="133">
        <v>43887</v>
      </c>
      <c r="O4" s="133">
        <v>44253</v>
      </c>
      <c r="P4" s="131"/>
      <c r="Q4" s="131"/>
      <c r="R4" s="131"/>
      <c r="S4" s="131"/>
      <c r="T4" s="132" t="s">
        <v>87</v>
      </c>
      <c r="U4" s="131"/>
      <c r="V4" s="134" t="s">
        <v>33</v>
      </c>
      <c r="W4" s="131"/>
      <c r="X4" s="131" t="s">
        <v>23</v>
      </c>
      <c r="Y4" s="136">
        <v>43736</v>
      </c>
      <c r="Z4" s="131"/>
      <c r="AA4" s="131"/>
      <c r="AB4" s="131"/>
      <c r="AC4" s="131"/>
      <c r="AD4" s="131" t="s">
        <v>34</v>
      </c>
      <c r="AE4" s="131"/>
      <c r="AF4" s="131"/>
      <c r="AG4" s="135" t="s">
        <v>211</v>
      </c>
      <c r="AH4" s="131"/>
      <c r="AI4" s="131"/>
      <c r="AJ4" s="131"/>
      <c r="AK4" s="131"/>
      <c r="AL4" s="131"/>
      <c r="AM4" s="131"/>
      <c r="AN4" s="131"/>
      <c r="AO4" s="131"/>
      <c r="AP4" s="131"/>
      <c r="AQ4" s="131"/>
      <c r="AR4" s="131"/>
      <c r="AS4" s="131"/>
      <c r="AT4" s="131"/>
      <c r="AU4" s="131" t="s">
        <v>22</v>
      </c>
      <c r="AV4" s="131"/>
      <c r="AW4" s="131"/>
      <c r="AX4" s="131"/>
      <c r="AY4" s="131"/>
      <c r="AZ4" s="131"/>
      <c r="BA4" s="131"/>
      <c r="BB4" s="131"/>
      <c r="BC4" s="136">
        <v>43774.711364467599</v>
      </c>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7">
        <v>0</v>
      </c>
      <c r="CE4" s="137">
        <v>845.57</v>
      </c>
      <c r="CF4" s="137">
        <v>0</v>
      </c>
      <c r="CG4" s="137">
        <v>845.57</v>
      </c>
      <c r="CH4" s="131"/>
      <c r="CI4" s="131"/>
      <c r="CJ4" s="131"/>
      <c r="CK4" s="135" t="s">
        <v>195</v>
      </c>
      <c r="CL4" s="131"/>
      <c r="CM4" s="131" t="s">
        <v>196</v>
      </c>
      <c r="CN4" s="131"/>
      <c r="CO4" s="131"/>
      <c r="CP4" s="131"/>
      <c r="CQ4" s="131"/>
      <c r="CR4" s="131"/>
      <c r="CS4" s="136">
        <v>43951</v>
      </c>
      <c r="CT4" s="132" t="s">
        <v>177</v>
      </c>
      <c r="CU4" s="131"/>
      <c r="CV4" s="131"/>
    </row>
    <row r="5" spans="1:100" s="130" customFormat="1" ht="12.75">
      <c r="A5" s="131" t="s">
        <v>21</v>
      </c>
      <c r="B5" s="131"/>
      <c r="C5" s="132" t="s">
        <v>69</v>
      </c>
      <c r="D5" s="131"/>
      <c r="E5" s="131"/>
      <c r="F5" s="131"/>
      <c r="G5" s="131"/>
      <c r="H5" s="131"/>
      <c r="I5" s="131"/>
      <c r="J5" s="131"/>
      <c r="K5" s="131"/>
      <c r="L5" s="131"/>
      <c r="M5" s="131"/>
      <c r="N5" s="133">
        <v>43887</v>
      </c>
      <c r="O5" s="133">
        <v>44253</v>
      </c>
      <c r="P5" s="131"/>
      <c r="Q5" s="131"/>
      <c r="R5" s="131"/>
      <c r="S5" s="131"/>
      <c r="T5" s="132" t="s">
        <v>87</v>
      </c>
      <c r="U5" s="131"/>
      <c r="V5" s="134" t="s">
        <v>38</v>
      </c>
      <c r="W5" s="131"/>
      <c r="X5" s="131" t="s">
        <v>40</v>
      </c>
      <c r="Y5" s="136">
        <v>43753</v>
      </c>
      <c r="Z5" s="131"/>
      <c r="AA5" s="131"/>
      <c r="AB5" s="131"/>
      <c r="AC5" s="131"/>
      <c r="AD5" s="131" t="s">
        <v>39</v>
      </c>
      <c r="AE5" s="131"/>
      <c r="AF5" s="131"/>
      <c r="AG5" s="135" t="s">
        <v>212</v>
      </c>
      <c r="AH5" s="131"/>
      <c r="AI5" s="131"/>
      <c r="AJ5" s="131"/>
      <c r="AK5" s="131"/>
      <c r="AL5" s="131"/>
      <c r="AM5" s="131"/>
      <c r="AN5" s="131"/>
      <c r="AO5" s="131"/>
      <c r="AP5" s="131"/>
      <c r="AQ5" s="131"/>
      <c r="AR5" s="131"/>
      <c r="AS5" s="131"/>
      <c r="AT5" s="131"/>
      <c r="AU5" s="131" t="s">
        <v>22</v>
      </c>
      <c r="AV5" s="131"/>
      <c r="AW5" s="131"/>
      <c r="AX5" s="131"/>
      <c r="AY5" s="131"/>
      <c r="AZ5" s="131"/>
      <c r="BA5" s="131"/>
      <c r="BB5" s="131"/>
      <c r="BC5" s="136"/>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7">
        <v>232107.37</v>
      </c>
      <c r="CE5" s="137">
        <v>300892.63</v>
      </c>
      <c r="CF5" s="137">
        <v>0</v>
      </c>
      <c r="CG5" s="137">
        <v>533000</v>
      </c>
      <c r="CH5" s="131"/>
      <c r="CI5" s="131"/>
      <c r="CJ5" s="131"/>
      <c r="CK5" s="135" t="s">
        <v>197</v>
      </c>
      <c r="CL5" s="131"/>
      <c r="CM5" s="131" t="s">
        <v>198</v>
      </c>
      <c r="CN5" s="131"/>
      <c r="CO5" s="131"/>
      <c r="CP5" s="131"/>
      <c r="CQ5" s="131"/>
      <c r="CR5" s="131"/>
      <c r="CS5" s="136">
        <v>43951</v>
      </c>
      <c r="CT5" s="132" t="s">
        <v>177</v>
      </c>
      <c r="CU5" s="131"/>
      <c r="CV5" s="131"/>
    </row>
    <row r="6" spans="1:100" s="130" customFormat="1" ht="12.75">
      <c r="A6" s="131" t="s">
        <v>21</v>
      </c>
      <c r="B6" s="131"/>
      <c r="C6" s="132" t="s">
        <v>69</v>
      </c>
      <c r="D6" s="131"/>
      <c r="E6" s="131"/>
      <c r="F6" s="131"/>
      <c r="G6" s="131"/>
      <c r="H6" s="131"/>
      <c r="I6" s="131"/>
      <c r="J6" s="131"/>
      <c r="K6" s="131"/>
      <c r="L6" s="131"/>
      <c r="M6" s="131"/>
      <c r="N6" s="133">
        <v>43887</v>
      </c>
      <c r="O6" s="133">
        <v>44253</v>
      </c>
      <c r="P6" s="131"/>
      <c r="Q6" s="131"/>
      <c r="R6" s="131"/>
      <c r="S6" s="131"/>
      <c r="T6" s="132" t="s">
        <v>87</v>
      </c>
      <c r="U6" s="131"/>
      <c r="V6" s="134" t="s">
        <v>46</v>
      </c>
      <c r="W6" s="131"/>
      <c r="X6" s="131" t="s">
        <v>40</v>
      </c>
      <c r="Y6" s="136">
        <v>43941</v>
      </c>
      <c r="Z6" s="131"/>
      <c r="AA6" s="131"/>
      <c r="AB6" s="131"/>
      <c r="AC6" s="131"/>
      <c r="AD6" s="131" t="s">
        <v>47</v>
      </c>
      <c r="AE6" s="131"/>
      <c r="AF6" s="131"/>
      <c r="AG6" s="135" t="s">
        <v>213</v>
      </c>
      <c r="AH6" s="131"/>
      <c r="AI6" s="131"/>
      <c r="AJ6" s="131"/>
      <c r="AK6" s="131"/>
      <c r="AL6" s="131"/>
      <c r="AM6" s="131"/>
      <c r="AN6" s="131"/>
      <c r="AO6" s="131"/>
      <c r="AP6" s="131"/>
      <c r="AQ6" s="131"/>
      <c r="AR6" s="131"/>
      <c r="AS6" s="131"/>
      <c r="AT6" s="131"/>
      <c r="AU6" s="131" t="s">
        <v>22</v>
      </c>
      <c r="AV6" s="131"/>
      <c r="AW6" s="131"/>
      <c r="AX6" s="131"/>
      <c r="AY6" s="131"/>
      <c r="AZ6" s="131"/>
      <c r="BA6" s="131"/>
      <c r="BB6" s="131"/>
      <c r="BC6" s="136"/>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7">
        <v>15562.53</v>
      </c>
      <c r="CE6" s="137">
        <v>1462.77</v>
      </c>
      <c r="CF6" s="137">
        <v>0</v>
      </c>
      <c r="CG6" s="137">
        <v>17025.3</v>
      </c>
      <c r="CH6" s="131"/>
      <c r="CI6" s="131"/>
      <c r="CJ6" s="131"/>
      <c r="CK6" s="135" t="s">
        <v>199</v>
      </c>
      <c r="CL6" s="131"/>
      <c r="CM6" s="131" t="s">
        <v>200</v>
      </c>
      <c r="CN6" s="131"/>
      <c r="CO6" s="131"/>
      <c r="CP6" s="131"/>
      <c r="CQ6" s="131"/>
      <c r="CR6" s="131"/>
      <c r="CS6" s="136">
        <v>43951</v>
      </c>
      <c r="CT6" s="132" t="s">
        <v>177</v>
      </c>
      <c r="CU6" s="131"/>
      <c r="CV6" s="131"/>
    </row>
    <row r="7" spans="1:100" s="130" customFormat="1" ht="12.75">
      <c r="A7" s="131" t="s">
        <v>21</v>
      </c>
      <c r="B7" s="131"/>
      <c r="C7" s="132" t="s">
        <v>69</v>
      </c>
      <c r="D7" s="131"/>
      <c r="E7" s="131"/>
      <c r="F7" s="131"/>
      <c r="G7" s="131"/>
      <c r="H7" s="131"/>
      <c r="I7" s="131"/>
      <c r="J7" s="131"/>
      <c r="K7" s="131"/>
      <c r="L7" s="131"/>
      <c r="M7" s="131"/>
      <c r="N7" s="133">
        <v>43887</v>
      </c>
      <c r="O7" s="133">
        <v>44253</v>
      </c>
      <c r="P7" s="131"/>
      <c r="Q7" s="131"/>
      <c r="R7" s="131"/>
      <c r="S7" s="131"/>
      <c r="T7" s="132" t="s">
        <v>87</v>
      </c>
      <c r="U7" s="131"/>
      <c r="V7" s="134" t="s">
        <v>49</v>
      </c>
      <c r="W7" s="131"/>
      <c r="X7" s="131" t="s">
        <v>40</v>
      </c>
      <c r="Y7" s="136">
        <v>43955</v>
      </c>
      <c r="Z7" s="131"/>
      <c r="AA7" s="131"/>
      <c r="AB7" s="131"/>
      <c r="AC7" s="131"/>
      <c r="AD7" s="131" t="s">
        <v>47</v>
      </c>
      <c r="AE7" s="131"/>
      <c r="AF7" s="131"/>
      <c r="AG7" s="135" t="s">
        <v>213</v>
      </c>
      <c r="AH7" s="131"/>
      <c r="AI7" s="131"/>
      <c r="AJ7" s="131"/>
      <c r="AK7" s="131"/>
      <c r="AL7" s="131"/>
      <c r="AM7" s="131"/>
      <c r="AN7" s="131"/>
      <c r="AO7" s="131"/>
      <c r="AP7" s="131"/>
      <c r="AQ7" s="131"/>
      <c r="AR7" s="131"/>
      <c r="AS7" s="131"/>
      <c r="AT7" s="131"/>
      <c r="AU7" s="131" t="s">
        <v>29</v>
      </c>
      <c r="AV7" s="131"/>
      <c r="AW7" s="131"/>
      <c r="AX7" s="131"/>
      <c r="AY7" s="131"/>
      <c r="AZ7" s="131"/>
      <c r="BA7" s="131"/>
      <c r="BB7" s="131"/>
      <c r="BC7" s="136"/>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7">
        <v>440</v>
      </c>
      <c r="CE7" s="137">
        <v>0</v>
      </c>
      <c r="CF7" s="137">
        <v>0</v>
      </c>
      <c r="CG7" s="137">
        <v>440</v>
      </c>
      <c r="CH7" s="131"/>
      <c r="CI7" s="131"/>
      <c r="CJ7" s="131"/>
      <c r="CK7" s="135" t="s">
        <v>199</v>
      </c>
      <c r="CL7" s="131"/>
      <c r="CM7" s="131" t="s">
        <v>200</v>
      </c>
      <c r="CN7" s="131"/>
      <c r="CO7" s="131"/>
      <c r="CP7" s="131"/>
      <c r="CQ7" s="131"/>
      <c r="CR7" s="131"/>
      <c r="CS7" s="136">
        <v>43951</v>
      </c>
      <c r="CT7" s="132" t="s">
        <v>177</v>
      </c>
      <c r="CU7" s="131"/>
      <c r="CV7" s="131"/>
    </row>
    <row r="8" spans="1:100" s="130" customFormat="1" ht="12.75">
      <c r="A8" s="131" t="s">
        <v>21</v>
      </c>
      <c r="B8" s="131"/>
      <c r="C8" s="132" t="s">
        <v>69</v>
      </c>
      <c r="D8" s="131"/>
      <c r="E8" s="131"/>
      <c r="F8" s="131"/>
      <c r="G8" s="131"/>
      <c r="H8" s="131"/>
      <c r="I8" s="131"/>
      <c r="J8" s="131"/>
      <c r="K8" s="131"/>
      <c r="L8" s="131"/>
      <c r="M8" s="131"/>
      <c r="N8" s="133">
        <v>43887</v>
      </c>
      <c r="O8" s="133">
        <v>44253</v>
      </c>
      <c r="P8" s="131"/>
      <c r="Q8" s="131"/>
      <c r="R8" s="131"/>
      <c r="S8" s="131"/>
      <c r="T8" s="132" t="s">
        <v>87</v>
      </c>
      <c r="U8" s="131"/>
      <c r="V8" s="134" t="s">
        <v>53</v>
      </c>
      <c r="W8" s="131"/>
      <c r="X8" s="131" t="s">
        <v>40</v>
      </c>
      <c r="Y8" s="136">
        <v>43861</v>
      </c>
      <c r="Z8" s="131"/>
      <c r="AA8" s="131"/>
      <c r="AB8" s="131"/>
      <c r="AC8" s="131"/>
      <c r="AD8" s="131" t="s">
        <v>54</v>
      </c>
      <c r="AE8" s="131"/>
      <c r="AF8" s="131"/>
      <c r="AG8" s="135" t="s">
        <v>211</v>
      </c>
      <c r="AH8" s="131"/>
      <c r="AI8" s="131"/>
      <c r="AJ8" s="131"/>
      <c r="AK8" s="131"/>
      <c r="AL8" s="131"/>
      <c r="AM8" s="131"/>
      <c r="AN8" s="131"/>
      <c r="AO8" s="131"/>
      <c r="AP8" s="131"/>
      <c r="AQ8" s="131"/>
      <c r="AR8" s="131"/>
      <c r="AS8" s="131"/>
      <c r="AT8" s="131"/>
      <c r="AU8" s="131" t="s">
        <v>22</v>
      </c>
      <c r="AV8" s="131"/>
      <c r="AW8" s="131"/>
      <c r="AX8" s="131"/>
      <c r="AY8" s="131"/>
      <c r="AZ8" s="131"/>
      <c r="BA8" s="131"/>
      <c r="BB8" s="131"/>
      <c r="BC8" s="136"/>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7">
        <v>6190.62</v>
      </c>
      <c r="CE8" s="137">
        <v>3115.38</v>
      </c>
      <c r="CF8" s="137">
        <v>0</v>
      </c>
      <c r="CG8" s="137">
        <v>9306</v>
      </c>
      <c r="CH8" s="131"/>
      <c r="CI8" s="131"/>
      <c r="CJ8" s="131"/>
      <c r="CK8" s="138" t="s">
        <v>201</v>
      </c>
      <c r="CL8" s="131"/>
      <c r="CM8" s="131" t="s">
        <v>202</v>
      </c>
      <c r="CN8" s="131"/>
      <c r="CO8" s="131"/>
      <c r="CP8" s="131"/>
      <c r="CQ8" s="131"/>
      <c r="CR8" s="131"/>
      <c r="CS8" s="136">
        <v>43951</v>
      </c>
      <c r="CT8" s="132" t="s">
        <v>177</v>
      </c>
      <c r="CU8" s="131"/>
      <c r="CV8" s="131"/>
    </row>
    <row r="9" spans="1:100" s="130" customFormat="1" ht="12.75">
      <c r="A9" s="131" t="s">
        <v>21</v>
      </c>
      <c r="B9" s="131"/>
      <c r="C9" s="132" t="s">
        <v>69</v>
      </c>
      <c r="D9" s="131"/>
      <c r="E9" s="131"/>
      <c r="F9" s="131"/>
      <c r="G9" s="131"/>
      <c r="H9" s="131"/>
      <c r="I9" s="131"/>
      <c r="J9" s="131"/>
      <c r="K9" s="131"/>
      <c r="L9" s="131"/>
      <c r="M9" s="131"/>
      <c r="N9" s="133">
        <v>43887</v>
      </c>
      <c r="O9" s="133">
        <v>44253</v>
      </c>
      <c r="P9" s="131"/>
      <c r="Q9" s="131"/>
      <c r="R9" s="131"/>
      <c r="S9" s="131"/>
      <c r="T9" s="132" t="s">
        <v>87</v>
      </c>
      <c r="U9" s="131"/>
      <c r="V9" s="134" t="s">
        <v>56</v>
      </c>
      <c r="W9" s="131"/>
      <c r="X9" s="131" t="s">
        <v>23</v>
      </c>
      <c r="Y9" s="136">
        <v>43861</v>
      </c>
      <c r="Z9" s="131"/>
      <c r="AA9" s="131"/>
      <c r="AB9" s="131"/>
      <c r="AC9" s="131"/>
      <c r="AD9" s="131" t="s">
        <v>57</v>
      </c>
      <c r="AE9" s="131"/>
      <c r="AF9" s="131"/>
      <c r="AG9" s="135" t="s">
        <v>211</v>
      </c>
      <c r="AH9" s="131"/>
      <c r="AI9" s="131"/>
      <c r="AJ9" s="131"/>
      <c r="AK9" s="131"/>
      <c r="AL9" s="131"/>
      <c r="AM9" s="131"/>
      <c r="AN9" s="131"/>
      <c r="AO9" s="131"/>
      <c r="AP9" s="131"/>
      <c r="AQ9" s="131"/>
      <c r="AR9" s="131"/>
      <c r="AS9" s="131"/>
      <c r="AT9" s="131"/>
      <c r="AU9" s="131" t="s">
        <v>29</v>
      </c>
      <c r="AV9" s="131"/>
      <c r="AW9" s="131"/>
      <c r="AX9" s="131"/>
      <c r="AY9" s="131"/>
      <c r="AZ9" s="131"/>
      <c r="BA9" s="131"/>
      <c r="BB9" s="131"/>
      <c r="BC9" s="136">
        <v>43916.615911921297</v>
      </c>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7">
        <v>0</v>
      </c>
      <c r="CE9" s="137">
        <v>3333.65</v>
      </c>
      <c r="CF9" s="137">
        <v>0</v>
      </c>
      <c r="CG9" s="137">
        <v>3333.65</v>
      </c>
      <c r="CH9" s="131"/>
      <c r="CI9" s="131"/>
      <c r="CJ9" s="131"/>
      <c r="CK9" s="138" t="s">
        <v>203</v>
      </c>
      <c r="CL9" s="131"/>
      <c r="CM9" s="131" t="s">
        <v>201</v>
      </c>
      <c r="CN9" s="131"/>
      <c r="CO9" s="131"/>
      <c r="CP9" s="131"/>
      <c r="CQ9" s="131"/>
      <c r="CR9" s="131"/>
      <c r="CS9" s="136">
        <v>43951</v>
      </c>
      <c r="CT9" s="132" t="s">
        <v>177</v>
      </c>
      <c r="CU9" s="131"/>
      <c r="CV9" s="131"/>
    </row>
    <row r="10" spans="1:100" s="130" customFormat="1" ht="12.75">
      <c r="A10" s="131" t="s">
        <v>21</v>
      </c>
      <c r="B10" s="131"/>
      <c r="C10" s="132" t="s">
        <v>69</v>
      </c>
      <c r="D10" s="131"/>
      <c r="E10" s="131"/>
      <c r="F10" s="131"/>
      <c r="G10" s="131"/>
      <c r="H10" s="131"/>
      <c r="I10" s="131"/>
      <c r="J10" s="131"/>
      <c r="K10" s="131"/>
      <c r="L10" s="131"/>
      <c r="M10" s="131"/>
      <c r="N10" s="133">
        <v>43887</v>
      </c>
      <c r="O10" s="133">
        <v>44253</v>
      </c>
      <c r="P10" s="131"/>
      <c r="Q10" s="131"/>
      <c r="R10" s="131"/>
      <c r="S10" s="131"/>
      <c r="T10" s="132" t="s">
        <v>87</v>
      </c>
      <c r="U10" s="131"/>
      <c r="V10" s="134" t="s">
        <v>59</v>
      </c>
      <c r="W10" s="131"/>
      <c r="X10" s="131" t="s">
        <v>23</v>
      </c>
      <c r="Y10" s="136">
        <v>43840</v>
      </c>
      <c r="Z10" s="131"/>
      <c r="AA10" s="131"/>
      <c r="AB10" s="131"/>
      <c r="AC10" s="131"/>
      <c r="AD10" s="131" t="s">
        <v>60</v>
      </c>
      <c r="AE10" s="131"/>
      <c r="AF10" s="131"/>
      <c r="AG10" s="135" t="s">
        <v>211</v>
      </c>
      <c r="AH10" s="131"/>
      <c r="AI10" s="131"/>
      <c r="AJ10" s="131"/>
      <c r="AK10" s="131"/>
      <c r="AL10" s="131"/>
      <c r="AM10" s="131"/>
      <c r="AN10" s="131"/>
      <c r="AO10" s="131"/>
      <c r="AP10" s="131"/>
      <c r="AQ10" s="131"/>
      <c r="AR10" s="131"/>
      <c r="AS10" s="131"/>
      <c r="AT10" s="131"/>
      <c r="AU10" s="131" t="s">
        <v>29</v>
      </c>
      <c r="AV10" s="131"/>
      <c r="AW10" s="131"/>
      <c r="AX10" s="131"/>
      <c r="AY10" s="131"/>
      <c r="AZ10" s="131"/>
      <c r="BA10" s="131"/>
      <c r="BB10" s="131"/>
      <c r="BC10" s="136">
        <v>43881.588423344903</v>
      </c>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7">
        <v>0</v>
      </c>
      <c r="CE10" s="137">
        <v>499.78</v>
      </c>
      <c r="CF10" s="137">
        <v>0</v>
      </c>
      <c r="CG10" s="137">
        <v>499.78</v>
      </c>
      <c r="CH10" s="131"/>
      <c r="CI10" s="131"/>
      <c r="CJ10" s="131"/>
      <c r="CK10" s="138" t="s">
        <v>204</v>
      </c>
      <c r="CL10" s="131"/>
      <c r="CM10" s="131" t="s">
        <v>205</v>
      </c>
      <c r="CN10" s="131"/>
      <c r="CO10" s="131"/>
      <c r="CP10" s="131"/>
      <c r="CQ10" s="131"/>
      <c r="CR10" s="131"/>
      <c r="CS10" s="136">
        <v>43951</v>
      </c>
      <c r="CT10" s="132" t="s">
        <v>177</v>
      </c>
      <c r="CU10" s="131"/>
      <c r="CV10" s="131"/>
    </row>
    <row r="12" spans="1:100" s="81" customFormat="1" ht="14.25"/>
    <row r="13" spans="1:100" s="81" customFormat="1" ht="14.25"/>
    <row r="14" spans="1:100" s="81" customFormat="1" ht="14.25"/>
    <row r="15" spans="1:100" s="81" customFormat="1" ht="14.25">
      <c r="A15" s="139" t="s">
        <v>207</v>
      </c>
      <c r="B15" s="139" t="s">
        <v>206</v>
      </c>
      <c r="C15" s="140" t="s">
        <v>209</v>
      </c>
      <c r="E15" s="141" t="s">
        <v>214</v>
      </c>
      <c r="F15" s="141" t="s">
        <v>215</v>
      </c>
      <c r="I15" s="139" t="s">
        <v>220</v>
      </c>
      <c r="K15" s="142" t="s">
        <v>218</v>
      </c>
      <c r="L15" s="142" t="s">
        <v>219</v>
      </c>
    </row>
    <row r="16" spans="1:100" s="81" customFormat="1" ht="14.25">
      <c r="C16" s="135" t="s">
        <v>208</v>
      </c>
      <c r="E16" s="81" t="s">
        <v>211</v>
      </c>
      <c r="F16" s="84">
        <f>SUMIFS($CG$2:$CG$10,$AG$2:$AG$10,E16)</f>
        <v>13985</v>
      </c>
      <c r="K16" s="142" t="s">
        <v>216</v>
      </c>
      <c r="L16" s="81" t="s">
        <v>193</v>
      </c>
      <c r="M16" s="81" t="s">
        <v>204</v>
      </c>
      <c r="N16" s="81" t="s">
        <v>197</v>
      </c>
      <c r="O16" s="81" t="s">
        <v>195</v>
      </c>
      <c r="P16" s="81" t="s">
        <v>201</v>
      </c>
      <c r="Q16" s="81" t="s">
        <v>191</v>
      </c>
      <c r="R16" s="81" t="s">
        <v>199</v>
      </c>
      <c r="S16" s="81" t="s">
        <v>203</v>
      </c>
      <c r="T16" s="81" t="s">
        <v>217</v>
      </c>
    </row>
    <row r="17" spans="3:20" s="81" customFormat="1" ht="14.25">
      <c r="C17" s="135" t="s">
        <v>210</v>
      </c>
      <c r="K17" s="143">
        <v>43704</v>
      </c>
      <c r="L17" s="84"/>
      <c r="M17" s="84"/>
      <c r="N17" s="84"/>
      <c r="O17" s="84"/>
      <c r="P17" s="84"/>
      <c r="Q17" s="84">
        <v>2545.58</v>
      </c>
      <c r="R17" s="84"/>
      <c r="S17" s="84"/>
      <c r="T17" s="84">
        <v>2545.58</v>
      </c>
    </row>
    <row r="18" spans="3:20" s="81" customFormat="1" ht="14.25">
      <c r="C18" s="135" t="s">
        <v>211</v>
      </c>
      <c r="K18" s="143">
        <v>43728</v>
      </c>
      <c r="L18" s="84">
        <v>3</v>
      </c>
      <c r="M18" s="84"/>
      <c r="N18" s="84"/>
      <c r="O18" s="84"/>
      <c r="P18" s="84"/>
      <c r="Q18" s="84"/>
      <c r="R18" s="84"/>
      <c r="S18" s="84"/>
      <c r="T18" s="84">
        <v>3</v>
      </c>
    </row>
    <row r="19" spans="3:20" s="81" customFormat="1" ht="14.25">
      <c r="C19" s="135" t="s">
        <v>212</v>
      </c>
      <c r="K19" s="143">
        <v>43736</v>
      </c>
      <c r="L19" s="84"/>
      <c r="M19" s="84"/>
      <c r="N19" s="84"/>
      <c r="O19" s="84">
        <v>845.57</v>
      </c>
      <c r="P19" s="84"/>
      <c r="Q19" s="84"/>
      <c r="R19" s="84"/>
      <c r="S19" s="84"/>
      <c r="T19" s="84">
        <v>845.57</v>
      </c>
    </row>
    <row r="20" spans="3:20" s="81" customFormat="1" ht="14.25">
      <c r="C20" s="135" t="s">
        <v>213</v>
      </c>
      <c r="K20" s="143">
        <v>43753</v>
      </c>
      <c r="L20" s="84"/>
      <c r="M20" s="84"/>
      <c r="N20" s="84">
        <v>533000</v>
      </c>
      <c r="O20" s="84"/>
      <c r="P20" s="84"/>
      <c r="Q20" s="84"/>
      <c r="R20" s="84"/>
      <c r="S20" s="84"/>
      <c r="T20" s="84">
        <v>533000</v>
      </c>
    </row>
    <row r="21" spans="3:20" s="81" customFormat="1" ht="14.25">
      <c r="K21" s="143">
        <v>43840</v>
      </c>
      <c r="L21" s="84"/>
      <c r="M21" s="84">
        <v>499.78</v>
      </c>
      <c r="N21" s="84"/>
      <c r="O21" s="84"/>
      <c r="P21" s="84"/>
      <c r="Q21" s="84"/>
      <c r="R21" s="84"/>
      <c r="S21" s="84"/>
      <c r="T21" s="84">
        <v>499.78</v>
      </c>
    </row>
    <row r="22" spans="3:20" s="81" customFormat="1" ht="14.25">
      <c r="K22" s="143">
        <v>43861</v>
      </c>
      <c r="L22" s="84"/>
      <c r="M22" s="84"/>
      <c r="N22" s="84"/>
      <c r="O22" s="84"/>
      <c r="P22" s="84">
        <v>9306</v>
      </c>
      <c r="Q22" s="84"/>
      <c r="R22" s="84"/>
      <c r="S22" s="84">
        <v>3333.65</v>
      </c>
      <c r="T22" s="84">
        <v>12639.65</v>
      </c>
    </row>
    <row r="23" spans="3:20" s="81" customFormat="1" ht="14.25">
      <c r="K23" s="143">
        <v>43941</v>
      </c>
      <c r="L23" s="84"/>
      <c r="M23" s="84"/>
      <c r="N23" s="84"/>
      <c r="O23" s="84"/>
      <c r="P23" s="84"/>
      <c r="Q23" s="84"/>
      <c r="R23" s="84">
        <v>17025.3</v>
      </c>
      <c r="S23" s="84"/>
      <c r="T23" s="84">
        <v>17025.3</v>
      </c>
    </row>
    <row r="24" spans="3:20" s="81" customFormat="1" ht="14.25">
      <c r="K24" s="143">
        <v>43955</v>
      </c>
      <c r="L24" s="84"/>
      <c r="M24" s="84"/>
      <c r="N24" s="84"/>
      <c r="O24" s="84"/>
      <c r="P24" s="84"/>
      <c r="Q24" s="84"/>
      <c r="R24" s="84">
        <v>440</v>
      </c>
      <c r="S24" s="84"/>
      <c r="T24" s="84">
        <v>440</v>
      </c>
    </row>
    <row r="25" spans="3:20" s="81" customFormat="1" ht="14.25">
      <c r="K25" s="144" t="s">
        <v>217</v>
      </c>
      <c r="L25" s="84">
        <v>3</v>
      </c>
      <c r="M25" s="84">
        <v>499.78</v>
      </c>
      <c r="N25" s="84">
        <v>533000</v>
      </c>
      <c r="O25" s="84">
        <v>845.57</v>
      </c>
      <c r="P25" s="84">
        <v>9306</v>
      </c>
      <c r="Q25" s="84">
        <v>2545.58</v>
      </c>
      <c r="R25" s="84">
        <v>17465.3</v>
      </c>
      <c r="S25" s="84">
        <v>3333.65</v>
      </c>
      <c r="T25" s="84">
        <v>566998.88000000012</v>
      </c>
    </row>
    <row r="26" spans="3:20" s="81" customFormat="1" ht="14.25"/>
    <row r="27" spans="3:20" s="81" customFormat="1" ht="14.25"/>
  </sheetData>
  <autoFilter ref="A1:CV10" xr:uid="{94945AE8-633E-40C6-A5C9-3C6C0E2D3A24}"/>
  <conditionalFormatting sqref="C16:C20">
    <cfRule type="duplicateValues" dxfId="27" priority="7"/>
  </conditionalFormatting>
  <dataValidations count="1">
    <dataValidation type="list" allowBlank="1" showInputMessage="1" showErrorMessage="1" promptTitle="Input" prompt="please Select from the dropdown" sqref="E16" xr:uid="{BBA2AD80-DDA2-42DC-B9EE-A288E2473EA3}">
      <formula1>$C$16:$C$20</formula1>
    </dataValidation>
  </dataValidation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5D07-415E-4CFF-9C7D-BD1A1A4575CA}">
  <sheetPr codeName="Sheet4"/>
  <dimension ref="A1:B6"/>
  <sheetViews>
    <sheetView workbookViewId="0">
      <selection activeCell="B9" sqref="B9"/>
    </sheetView>
  </sheetViews>
  <sheetFormatPr defaultRowHeight="15"/>
  <cols>
    <col min="1" max="1" width="8.85546875"/>
    <col min="2" max="2" width="81" customWidth="1"/>
  </cols>
  <sheetData>
    <row r="1" spans="1:2">
      <c r="A1" t="s">
        <v>180</v>
      </c>
      <c r="B1" t="s">
        <v>181</v>
      </c>
    </row>
    <row r="2" spans="1:2">
      <c r="A2">
        <v>1</v>
      </c>
      <c r="B2" t="s">
        <v>182</v>
      </c>
    </row>
    <row r="3" spans="1:2">
      <c r="A3">
        <v>2</v>
      </c>
      <c r="B3" t="s">
        <v>183</v>
      </c>
    </row>
    <row r="4" spans="1:2">
      <c r="A4">
        <v>3</v>
      </c>
      <c r="B4" t="s">
        <v>184</v>
      </c>
    </row>
    <row r="5" spans="1:2">
      <c r="A5">
        <v>4</v>
      </c>
      <c r="B5" t="s">
        <v>185</v>
      </c>
    </row>
    <row r="6" spans="1:2">
      <c r="A6">
        <v>5</v>
      </c>
      <c r="B6" t="s">
        <v>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ADDC-E45D-42C5-AC4C-6A677D0B7B88}">
  <dimension ref="D1:D26"/>
  <sheetViews>
    <sheetView topLeftCell="A13" workbookViewId="0">
      <selection activeCell="D8" sqref="D8"/>
    </sheetView>
  </sheetViews>
  <sheetFormatPr defaultRowHeight="15"/>
  <cols>
    <col min="4" max="4" width="122.7109375" customWidth="1"/>
  </cols>
  <sheetData>
    <row r="1" spans="4:4" ht="15.75" thickBot="1"/>
    <row r="2" spans="4:4" ht="34.5" customHeight="1" thickBot="1">
      <c r="D2" s="7" t="s">
        <v>187</v>
      </c>
    </row>
    <row r="3" spans="4:4">
      <c r="D3" s="5"/>
    </row>
    <row r="4" spans="4:4">
      <c r="D4" s="5"/>
    </row>
    <row r="5" spans="4:4">
      <c r="D5" s="5"/>
    </row>
    <row r="6" spans="4:4">
      <c r="D6" s="5"/>
    </row>
    <row r="7" spans="4:4">
      <c r="D7" s="5"/>
    </row>
    <row r="8" spans="4:4">
      <c r="D8" s="5"/>
    </row>
    <row r="9" spans="4:4">
      <c r="D9" s="5"/>
    </row>
    <row r="10" spans="4:4" ht="15.75" thickBot="1">
      <c r="D10" s="5"/>
    </row>
    <row r="11" spans="4:4" ht="64.5" customHeight="1" thickBot="1">
      <c r="D11" s="6" t="s">
        <v>188</v>
      </c>
    </row>
    <row r="12" spans="4:4">
      <c r="D12" s="5"/>
    </row>
    <row r="13" spans="4:4">
      <c r="D13" s="5"/>
    </row>
    <row r="14" spans="4:4">
      <c r="D14" s="5"/>
    </row>
    <row r="15" spans="4:4">
      <c r="D15" s="5"/>
    </row>
    <row r="16" spans="4:4">
      <c r="D16" s="5"/>
    </row>
    <row r="17" spans="4:4">
      <c r="D17" s="5"/>
    </row>
    <row r="18" spans="4:4">
      <c r="D18" s="5"/>
    </row>
    <row r="19" spans="4:4">
      <c r="D19" s="5"/>
    </row>
    <row r="20" spans="4:4">
      <c r="D20" s="5"/>
    </row>
    <row r="21" spans="4:4">
      <c r="D21" s="5"/>
    </row>
    <row r="22" spans="4:4">
      <c r="D22" s="5"/>
    </row>
    <row r="23" spans="4:4" ht="15.75" thickBot="1">
      <c r="D23" s="5"/>
    </row>
    <row r="24" spans="4:4" ht="75.75" thickBot="1">
      <c r="D24" s="6" t="s">
        <v>189</v>
      </c>
    </row>
    <row r="25" spans="4:4" ht="15.75" thickBot="1">
      <c r="D25" s="5"/>
    </row>
    <row r="26" spans="4:4" ht="15.75" thickBot="1">
      <c r="D26" s="8" t="s">
        <v>190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mapping</vt:lpstr>
      <vt:lpstr>Sheet1</vt:lpstr>
      <vt:lpstr>Output</vt:lpstr>
      <vt:lpstr>Questions</vt:lpstr>
      <vt:lpstr>Explanatio of Task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Sudha B</dc:creator>
  <cp:keywords/>
  <dc:description/>
  <cp:lastModifiedBy>Microsoft</cp:lastModifiedBy>
  <cp:revision/>
  <dcterms:created xsi:type="dcterms:W3CDTF">2020-06-03T11:07:33Z</dcterms:created>
  <dcterms:modified xsi:type="dcterms:W3CDTF">2022-02-14T07:45:13Z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