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daniel/Documents/Education/Stevens Institute of Technology/MSCS/Classes/CS-513/Homework/Homework 5/"/>
    </mc:Choice>
  </mc:AlternateContent>
  <xr:revisionPtr revIDLastSave="0" documentId="8_{BFEC2D2D-4D4C-4A2E-AB71-FEB73C51D6A4}" xr6:coauthVersionLast="47" xr6:coauthVersionMax="47" xr10:uidLastSave="{00000000-0000-0000-0000-000000000000}"/>
  <bookViews>
    <workbookView xWindow="-32000" yWindow="-8000" windowWidth="32000" windowHeight="24000" xr2:uid="{AF8DFC1E-B19B-0942-AF97-09415B45A96C}"/>
  </bookViews>
  <sheets>
    <sheet name="Solution" sheetId="2" r:id="rId1"/>
    <sheet name="Data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0" i="2" l="1"/>
  <c r="F39" i="2"/>
  <c r="F38" i="2"/>
  <c r="F37" i="2"/>
  <c r="F36" i="2"/>
  <c r="F35" i="2"/>
  <c r="F34" i="2"/>
  <c r="F33" i="2"/>
  <c r="F32" i="2"/>
  <c r="F31" i="2"/>
  <c r="F30" i="2"/>
  <c r="F27" i="2"/>
  <c r="F26" i="2"/>
  <c r="F25" i="2"/>
  <c r="F24" i="2"/>
  <c r="F23" i="2"/>
  <c r="F22" i="2"/>
  <c r="F20" i="2"/>
  <c r="F19" i="2"/>
  <c r="F18" i="2"/>
  <c r="F17" i="2"/>
  <c r="F16" i="2"/>
  <c r="F15" i="2"/>
  <c r="F14" i="2"/>
  <c r="F13" i="2"/>
  <c r="F10" i="2"/>
  <c r="F11" i="2"/>
  <c r="F9" i="2"/>
  <c r="C40" i="2" l="1"/>
  <c r="B40" i="2"/>
  <c r="G40" i="2" s="1"/>
  <c r="C39" i="2"/>
  <c r="B39" i="2"/>
  <c r="G39" i="2" s="1"/>
  <c r="C38" i="2"/>
  <c r="B38" i="2"/>
  <c r="G38" i="2" s="1"/>
  <c r="C36" i="2"/>
  <c r="B36" i="2"/>
  <c r="G36" i="2" s="1"/>
  <c r="C35" i="2"/>
  <c r="B35" i="2"/>
  <c r="G35" i="2" s="1"/>
  <c r="C34" i="2"/>
  <c r="B34" i="2"/>
  <c r="G34" i="2" s="1"/>
  <c r="C32" i="2"/>
  <c r="B32" i="2"/>
  <c r="G32" i="2" s="1"/>
  <c r="C31" i="2"/>
  <c r="B31" i="2"/>
  <c r="G31" i="2" s="1"/>
  <c r="C30" i="2"/>
  <c r="B30" i="2"/>
  <c r="G30" i="2" s="1"/>
  <c r="C28" i="2"/>
  <c r="B28" i="2"/>
  <c r="G28" i="2" s="1"/>
  <c r="C27" i="2"/>
  <c r="B27" i="2"/>
  <c r="G27" i="2" s="1"/>
  <c r="C26" i="2"/>
  <c r="B26" i="2"/>
  <c r="G26" i="2" s="1"/>
  <c r="C24" i="2"/>
  <c r="B24" i="2"/>
  <c r="G24" i="2" s="1"/>
  <c r="C23" i="2"/>
  <c r="B23" i="2"/>
  <c r="G23" i="2" s="1"/>
  <c r="C22" i="2"/>
  <c r="B22" i="2"/>
  <c r="G22" i="2" s="1"/>
  <c r="C20" i="2"/>
  <c r="B20" i="2"/>
  <c r="G20" i="2" s="1"/>
  <c r="C19" i="2"/>
  <c r="B19" i="2"/>
  <c r="G19" i="2" s="1"/>
  <c r="C18" i="2"/>
  <c r="B18" i="2"/>
  <c r="G18" i="2" s="1"/>
  <c r="C16" i="2"/>
  <c r="B16" i="2"/>
  <c r="G16" i="2" s="1"/>
  <c r="C15" i="2"/>
  <c r="B15" i="2"/>
  <c r="G15" i="2" s="1"/>
  <c r="C14" i="2"/>
  <c r="B14" i="2"/>
  <c r="G14" i="2" s="1"/>
  <c r="C12" i="2"/>
  <c r="B12" i="2"/>
  <c r="G12" i="2" s="1"/>
  <c r="C11" i="2"/>
  <c r="B11" i="2"/>
  <c r="G11" i="2" s="1"/>
  <c r="C10" i="2"/>
  <c r="B10" i="2"/>
  <c r="G10" i="2" s="1"/>
  <c r="C8" i="2"/>
  <c r="B8" i="2"/>
  <c r="G8" i="2" s="1"/>
  <c r="C7" i="2"/>
  <c r="B7" i="2"/>
  <c r="G7" i="2" s="1"/>
  <c r="C6" i="2"/>
  <c r="B6" i="2"/>
  <c r="G6" i="2" s="1"/>
  <c r="E40" i="2"/>
  <c r="E39" i="2"/>
  <c r="E38" i="2"/>
  <c r="E37" i="2"/>
  <c r="H37" i="2" s="1"/>
  <c r="E36" i="2"/>
  <c r="E35" i="2"/>
  <c r="E34" i="2"/>
  <c r="E33" i="2"/>
  <c r="H33" i="2" s="1"/>
  <c r="E31" i="2"/>
  <c r="E30" i="2"/>
  <c r="E29" i="2"/>
  <c r="H29" i="2" s="1"/>
  <c r="B29" i="2"/>
  <c r="E28" i="2"/>
  <c r="E27" i="2"/>
  <c r="E26" i="2"/>
  <c r="E24" i="2"/>
  <c r="H24" i="2" s="1"/>
  <c r="I24" i="2" s="1"/>
  <c r="E23" i="2"/>
  <c r="E22" i="2"/>
  <c r="E21" i="2"/>
  <c r="H21" i="2" s="1"/>
  <c r="E18" i="2"/>
  <c r="E17" i="2"/>
  <c r="H17" i="2" s="1"/>
  <c r="E16" i="2"/>
  <c r="E15" i="2"/>
  <c r="E14" i="2"/>
  <c r="E13" i="2"/>
  <c r="H13" i="2" s="1"/>
  <c r="E12" i="2"/>
  <c r="E11" i="2"/>
  <c r="E10" i="2"/>
  <c r="E9" i="2"/>
  <c r="H9" i="2" s="1"/>
  <c r="E8" i="2"/>
  <c r="E7" i="2"/>
  <c r="E6" i="2"/>
  <c r="E5" i="2"/>
  <c r="H5" i="2" s="1"/>
  <c r="C37" i="2"/>
  <c r="B37" i="2"/>
  <c r="G37" i="2" s="1"/>
  <c r="C33" i="2"/>
  <c r="B33" i="2"/>
  <c r="G33" i="2" s="1"/>
  <c r="C29" i="2"/>
  <c r="C25" i="2"/>
  <c r="B25" i="2"/>
  <c r="G25" i="2" s="1"/>
  <c r="C21" i="2"/>
  <c r="B21" i="2"/>
  <c r="G21" i="2" s="1"/>
  <c r="C17" i="2"/>
  <c r="B17" i="2"/>
  <c r="G17" i="2" s="1"/>
  <c r="C13" i="2"/>
  <c r="B13" i="2"/>
  <c r="G13" i="2" s="1"/>
  <c r="C9" i="2"/>
  <c r="B9" i="2"/>
  <c r="G9" i="2" s="1"/>
  <c r="C5" i="2"/>
  <c r="B5" i="2"/>
  <c r="G5" i="2" s="1"/>
  <c r="I5" i="2" l="1"/>
  <c r="I9" i="2"/>
  <c r="I13" i="2"/>
  <c r="I17" i="2"/>
  <c r="I21" i="2"/>
  <c r="G29" i="2"/>
  <c r="I29" i="2"/>
  <c r="I33" i="2"/>
  <c r="I37" i="2"/>
</calcChain>
</file>

<file path=xl/sharedStrings.xml><?xml version="1.0" encoding="utf-8"?>
<sst xmlns="http://schemas.openxmlformats.org/spreadsheetml/2006/main" count="125" uniqueCount="36">
  <si>
    <t>Name: Chetan Goyal</t>
  </si>
  <si>
    <t>CWID: 20005334</t>
  </si>
  <si>
    <t>Split</t>
  </si>
  <si>
    <t>PL</t>
  </si>
  <si>
    <t>PR</t>
  </si>
  <si>
    <t>Level</t>
  </si>
  <si>
    <t>P( j |tL )</t>
  </si>
  <si>
    <t>P( j |tR)</t>
  </si>
  <si>
    <t>2PL PR</t>
  </si>
  <si>
    <t>Q(s|t)</t>
  </si>
  <si>
    <t>Φ(s|t)</t>
  </si>
  <si>
    <t>Occupation</t>
  </si>
  <si>
    <t>Gender</t>
  </si>
  <si>
    <t>Age</t>
  </si>
  <si>
    <t>Age Discretized</t>
  </si>
  <si>
    <t>Salary</t>
  </si>
  <si>
    <t>Salary Discretized</t>
  </si>
  <si>
    <t>Occupation = Service</t>
  </si>
  <si>
    <t>Service</t>
  </si>
  <si>
    <t>Female</t>
  </si>
  <si>
    <t>L3</t>
  </si>
  <si>
    <t>Male</t>
  </si>
  <si>
    <t>L1</t>
  </si>
  <si>
    <t>L2</t>
  </si>
  <si>
    <t>Management</t>
  </si>
  <si>
    <t>Occupation = Management</t>
  </si>
  <si>
    <t>L4</t>
  </si>
  <si>
    <t>Sales</t>
  </si>
  <si>
    <t>Occupation = Sales</t>
  </si>
  <si>
    <t>Staff</t>
  </si>
  <si>
    <t>Occupation = Staff</t>
  </si>
  <si>
    <t>Gender = Male</t>
  </si>
  <si>
    <t>Gender = Female</t>
  </si>
  <si>
    <t>Age = Category 1</t>
  </si>
  <si>
    <t>Age = Category 2</t>
  </si>
  <si>
    <t>Age = Category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</si>
</sst>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44" fontId="0" fillId="0" borderId="0" xfId="1" applyFont="1"/>
    <xf numFmtId="0" fontId="2" fillId="0" borderId="0" xfId="0" applyFont="1"/>
    <xf numFmtId="44" fontId="2" fillId="0" borderId="0" xfId="1" applyFont="1"/>
    <xf numFmtId="0" fontId="3" fillId="0" borderId="0" xfId="0" applyFont="1"/>
    <xf numFmtId="44" fontId="2" fillId="0" borderId="0" xfId="1" applyFont="1" applyFill="1"/>
    <xf numFmtId="44" fontId="0" fillId="0" borderId="0" xfId="1" applyFont="1" applyFill="1"/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53347-9FF9-0949-9B9A-7D0A4D9B8FD8}">
  <dimension ref="A1:P43"/>
  <sheetViews>
    <sheetView tabSelected="1" zoomScale="125" zoomScaleNormal="125" workbookViewId="0">
      <selection sqref="A1:XFD1"/>
    </sheetView>
  </sheetViews>
  <sheetFormatPr defaultColWidth="11" defaultRowHeight="15.95"/>
  <cols>
    <col min="1" max="1" width="27.5" customWidth="1"/>
    <col min="2" max="2" width="10.875"/>
    <col min="5" max="5" width="14.5" customWidth="1"/>
    <col min="6" max="6" width="16" customWidth="1"/>
    <col min="11" max="11" width="23.625" customWidth="1"/>
    <col min="15" max="15" width="15.125" customWidth="1"/>
    <col min="16" max="16" width="14.875" customWidth="1"/>
  </cols>
  <sheetData>
    <row r="1" spans="1:16" ht="18.95">
      <c r="A1" s="4" t="s">
        <v>0</v>
      </c>
      <c r="B1" s="4"/>
    </row>
    <row r="2" spans="1:16" ht="18.95">
      <c r="A2" s="4" t="s">
        <v>1</v>
      </c>
      <c r="B2" s="4"/>
    </row>
    <row r="4" spans="1:16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7" t="s">
        <v>9</v>
      </c>
      <c r="I4" s="7" t="s">
        <v>10</v>
      </c>
      <c r="K4" s="2" t="s">
        <v>11</v>
      </c>
      <c r="L4" s="2" t="s">
        <v>12</v>
      </c>
      <c r="M4" s="2" t="s">
        <v>13</v>
      </c>
      <c r="N4" s="2" t="s">
        <v>14</v>
      </c>
      <c r="O4" s="5" t="s">
        <v>15</v>
      </c>
      <c r="P4" s="2" t="s">
        <v>16</v>
      </c>
    </row>
    <row r="5" spans="1:16" ht="18.95">
      <c r="A5" s="4" t="s">
        <v>17</v>
      </c>
      <c r="B5">
        <f>3/11</f>
        <v>0.27272727272727271</v>
      </c>
      <c r="C5">
        <f>8/11</f>
        <v>0.72727272727272729</v>
      </c>
      <c r="D5">
        <v>1</v>
      </c>
      <c r="E5">
        <f>1/3</f>
        <v>0.33333333333333331</v>
      </c>
      <c r="F5" s="8">
        <v>0.125</v>
      </c>
      <c r="G5">
        <f>2*B5*C5</f>
        <v>0.39669421487603301</v>
      </c>
      <c r="H5">
        <f>SUM(ABS(E5-F5), ABS(E6-F6), ABS(E7-F7), ABS(E8-F8))</f>
        <v>0.58333333333333326</v>
      </c>
      <c r="I5">
        <f>H5*G5</f>
        <v>0.2314049586776859</v>
      </c>
      <c r="K5" t="s">
        <v>18</v>
      </c>
      <c r="L5" t="s">
        <v>19</v>
      </c>
      <c r="M5">
        <v>45</v>
      </c>
      <c r="N5">
        <v>3</v>
      </c>
      <c r="O5" s="6">
        <v>48000</v>
      </c>
      <c r="P5" t="s">
        <v>20</v>
      </c>
    </row>
    <row r="6" spans="1:16" ht="18.95">
      <c r="A6" s="4" t="s">
        <v>17</v>
      </c>
      <c r="B6">
        <f>3/11</f>
        <v>0.27272727272727271</v>
      </c>
      <c r="C6">
        <f>8/11</f>
        <v>0.72727272727272729</v>
      </c>
      <c r="D6">
        <v>2</v>
      </c>
      <c r="E6">
        <f>1/3</f>
        <v>0.33333333333333331</v>
      </c>
      <c r="F6" s="8">
        <v>0.25</v>
      </c>
      <c r="G6">
        <f t="shared" ref="G6:G40" si="0">2*B6*C6</f>
        <v>0.39669421487603301</v>
      </c>
      <c r="K6" t="s">
        <v>18</v>
      </c>
      <c r="L6" t="s">
        <v>21</v>
      </c>
      <c r="M6">
        <v>25</v>
      </c>
      <c r="N6">
        <v>1</v>
      </c>
      <c r="O6" s="6">
        <v>25000</v>
      </c>
      <c r="P6" t="s">
        <v>22</v>
      </c>
    </row>
    <row r="7" spans="1:16" ht="18.95">
      <c r="A7" s="4" t="s">
        <v>17</v>
      </c>
      <c r="B7">
        <f>3/11</f>
        <v>0.27272727272727271</v>
      </c>
      <c r="C7">
        <f>8/11</f>
        <v>0.72727272727272729</v>
      </c>
      <c r="D7">
        <v>3</v>
      </c>
      <c r="E7">
        <f>1/3</f>
        <v>0.33333333333333331</v>
      </c>
      <c r="F7" s="8">
        <v>0.375</v>
      </c>
      <c r="G7">
        <f t="shared" si="0"/>
        <v>0.39669421487603301</v>
      </c>
      <c r="K7" t="s">
        <v>18</v>
      </c>
      <c r="L7" t="s">
        <v>21</v>
      </c>
      <c r="M7">
        <v>33</v>
      </c>
      <c r="N7">
        <v>2</v>
      </c>
      <c r="O7" s="6">
        <v>35000</v>
      </c>
      <c r="P7" t="s">
        <v>23</v>
      </c>
    </row>
    <row r="8" spans="1:16" ht="18.95">
      <c r="A8" s="4" t="s">
        <v>17</v>
      </c>
      <c r="B8">
        <f>3/11</f>
        <v>0.27272727272727271</v>
      </c>
      <c r="C8">
        <f>8/11</f>
        <v>0.72727272727272729</v>
      </c>
      <c r="D8">
        <v>4</v>
      </c>
      <c r="E8">
        <f>0/3</f>
        <v>0</v>
      </c>
      <c r="F8" s="8">
        <v>0.25</v>
      </c>
      <c r="G8">
        <f t="shared" si="0"/>
        <v>0.39669421487603301</v>
      </c>
      <c r="K8" t="s">
        <v>24</v>
      </c>
      <c r="L8" t="s">
        <v>21</v>
      </c>
      <c r="M8">
        <v>25</v>
      </c>
      <c r="N8">
        <v>1</v>
      </c>
      <c r="O8" s="6">
        <v>45000</v>
      </c>
      <c r="P8" t="s">
        <v>20</v>
      </c>
    </row>
    <row r="9" spans="1:16" ht="18.95">
      <c r="A9" s="4" t="s">
        <v>25</v>
      </c>
      <c r="B9">
        <f>4/11</f>
        <v>0.36363636363636365</v>
      </c>
      <c r="C9">
        <f>(11-4)/11</f>
        <v>0.63636363636363635</v>
      </c>
      <c r="D9">
        <v>1</v>
      </c>
      <c r="E9">
        <f>0/4</f>
        <v>0</v>
      </c>
      <c r="F9">
        <f>2/7</f>
        <v>0.2857142857142857</v>
      </c>
      <c r="G9">
        <f t="shared" si="0"/>
        <v>0.46280991735537191</v>
      </c>
      <c r="H9">
        <f>SUM(ABS(E9-F9), ABS(E10-F10), ABS(E11-F11), ABS(E12-F12))</f>
        <v>1.4285714285714284</v>
      </c>
      <c r="I9">
        <f>H9*G9</f>
        <v>0.66115702479338834</v>
      </c>
      <c r="K9" t="s">
        <v>24</v>
      </c>
      <c r="L9" t="s">
        <v>19</v>
      </c>
      <c r="M9">
        <v>35</v>
      </c>
      <c r="N9">
        <v>2</v>
      </c>
      <c r="O9" s="6">
        <v>65000</v>
      </c>
      <c r="P9" t="s">
        <v>26</v>
      </c>
    </row>
    <row r="10" spans="1:16" ht="18.95">
      <c r="A10" s="4" t="s">
        <v>25</v>
      </c>
      <c r="B10">
        <f>4/11</f>
        <v>0.36363636363636365</v>
      </c>
      <c r="C10">
        <f>(11-4)/11</f>
        <v>0.63636363636363635</v>
      </c>
      <c r="D10">
        <v>2</v>
      </c>
      <c r="E10">
        <f>0/4</f>
        <v>0</v>
      </c>
      <c r="F10">
        <f>3/7</f>
        <v>0.42857142857142855</v>
      </c>
      <c r="G10">
        <f t="shared" si="0"/>
        <v>0.46280991735537191</v>
      </c>
      <c r="K10" t="s">
        <v>24</v>
      </c>
      <c r="L10" t="s">
        <v>21</v>
      </c>
      <c r="M10">
        <v>26</v>
      </c>
      <c r="N10">
        <v>1</v>
      </c>
      <c r="O10" s="6">
        <v>45000</v>
      </c>
      <c r="P10" t="s">
        <v>20</v>
      </c>
    </row>
    <row r="11" spans="1:16" ht="18.95">
      <c r="A11" s="4" t="s">
        <v>25</v>
      </c>
      <c r="B11">
        <f>4/11</f>
        <v>0.36363636363636365</v>
      </c>
      <c r="C11">
        <f>(11-4)/11</f>
        <v>0.63636363636363635</v>
      </c>
      <c r="D11">
        <v>3</v>
      </c>
      <c r="E11">
        <f>2/4</f>
        <v>0.5</v>
      </c>
      <c r="F11">
        <f>2/7</f>
        <v>0.2857142857142857</v>
      </c>
      <c r="G11">
        <f t="shared" si="0"/>
        <v>0.46280991735537191</v>
      </c>
      <c r="K11" t="s">
        <v>24</v>
      </c>
      <c r="L11" t="s">
        <v>19</v>
      </c>
      <c r="M11">
        <v>45</v>
      </c>
      <c r="N11">
        <v>3</v>
      </c>
      <c r="O11" s="6">
        <v>70000</v>
      </c>
      <c r="P11" t="s">
        <v>26</v>
      </c>
    </row>
    <row r="12" spans="1:16" ht="18.95">
      <c r="A12" s="4" t="s">
        <v>25</v>
      </c>
      <c r="B12">
        <f>4/11</f>
        <v>0.36363636363636365</v>
      </c>
      <c r="C12">
        <f>(11-4)/11</f>
        <v>0.63636363636363635</v>
      </c>
      <c r="D12">
        <v>4</v>
      </c>
      <c r="E12">
        <f>2/4</f>
        <v>0.5</v>
      </c>
      <c r="F12">
        <v>0</v>
      </c>
      <c r="G12">
        <f t="shared" si="0"/>
        <v>0.46280991735537191</v>
      </c>
      <c r="K12" t="s">
        <v>27</v>
      </c>
      <c r="L12" t="s">
        <v>19</v>
      </c>
      <c r="M12">
        <v>40</v>
      </c>
      <c r="N12">
        <v>2</v>
      </c>
      <c r="O12" s="6">
        <v>50000</v>
      </c>
      <c r="P12" t="s">
        <v>20</v>
      </c>
    </row>
    <row r="13" spans="1:16" ht="18.95">
      <c r="A13" s="4" t="s">
        <v>28</v>
      </c>
      <c r="B13">
        <f>2/11</f>
        <v>0.18181818181818182</v>
      </c>
      <c r="C13">
        <f>9/11</f>
        <v>0.81818181818181823</v>
      </c>
      <c r="D13">
        <v>1</v>
      </c>
      <c r="E13">
        <f>0/2</f>
        <v>0</v>
      </c>
      <c r="F13">
        <f>2/9</f>
        <v>0.22222222222222221</v>
      </c>
      <c r="G13">
        <f t="shared" si="0"/>
        <v>0.2975206611570248</v>
      </c>
      <c r="H13">
        <f>SUM(ABS(E13-F13), ABS(E14-F14), ABS(E15-F15), ABS(E16-F16))</f>
        <v>0.88888888888888895</v>
      </c>
      <c r="I13">
        <f>H13*G13</f>
        <v>0.26446280991735538</v>
      </c>
      <c r="K13" t="s">
        <v>27</v>
      </c>
      <c r="L13" t="s">
        <v>21</v>
      </c>
      <c r="M13">
        <v>30</v>
      </c>
      <c r="N13">
        <v>1</v>
      </c>
      <c r="O13" s="6">
        <v>40000</v>
      </c>
      <c r="P13" t="s">
        <v>23</v>
      </c>
    </row>
    <row r="14" spans="1:16" ht="18.95">
      <c r="A14" s="4" t="s">
        <v>28</v>
      </c>
      <c r="B14">
        <f>2/11</f>
        <v>0.18181818181818182</v>
      </c>
      <c r="C14">
        <f>9/11</f>
        <v>0.81818181818181823</v>
      </c>
      <c r="D14">
        <v>2</v>
      </c>
      <c r="E14">
        <f>1/2</f>
        <v>0.5</v>
      </c>
      <c r="F14">
        <f>2/9</f>
        <v>0.22222222222222221</v>
      </c>
      <c r="G14">
        <f t="shared" si="0"/>
        <v>0.2975206611570248</v>
      </c>
      <c r="K14" t="s">
        <v>29</v>
      </c>
      <c r="L14" t="s">
        <v>19</v>
      </c>
      <c r="M14">
        <v>50</v>
      </c>
      <c r="N14">
        <v>3</v>
      </c>
      <c r="O14" s="6">
        <v>40000</v>
      </c>
      <c r="P14" t="s">
        <v>23</v>
      </c>
    </row>
    <row r="15" spans="1:16" ht="18.95">
      <c r="A15" s="4" t="s">
        <v>28</v>
      </c>
      <c r="B15">
        <f>2/11</f>
        <v>0.18181818181818182</v>
      </c>
      <c r="C15">
        <f>9/11</f>
        <v>0.81818181818181823</v>
      </c>
      <c r="D15">
        <v>3</v>
      </c>
      <c r="E15">
        <f>1/2</f>
        <v>0.5</v>
      </c>
      <c r="F15">
        <f>3/9</f>
        <v>0.33333333333333331</v>
      </c>
      <c r="G15">
        <f t="shared" si="0"/>
        <v>0.2975206611570248</v>
      </c>
      <c r="K15" t="s">
        <v>29</v>
      </c>
      <c r="L15" t="s">
        <v>21</v>
      </c>
      <c r="M15">
        <v>25</v>
      </c>
      <c r="N15">
        <v>1</v>
      </c>
      <c r="O15" s="6">
        <v>25000</v>
      </c>
      <c r="P15" t="s">
        <v>22</v>
      </c>
    </row>
    <row r="16" spans="1:16" ht="18.95">
      <c r="A16" s="4" t="s">
        <v>28</v>
      </c>
      <c r="B16">
        <f>2/11</f>
        <v>0.18181818181818182</v>
      </c>
      <c r="C16">
        <f>9/11</f>
        <v>0.81818181818181823</v>
      </c>
      <c r="D16">
        <v>4</v>
      </c>
      <c r="E16">
        <f>0/2</f>
        <v>0</v>
      </c>
      <c r="F16">
        <f>2/9</f>
        <v>0.22222222222222221</v>
      </c>
      <c r="G16">
        <f t="shared" si="0"/>
        <v>0.2975206611570248</v>
      </c>
    </row>
    <row r="17" spans="1:11" ht="18.95">
      <c r="A17" s="4" t="s">
        <v>30</v>
      </c>
      <c r="B17">
        <f>2/11</f>
        <v>0.18181818181818182</v>
      </c>
      <c r="C17">
        <f>9/11</f>
        <v>0.81818181818181823</v>
      </c>
      <c r="D17">
        <v>1</v>
      </c>
      <c r="E17">
        <f>1/2</f>
        <v>0.5</v>
      </c>
      <c r="F17">
        <f>1/9</f>
        <v>0.1111111111111111</v>
      </c>
      <c r="G17">
        <f t="shared" si="0"/>
        <v>0.2975206611570248</v>
      </c>
      <c r="H17">
        <f>SUM(ABS(E17-F17), ABS(E18-F18), ABS(E19-F19), ABS(E20-F20))</f>
        <v>1.2222222222222223</v>
      </c>
      <c r="I17">
        <f>H17*G17</f>
        <v>0.3636363636363637</v>
      </c>
    </row>
    <row r="18" spans="1:11" ht="18.95">
      <c r="A18" s="4" t="s">
        <v>30</v>
      </c>
      <c r="B18">
        <f>2/11</f>
        <v>0.18181818181818182</v>
      </c>
      <c r="C18">
        <f>9/11</f>
        <v>0.81818181818181823</v>
      </c>
      <c r="D18">
        <v>2</v>
      </c>
      <c r="E18">
        <f>1/2</f>
        <v>0.5</v>
      </c>
      <c r="F18">
        <f>2/9</f>
        <v>0.22222222222222221</v>
      </c>
      <c r="G18">
        <f t="shared" si="0"/>
        <v>0.2975206611570248</v>
      </c>
      <c r="K18" s="4"/>
    </row>
    <row r="19" spans="1:11" ht="18.95">
      <c r="A19" s="4" t="s">
        <v>30</v>
      </c>
      <c r="B19">
        <f>2/11</f>
        <v>0.18181818181818182</v>
      </c>
      <c r="C19">
        <f>9/11</f>
        <v>0.81818181818181823</v>
      </c>
      <c r="D19">
        <v>3</v>
      </c>
      <c r="E19">
        <v>0</v>
      </c>
      <c r="F19">
        <f>3/9</f>
        <v>0.33333333333333331</v>
      </c>
      <c r="G19">
        <f t="shared" si="0"/>
        <v>0.2975206611570248</v>
      </c>
      <c r="K19" s="4"/>
    </row>
    <row r="20" spans="1:11" ht="18.95">
      <c r="A20" s="4" t="s">
        <v>30</v>
      </c>
      <c r="B20">
        <f>2/11</f>
        <v>0.18181818181818182</v>
      </c>
      <c r="C20">
        <f>9/11</f>
        <v>0.81818181818181823</v>
      </c>
      <c r="D20">
        <v>4</v>
      </c>
      <c r="E20">
        <v>0</v>
      </c>
      <c r="F20">
        <f>2/9</f>
        <v>0.22222222222222221</v>
      </c>
      <c r="G20">
        <f t="shared" si="0"/>
        <v>0.2975206611570248</v>
      </c>
      <c r="K20" s="4"/>
    </row>
    <row r="21" spans="1:11" ht="18.95">
      <c r="A21" s="4" t="s">
        <v>31</v>
      </c>
      <c r="B21">
        <f>6/11</f>
        <v>0.54545454545454541</v>
      </c>
      <c r="C21">
        <f>5/11</f>
        <v>0.45454545454545453</v>
      </c>
      <c r="D21">
        <v>1</v>
      </c>
      <c r="E21">
        <f>2/6</f>
        <v>0.33333333333333331</v>
      </c>
      <c r="F21">
        <v>0</v>
      </c>
      <c r="G21">
        <f t="shared" si="0"/>
        <v>0.49586776859504128</v>
      </c>
      <c r="H21">
        <f>SUM(ABS(E21-F21), ABS(E22-F22), ABS(E23-F23), ABS(E24-F24))</f>
        <v>1.0333333333333332</v>
      </c>
      <c r="I21">
        <f>H21*G21</f>
        <v>0.51239669421487588</v>
      </c>
      <c r="K21" s="4"/>
    </row>
    <row r="22" spans="1:11" ht="18.95">
      <c r="A22" s="4" t="s">
        <v>31</v>
      </c>
      <c r="B22">
        <f>6/11</f>
        <v>0.54545454545454541</v>
      </c>
      <c r="C22">
        <f>5/11</f>
        <v>0.45454545454545453</v>
      </c>
      <c r="D22">
        <v>2</v>
      </c>
      <c r="E22">
        <f>1/6</f>
        <v>0.16666666666666666</v>
      </c>
      <c r="F22">
        <f>1/5</f>
        <v>0.2</v>
      </c>
      <c r="G22">
        <f t="shared" si="0"/>
        <v>0.49586776859504128</v>
      </c>
      <c r="K22" s="4"/>
    </row>
    <row r="23" spans="1:11" ht="18.95">
      <c r="A23" s="4" t="s">
        <v>31</v>
      </c>
      <c r="B23">
        <f>6/11</f>
        <v>0.54545454545454541</v>
      </c>
      <c r="C23">
        <f>5/11</f>
        <v>0.45454545454545453</v>
      </c>
      <c r="D23">
        <v>3</v>
      </c>
      <c r="E23">
        <f>2/6</f>
        <v>0.33333333333333331</v>
      </c>
      <c r="F23">
        <f>3/5</f>
        <v>0.6</v>
      </c>
      <c r="G23">
        <f t="shared" si="0"/>
        <v>0.49586776859504128</v>
      </c>
      <c r="K23" s="4"/>
    </row>
    <row r="24" spans="1:11" ht="18.95">
      <c r="A24" s="4" t="s">
        <v>31</v>
      </c>
      <c r="B24">
        <f>6/11</f>
        <v>0.54545454545454541</v>
      </c>
      <c r="C24">
        <f>5/11</f>
        <v>0.45454545454545453</v>
      </c>
      <c r="D24">
        <v>4</v>
      </c>
      <c r="E24">
        <f>0/6</f>
        <v>0</v>
      </c>
      <c r="F24">
        <f>2/5</f>
        <v>0.4</v>
      </c>
      <c r="G24">
        <f t="shared" si="0"/>
        <v>0.49586776859504128</v>
      </c>
      <c r="H24">
        <f>SUM(ABS(E24-F24), ABS(E25-F25), ABS(E26-F26), ABS(E27-F27))</f>
        <v>0.93333333333333335</v>
      </c>
      <c r="I24">
        <f>H24*G24</f>
        <v>0.46280991735537186</v>
      </c>
      <c r="K24" s="4"/>
    </row>
    <row r="25" spans="1:11" ht="18.95">
      <c r="A25" s="4" t="s">
        <v>32</v>
      </c>
      <c r="B25">
        <f>5/11</f>
        <v>0.45454545454545453</v>
      </c>
      <c r="C25">
        <f>6/11</f>
        <v>0.54545454545454541</v>
      </c>
      <c r="D25">
        <v>1</v>
      </c>
      <c r="E25">
        <v>0</v>
      </c>
      <c r="F25">
        <f>2/6</f>
        <v>0.33333333333333331</v>
      </c>
      <c r="G25">
        <f t="shared" si="0"/>
        <v>0.49586776859504128</v>
      </c>
      <c r="K25" s="4"/>
    </row>
    <row r="26" spans="1:11" ht="18.95">
      <c r="A26" s="4" t="s">
        <v>32</v>
      </c>
      <c r="B26">
        <f>5/11</f>
        <v>0.45454545454545453</v>
      </c>
      <c r="C26">
        <f>6/11</f>
        <v>0.54545454545454541</v>
      </c>
      <c r="D26">
        <v>2</v>
      </c>
      <c r="E26">
        <f>1/5</f>
        <v>0.2</v>
      </c>
      <c r="F26">
        <f>2/6</f>
        <v>0.33333333333333331</v>
      </c>
      <c r="G26">
        <f t="shared" si="0"/>
        <v>0.49586776859504128</v>
      </c>
      <c r="K26" s="4"/>
    </row>
    <row r="27" spans="1:11" ht="18.95">
      <c r="A27" s="4" t="s">
        <v>32</v>
      </c>
      <c r="B27">
        <f>5/11</f>
        <v>0.45454545454545453</v>
      </c>
      <c r="C27">
        <f>6/11</f>
        <v>0.54545454545454541</v>
      </c>
      <c r="D27">
        <v>3</v>
      </c>
      <c r="E27">
        <f>2/5</f>
        <v>0.4</v>
      </c>
      <c r="F27">
        <f>2/6</f>
        <v>0.33333333333333331</v>
      </c>
      <c r="G27">
        <f t="shared" si="0"/>
        <v>0.49586776859504128</v>
      </c>
    </row>
    <row r="28" spans="1:11" ht="18.95">
      <c r="A28" s="4" t="s">
        <v>32</v>
      </c>
      <c r="B28">
        <f>5/11</f>
        <v>0.45454545454545453</v>
      </c>
      <c r="C28">
        <f>6/11</f>
        <v>0.54545454545454541</v>
      </c>
      <c r="D28">
        <v>4</v>
      </c>
      <c r="E28">
        <f>2/5</f>
        <v>0.4</v>
      </c>
      <c r="F28">
        <v>0</v>
      </c>
      <c r="G28">
        <f t="shared" si="0"/>
        <v>0.49586776859504128</v>
      </c>
    </row>
    <row r="29" spans="1:11" ht="18.95">
      <c r="A29" s="4" t="s">
        <v>33</v>
      </c>
      <c r="B29">
        <f>5/11</f>
        <v>0.45454545454545453</v>
      </c>
      <c r="C29">
        <f>6/11</f>
        <v>0.54545454545454541</v>
      </c>
      <c r="D29">
        <v>1</v>
      </c>
      <c r="E29">
        <f>1/4</f>
        <v>0.25</v>
      </c>
      <c r="F29">
        <v>0</v>
      </c>
      <c r="G29">
        <f t="shared" si="0"/>
        <v>0.49586776859504128</v>
      </c>
      <c r="H29">
        <f>SUM(ABS(E29-F29), ABS(E30-F30), ABS(E31-F31), ABS(E32-F32))</f>
        <v>0.83333333333333326</v>
      </c>
      <c r="I29">
        <f>H29*G29</f>
        <v>0.41322314049586772</v>
      </c>
    </row>
    <row r="30" spans="1:11" ht="18.95">
      <c r="A30" s="4" t="s">
        <v>33</v>
      </c>
      <c r="B30">
        <f>5/11</f>
        <v>0.45454545454545453</v>
      </c>
      <c r="C30">
        <f>6/11</f>
        <v>0.54545454545454541</v>
      </c>
      <c r="D30">
        <v>2</v>
      </c>
      <c r="E30">
        <f>1/4</f>
        <v>0.25</v>
      </c>
      <c r="F30">
        <f>2/6</f>
        <v>0.33333333333333331</v>
      </c>
      <c r="G30">
        <f t="shared" si="0"/>
        <v>0.49586776859504128</v>
      </c>
    </row>
    <row r="31" spans="1:11" ht="18.95">
      <c r="A31" s="4" t="s">
        <v>33</v>
      </c>
      <c r="B31">
        <f>5/11</f>
        <v>0.45454545454545453</v>
      </c>
      <c r="C31">
        <f>6/11</f>
        <v>0.54545454545454541</v>
      </c>
      <c r="D31">
        <v>3</v>
      </c>
      <c r="E31">
        <f>2/4</f>
        <v>0.5</v>
      </c>
      <c r="F31">
        <f>2/6</f>
        <v>0.33333333333333331</v>
      </c>
      <c r="G31">
        <f t="shared" si="0"/>
        <v>0.49586776859504128</v>
      </c>
    </row>
    <row r="32" spans="1:11" ht="18.95">
      <c r="A32" s="4" t="s">
        <v>33</v>
      </c>
      <c r="B32">
        <f>5/11</f>
        <v>0.45454545454545453</v>
      </c>
      <c r="C32">
        <f>6/11</f>
        <v>0.54545454545454541</v>
      </c>
      <c r="D32">
        <v>4</v>
      </c>
      <c r="E32">
        <v>0</v>
      </c>
      <c r="F32">
        <f>2/6</f>
        <v>0.33333333333333331</v>
      </c>
      <c r="G32">
        <f t="shared" si="0"/>
        <v>0.49586776859504128</v>
      </c>
    </row>
    <row r="33" spans="1:9" ht="18.95">
      <c r="A33" s="4" t="s">
        <v>34</v>
      </c>
      <c r="B33">
        <f>3/11</f>
        <v>0.27272727272727271</v>
      </c>
      <c r="C33">
        <f>8/11</f>
        <v>0.72727272727272729</v>
      </c>
      <c r="D33">
        <v>1</v>
      </c>
      <c r="E33">
        <f>0/3</f>
        <v>0</v>
      </c>
      <c r="F33">
        <f>2/8</f>
        <v>0.25</v>
      </c>
      <c r="G33">
        <f t="shared" si="0"/>
        <v>0.39669421487603301</v>
      </c>
      <c r="H33">
        <f>SUM(ABS(E33-F33), ABS(E34-F34), ABS(E35-F35), ABS(E36-F36))</f>
        <v>0.58333333333333326</v>
      </c>
      <c r="I33">
        <f>H33*G33</f>
        <v>0.2314049586776859</v>
      </c>
    </row>
    <row r="34" spans="1:9" ht="18.95">
      <c r="A34" s="4" t="s">
        <v>34</v>
      </c>
      <c r="B34">
        <f>3/11</f>
        <v>0.27272727272727271</v>
      </c>
      <c r="C34">
        <f>8/11</f>
        <v>0.72727272727272729</v>
      </c>
      <c r="D34">
        <v>2</v>
      </c>
      <c r="E34">
        <f>1/3</f>
        <v>0.33333333333333331</v>
      </c>
      <c r="F34">
        <f>2/8</f>
        <v>0.25</v>
      </c>
      <c r="G34">
        <f t="shared" si="0"/>
        <v>0.39669421487603301</v>
      </c>
    </row>
    <row r="35" spans="1:9" ht="18.95">
      <c r="A35" s="4" t="s">
        <v>34</v>
      </c>
      <c r="B35">
        <f>3/11</f>
        <v>0.27272727272727271</v>
      </c>
      <c r="C35">
        <f>8/11</f>
        <v>0.72727272727272729</v>
      </c>
      <c r="D35">
        <v>3</v>
      </c>
      <c r="E35">
        <f>1/3</f>
        <v>0.33333333333333331</v>
      </c>
      <c r="F35">
        <f>3/8</f>
        <v>0.375</v>
      </c>
      <c r="G35">
        <f t="shared" si="0"/>
        <v>0.39669421487603301</v>
      </c>
    </row>
    <row r="36" spans="1:9" ht="18.95">
      <c r="A36" s="4" t="s">
        <v>34</v>
      </c>
      <c r="B36">
        <f>3/11</f>
        <v>0.27272727272727271</v>
      </c>
      <c r="C36">
        <f>8/11</f>
        <v>0.72727272727272729</v>
      </c>
      <c r="D36">
        <v>4</v>
      </c>
      <c r="E36">
        <f>1/3</f>
        <v>0.33333333333333331</v>
      </c>
      <c r="F36">
        <f>1/8</f>
        <v>0.125</v>
      </c>
      <c r="G36">
        <f t="shared" si="0"/>
        <v>0.39669421487603301</v>
      </c>
    </row>
    <row r="37" spans="1:9" ht="18.95">
      <c r="A37" s="4" t="s">
        <v>35</v>
      </c>
      <c r="B37">
        <f>3/11</f>
        <v>0.27272727272727271</v>
      </c>
      <c r="C37">
        <f>8/11</f>
        <v>0.72727272727272729</v>
      </c>
      <c r="D37">
        <v>1</v>
      </c>
      <c r="E37">
        <f>1/4</f>
        <v>0.25</v>
      </c>
      <c r="F37">
        <f>2/8</f>
        <v>0.25</v>
      </c>
      <c r="G37">
        <f t="shared" si="0"/>
        <v>0.39669421487603301</v>
      </c>
      <c r="H37">
        <f>SUM(ABS(E37-F37), ABS(E38-F38), ABS(E39-F39), ABS(E40-F40))</f>
        <v>0.25</v>
      </c>
      <c r="I37">
        <f>H37*G37</f>
        <v>9.9173553719008253E-2</v>
      </c>
    </row>
    <row r="38" spans="1:9" ht="18.95">
      <c r="A38" s="4" t="s">
        <v>35</v>
      </c>
      <c r="B38">
        <f>3/11</f>
        <v>0.27272727272727271</v>
      </c>
      <c r="C38">
        <f>8/11</f>
        <v>0.72727272727272729</v>
      </c>
      <c r="D38">
        <v>2</v>
      </c>
      <c r="E38">
        <f>1/4</f>
        <v>0.25</v>
      </c>
      <c r="F38">
        <f>2/8</f>
        <v>0.25</v>
      </c>
      <c r="G38">
        <f t="shared" si="0"/>
        <v>0.39669421487603301</v>
      </c>
    </row>
    <row r="39" spans="1:9" ht="18.95">
      <c r="A39" s="4" t="s">
        <v>35</v>
      </c>
      <c r="B39">
        <f>3/11</f>
        <v>0.27272727272727271</v>
      </c>
      <c r="C39">
        <f>8/11</f>
        <v>0.72727272727272729</v>
      </c>
      <c r="D39">
        <v>3</v>
      </c>
      <c r="E39">
        <f>1/4</f>
        <v>0.25</v>
      </c>
      <c r="F39">
        <f>3/8</f>
        <v>0.375</v>
      </c>
      <c r="G39">
        <f t="shared" si="0"/>
        <v>0.39669421487603301</v>
      </c>
    </row>
    <row r="40" spans="1:9" ht="18.95">
      <c r="A40" s="4" t="s">
        <v>35</v>
      </c>
      <c r="B40">
        <f>3/11</f>
        <v>0.27272727272727271</v>
      </c>
      <c r="C40">
        <f>8/11</f>
        <v>0.72727272727272729</v>
      </c>
      <c r="D40">
        <v>4</v>
      </c>
      <c r="E40">
        <f>1/4</f>
        <v>0.25</v>
      </c>
      <c r="F40">
        <f>1/8</f>
        <v>0.125</v>
      </c>
      <c r="G40">
        <f t="shared" si="0"/>
        <v>0.39669421487603301</v>
      </c>
    </row>
    <row r="41" spans="1:9" ht="15.75"/>
    <row r="42" spans="1:9" ht="15.75"/>
    <row r="43" spans="1:9" ht="15.7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3831C-FF68-2742-B2C7-25F622D5BDA9}">
  <dimension ref="A1:F12"/>
  <sheetViews>
    <sheetView workbookViewId="0">
      <selection activeCell="E15" sqref="E15"/>
    </sheetView>
  </sheetViews>
  <sheetFormatPr defaultColWidth="11" defaultRowHeight="15.95"/>
  <cols>
    <col min="1" max="1" width="17.375" customWidth="1"/>
    <col min="2" max="2" width="13" customWidth="1"/>
    <col min="3" max="4" width="13.875" customWidth="1"/>
    <col min="5" max="5" width="13.125" style="1" customWidth="1"/>
    <col min="6" max="6" width="20" customWidth="1"/>
  </cols>
  <sheetData>
    <row r="1" spans="1:6">
      <c r="A1" s="2" t="s">
        <v>11</v>
      </c>
      <c r="B1" s="2" t="s">
        <v>12</v>
      </c>
      <c r="C1" s="2" t="s">
        <v>13</v>
      </c>
      <c r="D1" s="2" t="s">
        <v>14</v>
      </c>
      <c r="E1" s="3" t="s">
        <v>15</v>
      </c>
      <c r="F1" s="2" t="s">
        <v>16</v>
      </c>
    </row>
    <row r="2" spans="1:6">
      <c r="A2" t="s">
        <v>18</v>
      </c>
      <c r="B2" t="s">
        <v>19</v>
      </c>
      <c r="C2">
        <v>45</v>
      </c>
      <c r="D2">
        <v>50</v>
      </c>
      <c r="E2" s="1">
        <v>48000</v>
      </c>
      <c r="F2" t="s">
        <v>20</v>
      </c>
    </row>
    <row r="3" spans="1:6">
      <c r="A3" t="s">
        <v>18</v>
      </c>
      <c r="B3" t="s">
        <v>21</v>
      </c>
      <c r="C3">
        <v>25</v>
      </c>
      <c r="D3">
        <v>30</v>
      </c>
      <c r="E3" s="1">
        <v>25000</v>
      </c>
      <c r="F3" t="s">
        <v>22</v>
      </c>
    </row>
    <row r="4" spans="1:6">
      <c r="A4" t="s">
        <v>18</v>
      </c>
      <c r="B4" t="s">
        <v>21</v>
      </c>
      <c r="C4">
        <v>33</v>
      </c>
      <c r="D4">
        <v>40</v>
      </c>
      <c r="E4" s="1">
        <v>35000</v>
      </c>
      <c r="F4" t="s">
        <v>23</v>
      </c>
    </row>
    <row r="5" spans="1:6">
      <c r="A5" t="s">
        <v>24</v>
      </c>
      <c r="B5" t="s">
        <v>21</v>
      </c>
      <c r="C5">
        <v>25</v>
      </c>
      <c r="D5">
        <v>30</v>
      </c>
      <c r="E5" s="1">
        <v>45000</v>
      </c>
      <c r="F5" t="s">
        <v>20</v>
      </c>
    </row>
    <row r="6" spans="1:6">
      <c r="A6" t="s">
        <v>24</v>
      </c>
      <c r="B6" t="s">
        <v>19</v>
      </c>
      <c r="C6">
        <v>35</v>
      </c>
      <c r="D6">
        <v>40</v>
      </c>
      <c r="E6" s="1">
        <v>65000</v>
      </c>
      <c r="F6" t="s">
        <v>26</v>
      </c>
    </row>
    <row r="7" spans="1:6">
      <c r="A7" t="s">
        <v>24</v>
      </c>
      <c r="B7" t="s">
        <v>21</v>
      </c>
      <c r="C7">
        <v>26</v>
      </c>
      <c r="D7">
        <v>30</v>
      </c>
      <c r="E7" s="1">
        <v>45000</v>
      </c>
      <c r="F7" t="s">
        <v>20</v>
      </c>
    </row>
    <row r="8" spans="1:6">
      <c r="A8" t="s">
        <v>24</v>
      </c>
      <c r="B8" t="s">
        <v>19</v>
      </c>
      <c r="C8">
        <v>45</v>
      </c>
      <c r="D8">
        <v>50</v>
      </c>
      <c r="E8" s="1">
        <v>70000</v>
      </c>
      <c r="F8" t="s">
        <v>26</v>
      </c>
    </row>
    <row r="9" spans="1:6">
      <c r="A9" t="s">
        <v>27</v>
      </c>
      <c r="B9" t="s">
        <v>19</v>
      </c>
      <c r="C9">
        <v>40</v>
      </c>
      <c r="D9">
        <v>40</v>
      </c>
      <c r="E9" s="1">
        <v>50000</v>
      </c>
      <c r="F9" t="s">
        <v>20</v>
      </c>
    </row>
    <row r="10" spans="1:6">
      <c r="A10" t="s">
        <v>27</v>
      </c>
      <c r="B10" t="s">
        <v>21</v>
      </c>
      <c r="C10">
        <v>30</v>
      </c>
      <c r="D10">
        <v>30</v>
      </c>
      <c r="E10" s="1">
        <v>40000</v>
      </c>
      <c r="F10" t="s">
        <v>23</v>
      </c>
    </row>
    <row r="11" spans="1:6">
      <c r="A11" t="s">
        <v>29</v>
      </c>
      <c r="B11" t="s">
        <v>19</v>
      </c>
      <c r="C11">
        <v>50</v>
      </c>
      <c r="D11">
        <v>50</v>
      </c>
      <c r="E11" s="1">
        <v>40000</v>
      </c>
      <c r="F11" t="s">
        <v>23</v>
      </c>
    </row>
    <row r="12" spans="1:6">
      <c r="A12" t="s">
        <v>29</v>
      </c>
      <c r="B12" t="s">
        <v>21</v>
      </c>
      <c r="C12">
        <v>25</v>
      </c>
      <c r="D12">
        <v>30</v>
      </c>
      <c r="E12" s="1">
        <v>25000</v>
      </c>
      <c r="F1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2020-03-21T15:51:24Z</dcterms:created>
  <dcterms:modified xsi:type="dcterms:W3CDTF">2022-03-23T01:18:16Z</dcterms:modified>
  <cp:category/>
  <cp:contentStatus/>
</cp:coreProperties>
</file>