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Descriptive statistics Projects\"/>
    </mc:Choice>
  </mc:AlternateContent>
  <bookViews>
    <workbookView xWindow="0" yWindow="0" windowWidth="20490" windowHeight="7620" tabRatio="500"/>
  </bookViews>
  <sheets>
    <sheet name="Sheet1" sheetId="19" r:id="rId1"/>
    <sheet name="Sheet2" sheetId="13" state="hidden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1" i="19" l="1"/>
  <c r="H10" i="19" l="1"/>
  <c r="F5" i="19"/>
  <c r="F9" i="19"/>
  <c r="F13" i="19"/>
  <c r="F17" i="19"/>
  <c r="F21" i="19"/>
  <c r="C29" i="19"/>
  <c r="D3" i="19"/>
  <c r="E3" i="19" s="1"/>
  <c r="F3" i="19" s="1"/>
  <c r="D4" i="19"/>
  <c r="E4" i="19" s="1"/>
  <c r="F4" i="19" s="1"/>
  <c r="D5" i="19"/>
  <c r="E5" i="19" s="1"/>
  <c r="D6" i="19"/>
  <c r="E6" i="19" s="1"/>
  <c r="F6" i="19" s="1"/>
  <c r="D7" i="19"/>
  <c r="E7" i="19" s="1"/>
  <c r="F7" i="19" s="1"/>
  <c r="D8" i="19"/>
  <c r="E8" i="19" s="1"/>
  <c r="F8" i="19" s="1"/>
  <c r="D9" i="19"/>
  <c r="E9" i="19" s="1"/>
  <c r="D10" i="19"/>
  <c r="E10" i="19" s="1"/>
  <c r="F10" i="19" s="1"/>
  <c r="D11" i="19"/>
  <c r="E11" i="19" s="1"/>
  <c r="F11" i="19" s="1"/>
  <c r="D12" i="19"/>
  <c r="E12" i="19" s="1"/>
  <c r="F12" i="19" s="1"/>
  <c r="D13" i="19"/>
  <c r="E13" i="19" s="1"/>
  <c r="D14" i="19"/>
  <c r="E14" i="19" s="1"/>
  <c r="F14" i="19" s="1"/>
  <c r="D15" i="19"/>
  <c r="E15" i="19" s="1"/>
  <c r="F15" i="19" s="1"/>
  <c r="D16" i="19"/>
  <c r="E16" i="19" s="1"/>
  <c r="F16" i="19" s="1"/>
  <c r="D17" i="19"/>
  <c r="E17" i="19" s="1"/>
  <c r="D18" i="19"/>
  <c r="E18" i="19" s="1"/>
  <c r="F18" i="19" s="1"/>
  <c r="D19" i="19"/>
  <c r="E19" i="19" s="1"/>
  <c r="F19" i="19" s="1"/>
  <c r="D20" i="19"/>
  <c r="E20" i="19" s="1"/>
  <c r="F20" i="19" s="1"/>
  <c r="D21" i="19"/>
  <c r="E21" i="19" s="1"/>
  <c r="D2" i="19"/>
  <c r="E2" i="19" s="1"/>
  <c r="F2" i="19" s="1"/>
  <c r="H7" i="19" s="1"/>
  <c r="H8" i="19" s="1"/>
  <c r="I12" i="19" s="1"/>
  <c r="L42" i="19"/>
  <c r="N13" i="19"/>
  <c r="L13" i="19"/>
  <c r="N11" i="19"/>
  <c r="L11" i="19"/>
  <c r="N10" i="19"/>
  <c r="L10" i="19"/>
  <c r="N9" i="19"/>
  <c r="L9" i="19"/>
</calcChain>
</file>

<file path=xl/sharedStrings.xml><?xml version="1.0" encoding="utf-8"?>
<sst xmlns="http://schemas.openxmlformats.org/spreadsheetml/2006/main" count="105" uniqueCount="103">
  <si>
    <t>Employee Count</t>
  </si>
  <si>
    <t>Store ID</t>
  </si>
  <si>
    <t>Daily Store Revenue</t>
  </si>
  <si>
    <t xml:space="preserve">Group A </t>
  </si>
  <si>
    <t xml:space="preserve">Group B </t>
  </si>
  <si>
    <t xml:space="preserve">Manjesh </t>
  </si>
  <si>
    <t xml:space="preserve">Prarikha </t>
  </si>
  <si>
    <t xml:space="preserve">Supriya </t>
  </si>
  <si>
    <t xml:space="preserve">Ketan </t>
  </si>
  <si>
    <t xml:space="preserve">Raman </t>
  </si>
  <si>
    <t xml:space="preserve">Pragya </t>
  </si>
  <si>
    <t xml:space="preserve">Paromitha </t>
  </si>
  <si>
    <t xml:space="preserve">Zomato </t>
  </si>
  <si>
    <t xml:space="preserve">Swiggy </t>
  </si>
  <si>
    <t xml:space="preserve">Ola </t>
  </si>
  <si>
    <t xml:space="preserve">Uber </t>
  </si>
  <si>
    <t>BLR-C10-SS1</t>
  </si>
  <si>
    <t>BLR-C10-SS2</t>
  </si>
  <si>
    <t>BLR-C10-SS3</t>
  </si>
  <si>
    <t>BLR-C10-SS4</t>
  </si>
  <si>
    <t>BLR-C10-SS5</t>
  </si>
  <si>
    <t>BLR-C10-SS6</t>
  </si>
  <si>
    <t>BLR-C10-SS7</t>
  </si>
  <si>
    <t>BLR-C10-SS8</t>
  </si>
  <si>
    <t>BLR-C10-SS9</t>
  </si>
  <si>
    <t>BLR-C10-SS10</t>
  </si>
  <si>
    <t>BLR-C10-SS11</t>
  </si>
  <si>
    <t>BLR-C10-SS12</t>
  </si>
  <si>
    <t>BLR-C10-SS13</t>
  </si>
  <si>
    <t>BLR-C10-SS14</t>
  </si>
  <si>
    <t>BLR-C10-SS15</t>
  </si>
  <si>
    <t>BLR-C10-SS16</t>
  </si>
  <si>
    <t>BLR-C10-SS17</t>
  </si>
  <si>
    <t>BLR-C10-SS18</t>
  </si>
  <si>
    <t>BLR-C10-SS19</t>
  </si>
  <si>
    <t>BLR-C10-SS20</t>
  </si>
  <si>
    <t>Mean</t>
  </si>
  <si>
    <t>SD</t>
  </si>
  <si>
    <t>Step 1</t>
  </si>
  <si>
    <t>Data Analysis Framework</t>
  </si>
  <si>
    <t>Understanding problem Statement</t>
  </si>
  <si>
    <t>Step2</t>
  </si>
  <si>
    <t>Understand data</t>
  </si>
  <si>
    <t xml:space="preserve">Step 3 </t>
  </si>
  <si>
    <t>Data classification</t>
  </si>
  <si>
    <t xml:space="preserve">Step 4 </t>
  </si>
  <si>
    <t>Data analysis</t>
  </si>
  <si>
    <t>1) Find descriptive Statistics</t>
  </si>
  <si>
    <t>Emp Count</t>
  </si>
  <si>
    <t>DSR</t>
  </si>
  <si>
    <t>Kurtosis</t>
  </si>
  <si>
    <t>(Platicurtic SD is very high which means mean isnt represent data very well</t>
  </si>
  <si>
    <t>Skewness</t>
  </si>
  <si>
    <t>Corelation</t>
  </si>
  <si>
    <t>y = 1135x + 213993</t>
  </si>
  <si>
    <t>Emp Count (x)</t>
  </si>
  <si>
    <t>Revenue</t>
  </si>
  <si>
    <t>Revenue (Y)</t>
  </si>
  <si>
    <t>Slope</t>
  </si>
  <si>
    <t>Constant</t>
  </si>
  <si>
    <t xml:space="preserve">Notes :- </t>
  </si>
  <si>
    <t>M = Revenue genrated by 1 employees</t>
  </si>
  <si>
    <t>Revenue for employee 2</t>
  </si>
  <si>
    <t>Revenue for employee 4</t>
  </si>
  <si>
    <t>Home delivery</t>
  </si>
  <si>
    <t>Instore sales</t>
  </si>
  <si>
    <t>1135*x</t>
  </si>
  <si>
    <t>Total Revenue</t>
  </si>
  <si>
    <t>mx</t>
  </si>
  <si>
    <t>c ( constant)</t>
  </si>
  <si>
    <t>Step 5</t>
  </si>
  <si>
    <t>Relationship Study</t>
  </si>
  <si>
    <t>Step 6</t>
  </si>
  <si>
    <t>Predictive Modelling</t>
  </si>
  <si>
    <t>Step 7</t>
  </si>
  <si>
    <t>Evaluation of predictive Modelling</t>
  </si>
  <si>
    <t>R² = 0.7311</t>
  </si>
  <si>
    <t>R Square :-</t>
  </si>
  <si>
    <t>How well independent var. is capable of predictive dependent var.</t>
  </si>
  <si>
    <t>RMSE :-</t>
  </si>
  <si>
    <t>Universal Standerd for accepting R square</t>
  </si>
  <si>
    <t>&gt;50%</t>
  </si>
  <si>
    <t>Retail Ind.</t>
  </si>
  <si>
    <t>Healthcare</t>
  </si>
  <si>
    <t>Pharma</t>
  </si>
  <si>
    <t>Root mean square error</t>
  </si>
  <si>
    <t>What percent of errors the model can make while predicting</t>
  </si>
  <si>
    <t>Predicted Revenue</t>
  </si>
  <si>
    <t>Residuals</t>
  </si>
  <si>
    <t>Sqr Residuals</t>
  </si>
  <si>
    <t xml:space="preserve">Avg sqr residuals </t>
  </si>
  <si>
    <t>Mean Square error</t>
  </si>
  <si>
    <t>Avg actual value</t>
  </si>
  <si>
    <t xml:space="preserve">RMSE </t>
  </si>
  <si>
    <t>(sqrt of MSE)</t>
  </si>
  <si>
    <t>Error %</t>
  </si>
  <si>
    <t>if we increase employee count then 86% of chances that revenue will increase.</t>
  </si>
  <si>
    <t>Slop :- Every increment in x your y will increase 1135 times</t>
  </si>
  <si>
    <t xml:space="preserve">Squaring the co-relation we will get R Square </t>
  </si>
  <si>
    <t>Actual - Predicted value</t>
  </si>
  <si>
    <t>Avg Sqr Residual == MSE</t>
  </si>
  <si>
    <t>Error :- RMSE/Avg Actual Value</t>
  </si>
  <si>
    <t>In order to reduce error rate in model we use hyperparameter tunning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</si>
</sst>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 readingOrder="1"/>
    </xf>
    <xf numFmtId="0" fontId="1" fillId="0" borderId="0" xfId="0" applyFont="1"/>
    <xf numFmtId="0" fontId="1" fillId="0" borderId="2" xfId="0" applyFont="1" applyFill="1" applyBorder="1" applyAlignment="1">
      <alignment horizontal="left"/>
    </xf>
    <xf numFmtId="9" fontId="0" fillId="0" borderId="0" xfId="1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9" fontId="1" fillId="0" borderId="1" xfId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9" fontId="1" fillId="0" borderId="0" xfId="0" applyNumberFormat="1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43285214348206"/>
          <c:y val="6.5289442986293383E-2"/>
          <c:w val="0.5460244969378828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0537270341207352"/>
                  <c:y val="-4.214129483814523E-2"/>
                </c:manualLayout>
              </c:layout>
              <c:numFmt formatCode="General" sourceLinked="0"/>
            </c:trendlineLbl>
          </c:trendline>
          <c:xVal>
            <c:numRef>
              <c:f>Sheet1!$B$2:$B$21</c:f>
              <c:numCache>
                <c:formatCode>0</c:formatCode>
                <c:ptCount val="20"/>
                <c:pt idx="0">
                  <c:v>41</c:v>
                </c:pt>
                <c:pt idx="1">
                  <c:v>50</c:v>
                </c:pt>
                <c:pt idx="2">
                  <c:v>41</c:v>
                </c:pt>
                <c:pt idx="3">
                  <c:v>58</c:v>
                </c:pt>
                <c:pt idx="4">
                  <c:v>66</c:v>
                </c:pt>
                <c:pt idx="5">
                  <c:v>33</c:v>
                </c:pt>
                <c:pt idx="6">
                  <c:v>83</c:v>
                </c:pt>
                <c:pt idx="7">
                  <c:v>41</c:v>
                </c:pt>
                <c:pt idx="8">
                  <c:v>58</c:v>
                </c:pt>
                <c:pt idx="9">
                  <c:v>58</c:v>
                </c:pt>
                <c:pt idx="10">
                  <c:v>83</c:v>
                </c:pt>
                <c:pt idx="11">
                  <c:v>98</c:v>
                </c:pt>
                <c:pt idx="12">
                  <c:v>66</c:v>
                </c:pt>
                <c:pt idx="13">
                  <c:v>83</c:v>
                </c:pt>
                <c:pt idx="14">
                  <c:v>41</c:v>
                </c:pt>
                <c:pt idx="15">
                  <c:v>58</c:v>
                </c:pt>
                <c:pt idx="16">
                  <c:v>66</c:v>
                </c:pt>
                <c:pt idx="17">
                  <c:v>75</c:v>
                </c:pt>
                <c:pt idx="18">
                  <c:v>83</c:v>
                </c:pt>
                <c:pt idx="19">
                  <c:v>89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240060</c:v>
                </c:pt>
                <c:pt idx="1">
                  <c:v>276950</c:v>
                </c:pt>
                <c:pt idx="2">
                  <c:v>267980</c:v>
                </c:pt>
                <c:pt idx="3">
                  <c:v>290490</c:v>
                </c:pt>
                <c:pt idx="4">
                  <c:v>312040</c:v>
                </c:pt>
                <c:pt idx="5">
                  <c:v>243020</c:v>
                </c:pt>
                <c:pt idx="6">
                  <c:v>296790</c:v>
                </c:pt>
                <c:pt idx="7">
                  <c:v>254030</c:v>
                </c:pt>
                <c:pt idx="8">
                  <c:v>270010</c:v>
                </c:pt>
                <c:pt idx="9">
                  <c:v>300040</c:v>
                </c:pt>
                <c:pt idx="10">
                  <c:v>294540</c:v>
                </c:pt>
                <c:pt idx="11">
                  <c:v>324050</c:v>
                </c:pt>
                <c:pt idx="12">
                  <c:v>283300</c:v>
                </c:pt>
                <c:pt idx="13">
                  <c:v>310440</c:v>
                </c:pt>
                <c:pt idx="14">
                  <c:v>245600</c:v>
                </c:pt>
                <c:pt idx="15">
                  <c:v>300590</c:v>
                </c:pt>
                <c:pt idx="16">
                  <c:v>304950</c:v>
                </c:pt>
                <c:pt idx="17">
                  <c:v>294050</c:v>
                </c:pt>
                <c:pt idx="18">
                  <c:v>310030</c:v>
                </c:pt>
                <c:pt idx="19">
                  <c:v>303480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3-4489-972A-5AD18C89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922688"/>
        <c:axId val="269924224"/>
      </c:scatterChart>
      <c:valAx>
        <c:axId val="26992268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69924224"/>
        <c:crosses val="autoZero"/>
        <c:crossBetween val="midCat"/>
      </c:valAx>
      <c:valAx>
        <c:axId val="2699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92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20</xdr:row>
      <xdr:rowOff>28575</xdr:rowOff>
    </xdr:from>
    <xdr:to>
      <xdr:col>16</xdr:col>
      <xdr:colOff>285750</xdr:colOff>
      <xdr:row>33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6" workbookViewId="0">
      <selection activeCell="D18" sqref="D18"/>
    </sheetView>
  </sheetViews>
  <sheetFormatPr defaultRowHeight="15.75" x14ac:dyDescent="0.25"/>
  <cols>
    <col min="1" max="1" width="11.25" customWidth="1"/>
    <col min="2" max="2" width="14.375" customWidth="1"/>
    <col min="3" max="3" width="18.375" bestFit="1" customWidth="1"/>
    <col min="4" max="4" width="16.5" customWidth="1"/>
    <col min="5" max="5" width="9.625" customWidth="1"/>
    <col min="6" max="6" width="12.375" customWidth="1"/>
    <col min="7" max="9" width="9.625" customWidth="1"/>
    <col min="10" max="10" width="14" customWidth="1"/>
  </cols>
  <sheetData>
    <row r="1" spans="1:14" x14ac:dyDescent="0.25">
      <c r="A1" s="18" t="s">
        <v>1</v>
      </c>
      <c r="B1" s="18" t="s">
        <v>0</v>
      </c>
      <c r="C1" s="18" t="s">
        <v>2</v>
      </c>
      <c r="D1" s="1" t="s">
        <v>87</v>
      </c>
      <c r="E1" s="17" t="s">
        <v>88</v>
      </c>
      <c r="F1" s="17" t="s">
        <v>89</v>
      </c>
      <c r="G1" s="5"/>
      <c r="H1" s="5"/>
      <c r="I1" s="5"/>
      <c r="L1" s="5" t="s">
        <v>39</v>
      </c>
    </row>
    <row r="2" spans="1:14" x14ac:dyDescent="0.25">
      <c r="A2" s="19" t="s">
        <v>16</v>
      </c>
      <c r="B2" s="20">
        <v>41</v>
      </c>
      <c r="C2" s="19">
        <v>240060</v>
      </c>
      <c r="D2" s="2">
        <f>1135*B2+240060</f>
        <v>286595</v>
      </c>
      <c r="E2" s="2">
        <f>C2-D2</f>
        <v>-46535</v>
      </c>
      <c r="F2" s="2">
        <f>E2*E2</f>
        <v>2165506225</v>
      </c>
      <c r="G2" s="14"/>
      <c r="H2" s="14"/>
      <c r="I2" s="14"/>
      <c r="K2" s="12" t="s">
        <v>38</v>
      </c>
      <c r="L2" s="9" t="s">
        <v>40</v>
      </c>
    </row>
    <row r="3" spans="1:14" x14ac:dyDescent="0.25">
      <c r="A3" s="19" t="s">
        <v>17</v>
      </c>
      <c r="B3" s="20">
        <v>50</v>
      </c>
      <c r="C3" s="19">
        <v>276950</v>
      </c>
      <c r="D3" s="2">
        <f t="shared" ref="D3:D21" si="0">1135*B3+240060</f>
        <v>296810</v>
      </c>
      <c r="E3" s="2">
        <f t="shared" ref="E3:E21" si="1">C3-D3</f>
        <v>-19860</v>
      </c>
      <c r="F3" s="2">
        <f t="shared" ref="F3:F21" si="2">E3*E3</f>
        <v>394419600</v>
      </c>
      <c r="G3" s="14"/>
      <c r="H3" s="14"/>
      <c r="I3" s="14"/>
      <c r="K3" s="11" t="s">
        <v>41</v>
      </c>
      <c r="L3" s="9" t="s">
        <v>42</v>
      </c>
    </row>
    <row r="4" spans="1:14" x14ac:dyDescent="0.25">
      <c r="A4" s="19" t="s">
        <v>18</v>
      </c>
      <c r="B4" s="20">
        <v>41</v>
      </c>
      <c r="C4" s="19">
        <v>267980</v>
      </c>
      <c r="D4" s="2">
        <f t="shared" si="0"/>
        <v>286595</v>
      </c>
      <c r="E4" s="2">
        <f t="shared" si="1"/>
        <v>-18615</v>
      </c>
      <c r="F4" s="2">
        <f t="shared" si="2"/>
        <v>346518225</v>
      </c>
      <c r="G4" s="14"/>
      <c r="H4" s="14"/>
      <c r="I4" s="14"/>
      <c r="K4" s="11" t="s">
        <v>43</v>
      </c>
      <c r="L4" s="9" t="s">
        <v>44</v>
      </c>
    </row>
    <row r="5" spans="1:14" x14ac:dyDescent="0.25">
      <c r="A5" s="19" t="s">
        <v>19</v>
      </c>
      <c r="B5" s="20">
        <v>58</v>
      </c>
      <c r="C5" s="19">
        <v>290490</v>
      </c>
      <c r="D5" s="2">
        <f t="shared" si="0"/>
        <v>305890</v>
      </c>
      <c r="E5" s="2">
        <f t="shared" si="1"/>
        <v>-15400</v>
      </c>
      <c r="F5" s="2">
        <f t="shared" si="2"/>
        <v>237160000</v>
      </c>
      <c r="G5" s="14"/>
      <c r="H5" s="14"/>
      <c r="I5" s="14"/>
      <c r="K5" s="11" t="s">
        <v>45</v>
      </c>
      <c r="L5" s="9" t="s">
        <v>46</v>
      </c>
    </row>
    <row r="6" spans="1:14" x14ac:dyDescent="0.25">
      <c r="A6" s="19" t="s">
        <v>20</v>
      </c>
      <c r="B6" s="20">
        <v>66</v>
      </c>
      <c r="C6" s="19">
        <v>312040</v>
      </c>
      <c r="D6" s="2">
        <f t="shared" si="0"/>
        <v>314970</v>
      </c>
      <c r="E6" s="2">
        <f t="shared" si="1"/>
        <v>-2930</v>
      </c>
      <c r="F6" s="2">
        <f t="shared" si="2"/>
        <v>8584900</v>
      </c>
      <c r="G6" s="14"/>
      <c r="H6" s="15" t="s">
        <v>90</v>
      </c>
      <c r="I6" s="14"/>
      <c r="L6" s="9" t="s">
        <v>47</v>
      </c>
    </row>
    <row r="7" spans="1:14" x14ac:dyDescent="0.25">
      <c r="A7" s="19" t="s">
        <v>21</v>
      </c>
      <c r="B7" s="20">
        <v>33</v>
      </c>
      <c r="C7" s="19">
        <v>243020</v>
      </c>
      <c r="D7" s="2">
        <f t="shared" si="0"/>
        <v>277515</v>
      </c>
      <c r="E7" s="2">
        <f t="shared" si="1"/>
        <v>-34495</v>
      </c>
      <c r="F7" s="2">
        <f t="shared" si="2"/>
        <v>1189905025</v>
      </c>
      <c r="G7" s="14"/>
      <c r="H7" s="15">
        <f>AVERAGE(F2:F21)</f>
        <v>839922318.75</v>
      </c>
      <c r="I7" s="15" t="s">
        <v>91</v>
      </c>
    </row>
    <row r="8" spans="1:14" x14ac:dyDescent="0.25">
      <c r="A8" s="19" t="s">
        <v>22</v>
      </c>
      <c r="B8" s="20">
        <v>83</v>
      </c>
      <c r="C8" s="19">
        <v>296790</v>
      </c>
      <c r="D8" s="2">
        <f t="shared" si="0"/>
        <v>334265</v>
      </c>
      <c r="E8" s="2">
        <f t="shared" si="1"/>
        <v>-37475</v>
      </c>
      <c r="F8" s="2">
        <f t="shared" si="2"/>
        <v>1404375625</v>
      </c>
      <c r="G8" s="14"/>
      <c r="H8" s="14">
        <f>SQRT(H7)</f>
        <v>28981.41333251365</v>
      </c>
      <c r="I8" s="14" t="s">
        <v>93</v>
      </c>
      <c r="J8" t="s">
        <v>94</v>
      </c>
      <c r="L8" t="s">
        <v>48</v>
      </c>
      <c r="N8" t="s">
        <v>49</v>
      </c>
    </row>
    <row r="9" spans="1:14" x14ac:dyDescent="0.25">
      <c r="A9" s="19" t="s">
        <v>23</v>
      </c>
      <c r="B9" s="20">
        <v>41</v>
      </c>
      <c r="C9" s="19">
        <v>254030</v>
      </c>
      <c r="D9" s="2">
        <f t="shared" si="0"/>
        <v>286595</v>
      </c>
      <c r="E9" s="2">
        <f t="shared" si="1"/>
        <v>-32565</v>
      </c>
      <c r="F9" s="2">
        <f t="shared" si="2"/>
        <v>1060479225</v>
      </c>
      <c r="G9" s="14"/>
      <c r="H9" s="14"/>
      <c r="I9" s="14"/>
      <c r="K9" t="s">
        <v>36</v>
      </c>
      <c r="L9" s="6">
        <f>AVERAGE(B2:B21)</f>
        <v>63.55</v>
      </c>
      <c r="M9" s="3"/>
      <c r="N9">
        <f>AVERAGE(C2:C21)</f>
        <v>286122</v>
      </c>
    </row>
    <row r="10" spans="1:14" x14ac:dyDescent="0.25">
      <c r="A10" s="19" t="s">
        <v>24</v>
      </c>
      <c r="B10" s="20">
        <v>58</v>
      </c>
      <c r="C10" s="19">
        <v>270010</v>
      </c>
      <c r="D10" s="2">
        <f t="shared" si="0"/>
        <v>305890</v>
      </c>
      <c r="E10" s="2">
        <f t="shared" si="1"/>
        <v>-35880</v>
      </c>
      <c r="F10" s="2">
        <f t="shared" si="2"/>
        <v>1287374400</v>
      </c>
      <c r="G10" s="14"/>
      <c r="H10" s="15">
        <f>AVERAGE(C2:C21)</f>
        <v>286122</v>
      </c>
      <c r="I10" s="15" t="s">
        <v>92</v>
      </c>
      <c r="K10" t="s">
        <v>37</v>
      </c>
      <c r="L10" s="6">
        <f>STDEV(B2:B21)</f>
        <v>18.877653177068492</v>
      </c>
      <c r="M10" s="4"/>
      <c r="N10" s="3">
        <f>STDEV(C2:C21)</f>
        <v>25058.772725860217</v>
      </c>
    </row>
    <row r="11" spans="1:14" x14ac:dyDescent="0.25">
      <c r="A11" s="19" t="s">
        <v>25</v>
      </c>
      <c r="B11" s="20">
        <v>58</v>
      </c>
      <c r="C11" s="19">
        <v>300040</v>
      </c>
      <c r="D11" s="2">
        <f t="shared" si="0"/>
        <v>305890</v>
      </c>
      <c r="E11" s="2">
        <f t="shared" si="1"/>
        <v>-5850</v>
      </c>
      <c r="F11" s="2">
        <f t="shared" si="2"/>
        <v>34222500</v>
      </c>
      <c r="G11" s="14"/>
      <c r="H11" s="14"/>
      <c r="I11" s="14"/>
      <c r="K11" t="s">
        <v>50</v>
      </c>
      <c r="L11" s="3">
        <f>KURT(B2:B21)</f>
        <v>-1.0587635639489386</v>
      </c>
      <c r="N11" s="3">
        <f>KURT(C2:C21)</f>
        <v>-0.71605261371376905</v>
      </c>
    </row>
    <row r="12" spans="1:14" x14ac:dyDescent="0.25">
      <c r="A12" s="19" t="s">
        <v>26</v>
      </c>
      <c r="B12" s="20">
        <v>83</v>
      </c>
      <c r="C12" s="19">
        <v>294540</v>
      </c>
      <c r="D12" s="2">
        <f t="shared" si="0"/>
        <v>334265</v>
      </c>
      <c r="E12" s="2">
        <f t="shared" si="1"/>
        <v>-39725</v>
      </c>
      <c r="F12" s="2">
        <f t="shared" si="2"/>
        <v>1578075625</v>
      </c>
      <c r="G12" s="14"/>
      <c r="H12" s="1" t="s">
        <v>95</v>
      </c>
      <c r="I12" s="16">
        <f>H8/H10</f>
        <v>0.10129040525549818</v>
      </c>
      <c r="L12" t="s">
        <v>51</v>
      </c>
      <c r="N12" t="s">
        <v>51</v>
      </c>
    </row>
    <row r="13" spans="1:14" x14ac:dyDescent="0.25">
      <c r="A13" s="19" t="s">
        <v>27</v>
      </c>
      <c r="B13" s="20">
        <v>98</v>
      </c>
      <c r="C13" s="19">
        <v>324050</v>
      </c>
      <c r="D13" s="2">
        <f t="shared" si="0"/>
        <v>351290</v>
      </c>
      <c r="E13" s="2">
        <f t="shared" si="1"/>
        <v>-27240</v>
      </c>
      <c r="F13" s="2">
        <f t="shared" si="2"/>
        <v>742017600</v>
      </c>
      <c r="G13" s="14"/>
      <c r="H13" s="14"/>
      <c r="I13" s="14"/>
      <c r="K13" t="s">
        <v>52</v>
      </c>
      <c r="L13" s="7">
        <f>SKEW(B2:B21)</f>
        <v>9.3844076890814934E-2</v>
      </c>
      <c r="N13" s="3">
        <f>SKEW(C2:C21)</f>
        <v>-0.62548568421496653</v>
      </c>
    </row>
    <row r="14" spans="1:14" x14ac:dyDescent="0.25">
      <c r="A14" s="19" t="s">
        <v>28</v>
      </c>
      <c r="B14" s="20">
        <v>66</v>
      </c>
      <c r="C14" s="19">
        <v>283300</v>
      </c>
      <c r="D14" s="2">
        <f t="shared" si="0"/>
        <v>314970</v>
      </c>
      <c r="E14" s="2">
        <f t="shared" si="1"/>
        <v>-31670</v>
      </c>
      <c r="F14" s="2">
        <f t="shared" si="2"/>
        <v>1002988900</v>
      </c>
      <c r="G14" s="14"/>
      <c r="H14" s="14"/>
      <c r="I14" s="14"/>
    </row>
    <row r="15" spans="1:14" x14ac:dyDescent="0.25">
      <c r="A15" s="19" t="s">
        <v>29</v>
      </c>
      <c r="B15" s="20">
        <v>83</v>
      </c>
      <c r="C15" s="19">
        <v>310440</v>
      </c>
      <c r="D15" s="2">
        <f t="shared" si="0"/>
        <v>334265</v>
      </c>
      <c r="E15" s="2">
        <f t="shared" si="1"/>
        <v>-23825</v>
      </c>
      <c r="F15" s="2">
        <f t="shared" si="2"/>
        <v>567630625</v>
      </c>
      <c r="G15" s="14"/>
      <c r="H15" s="22" t="s">
        <v>100</v>
      </c>
      <c r="I15" s="14"/>
      <c r="K15" s="11" t="s">
        <v>70</v>
      </c>
      <c r="L15" s="9" t="s">
        <v>71</v>
      </c>
    </row>
    <row r="16" spans="1:14" x14ac:dyDescent="0.25">
      <c r="A16" s="19" t="s">
        <v>30</v>
      </c>
      <c r="B16" s="20">
        <v>41</v>
      </c>
      <c r="C16" s="19">
        <v>245600</v>
      </c>
      <c r="D16" s="2">
        <f t="shared" si="0"/>
        <v>286595</v>
      </c>
      <c r="E16" s="2">
        <f t="shared" si="1"/>
        <v>-40995</v>
      </c>
      <c r="F16" s="2">
        <f t="shared" si="2"/>
        <v>1680590025</v>
      </c>
      <c r="G16" s="14"/>
      <c r="H16" s="14"/>
      <c r="I16" s="14"/>
    </row>
    <row r="17" spans="1:15" x14ac:dyDescent="0.25">
      <c r="A17" s="19" t="s">
        <v>31</v>
      </c>
      <c r="B17" s="20">
        <v>58</v>
      </c>
      <c r="C17" s="19">
        <v>300590</v>
      </c>
      <c r="D17" s="2">
        <f t="shared" si="0"/>
        <v>305890</v>
      </c>
      <c r="E17" s="2">
        <f t="shared" si="1"/>
        <v>-5300</v>
      </c>
      <c r="F17" s="2">
        <f t="shared" si="2"/>
        <v>28090000</v>
      </c>
      <c r="G17" s="14"/>
      <c r="H17" s="23" t="s">
        <v>101</v>
      </c>
      <c r="I17" s="14"/>
      <c r="K17" t="s">
        <v>53</v>
      </c>
      <c r="N17" s="8">
        <v>0.86</v>
      </c>
      <c r="O17" s="11" t="s">
        <v>96</v>
      </c>
    </row>
    <row r="18" spans="1:15" x14ac:dyDescent="0.25">
      <c r="A18" s="19" t="s">
        <v>32</v>
      </c>
      <c r="B18" s="20">
        <v>66</v>
      </c>
      <c r="C18" s="19">
        <v>304950</v>
      </c>
      <c r="D18" s="2">
        <f t="shared" si="0"/>
        <v>314970</v>
      </c>
      <c r="E18" s="2">
        <f t="shared" si="1"/>
        <v>-10020</v>
      </c>
      <c r="F18" s="2">
        <f t="shared" si="2"/>
        <v>100400400</v>
      </c>
      <c r="G18" s="14"/>
      <c r="H18" s="14"/>
      <c r="I18" s="14"/>
    </row>
    <row r="19" spans="1:15" x14ac:dyDescent="0.25">
      <c r="A19" s="19" t="s">
        <v>33</v>
      </c>
      <c r="B19" s="20">
        <v>75</v>
      </c>
      <c r="C19" s="19">
        <v>294050</v>
      </c>
      <c r="D19" s="2">
        <f t="shared" si="0"/>
        <v>325185</v>
      </c>
      <c r="E19" s="2">
        <f t="shared" si="1"/>
        <v>-31135</v>
      </c>
      <c r="F19" s="2">
        <f t="shared" si="2"/>
        <v>969388225</v>
      </c>
      <c r="G19" s="14"/>
      <c r="H19" s="14"/>
      <c r="I19" s="14"/>
      <c r="K19" s="11" t="s">
        <v>72</v>
      </c>
      <c r="L19" s="9" t="s">
        <v>73</v>
      </c>
    </row>
    <row r="20" spans="1:15" x14ac:dyDescent="0.25">
      <c r="A20" s="19" t="s">
        <v>34</v>
      </c>
      <c r="B20" s="20">
        <v>83</v>
      </c>
      <c r="C20" s="19">
        <v>310030</v>
      </c>
      <c r="D20" s="2">
        <f t="shared" si="0"/>
        <v>334265</v>
      </c>
      <c r="E20" s="2">
        <f t="shared" si="1"/>
        <v>-24235</v>
      </c>
      <c r="F20" s="2">
        <f t="shared" si="2"/>
        <v>587335225</v>
      </c>
      <c r="G20" s="14"/>
      <c r="H20" s="14"/>
      <c r="I20" s="14"/>
    </row>
    <row r="21" spans="1:15" x14ac:dyDescent="0.25">
      <c r="A21" s="19" t="s">
        <v>35</v>
      </c>
      <c r="B21" s="20">
        <v>89</v>
      </c>
      <c r="C21" s="19">
        <v>303480</v>
      </c>
      <c r="D21" s="2">
        <f t="shared" si="0"/>
        <v>341075</v>
      </c>
      <c r="E21" s="2">
        <f t="shared" si="1"/>
        <v>-37595</v>
      </c>
      <c r="F21" s="2">
        <f t="shared" si="2"/>
        <v>1413384025</v>
      </c>
      <c r="G21" s="14"/>
      <c r="H21" s="14"/>
      <c r="I21" s="14"/>
    </row>
    <row r="24" spans="1:15" x14ac:dyDescent="0.25">
      <c r="D24" s="10" t="s">
        <v>54</v>
      </c>
      <c r="E24" t="s">
        <v>99</v>
      </c>
    </row>
    <row r="25" spans="1:15" x14ac:dyDescent="0.25">
      <c r="D25" s="10"/>
      <c r="E25" s="10"/>
      <c r="F25" s="10"/>
      <c r="G25" s="10"/>
      <c r="H25" s="10"/>
      <c r="I25" s="10"/>
    </row>
    <row r="27" spans="1:15" x14ac:dyDescent="0.25">
      <c r="B27" t="s">
        <v>55</v>
      </c>
      <c r="C27">
        <v>25</v>
      </c>
    </row>
    <row r="29" spans="1:15" x14ac:dyDescent="0.25">
      <c r="B29" t="s">
        <v>57</v>
      </c>
      <c r="C29">
        <f>1135*C27+213993</f>
        <v>242368</v>
      </c>
    </row>
    <row r="31" spans="1:15" x14ac:dyDescent="0.25">
      <c r="B31" t="s">
        <v>60</v>
      </c>
    </row>
    <row r="32" spans="1:15" x14ac:dyDescent="0.25">
      <c r="B32" t="s">
        <v>61</v>
      </c>
    </row>
    <row r="34" spans="2:14" x14ac:dyDescent="0.25">
      <c r="B34" s="11" t="s">
        <v>102</v>
      </c>
    </row>
    <row r="35" spans="2:14" x14ac:dyDescent="0.25">
      <c r="M35" s="10" t="s">
        <v>54</v>
      </c>
    </row>
    <row r="37" spans="2:14" x14ac:dyDescent="0.25">
      <c r="E37" t="s">
        <v>97</v>
      </c>
      <c r="L37" s="11" t="s">
        <v>58</v>
      </c>
      <c r="M37" s="11"/>
      <c r="N37" s="11" t="s">
        <v>59</v>
      </c>
    </row>
    <row r="39" spans="2:14" x14ac:dyDescent="0.25">
      <c r="L39">
        <v>1135</v>
      </c>
      <c r="N39">
        <v>213993</v>
      </c>
    </row>
    <row r="41" spans="2:14" x14ac:dyDescent="0.25">
      <c r="K41" t="s">
        <v>62</v>
      </c>
      <c r="L41">
        <f>1135*2</f>
        <v>2270</v>
      </c>
    </row>
    <row r="42" spans="2:14" x14ac:dyDescent="0.25">
      <c r="K42" t="s">
        <v>63</v>
      </c>
      <c r="L42">
        <f>1135*4</f>
        <v>4540</v>
      </c>
    </row>
    <row r="44" spans="2:14" x14ac:dyDescent="0.25">
      <c r="M44" t="s">
        <v>56</v>
      </c>
    </row>
    <row r="46" spans="2:14" x14ac:dyDescent="0.25">
      <c r="L46" t="s">
        <v>64</v>
      </c>
      <c r="N46" t="s">
        <v>65</v>
      </c>
    </row>
    <row r="48" spans="2:14" x14ac:dyDescent="0.25">
      <c r="L48" t="s">
        <v>66</v>
      </c>
      <c r="N48">
        <v>213993</v>
      </c>
    </row>
    <row r="50" spans="11:15" x14ac:dyDescent="0.25">
      <c r="K50" t="s">
        <v>67</v>
      </c>
      <c r="L50" t="s">
        <v>68</v>
      </c>
      <c r="N50" t="s">
        <v>69</v>
      </c>
    </row>
    <row r="52" spans="11:15" x14ac:dyDescent="0.25">
      <c r="K52" s="11" t="s">
        <v>74</v>
      </c>
      <c r="L52" s="9" t="s">
        <v>75</v>
      </c>
    </row>
    <row r="54" spans="11:15" x14ac:dyDescent="0.25">
      <c r="K54" s="10" t="s">
        <v>76</v>
      </c>
      <c r="L54" s="13">
        <v>0.73</v>
      </c>
      <c r="O54" s="11" t="s">
        <v>98</v>
      </c>
    </row>
    <row r="56" spans="11:15" x14ac:dyDescent="0.25">
      <c r="K56" t="s">
        <v>77</v>
      </c>
      <c r="L56" t="s">
        <v>78</v>
      </c>
    </row>
    <row r="58" spans="11:15" x14ac:dyDescent="0.25">
      <c r="L58" s="11" t="s">
        <v>80</v>
      </c>
      <c r="M58" s="11"/>
    </row>
    <row r="59" spans="11:15" x14ac:dyDescent="0.25">
      <c r="L59" s="11" t="s">
        <v>81</v>
      </c>
      <c r="M59" s="11"/>
    </row>
    <row r="60" spans="11:15" x14ac:dyDescent="0.25">
      <c r="L60" s="11" t="s">
        <v>82</v>
      </c>
      <c r="M60" s="21">
        <v>0.75</v>
      </c>
    </row>
    <row r="61" spans="11:15" x14ac:dyDescent="0.25">
      <c r="L61" s="11" t="s">
        <v>83</v>
      </c>
      <c r="M61" s="21">
        <v>0.95</v>
      </c>
    </row>
    <row r="62" spans="11:15" x14ac:dyDescent="0.25">
      <c r="L62" s="11" t="s">
        <v>84</v>
      </c>
      <c r="M62" s="21">
        <v>0.98</v>
      </c>
    </row>
    <row r="64" spans="11:15" x14ac:dyDescent="0.25">
      <c r="K64" t="s">
        <v>79</v>
      </c>
      <c r="L64" t="s">
        <v>86</v>
      </c>
    </row>
    <row r="65" spans="11:11" x14ac:dyDescent="0.25">
      <c r="K65" t="s">
        <v>85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2"/>
  <sheetViews>
    <sheetView topLeftCell="D2" zoomScale="150" zoomScaleNormal="150" workbookViewId="0">
      <selection activeCell="F8" sqref="F8"/>
    </sheetView>
  </sheetViews>
  <sheetFormatPr defaultRowHeight="15.75" x14ac:dyDescent="0.25"/>
  <sheetData>
    <row r="3" spans="5:9" x14ac:dyDescent="0.25">
      <c r="E3" t="s">
        <v>3</v>
      </c>
      <c r="I3" t="s">
        <v>4</v>
      </c>
    </row>
    <row r="5" spans="5:9" x14ac:dyDescent="0.25">
      <c r="E5" t="s">
        <v>5</v>
      </c>
      <c r="I5" t="s">
        <v>9</v>
      </c>
    </row>
    <row r="6" spans="5:9" x14ac:dyDescent="0.25">
      <c r="E6" t="s">
        <v>6</v>
      </c>
      <c r="I6" t="s">
        <v>10</v>
      </c>
    </row>
    <row r="7" spans="5:9" x14ac:dyDescent="0.25">
      <c r="E7" t="s">
        <v>7</v>
      </c>
      <c r="I7" t="s">
        <v>11</v>
      </c>
    </row>
    <row r="8" spans="5:9" x14ac:dyDescent="0.25">
      <c r="E8" t="s">
        <v>8</v>
      </c>
    </row>
    <row r="11" spans="5:9" x14ac:dyDescent="0.25">
      <c r="E11" t="s">
        <v>12</v>
      </c>
      <c r="I11" t="s">
        <v>14</v>
      </c>
    </row>
    <row r="12" spans="5:9" x14ac:dyDescent="0.25">
      <c r="E12" t="s">
        <v>13</v>
      </c>
      <c r="I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2015-11-24T05:31:25Z</dcterms:created>
  <dcterms:modified xsi:type="dcterms:W3CDTF">2022-12-22T18:21:38Z</dcterms:modified>
</cp:coreProperties>
</file>