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thanjkulkarni/Downloads/"/>
    </mc:Choice>
  </mc:AlternateContent>
  <xr:revisionPtr revIDLastSave="0" documentId="13_ncr:1_{A99480BA-3A95-EA4A-BE47-F4B6629606D8}" xr6:coauthVersionLast="45" xr6:coauthVersionMax="45" xr10:uidLastSave="{00000000-0000-0000-0000-000000000000}"/>
  <bookViews>
    <workbookView xWindow="0" yWindow="460" windowWidth="28800" windowHeight="16100" xr2:uid="{00000000-000D-0000-FFFF-FFFF00000000}"/>
  </bookViews>
  <sheets>
    <sheet name="Arwa Rice" sheetId="12" r:id="rId1"/>
    <sheet name="Broken Rice" sheetId="18" r:id="rId2"/>
    <sheet name="HMT Rice" sheetId="22" r:id="rId3"/>
    <sheet name="Bran" sheetId="15" r:id="rId4"/>
    <sheet name="Khanda" sheetId="19" r:id="rId5"/>
    <sheet name="Rafi" sheetId="20" r:id="rId6"/>
    <sheet name="Sheet10" sheetId="21" r:id="rId7"/>
    <sheet name="Sheet2" sheetId="2" r:id="rId8"/>
    <sheet name="Sheet3" sheetId="3" r:id="rId9"/>
  </sheets>
  <calcPr calcId="191029"/>
</workbook>
</file>

<file path=xl/calcChain.xml><?xml version="1.0" encoding="utf-8"?>
<calcChain xmlns="http://schemas.openxmlformats.org/spreadsheetml/2006/main">
  <c r="H9" i="20" l="1"/>
  <c r="F33" i="12" l="1"/>
  <c r="E33" i="12"/>
  <c r="F32" i="12" l="1"/>
  <c r="E32" i="12"/>
  <c r="F31" i="12"/>
  <c r="E31" i="12"/>
  <c r="F28" i="12" l="1"/>
  <c r="E28" i="12"/>
  <c r="F27" i="12" l="1"/>
  <c r="E27" i="12"/>
  <c r="F25" i="12" l="1"/>
  <c r="F26" i="12"/>
  <c r="E26" i="12"/>
  <c r="E25" i="12" l="1"/>
  <c r="D9" i="18" l="1"/>
  <c r="G40" i="19" l="1"/>
  <c r="H40" i="19"/>
  <c r="L40" i="19"/>
  <c r="M40" i="19"/>
  <c r="O40" i="19"/>
  <c r="P40" i="19"/>
  <c r="Q40" i="19"/>
  <c r="R40" i="19"/>
  <c r="L10" i="19"/>
  <c r="M10" i="19"/>
  <c r="L11" i="19"/>
  <c r="M11" i="19"/>
  <c r="L12" i="19"/>
  <c r="M12" i="19"/>
  <c r="L13" i="19"/>
  <c r="M13" i="19"/>
  <c r="L14" i="19"/>
  <c r="M14" i="19"/>
  <c r="L15" i="19"/>
  <c r="M15" i="19"/>
  <c r="L16" i="19"/>
  <c r="M16" i="19"/>
  <c r="L17" i="19"/>
  <c r="M17" i="19"/>
  <c r="L18" i="19"/>
  <c r="M18" i="19"/>
  <c r="L19" i="19"/>
  <c r="M19" i="19"/>
  <c r="L20" i="19"/>
  <c r="M20" i="19"/>
  <c r="L21" i="19"/>
  <c r="M21" i="19"/>
  <c r="L22" i="19"/>
  <c r="M22" i="19"/>
  <c r="L23" i="19"/>
  <c r="M23" i="19"/>
  <c r="L24" i="19"/>
  <c r="M24" i="19"/>
  <c r="L25" i="19"/>
  <c r="M25" i="19"/>
  <c r="L26" i="19"/>
  <c r="M26" i="19"/>
  <c r="L27" i="19"/>
  <c r="M27" i="19"/>
  <c r="L28" i="19"/>
  <c r="M28" i="19"/>
  <c r="L29" i="19"/>
  <c r="M29" i="19"/>
  <c r="L30" i="19"/>
  <c r="M30" i="19"/>
  <c r="L31" i="19"/>
  <c r="M31" i="19"/>
  <c r="L32" i="19"/>
  <c r="M32" i="19"/>
  <c r="L33" i="19"/>
  <c r="M33" i="19"/>
  <c r="L34" i="19"/>
  <c r="M34" i="19"/>
  <c r="L35" i="19"/>
  <c r="M35" i="19"/>
  <c r="L36" i="19"/>
  <c r="M36" i="19"/>
  <c r="L37" i="19"/>
  <c r="M37" i="19"/>
  <c r="L38" i="19"/>
  <c r="M38" i="19"/>
  <c r="L39" i="19"/>
  <c r="M39" i="19"/>
  <c r="G10" i="19"/>
  <c r="Q10" i="19" s="1"/>
  <c r="H10" i="19"/>
  <c r="R10" i="19" s="1"/>
  <c r="G11" i="19"/>
  <c r="Q11" i="19" s="1"/>
  <c r="H11" i="19"/>
  <c r="R11" i="19" s="1"/>
  <c r="G12" i="19"/>
  <c r="Q12" i="19" s="1"/>
  <c r="H12" i="19"/>
  <c r="R12" i="19" s="1"/>
  <c r="G13" i="19"/>
  <c r="Q13" i="19" s="1"/>
  <c r="H13" i="19"/>
  <c r="R13" i="19" s="1"/>
  <c r="G14" i="19"/>
  <c r="Q14" i="19" s="1"/>
  <c r="H14" i="19"/>
  <c r="R14" i="19" s="1"/>
  <c r="G15" i="19"/>
  <c r="Q15" i="19" s="1"/>
  <c r="H15" i="19"/>
  <c r="R15" i="19" s="1"/>
  <c r="G16" i="19"/>
  <c r="Q16" i="19" s="1"/>
  <c r="H16" i="19"/>
  <c r="R16" i="19" s="1"/>
  <c r="G17" i="19"/>
  <c r="Q17" i="19" s="1"/>
  <c r="H17" i="19"/>
  <c r="R17" i="19" s="1"/>
  <c r="G18" i="19"/>
  <c r="Q18" i="19" s="1"/>
  <c r="H18" i="19"/>
  <c r="R18" i="19" s="1"/>
  <c r="G19" i="19"/>
  <c r="Q19" i="19" s="1"/>
  <c r="H19" i="19"/>
  <c r="R19" i="19" s="1"/>
  <c r="G20" i="19"/>
  <c r="Q20" i="19" s="1"/>
  <c r="H20" i="19"/>
  <c r="R20" i="19" s="1"/>
  <c r="G21" i="19"/>
  <c r="Q21" i="19" s="1"/>
  <c r="H21" i="19"/>
  <c r="R21" i="19" s="1"/>
  <c r="G22" i="19"/>
  <c r="Q22" i="19" s="1"/>
  <c r="H22" i="19"/>
  <c r="R22" i="19" s="1"/>
  <c r="G23" i="19"/>
  <c r="Q23" i="19" s="1"/>
  <c r="H23" i="19"/>
  <c r="R23" i="19" s="1"/>
  <c r="G24" i="19"/>
  <c r="Q24" i="19" s="1"/>
  <c r="H24" i="19"/>
  <c r="R24" i="19" s="1"/>
  <c r="G25" i="19"/>
  <c r="Q25" i="19" s="1"/>
  <c r="H25" i="19"/>
  <c r="R25" i="19" s="1"/>
  <c r="G26" i="19"/>
  <c r="Q26" i="19" s="1"/>
  <c r="H26" i="19"/>
  <c r="R26" i="19" s="1"/>
  <c r="G27" i="19"/>
  <c r="Q27" i="19" s="1"/>
  <c r="H27" i="19"/>
  <c r="R27" i="19" s="1"/>
  <c r="G28" i="19"/>
  <c r="Q28" i="19" s="1"/>
  <c r="H28" i="19"/>
  <c r="R28" i="19" s="1"/>
  <c r="G29" i="19"/>
  <c r="Q29" i="19" s="1"/>
  <c r="H29" i="19"/>
  <c r="R29" i="19" s="1"/>
  <c r="G30" i="19"/>
  <c r="Q30" i="19" s="1"/>
  <c r="H30" i="19"/>
  <c r="R30" i="19" s="1"/>
  <c r="G31" i="19"/>
  <c r="Q31" i="19" s="1"/>
  <c r="H31" i="19"/>
  <c r="R31" i="19" s="1"/>
  <c r="G32" i="19"/>
  <c r="Q32" i="19" s="1"/>
  <c r="H32" i="19"/>
  <c r="R32" i="19" s="1"/>
  <c r="G33" i="19"/>
  <c r="Q33" i="19" s="1"/>
  <c r="H33" i="19"/>
  <c r="R33" i="19" s="1"/>
  <c r="G34" i="19"/>
  <c r="Q34" i="19" s="1"/>
  <c r="H34" i="19"/>
  <c r="R34" i="19" s="1"/>
  <c r="G35" i="19"/>
  <c r="Q35" i="19" s="1"/>
  <c r="H35" i="19"/>
  <c r="R35" i="19" s="1"/>
  <c r="G36" i="19"/>
  <c r="Q36" i="19" s="1"/>
  <c r="H36" i="19"/>
  <c r="R36" i="19" s="1"/>
  <c r="G37" i="19"/>
  <c r="Q37" i="19" s="1"/>
  <c r="H37" i="19"/>
  <c r="R37" i="19" s="1"/>
  <c r="G38" i="19"/>
  <c r="Q38" i="19" s="1"/>
  <c r="H38" i="19"/>
  <c r="R38" i="19" s="1"/>
  <c r="G39" i="19"/>
  <c r="Q39" i="19" s="1"/>
  <c r="H39" i="19"/>
  <c r="R39" i="19" s="1"/>
  <c r="G40" i="22"/>
  <c r="Q40" i="22" s="1"/>
  <c r="H40" i="22"/>
  <c r="L40" i="22"/>
  <c r="M40" i="22"/>
  <c r="O40" i="22"/>
  <c r="P40" i="22"/>
  <c r="R40" i="15"/>
  <c r="Q10" i="15"/>
  <c r="R13" i="15"/>
  <c r="Q14" i="15"/>
  <c r="R17" i="15"/>
  <c r="Q18" i="15"/>
  <c r="R21" i="15"/>
  <c r="Q22" i="15"/>
  <c r="R25" i="15"/>
  <c r="Q26" i="15"/>
  <c r="R29" i="15"/>
  <c r="Q30" i="15"/>
  <c r="R33" i="15"/>
  <c r="Q34" i="15"/>
  <c r="R37" i="15"/>
  <c r="Q38" i="15"/>
  <c r="L40" i="15"/>
  <c r="M40" i="15"/>
  <c r="L10" i="15"/>
  <c r="M10" i="15"/>
  <c r="R10" i="15" s="1"/>
  <c r="L11" i="15"/>
  <c r="Q11" i="15" s="1"/>
  <c r="M11" i="15"/>
  <c r="L12" i="15"/>
  <c r="M12" i="15"/>
  <c r="L13" i="15"/>
  <c r="M13" i="15"/>
  <c r="L14" i="15"/>
  <c r="M14" i="15"/>
  <c r="R14" i="15" s="1"/>
  <c r="L15" i="15"/>
  <c r="Q15" i="15" s="1"/>
  <c r="M15" i="15"/>
  <c r="L16" i="15"/>
  <c r="M16" i="15"/>
  <c r="L17" i="15"/>
  <c r="M17" i="15"/>
  <c r="L18" i="15"/>
  <c r="M18" i="15"/>
  <c r="R18" i="15" s="1"/>
  <c r="L19" i="15"/>
  <c r="Q19" i="15" s="1"/>
  <c r="M19" i="15"/>
  <c r="L20" i="15"/>
  <c r="M20" i="15"/>
  <c r="L21" i="15"/>
  <c r="M21" i="15"/>
  <c r="L22" i="15"/>
  <c r="M22" i="15"/>
  <c r="R22" i="15" s="1"/>
  <c r="L23" i="15"/>
  <c r="Q23" i="15" s="1"/>
  <c r="M23" i="15"/>
  <c r="L24" i="15"/>
  <c r="M24" i="15"/>
  <c r="L25" i="15"/>
  <c r="M25" i="15"/>
  <c r="L26" i="15"/>
  <c r="M26" i="15"/>
  <c r="R26" i="15" s="1"/>
  <c r="L27" i="15"/>
  <c r="Q27" i="15" s="1"/>
  <c r="M27" i="15"/>
  <c r="L28" i="15"/>
  <c r="M28" i="15"/>
  <c r="L29" i="15"/>
  <c r="M29" i="15"/>
  <c r="L30" i="15"/>
  <c r="M30" i="15"/>
  <c r="R30" i="15" s="1"/>
  <c r="L31" i="15"/>
  <c r="Q31" i="15" s="1"/>
  <c r="M31" i="15"/>
  <c r="L32" i="15"/>
  <c r="M32" i="15"/>
  <c r="L33" i="15"/>
  <c r="M33" i="15"/>
  <c r="L34" i="15"/>
  <c r="M34" i="15"/>
  <c r="R34" i="15" s="1"/>
  <c r="L35" i="15"/>
  <c r="Q35" i="15" s="1"/>
  <c r="M35" i="15"/>
  <c r="L36" i="15"/>
  <c r="M36" i="15"/>
  <c r="L37" i="15"/>
  <c r="M37" i="15"/>
  <c r="L38" i="15"/>
  <c r="M38" i="15"/>
  <c r="R38" i="15" s="1"/>
  <c r="L39" i="15"/>
  <c r="Q39" i="15" s="1"/>
  <c r="M39" i="15"/>
  <c r="G40" i="15"/>
  <c r="Q40" i="15" s="1"/>
  <c r="H40" i="15"/>
  <c r="G10" i="15"/>
  <c r="H10" i="15"/>
  <c r="G11" i="15"/>
  <c r="H11" i="15"/>
  <c r="R11" i="15" s="1"/>
  <c r="G12" i="15"/>
  <c r="Q12" i="15" s="1"/>
  <c r="H12" i="15"/>
  <c r="R12" i="15" s="1"/>
  <c r="G13" i="15"/>
  <c r="Q13" i="15" s="1"/>
  <c r="H13" i="15"/>
  <c r="G14" i="15"/>
  <c r="H14" i="15"/>
  <c r="G15" i="15"/>
  <c r="H15" i="15"/>
  <c r="R15" i="15" s="1"/>
  <c r="G16" i="15"/>
  <c r="Q16" i="15" s="1"/>
  <c r="H16" i="15"/>
  <c r="R16" i="15" s="1"/>
  <c r="G17" i="15"/>
  <c r="Q17" i="15" s="1"/>
  <c r="H17" i="15"/>
  <c r="G18" i="15"/>
  <c r="H18" i="15"/>
  <c r="G19" i="15"/>
  <c r="H19" i="15"/>
  <c r="R19" i="15" s="1"/>
  <c r="G20" i="15"/>
  <c r="Q20" i="15" s="1"/>
  <c r="H20" i="15"/>
  <c r="R20" i="15" s="1"/>
  <c r="G21" i="15"/>
  <c r="Q21" i="15" s="1"/>
  <c r="H21" i="15"/>
  <c r="G22" i="15"/>
  <c r="H22" i="15"/>
  <c r="G23" i="15"/>
  <c r="H23" i="15"/>
  <c r="R23" i="15" s="1"/>
  <c r="G24" i="15"/>
  <c r="Q24" i="15" s="1"/>
  <c r="H24" i="15"/>
  <c r="R24" i="15" s="1"/>
  <c r="G25" i="15"/>
  <c r="Q25" i="15" s="1"/>
  <c r="H25" i="15"/>
  <c r="G26" i="15"/>
  <c r="H26" i="15"/>
  <c r="G27" i="15"/>
  <c r="H27" i="15"/>
  <c r="R27" i="15" s="1"/>
  <c r="G28" i="15"/>
  <c r="Q28" i="15" s="1"/>
  <c r="H28" i="15"/>
  <c r="R28" i="15" s="1"/>
  <c r="G29" i="15"/>
  <c r="Q29" i="15" s="1"/>
  <c r="H29" i="15"/>
  <c r="G30" i="15"/>
  <c r="H30" i="15"/>
  <c r="G31" i="15"/>
  <c r="H31" i="15"/>
  <c r="R31" i="15" s="1"/>
  <c r="G32" i="15"/>
  <c r="Q32" i="15" s="1"/>
  <c r="H32" i="15"/>
  <c r="R32" i="15" s="1"/>
  <c r="G33" i="15"/>
  <c r="Q33" i="15" s="1"/>
  <c r="H33" i="15"/>
  <c r="G34" i="15"/>
  <c r="H34" i="15"/>
  <c r="G35" i="15"/>
  <c r="H35" i="15"/>
  <c r="R35" i="15" s="1"/>
  <c r="G36" i="15"/>
  <c r="Q36" i="15" s="1"/>
  <c r="H36" i="15"/>
  <c r="R36" i="15" s="1"/>
  <c r="G37" i="15"/>
  <c r="Q37" i="15" s="1"/>
  <c r="H37" i="15"/>
  <c r="G38" i="15"/>
  <c r="H38" i="15"/>
  <c r="G39" i="15"/>
  <c r="H39" i="15"/>
  <c r="R39" i="15" s="1"/>
  <c r="L10" i="22"/>
  <c r="M10" i="22"/>
  <c r="L11" i="22"/>
  <c r="M11" i="22"/>
  <c r="L12" i="22"/>
  <c r="M12" i="22"/>
  <c r="L13" i="22"/>
  <c r="M13" i="22"/>
  <c r="L14" i="22"/>
  <c r="M14" i="22"/>
  <c r="L15" i="22"/>
  <c r="M15" i="22"/>
  <c r="L16" i="22"/>
  <c r="M16" i="22"/>
  <c r="L17" i="22"/>
  <c r="M17" i="22"/>
  <c r="L18" i="22"/>
  <c r="M18" i="22"/>
  <c r="L19" i="22"/>
  <c r="M19" i="22"/>
  <c r="R19" i="22" s="1"/>
  <c r="L20" i="22"/>
  <c r="Q20" i="22" s="1"/>
  <c r="M20" i="22"/>
  <c r="L21" i="22"/>
  <c r="M21" i="22"/>
  <c r="L22" i="22"/>
  <c r="M22" i="22"/>
  <c r="L23" i="22"/>
  <c r="M23" i="22"/>
  <c r="R23" i="22" s="1"/>
  <c r="L24" i="22"/>
  <c r="Q24" i="22" s="1"/>
  <c r="M24" i="22"/>
  <c r="L25" i="22"/>
  <c r="Q25" i="22" s="1"/>
  <c r="M25" i="22"/>
  <c r="L26" i="22"/>
  <c r="M26" i="22"/>
  <c r="L27" i="22"/>
  <c r="M27" i="22"/>
  <c r="L28" i="22"/>
  <c r="M28" i="22"/>
  <c r="R28" i="22" s="1"/>
  <c r="L29" i="22"/>
  <c r="Q29" i="22" s="1"/>
  <c r="M29" i="22"/>
  <c r="L30" i="22"/>
  <c r="M30" i="22"/>
  <c r="L31" i="22"/>
  <c r="M31" i="22"/>
  <c r="L32" i="22"/>
  <c r="M32" i="22"/>
  <c r="R32" i="22" s="1"/>
  <c r="L33" i="22"/>
  <c r="Q33" i="22" s="1"/>
  <c r="M33" i="22"/>
  <c r="L34" i="22"/>
  <c r="M34" i="22"/>
  <c r="L35" i="22"/>
  <c r="M35" i="22"/>
  <c r="R35" i="22" s="1"/>
  <c r="L36" i="22"/>
  <c r="M36" i="22"/>
  <c r="L37" i="22"/>
  <c r="M37" i="22"/>
  <c r="L38" i="22"/>
  <c r="M38" i="22"/>
  <c r="L39" i="22"/>
  <c r="M39" i="22"/>
  <c r="G10" i="22"/>
  <c r="Q10" i="22" s="1"/>
  <c r="H10" i="22"/>
  <c r="R10" i="22" s="1"/>
  <c r="G11" i="22"/>
  <c r="Q11" i="22" s="1"/>
  <c r="H11" i="22"/>
  <c r="R11" i="22" s="1"/>
  <c r="G12" i="22"/>
  <c r="Q12" i="22" s="1"/>
  <c r="H12" i="22"/>
  <c r="R12" i="22" s="1"/>
  <c r="G13" i="22"/>
  <c r="Q13" i="22" s="1"/>
  <c r="H13" i="22"/>
  <c r="R13" i="22" s="1"/>
  <c r="G14" i="22"/>
  <c r="Q14" i="22" s="1"/>
  <c r="H14" i="22"/>
  <c r="R14" i="22" s="1"/>
  <c r="G15" i="22"/>
  <c r="Q15" i="22" s="1"/>
  <c r="H15" i="22"/>
  <c r="R15" i="22" s="1"/>
  <c r="G16" i="22"/>
  <c r="Q16" i="22" s="1"/>
  <c r="H16" i="22"/>
  <c r="R16" i="22" s="1"/>
  <c r="G17" i="22"/>
  <c r="Q17" i="22" s="1"/>
  <c r="H17" i="22"/>
  <c r="R17" i="22" s="1"/>
  <c r="G18" i="22"/>
  <c r="Q18" i="22" s="1"/>
  <c r="H18" i="22"/>
  <c r="R18" i="22" s="1"/>
  <c r="G19" i="22"/>
  <c r="H19" i="22"/>
  <c r="G20" i="22"/>
  <c r="H20" i="22"/>
  <c r="R20" i="22" s="1"/>
  <c r="G21" i="22"/>
  <c r="Q21" i="22" s="1"/>
  <c r="H21" i="22"/>
  <c r="R21" i="22" s="1"/>
  <c r="G22" i="22"/>
  <c r="Q22" i="22" s="1"/>
  <c r="H22" i="22"/>
  <c r="R22" i="22" s="1"/>
  <c r="G23" i="22"/>
  <c r="Q23" i="22" s="1"/>
  <c r="H23" i="22"/>
  <c r="G24" i="22"/>
  <c r="H24" i="22"/>
  <c r="R24" i="22" s="1"/>
  <c r="G25" i="22"/>
  <c r="H25" i="22"/>
  <c r="G26" i="22"/>
  <c r="H26" i="22"/>
  <c r="G27" i="22"/>
  <c r="Q27" i="22" s="1"/>
  <c r="H27" i="22"/>
  <c r="R27" i="22" s="1"/>
  <c r="G28" i="22"/>
  <c r="Q28" i="22" s="1"/>
  <c r="H28" i="22"/>
  <c r="G29" i="22"/>
  <c r="H29" i="22"/>
  <c r="R29" i="22" s="1"/>
  <c r="G30" i="22"/>
  <c r="Q30" i="22" s="1"/>
  <c r="H30" i="22"/>
  <c r="R30" i="22" s="1"/>
  <c r="G31" i="22"/>
  <c r="Q31" i="22" s="1"/>
  <c r="H31" i="22"/>
  <c r="R31" i="22" s="1"/>
  <c r="G32" i="22"/>
  <c r="Q32" i="22" s="1"/>
  <c r="H32" i="22"/>
  <c r="G33" i="22"/>
  <c r="H33" i="22"/>
  <c r="R33" i="22" s="1"/>
  <c r="G34" i="22"/>
  <c r="Q34" i="22" s="1"/>
  <c r="H34" i="22"/>
  <c r="R34" i="22" s="1"/>
  <c r="G35" i="22"/>
  <c r="H35" i="22"/>
  <c r="G36" i="22"/>
  <c r="Q36" i="22" s="1"/>
  <c r="H36" i="22"/>
  <c r="R36" i="22" s="1"/>
  <c r="G37" i="22"/>
  <c r="Q37" i="22" s="1"/>
  <c r="H37" i="22"/>
  <c r="R37" i="22" s="1"/>
  <c r="G38" i="22"/>
  <c r="Q38" i="22" s="1"/>
  <c r="H38" i="22"/>
  <c r="R38" i="22" s="1"/>
  <c r="G39" i="22"/>
  <c r="Q39" i="22" s="1"/>
  <c r="H39" i="22"/>
  <c r="R39" i="22" s="1"/>
  <c r="E41" i="18"/>
  <c r="N14" i="18"/>
  <c r="N22" i="18"/>
  <c r="N30" i="18"/>
  <c r="F10" i="18"/>
  <c r="F11" i="18"/>
  <c r="N11" i="18" s="1"/>
  <c r="F12" i="18"/>
  <c r="N12" i="18" s="1"/>
  <c r="F13" i="18"/>
  <c r="N13" i="18" s="1"/>
  <c r="F14" i="18"/>
  <c r="F15" i="18"/>
  <c r="N15" i="18" s="1"/>
  <c r="F16" i="18"/>
  <c r="N16" i="18" s="1"/>
  <c r="F17" i="18"/>
  <c r="N17" i="18" s="1"/>
  <c r="F18" i="18"/>
  <c r="F19" i="18"/>
  <c r="N19" i="18" s="1"/>
  <c r="F20" i="18"/>
  <c r="N20" i="18" s="1"/>
  <c r="F21" i="18"/>
  <c r="N21" i="18" s="1"/>
  <c r="F22" i="18"/>
  <c r="F23" i="18"/>
  <c r="N23" i="18" s="1"/>
  <c r="F24" i="18"/>
  <c r="N24" i="18" s="1"/>
  <c r="F25" i="18"/>
  <c r="N25" i="18" s="1"/>
  <c r="F26" i="18"/>
  <c r="F27" i="18"/>
  <c r="N27" i="18" s="1"/>
  <c r="F28" i="18"/>
  <c r="N28" i="18" s="1"/>
  <c r="F29" i="18"/>
  <c r="N29" i="18" s="1"/>
  <c r="F30" i="18"/>
  <c r="F31" i="18"/>
  <c r="N31" i="18" s="1"/>
  <c r="F32" i="18"/>
  <c r="N32" i="18" s="1"/>
  <c r="F33" i="18"/>
  <c r="N33" i="18" s="1"/>
  <c r="F34" i="18"/>
  <c r="F35" i="18"/>
  <c r="N35" i="18" s="1"/>
  <c r="F36" i="18"/>
  <c r="N36" i="18" s="1"/>
  <c r="F37" i="18"/>
  <c r="N37" i="18" s="1"/>
  <c r="F38" i="18"/>
  <c r="F39" i="18"/>
  <c r="F40" i="18"/>
  <c r="F9" i="18"/>
  <c r="S40" i="18"/>
  <c r="T40" i="18"/>
  <c r="V11" i="12"/>
  <c r="V12" i="12"/>
  <c r="V14" i="12"/>
  <c r="V16" i="12"/>
  <c r="V19" i="12"/>
  <c r="V23" i="12"/>
  <c r="V31" i="12"/>
  <c r="V32" i="12"/>
  <c r="AF32" i="12" s="1"/>
  <c r="V34" i="12"/>
  <c r="AG34" i="12" s="1"/>
  <c r="V37" i="12"/>
  <c r="AG37" i="12" s="1"/>
  <c r="V9" i="12"/>
  <c r="AG9" i="12" s="1"/>
  <c r="F12" i="12"/>
  <c r="Q12" i="12" s="1"/>
  <c r="F13" i="12"/>
  <c r="Q13" i="12" s="1"/>
  <c r="F14" i="12"/>
  <c r="Q14" i="12" s="1"/>
  <c r="F15" i="12"/>
  <c r="V15" i="12" s="1"/>
  <c r="F17" i="12"/>
  <c r="F18" i="12"/>
  <c r="P18" i="12" s="1"/>
  <c r="F20" i="12"/>
  <c r="V20" i="12" s="1"/>
  <c r="V21" i="12"/>
  <c r="P23" i="12"/>
  <c r="P25" i="12"/>
  <c r="V26" i="12"/>
  <c r="Q27" i="12"/>
  <c r="V29" i="12"/>
  <c r="V30" i="12"/>
  <c r="P31" i="12"/>
  <c r="P34" i="12"/>
  <c r="V36" i="12"/>
  <c r="F37" i="12"/>
  <c r="AL37" i="12" s="1"/>
  <c r="P10" i="12"/>
  <c r="Q10" i="12"/>
  <c r="P11" i="12"/>
  <c r="Q11" i="12"/>
  <c r="P12" i="12"/>
  <c r="P13" i="12"/>
  <c r="P16" i="12"/>
  <c r="Q16" i="12"/>
  <c r="Q22" i="12"/>
  <c r="Q23" i="12"/>
  <c r="Q24" i="12"/>
  <c r="Q25" i="12"/>
  <c r="P26" i="12"/>
  <c r="Q26" i="12"/>
  <c r="P29" i="12"/>
  <c r="Q29" i="12"/>
  <c r="Q30" i="12"/>
  <c r="Q31" i="12"/>
  <c r="P32" i="12"/>
  <c r="Q32" i="12"/>
  <c r="P33" i="12"/>
  <c r="Q33" i="12"/>
  <c r="Q34" i="12"/>
  <c r="Q35" i="12"/>
  <c r="P36" i="12"/>
  <c r="Q36" i="12"/>
  <c r="P37" i="12"/>
  <c r="Q37" i="12"/>
  <c r="P39" i="12"/>
  <c r="P40" i="12"/>
  <c r="Q40" i="12"/>
  <c r="Q9" i="12"/>
  <c r="P9" i="12"/>
  <c r="F9" i="12"/>
  <c r="AJ40" i="12"/>
  <c r="AK40" i="12"/>
  <c r="AM40" i="12"/>
  <c r="AN40" i="12"/>
  <c r="AO40" i="12"/>
  <c r="AP40" i="12"/>
  <c r="AQ40" i="12"/>
  <c r="AR40" i="12"/>
  <c r="AS40" i="12"/>
  <c r="AT40" i="12"/>
  <c r="AU10" i="12"/>
  <c r="AU11" i="12"/>
  <c r="AU12" i="12"/>
  <c r="AU13" i="12"/>
  <c r="AU18" i="12"/>
  <c r="AU19" i="12"/>
  <c r="AU20" i="12"/>
  <c r="AU21" i="12"/>
  <c r="AU26" i="12"/>
  <c r="AU27" i="12"/>
  <c r="AU28" i="12"/>
  <c r="AU29" i="12"/>
  <c r="AU34" i="12"/>
  <c r="AU35" i="12"/>
  <c r="AU36" i="12"/>
  <c r="AU37" i="12"/>
  <c r="AE40" i="12"/>
  <c r="AU40" i="12" s="1"/>
  <c r="AE10" i="12"/>
  <c r="AE11" i="12"/>
  <c r="AE12" i="12"/>
  <c r="AE13" i="12"/>
  <c r="AE14" i="12"/>
  <c r="AU14" i="12" s="1"/>
  <c r="AE15" i="12"/>
  <c r="AU15" i="12" s="1"/>
  <c r="AE16" i="12"/>
  <c r="AU16" i="12" s="1"/>
  <c r="AE17" i="12"/>
  <c r="AU17" i="12" s="1"/>
  <c r="AE18" i="12"/>
  <c r="AE19" i="12"/>
  <c r="AE20" i="12"/>
  <c r="AE21" i="12"/>
  <c r="AE22" i="12"/>
  <c r="AU22" i="12" s="1"/>
  <c r="AE23" i="12"/>
  <c r="AU23" i="12" s="1"/>
  <c r="AE24" i="12"/>
  <c r="AU24" i="12" s="1"/>
  <c r="AE25" i="12"/>
  <c r="AU25" i="12" s="1"/>
  <c r="AE26" i="12"/>
  <c r="AE27" i="12"/>
  <c r="AE28" i="12"/>
  <c r="AE29" i="12"/>
  <c r="AE30" i="12"/>
  <c r="AU30" i="12" s="1"/>
  <c r="AE31" i="12"/>
  <c r="AU31" i="12" s="1"/>
  <c r="AE32" i="12"/>
  <c r="AU32" i="12" s="1"/>
  <c r="AE33" i="12"/>
  <c r="AU33" i="12" s="1"/>
  <c r="AE34" i="12"/>
  <c r="AE35" i="12"/>
  <c r="AE36" i="12"/>
  <c r="AE37" i="12"/>
  <c r="AE38" i="12"/>
  <c r="AE39" i="12"/>
  <c r="AU39" i="12" s="1"/>
  <c r="AE9" i="12"/>
  <c r="AU9" i="12" s="1"/>
  <c r="G10" i="20"/>
  <c r="H10" i="20"/>
  <c r="R10" i="20" s="1"/>
  <c r="L10" i="20"/>
  <c r="Q10" i="20" s="1"/>
  <c r="M10" i="20"/>
  <c r="O10" i="20"/>
  <c r="P10" i="20"/>
  <c r="G11" i="20"/>
  <c r="H11" i="20"/>
  <c r="R11" i="20" s="1"/>
  <c r="L11" i="20"/>
  <c r="M11" i="20"/>
  <c r="O11" i="20"/>
  <c r="P11" i="20"/>
  <c r="Q11" i="20"/>
  <c r="G12" i="20"/>
  <c r="H12" i="20"/>
  <c r="R12" i="20" s="1"/>
  <c r="L12" i="20"/>
  <c r="M12" i="20"/>
  <c r="O12" i="20"/>
  <c r="P12" i="20"/>
  <c r="Q12" i="20"/>
  <c r="G13" i="20"/>
  <c r="H13" i="20"/>
  <c r="L13" i="20"/>
  <c r="M13" i="20"/>
  <c r="O13" i="20"/>
  <c r="P13" i="20"/>
  <c r="G14" i="20"/>
  <c r="Q14" i="20" s="1"/>
  <c r="H14" i="20"/>
  <c r="L14" i="20"/>
  <c r="M14" i="20"/>
  <c r="O14" i="20"/>
  <c r="P14" i="20"/>
  <c r="R14" i="20"/>
  <c r="G15" i="20"/>
  <c r="Q15" i="20" s="1"/>
  <c r="H15" i="20"/>
  <c r="R15" i="20" s="1"/>
  <c r="L15" i="20"/>
  <c r="M15" i="20"/>
  <c r="O15" i="20"/>
  <c r="P15" i="20"/>
  <c r="G16" i="20"/>
  <c r="Q16" i="20" s="1"/>
  <c r="H16" i="20"/>
  <c r="R16" i="20" s="1"/>
  <c r="L16" i="20"/>
  <c r="M16" i="20"/>
  <c r="O16" i="20"/>
  <c r="P16" i="20"/>
  <c r="G17" i="20"/>
  <c r="Q17" i="20" s="1"/>
  <c r="H17" i="20"/>
  <c r="R17" i="20" s="1"/>
  <c r="L17" i="20"/>
  <c r="M17" i="20"/>
  <c r="O17" i="20"/>
  <c r="P17" i="20"/>
  <c r="G18" i="20"/>
  <c r="Q18" i="20" s="1"/>
  <c r="H18" i="20"/>
  <c r="R18" i="20" s="1"/>
  <c r="L18" i="20"/>
  <c r="M18" i="20"/>
  <c r="O18" i="20"/>
  <c r="P18" i="20"/>
  <c r="G19" i="20"/>
  <c r="Q19" i="20" s="1"/>
  <c r="H19" i="20"/>
  <c r="L19" i="20"/>
  <c r="M19" i="20"/>
  <c r="O19" i="20"/>
  <c r="P19" i="20"/>
  <c r="G20" i="20"/>
  <c r="Q20" i="20" s="1"/>
  <c r="H20" i="20"/>
  <c r="L20" i="20"/>
  <c r="M20" i="20"/>
  <c r="O20" i="20"/>
  <c r="P20" i="20"/>
  <c r="G21" i="20"/>
  <c r="H21" i="20"/>
  <c r="L21" i="20"/>
  <c r="Q21" i="20" s="1"/>
  <c r="M21" i="20"/>
  <c r="R21" i="20" s="1"/>
  <c r="O21" i="20"/>
  <c r="P21" i="20"/>
  <c r="G22" i="20"/>
  <c r="Q22" i="20" s="1"/>
  <c r="H22" i="20"/>
  <c r="L22" i="20"/>
  <c r="M22" i="20"/>
  <c r="R22" i="20" s="1"/>
  <c r="O22" i="20"/>
  <c r="P22" i="20"/>
  <c r="G23" i="20"/>
  <c r="H23" i="20"/>
  <c r="L23" i="20"/>
  <c r="M23" i="20"/>
  <c r="R23" i="20" s="1"/>
  <c r="O23" i="20"/>
  <c r="P23" i="20"/>
  <c r="Q23" i="20"/>
  <c r="G24" i="20"/>
  <c r="H24" i="20"/>
  <c r="L24" i="20"/>
  <c r="M24" i="20"/>
  <c r="O24" i="20"/>
  <c r="P24" i="20"/>
  <c r="Q24" i="20"/>
  <c r="R24" i="20"/>
  <c r="G25" i="20"/>
  <c r="H25" i="20"/>
  <c r="L25" i="20"/>
  <c r="Q25" i="20" s="1"/>
  <c r="M25" i="20"/>
  <c r="O25" i="20"/>
  <c r="P25" i="20"/>
  <c r="G26" i="20"/>
  <c r="H26" i="20"/>
  <c r="L26" i="20"/>
  <c r="M26" i="20"/>
  <c r="O26" i="20"/>
  <c r="P26" i="20"/>
  <c r="G27" i="20"/>
  <c r="Q27" i="20" s="1"/>
  <c r="H27" i="20"/>
  <c r="L27" i="20"/>
  <c r="M27" i="20"/>
  <c r="R27" i="20" s="1"/>
  <c r="O27" i="20"/>
  <c r="P27" i="20"/>
  <c r="G28" i="20"/>
  <c r="H28" i="20"/>
  <c r="L28" i="20"/>
  <c r="Q28" i="20" s="1"/>
  <c r="M28" i="20"/>
  <c r="O28" i="20"/>
  <c r="P28" i="20"/>
  <c r="G29" i="20"/>
  <c r="H29" i="20"/>
  <c r="L29" i="20"/>
  <c r="M29" i="20"/>
  <c r="O29" i="20"/>
  <c r="P29" i="20"/>
  <c r="Q29" i="20"/>
  <c r="G30" i="20"/>
  <c r="H30" i="20"/>
  <c r="L30" i="20"/>
  <c r="M30" i="20"/>
  <c r="O30" i="20"/>
  <c r="P30" i="20"/>
  <c r="Q30" i="20"/>
  <c r="G31" i="20"/>
  <c r="Q31" i="20" s="1"/>
  <c r="H31" i="20"/>
  <c r="L31" i="20"/>
  <c r="M31" i="20"/>
  <c r="R31" i="20" s="1"/>
  <c r="O31" i="20"/>
  <c r="P31" i="20"/>
  <c r="G32" i="20"/>
  <c r="Q32" i="20" s="1"/>
  <c r="H32" i="20"/>
  <c r="R32" i="20" s="1"/>
  <c r="L32" i="20"/>
  <c r="O32" i="20"/>
  <c r="P32" i="20"/>
  <c r="G33" i="20"/>
  <c r="Q33" i="20" s="1"/>
  <c r="H33" i="20"/>
  <c r="L33" i="20"/>
  <c r="M33" i="20"/>
  <c r="O33" i="20"/>
  <c r="P33" i="20"/>
  <c r="G34" i="20"/>
  <c r="Q34" i="20" s="1"/>
  <c r="H34" i="20"/>
  <c r="L34" i="20"/>
  <c r="M34" i="20"/>
  <c r="R34" i="20" s="1"/>
  <c r="O34" i="20"/>
  <c r="P34" i="20"/>
  <c r="G35" i="20"/>
  <c r="H35" i="20"/>
  <c r="L35" i="20"/>
  <c r="Q35" i="20" s="1"/>
  <c r="M35" i="20"/>
  <c r="R35" i="20" s="1"/>
  <c r="O35" i="20"/>
  <c r="P35" i="20"/>
  <c r="G36" i="20"/>
  <c r="Q36" i="20" s="1"/>
  <c r="H36" i="20"/>
  <c r="L36" i="20"/>
  <c r="M36" i="20"/>
  <c r="R36" i="20" s="1"/>
  <c r="O36" i="20"/>
  <c r="P36" i="20"/>
  <c r="G37" i="20"/>
  <c r="H37" i="20"/>
  <c r="L37" i="20"/>
  <c r="Q37" i="20" s="1"/>
  <c r="M37" i="20"/>
  <c r="R37" i="20" s="1"/>
  <c r="O37" i="20"/>
  <c r="P37" i="20"/>
  <c r="G38" i="20"/>
  <c r="Q38" i="20" s="1"/>
  <c r="H38" i="20"/>
  <c r="L38" i="20"/>
  <c r="M38" i="20"/>
  <c r="R38" i="20" s="1"/>
  <c r="O38" i="20"/>
  <c r="P38" i="20"/>
  <c r="G39" i="20"/>
  <c r="H39" i="20"/>
  <c r="L39" i="20"/>
  <c r="M39" i="20"/>
  <c r="O39" i="20"/>
  <c r="P39" i="20"/>
  <c r="G40" i="20"/>
  <c r="H40" i="20"/>
  <c r="L40" i="20"/>
  <c r="Q40" i="20" s="1"/>
  <c r="M40" i="20"/>
  <c r="R40" i="20" s="1"/>
  <c r="O40" i="20"/>
  <c r="P40" i="20"/>
  <c r="P19" i="18" l="1"/>
  <c r="O19" i="18"/>
  <c r="O32" i="18"/>
  <c r="P32" i="18"/>
  <c r="P31" i="18"/>
  <c r="O31" i="18"/>
  <c r="P11" i="18"/>
  <c r="O11" i="18"/>
  <c r="P27" i="18"/>
  <c r="O27" i="18"/>
  <c r="P25" i="18"/>
  <c r="O25" i="18"/>
  <c r="O16" i="18"/>
  <c r="P16" i="18"/>
  <c r="O15" i="18"/>
  <c r="P15" i="18"/>
  <c r="P37" i="18"/>
  <c r="O37" i="18"/>
  <c r="P29" i="18"/>
  <c r="O29" i="18"/>
  <c r="P21" i="18"/>
  <c r="O21" i="18"/>
  <c r="P13" i="18"/>
  <c r="O13" i="18"/>
  <c r="P35" i="18"/>
  <c r="O35" i="18"/>
  <c r="P33" i="18"/>
  <c r="O33" i="18"/>
  <c r="P17" i="18"/>
  <c r="O17" i="18"/>
  <c r="O24" i="18"/>
  <c r="P24" i="18"/>
  <c r="P23" i="18"/>
  <c r="O23" i="18"/>
  <c r="P36" i="18"/>
  <c r="O36" i="18"/>
  <c r="O28" i="18"/>
  <c r="P28" i="18"/>
  <c r="P20" i="18"/>
  <c r="O20" i="18"/>
  <c r="O12" i="18"/>
  <c r="P12" i="18"/>
  <c r="H34" i="18"/>
  <c r="I34" i="18"/>
  <c r="H26" i="18"/>
  <c r="I26" i="18"/>
  <c r="H18" i="18"/>
  <c r="I18" i="18"/>
  <c r="H10" i="18"/>
  <c r="I10" i="18"/>
  <c r="R40" i="22"/>
  <c r="AF12" i="12"/>
  <c r="H9" i="18"/>
  <c r="I9" i="18"/>
  <c r="I33" i="18"/>
  <c r="V33" i="18" s="1"/>
  <c r="H33" i="18"/>
  <c r="I25" i="18"/>
  <c r="H25" i="18"/>
  <c r="I17" i="18"/>
  <c r="H17" i="18"/>
  <c r="N9" i="18"/>
  <c r="Q20" i="12"/>
  <c r="P20" i="12"/>
  <c r="AG11" i="12"/>
  <c r="H40" i="18"/>
  <c r="I40" i="18"/>
  <c r="H32" i="18"/>
  <c r="U32" i="18" s="1"/>
  <c r="I32" i="18"/>
  <c r="V32" i="18" s="1"/>
  <c r="H24" i="18"/>
  <c r="I24" i="18"/>
  <c r="V24" i="18" s="1"/>
  <c r="H16" i="18"/>
  <c r="U16" i="18" s="1"/>
  <c r="I16" i="18"/>
  <c r="N40" i="18"/>
  <c r="AL9" i="12"/>
  <c r="H39" i="18"/>
  <c r="I39" i="18"/>
  <c r="H31" i="18"/>
  <c r="U31" i="18" s="1"/>
  <c r="I31" i="18"/>
  <c r="V31" i="18" s="1"/>
  <c r="I23" i="18"/>
  <c r="V23" i="18" s="1"/>
  <c r="H23" i="18"/>
  <c r="I15" i="18"/>
  <c r="V15" i="18" s="1"/>
  <c r="H15" i="18"/>
  <c r="N39" i="18"/>
  <c r="O14" i="18"/>
  <c r="P14" i="18"/>
  <c r="R30" i="20"/>
  <c r="R25" i="20"/>
  <c r="AG31" i="12"/>
  <c r="F41" i="18"/>
  <c r="H38" i="18"/>
  <c r="I38" i="18"/>
  <c r="H30" i="18"/>
  <c r="U30" i="18" s="1"/>
  <c r="I30" i="18"/>
  <c r="H22" i="18"/>
  <c r="U22" i="18" s="1"/>
  <c r="I22" i="18"/>
  <c r="V22" i="18" s="1"/>
  <c r="H14" i="18"/>
  <c r="I14" i="18"/>
  <c r="Q35" i="22"/>
  <c r="Q19" i="22"/>
  <c r="O30" i="18"/>
  <c r="P30" i="18"/>
  <c r="R13" i="20"/>
  <c r="Q15" i="12"/>
  <c r="AG23" i="12"/>
  <c r="I37" i="18"/>
  <c r="V37" i="18" s="1"/>
  <c r="H37" i="18"/>
  <c r="U37" i="18" s="1"/>
  <c r="I29" i="18"/>
  <c r="V29" i="18" s="1"/>
  <c r="H29" i="18"/>
  <c r="U29" i="18" s="1"/>
  <c r="I21" i="18"/>
  <c r="V21" i="18" s="1"/>
  <c r="H21" i="18"/>
  <c r="U21" i="18" s="1"/>
  <c r="I13" i="18"/>
  <c r="V13" i="18" s="1"/>
  <c r="H13" i="18"/>
  <c r="U13" i="18" s="1"/>
  <c r="R26" i="22"/>
  <c r="R26" i="20"/>
  <c r="R19" i="20"/>
  <c r="Q13" i="20"/>
  <c r="P15" i="12"/>
  <c r="AG19" i="12"/>
  <c r="H36" i="18"/>
  <c r="U36" i="18" s="1"/>
  <c r="I36" i="18"/>
  <c r="H28" i="18"/>
  <c r="I28" i="18"/>
  <c r="H20" i="18"/>
  <c r="U20" i="18" s="1"/>
  <c r="I20" i="18"/>
  <c r="I12" i="18"/>
  <c r="V12" i="18" s="1"/>
  <c r="H12" i="18"/>
  <c r="U12" i="18" s="1"/>
  <c r="Q26" i="22"/>
  <c r="O22" i="18"/>
  <c r="P22" i="18"/>
  <c r="R39" i="20"/>
  <c r="Q39" i="20"/>
  <c r="R33" i="20"/>
  <c r="Q26" i="20"/>
  <c r="AF37" i="12"/>
  <c r="AF16" i="12"/>
  <c r="I35" i="18"/>
  <c r="V35" i="18" s="1"/>
  <c r="H35" i="18"/>
  <c r="H27" i="18"/>
  <c r="U27" i="18" s="1"/>
  <c r="I27" i="18"/>
  <c r="V27" i="18" s="1"/>
  <c r="I19" i="18"/>
  <c r="V19" i="18" s="1"/>
  <c r="H19" i="18"/>
  <c r="U19" i="18" s="1"/>
  <c r="I11" i="18"/>
  <c r="V11" i="18" s="1"/>
  <c r="H11" i="18"/>
  <c r="U11" i="18" s="1"/>
  <c r="N34" i="18"/>
  <c r="N26" i="18"/>
  <c r="N18" i="18"/>
  <c r="N10" i="18"/>
  <c r="R25" i="22"/>
  <c r="V40" i="12"/>
  <c r="V39" i="12"/>
  <c r="Q39" i="12"/>
  <c r="Q38" i="12"/>
  <c r="P38" i="12"/>
  <c r="V38" i="12"/>
  <c r="AL38" i="12" s="1"/>
  <c r="AF36" i="12"/>
  <c r="AG36" i="12"/>
  <c r="AL36" i="12"/>
  <c r="P35" i="12"/>
  <c r="V35" i="12"/>
  <c r="AL34" i="12"/>
  <c r="AF34" i="12"/>
  <c r="V33" i="12"/>
  <c r="R29" i="20"/>
  <c r="AL32" i="12"/>
  <c r="AG32" i="12"/>
  <c r="AF31" i="12"/>
  <c r="AL31" i="12"/>
  <c r="AF30" i="12"/>
  <c r="AL30" i="12"/>
  <c r="AG30" i="12"/>
  <c r="P30" i="12"/>
  <c r="AG29" i="12"/>
  <c r="AF29" i="12"/>
  <c r="AL29" i="12"/>
  <c r="R28" i="20"/>
  <c r="V28" i="12"/>
  <c r="P28" i="12"/>
  <c r="Q28" i="12"/>
  <c r="V27" i="12"/>
  <c r="AL27" i="12" s="1"/>
  <c r="P27" i="12"/>
  <c r="AF26" i="12"/>
  <c r="AG26" i="12"/>
  <c r="AL26" i="12"/>
  <c r="V25" i="12"/>
  <c r="P24" i="12"/>
  <c r="V24" i="12"/>
  <c r="AL23" i="12"/>
  <c r="AF23" i="12"/>
  <c r="P22" i="12"/>
  <c r="V22" i="12"/>
  <c r="AG21" i="12"/>
  <c r="AF21" i="12"/>
  <c r="AL21" i="12"/>
  <c r="P21" i="12"/>
  <c r="Q21" i="12"/>
  <c r="R20" i="20"/>
  <c r="AF20" i="12"/>
  <c r="AG20" i="12"/>
  <c r="AL20" i="12"/>
  <c r="AL19" i="12"/>
  <c r="Q19" i="12"/>
  <c r="AF19" i="12"/>
  <c r="P19" i="12"/>
  <c r="AL12" i="12"/>
  <c r="Q18" i="12"/>
  <c r="V18" i="12"/>
  <c r="Q17" i="12"/>
  <c r="V17" i="12"/>
  <c r="P17" i="12"/>
  <c r="AL11" i="12"/>
  <c r="AL16" i="12"/>
  <c r="AG16" i="12"/>
  <c r="AG15" i="12"/>
  <c r="AL15" i="12"/>
  <c r="AF15" i="12"/>
  <c r="AL14" i="12"/>
  <c r="V13" i="12"/>
  <c r="N38" i="18"/>
  <c r="AU38" i="12"/>
  <c r="V10" i="12"/>
  <c r="F41" i="12"/>
  <c r="AF11" i="12"/>
  <c r="AF9" i="12"/>
  <c r="AG12" i="12"/>
  <c r="P14" i="12"/>
  <c r="U18" i="18" l="1"/>
  <c r="U24" i="18"/>
  <c r="N41" i="18"/>
  <c r="O38" i="18"/>
  <c r="P38" i="18"/>
  <c r="V20" i="18"/>
  <c r="V34" i="18"/>
  <c r="V38" i="18"/>
  <c r="O39" i="18"/>
  <c r="U39" i="18" s="1"/>
  <c r="P39" i="18"/>
  <c r="O18" i="18"/>
  <c r="P18" i="18"/>
  <c r="V28" i="18"/>
  <c r="U38" i="18"/>
  <c r="U15" i="18"/>
  <c r="V40" i="18"/>
  <c r="U25" i="18"/>
  <c r="O26" i="18"/>
  <c r="U26" i="18" s="1"/>
  <c r="P26" i="18"/>
  <c r="U35" i="18"/>
  <c r="U28" i="18"/>
  <c r="V14" i="18"/>
  <c r="O40" i="18"/>
  <c r="U40" i="18" s="1"/>
  <c r="P40" i="18"/>
  <c r="V25" i="18"/>
  <c r="V26" i="18"/>
  <c r="V30" i="18"/>
  <c r="O9" i="18"/>
  <c r="P9" i="18"/>
  <c r="V39" i="18"/>
  <c r="U17" i="18"/>
  <c r="O10" i="18"/>
  <c r="U10" i="18" s="1"/>
  <c r="P10" i="18"/>
  <c r="V10" i="18" s="1"/>
  <c r="V17" i="18"/>
  <c r="O34" i="18"/>
  <c r="U34" i="18" s="1"/>
  <c r="P34" i="18"/>
  <c r="V36" i="18"/>
  <c r="U14" i="18"/>
  <c r="U23" i="18"/>
  <c r="V16" i="18"/>
  <c r="U33" i="18"/>
  <c r="V18" i="18"/>
  <c r="AF40" i="12"/>
  <c r="AG40" i="12"/>
  <c r="AL40" i="12"/>
  <c r="AG39" i="12"/>
  <c r="AF39" i="12"/>
  <c r="AL39" i="12"/>
  <c r="AF38" i="12"/>
  <c r="AG38" i="12"/>
  <c r="AG35" i="12"/>
  <c r="AF35" i="12"/>
  <c r="AL35" i="12"/>
  <c r="AG33" i="12"/>
  <c r="AF33" i="12"/>
  <c r="AL33" i="12"/>
  <c r="AF28" i="12"/>
  <c r="AG28" i="12"/>
  <c r="AL28" i="12"/>
  <c r="AG27" i="12"/>
  <c r="AF27" i="12"/>
  <c r="AG25" i="12"/>
  <c r="AF25" i="12"/>
  <c r="AL25" i="12"/>
  <c r="AF24" i="12"/>
  <c r="AG24" i="12"/>
  <c r="AL24" i="12"/>
  <c r="AG22" i="12"/>
  <c r="AF22" i="12"/>
  <c r="AL22" i="12"/>
  <c r="AG18" i="12"/>
  <c r="AF18" i="12"/>
  <c r="AL18" i="12"/>
  <c r="AG17" i="12"/>
  <c r="AF17" i="12"/>
  <c r="AL17" i="12"/>
  <c r="AF13" i="12"/>
  <c r="AL13" i="12"/>
  <c r="AG13" i="12"/>
  <c r="AF10" i="12"/>
  <c r="AG10" i="12"/>
  <c r="V41" i="12"/>
  <c r="AL10" i="12"/>
  <c r="AG14" i="12"/>
  <c r="AF14" i="12"/>
  <c r="N41" i="12"/>
  <c r="AT39" i="12"/>
  <c r="AD41" i="12"/>
  <c r="AW40" i="12" l="1"/>
  <c r="AV40" i="12"/>
  <c r="AL41" i="12"/>
  <c r="AQ18" i="12"/>
  <c r="AQ19" i="12"/>
  <c r="AQ20" i="12"/>
  <c r="AT10" i="12" l="1"/>
  <c r="AT11" i="12"/>
  <c r="AT12" i="12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T30" i="12"/>
  <c r="AT31" i="12"/>
  <c r="AT32" i="12"/>
  <c r="AT33" i="12"/>
  <c r="AT34" i="12"/>
  <c r="AT35" i="12"/>
  <c r="AT36" i="12"/>
  <c r="AT37" i="12"/>
  <c r="AT38" i="12"/>
  <c r="AT9" i="12"/>
  <c r="K41" i="22" l="1"/>
  <c r="J41" i="22"/>
  <c r="F41" i="22"/>
  <c r="E41" i="22"/>
  <c r="D41" i="22"/>
  <c r="P39" i="22"/>
  <c r="O39" i="22"/>
  <c r="P38" i="22"/>
  <c r="O38" i="22"/>
  <c r="P37" i="22"/>
  <c r="O37" i="22"/>
  <c r="P36" i="22"/>
  <c r="O36" i="22"/>
  <c r="P35" i="22"/>
  <c r="O35" i="22"/>
  <c r="P34" i="22"/>
  <c r="O34" i="22"/>
  <c r="P33" i="22"/>
  <c r="O33" i="22"/>
  <c r="P32" i="22"/>
  <c r="O32" i="22"/>
  <c r="P31" i="22"/>
  <c r="O31" i="22"/>
  <c r="P30" i="22"/>
  <c r="O30" i="22"/>
  <c r="P29" i="22"/>
  <c r="O29" i="22"/>
  <c r="P28" i="22"/>
  <c r="O28" i="22"/>
  <c r="P27" i="22"/>
  <c r="O27" i="22"/>
  <c r="P26" i="22"/>
  <c r="O26" i="22"/>
  <c r="P25" i="22"/>
  <c r="O25" i="22"/>
  <c r="P24" i="22"/>
  <c r="O24" i="22"/>
  <c r="P23" i="22"/>
  <c r="O23" i="22"/>
  <c r="P22" i="22"/>
  <c r="O22" i="22"/>
  <c r="P21" i="22"/>
  <c r="O21" i="22"/>
  <c r="P20" i="22"/>
  <c r="O20" i="22"/>
  <c r="P19" i="22"/>
  <c r="O19" i="22"/>
  <c r="P18" i="22"/>
  <c r="O18" i="22"/>
  <c r="P17" i="22"/>
  <c r="O17" i="22"/>
  <c r="P16" i="22"/>
  <c r="O16" i="22"/>
  <c r="P15" i="22"/>
  <c r="O15" i="22"/>
  <c r="P14" i="22"/>
  <c r="O14" i="22"/>
  <c r="P13" i="22"/>
  <c r="O13" i="22"/>
  <c r="P12" i="22"/>
  <c r="O12" i="22"/>
  <c r="P11" i="22"/>
  <c r="O11" i="22"/>
  <c r="P10" i="22"/>
  <c r="O10" i="22"/>
  <c r="P9" i="22"/>
  <c r="O9" i="22"/>
  <c r="M9" i="22"/>
  <c r="L9" i="22"/>
  <c r="H9" i="22"/>
  <c r="G9" i="22"/>
  <c r="G41" i="22" s="1"/>
  <c r="P41" i="22" l="1"/>
  <c r="Q9" i="22"/>
  <c r="O41" i="22"/>
  <c r="H41" i="22"/>
  <c r="M41" i="22"/>
  <c r="L41" i="22"/>
  <c r="R9" i="22"/>
  <c r="Q41" i="22" l="1"/>
  <c r="R41" i="22"/>
  <c r="AT41" i="12" l="1"/>
  <c r="O9" i="19"/>
  <c r="P9" i="19"/>
  <c r="L9" i="19"/>
  <c r="M9" i="19"/>
  <c r="G9" i="19"/>
  <c r="H9" i="19"/>
  <c r="O9" i="20"/>
  <c r="P9" i="20"/>
  <c r="S9" i="18"/>
  <c r="T9" i="18"/>
  <c r="O9" i="15"/>
  <c r="P9" i="15"/>
  <c r="AJ9" i="12"/>
  <c r="AK9" i="12"/>
  <c r="AM9" i="12"/>
  <c r="AN9" i="12"/>
  <c r="AO9" i="12"/>
  <c r="AP9" i="12"/>
  <c r="AQ9" i="12"/>
  <c r="AR9" i="12"/>
  <c r="AS9" i="12"/>
  <c r="Q9" i="19" l="1"/>
  <c r="AW9" i="12"/>
  <c r="AV9" i="12"/>
  <c r="R9" i="19"/>
  <c r="E41" i="20"/>
  <c r="F41" i="20"/>
  <c r="J41" i="20"/>
  <c r="K41" i="20"/>
  <c r="D41" i="20"/>
  <c r="L9" i="20"/>
  <c r="M9" i="20"/>
  <c r="G9" i="20"/>
  <c r="L9" i="15"/>
  <c r="M9" i="15"/>
  <c r="G9" i="15"/>
  <c r="H9" i="15"/>
  <c r="E41" i="12"/>
  <c r="G41" i="12"/>
  <c r="H41" i="12"/>
  <c r="I41" i="12"/>
  <c r="J41" i="12"/>
  <c r="K41" i="12"/>
  <c r="L41" i="12"/>
  <c r="M41" i="12"/>
  <c r="O41" i="12"/>
  <c r="T41" i="12"/>
  <c r="U41" i="12"/>
  <c r="W41" i="12"/>
  <c r="X41" i="12"/>
  <c r="Y41" i="12"/>
  <c r="Z41" i="12"/>
  <c r="AA41" i="12"/>
  <c r="AB41" i="12"/>
  <c r="AC41" i="12"/>
  <c r="D41" i="12"/>
  <c r="E41" i="15"/>
  <c r="J41" i="15"/>
  <c r="K41" i="15"/>
  <c r="D41" i="15"/>
  <c r="G41" i="18"/>
  <c r="L41" i="18"/>
  <c r="M41" i="18"/>
  <c r="D41" i="18"/>
  <c r="Q9" i="15" l="1"/>
  <c r="U9" i="18"/>
  <c r="Q9" i="20"/>
  <c r="R9" i="15"/>
  <c r="R9" i="20"/>
  <c r="V9" i="18"/>
  <c r="K41" i="19" l="1"/>
  <c r="J41" i="19"/>
  <c r="E41" i="19"/>
  <c r="D41" i="19"/>
  <c r="P39" i="19"/>
  <c r="O39" i="19"/>
  <c r="P38" i="19"/>
  <c r="O38" i="19"/>
  <c r="P37" i="19"/>
  <c r="O37" i="19"/>
  <c r="P36" i="19"/>
  <c r="O36" i="19"/>
  <c r="P35" i="19"/>
  <c r="O35" i="19"/>
  <c r="P34" i="19"/>
  <c r="O34" i="19"/>
  <c r="P33" i="19"/>
  <c r="O33" i="19"/>
  <c r="P32" i="19"/>
  <c r="O32" i="19"/>
  <c r="P31" i="19"/>
  <c r="O31" i="19"/>
  <c r="P30" i="19"/>
  <c r="O30" i="19"/>
  <c r="P29" i="19"/>
  <c r="O29" i="19"/>
  <c r="P28" i="19"/>
  <c r="O28" i="19"/>
  <c r="P27" i="19"/>
  <c r="O27" i="19"/>
  <c r="P26" i="19"/>
  <c r="O26" i="19"/>
  <c r="P25" i="19"/>
  <c r="O25" i="19"/>
  <c r="P24" i="19"/>
  <c r="O24" i="19"/>
  <c r="P23" i="19"/>
  <c r="O23" i="19"/>
  <c r="P22" i="19"/>
  <c r="O22" i="19"/>
  <c r="P21" i="19"/>
  <c r="O21" i="19"/>
  <c r="P20" i="19"/>
  <c r="O20" i="19"/>
  <c r="P19" i="19"/>
  <c r="O19" i="19"/>
  <c r="P18" i="19"/>
  <c r="O18" i="19"/>
  <c r="P17" i="19"/>
  <c r="O17" i="19"/>
  <c r="P16" i="19"/>
  <c r="O16" i="19"/>
  <c r="P15" i="19"/>
  <c r="O15" i="19"/>
  <c r="P14" i="19"/>
  <c r="O14" i="19"/>
  <c r="P13" i="19"/>
  <c r="O13" i="19"/>
  <c r="P12" i="19"/>
  <c r="O12" i="19"/>
  <c r="P11" i="19"/>
  <c r="O11" i="19"/>
  <c r="P10" i="19"/>
  <c r="P41" i="19" s="1"/>
  <c r="O10" i="19"/>
  <c r="H41" i="19"/>
  <c r="G41" i="19"/>
  <c r="T39" i="18"/>
  <c r="S39" i="18"/>
  <c r="T38" i="18"/>
  <c r="S38" i="18"/>
  <c r="T37" i="18"/>
  <c r="S37" i="18"/>
  <c r="T36" i="18"/>
  <c r="S36" i="18"/>
  <c r="T35" i="18"/>
  <c r="S35" i="18"/>
  <c r="T34" i="18"/>
  <c r="S34" i="18"/>
  <c r="T33" i="18"/>
  <c r="S33" i="18"/>
  <c r="T32" i="18"/>
  <c r="S32" i="18"/>
  <c r="T31" i="18"/>
  <c r="S31" i="18"/>
  <c r="T30" i="18"/>
  <c r="S30" i="18"/>
  <c r="T29" i="18"/>
  <c r="S29" i="18"/>
  <c r="T28" i="18"/>
  <c r="S28" i="18"/>
  <c r="T27" i="18"/>
  <c r="S27" i="18"/>
  <c r="T26" i="18"/>
  <c r="S26" i="18"/>
  <c r="T25" i="18"/>
  <c r="S25" i="18"/>
  <c r="T24" i="18"/>
  <c r="S24" i="18"/>
  <c r="T23" i="18"/>
  <c r="S23" i="18"/>
  <c r="T22" i="18"/>
  <c r="S22" i="18"/>
  <c r="T21" i="18"/>
  <c r="S21" i="18"/>
  <c r="T20" i="18"/>
  <c r="S20" i="18"/>
  <c r="T19" i="18"/>
  <c r="S19" i="18"/>
  <c r="T18" i="18"/>
  <c r="S18" i="18"/>
  <c r="T17" i="18"/>
  <c r="S17" i="18"/>
  <c r="T16" i="18"/>
  <c r="S16" i="18"/>
  <c r="T15" i="18"/>
  <c r="S15" i="18"/>
  <c r="T14" i="18"/>
  <c r="S14" i="18"/>
  <c r="T13" i="18"/>
  <c r="S13" i="18"/>
  <c r="T12" i="18"/>
  <c r="S12" i="18"/>
  <c r="T11" i="18"/>
  <c r="S11" i="18"/>
  <c r="T10" i="18"/>
  <c r="S10" i="18"/>
  <c r="P39" i="15"/>
  <c r="O39" i="15"/>
  <c r="P38" i="15"/>
  <c r="O38" i="15"/>
  <c r="P37" i="15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26" i="15"/>
  <c r="O26" i="15"/>
  <c r="P25" i="15"/>
  <c r="O25" i="15"/>
  <c r="P24" i="15"/>
  <c r="O24" i="15"/>
  <c r="P23" i="15"/>
  <c r="O23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AJ11" i="12"/>
  <c r="AK11" i="12"/>
  <c r="AM11" i="12"/>
  <c r="AN11" i="12"/>
  <c r="AO11" i="12"/>
  <c r="AP11" i="12"/>
  <c r="AQ11" i="12"/>
  <c r="AR11" i="12"/>
  <c r="AS11" i="12"/>
  <c r="AJ12" i="12"/>
  <c r="AK12" i="12"/>
  <c r="AM12" i="12"/>
  <c r="AN12" i="12"/>
  <c r="AO12" i="12"/>
  <c r="AP12" i="12"/>
  <c r="AQ12" i="12"/>
  <c r="AR12" i="12"/>
  <c r="AS12" i="12"/>
  <c r="AJ13" i="12"/>
  <c r="AK13" i="12"/>
  <c r="AV13" i="12" s="1"/>
  <c r="AM13" i="12"/>
  <c r="AN13" i="12"/>
  <c r="AO13" i="12"/>
  <c r="AP13" i="12"/>
  <c r="AQ13" i="12"/>
  <c r="AR13" i="12"/>
  <c r="AS13" i="12"/>
  <c r="AJ14" i="12"/>
  <c r="AK14" i="12"/>
  <c r="AM14" i="12"/>
  <c r="AN14" i="12"/>
  <c r="AO14" i="12"/>
  <c r="AP14" i="12"/>
  <c r="AQ14" i="12"/>
  <c r="AR14" i="12"/>
  <c r="AS14" i="12"/>
  <c r="AJ15" i="12"/>
  <c r="AK15" i="12"/>
  <c r="AM15" i="12"/>
  <c r="AN15" i="12"/>
  <c r="AO15" i="12"/>
  <c r="AP15" i="12"/>
  <c r="AQ15" i="12"/>
  <c r="AR15" i="12"/>
  <c r="AS15" i="12"/>
  <c r="AJ16" i="12"/>
  <c r="AK16" i="12"/>
  <c r="AM16" i="12"/>
  <c r="AN16" i="12"/>
  <c r="AO16" i="12"/>
  <c r="AP16" i="12"/>
  <c r="AQ16" i="12"/>
  <c r="AR16" i="12"/>
  <c r="AS16" i="12"/>
  <c r="AJ17" i="12"/>
  <c r="AK17" i="12"/>
  <c r="AM17" i="12"/>
  <c r="AN17" i="12"/>
  <c r="AO17" i="12"/>
  <c r="AP17" i="12"/>
  <c r="AQ17" i="12"/>
  <c r="AR17" i="12"/>
  <c r="AS17" i="12"/>
  <c r="AJ18" i="12"/>
  <c r="AK18" i="12"/>
  <c r="AM18" i="12"/>
  <c r="AN18" i="12"/>
  <c r="AO18" i="12"/>
  <c r="AP18" i="12"/>
  <c r="AR18" i="12"/>
  <c r="AS18" i="12"/>
  <c r="AJ19" i="12"/>
  <c r="AK19" i="12"/>
  <c r="AM19" i="12"/>
  <c r="AN19" i="12"/>
  <c r="AO19" i="12"/>
  <c r="AP19" i="12"/>
  <c r="AR19" i="12"/>
  <c r="AS19" i="12"/>
  <c r="AJ20" i="12"/>
  <c r="AK20" i="12"/>
  <c r="AM20" i="12"/>
  <c r="AN20" i="12"/>
  <c r="AO20" i="12"/>
  <c r="AP20" i="12"/>
  <c r="AR20" i="12"/>
  <c r="AS20" i="12"/>
  <c r="AJ21" i="12"/>
  <c r="AK21" i="12"/>
  <c r="AM21" i="12"/>
  <c r="AN21" i="12"/>
  <c r="AO21" i="12"/>
  <c r="AP21" i="12"/>
  <c r="AQ21" i="12"/>
  <c r="AR21" i="12"/>
  <c r="AS21" i="12"/>
  <c r="AJ22" i="12"/>
  <c r="AK22" i="12"/>
  <c r="AM22" i="12"/>
  <c r="AN22" i="12"/>
  <c r="AO22" i="12"/>
  <c r="AP22" i="12"/>
  <c r="AQ22" i="12"/>
  <c r="AR22" i="12"/>
  <c r="AS22" i="12"/>
  <c r="AJ23" i="12"/>
  <c r="AK23" i="12"/>
  <c r="AM23" i="12"/>
  <c r="AN23" i="12"/>
  <c r="AO23" i="12"/>
  <c r="AP23" i="12"/>
  <c r="AQ23" i="12"/>
  <c r="AR23" i="12"/>
  <c r="AS23" i="12"/>
  <c r="AJ24" i="12"/>
  <c r="AK24" i="12"/>
  <c r="AV24" i="12" s="1"/>
  <c r="AM24" i="12"/>
  <c r="AN24" i="12"/>
  <c r="AO24" i="12"/>
  <c r="AP24" i="12"/>
  <c r="AQ24" i="12"/>
  <c r="AR24" i="12"/>
  <c r="AS24" i="12"/>
  <c r="AJ25" i="12"/>
  <c r="AK25" i="12"/>
  <c r="AM25" i="12"/>
  <c r="AW25" i="12" s="1"/>
  <c r="AN25" i="12"/>
  <c r="AO25" i="12"/>
  <c r="AP25" i="12"/>
  <c r="AQ25" i="12"/>
  <c r="AR25" i="12"/>
  <c r="AS25" i="12"/>
  <c r="AJ26" i="12"/>
  <c r="AK26" i="12"/>
  <c r="AV26" i="12" s="1"/>
  <c r="AM26" i="12"/>
  <c r="AN26" i="12"/>
  <c r="AO26" i="12"/>
  <c r="AP26" i="12"/>
  <c r="AQ26" i="12"/>
  <c r="AR26" i="12"/>
  <c r="AS26" i="12"/>
  <c r="AJ27" i="12"/>
  <c r="AW27" i="12" s="1"/>
  <c r="AK27" i="12"/>
  <c r="AM27" i="12"/>
  <c r="AN27" i="12"/>
  <c r="AO27" i="12"/>
  <c r="AP27" i="12"/>
  <c r="AQ27" i="12"/>
  <c r="AR27" i="12"/>
  <c r="AS27" i="12"/>
  <c r="AJ28" i="12"/>
  <c r="AK28" i="12"/>
  <c r="AM28" i="12"/>
  <c r="AN28" i="12"/>
  <c r="AO28" i="12"/>
  <c r="AP28" i="12"/>
  <c r="AQ28" i="12"/>
  <c r="AR28" i="12"/>
  <c r="AS28" i="12"/>
  <c r="AJ29" i="12"/>
  <c r="AK29" i="12"/>
  <c r="AM29" i="12"/>
  <c r="AN29" i="12"/>
  <c r="AO29" i="12"/>
  <c r="AP29" i="12"/>
  <c r="AQ29" i="12"/>
  <c r="AR29" i="12"/>
  <c r="AS29" i="12"/>
  <c r="AJ30" i="12"/>
  <c r="AK30" i="12"/>
  <c r="AM30" i="12"/>
  <c r="AN30" i="12"/>
  <c r="AO30" i="12"/>
  <c r="AP30" i="12"/>
  <c r="AQ30" i="12"/>
  <c r="AR30" i="12"/>
  <c r="AS30" i="12"/>
  <c r="AJ31" i="12"/>
  <c r="AK31" i="12"/>
  <c r="AM31" i="12"/>
  <c r="AN31" i="12"/>
  <c r="AO31" i="12"/>
  <c r="AP31" i="12"/>
  <c r="AQ31" i="12"/>
  <c r="AR31" i="12"/>
  <c r="AS31" i="12"/>
  <c r="AJ32" i="12"/>
  <c r="AK32" i="12"/>
  <c r="AM32" i="12"/>
  <c r="AN32" i="12"/>
  <c r="AO32" i="12"/>
  <c r="AP32" i="12"/>
  <c r="AQ32" i="12"/>
  <c r="AR32" i="12"/>
  <c r="AS32" i="12"/>
  <c r="AJ33" i="12"/>
  <c r="AK33" i="12"/>
  <c r="AM33" i="12"/>
  <c r="AN33" i="12"/>
  <c r="AO33" i="12"/>
  <c r="AP33" i="12"/>
  <c r="AQ33" i="12"/>
  <c r="AR33" i="12"/>
  <c r="AS33" i="12"/>
  <c r="AJ34" i="12"/>
  <c r="AW34" i="12" s="1"/>
  <c r="AK34" i="12"/>
  <c r="AV34" i="12" s="1"/>
  <c r="AM34" i="12"/>
  <c r="AN34" i="12"/>
  <c r="AO34" i="12"/>
  <c r="AP34" i="12"/>
  <c r="AQ34" i="12"/>
  <c r="AR34" i="12"/>
  <c r="AS34" i="12"/>
  <c r="AJ35" i="12"/>
  <c r="AW35" i="12" s="1"/>
  <c r="AK35" i="12"/>
  <c r="AM35" i="12"/>
  <c r="AN35" i="12"/>
  <c r="AO35" i="12"/>
  <c r="AP35" i="12"/>
  <c r="AQ35" i="12"/>
  <c r="AR35" i="12"/>
  <c r="AS35" i="12"/>
  <c r="AJ36" i="12"/>
  <c r="AK36" i="12"/>
  <c r="AM36" i="12"/>
  <c r="AN36" i="12"/>
  <c r="AO36" i="12"/>
  <c r="AP36" i="12"/>
  <c r="AQ36" i="12"/>
  <c r="AR36" i="12"/>
  <c r="AS36" i="12"/>
  <c r="AJ37" i="12"/>
  <c r="AK37" i="12"/>
  <c r="AM37" i="12"/>
  <c r="AN37" i="12"/>
  <c r="AO37" i="12"/>
  <c r="AP37" i="12"/>
  <c r="AQ37" i="12"/>
  <c r="AR37" i="12"/>
  <c r="AS37" i="12"/>
  <c r="AJ38" i="12"/>
  <c r="AK38" i="12"/>
  <c r="AM38" i="12"/>
  <c r="AN38" i="12"/>
  <c r="AO38" i="12"/>
  <c r="AP38" i="12"/>
  <c r="AQ38" i="12"/>
  <c r="AR38" i="12"/>
  <c r="AS38" i="12"/>
  <c r="AJ39" i="12"/>
  <c r="AK39" i="12"/>
  <c r="AM39" i="12"/>
  <c r="AN39" i="12"/>
  <c r="AO39" i="12"/>
  <c r="AP39" i="12"/>
  <c r="AQ39" i="12"/>
  <c r="AR39" i="12"/>
  <c r="AS39" i="12"/>
  <c r="P41" i="12"/>
  <c r="AS10" i="12"/>
  <c r="AR10" i="12"/>
  <c r="AQ10" i="12"/>
  <c r="AP10" i="12"/>
  <c r="AO10" i="12"/>
  <c r="AN10" i="12"/>
  <c r="AM10" i="12"/>
  <c r="AK10" i="12"/>
  <c r="AJ10" i="12"/>
  <c r="AW16" i="12" l="1"/>
  <c r="AW26" i="12"/>
  <c r="AW15" i="12"/>
  <c r="AV14" i="12"/>
  <c r="AW14" i="12"/>
  <c r="AW10" i="12"/>
  <c r="AW38" i="12"/>
  <c r="AW32" i="12"/>
  <c r="AV31" i="12"/>
  <c r="AW24" i="12"/>
  <c r="AV23" i="12"/>
  <c r="AW13" i="12"/>
  <c r="AV12" i="12"/>
  <c r="AW11" i="12"/>
  <c r="AV33" i="12"/>
  <c r="AV10" i="12"/>
  <c r="AV39" i="12"/>
  <c r="AW39" i="12"/>
  <c r="AV38" i="12"/>
  <c r="AW31" i="12"/>
  <c r="AV30" i="12"/>
  <c r="AW23" i="12"/>
  <c r="AV22" i="12"/>
  <c r="AW12" i="12"/>
  <c r="AW30" i="12"/>
  <c r="AV21" i="12"/>
  <c r="AV19" i="12"/>
  <c r="AW33" i="12"/>
  <c r="AV29" i="12"/>
  <c r="AW22" i="12"/>
  <c r="AV20" i="12"/>
  <c r="AV18" i="12"/>
  <c r="AW37" i="12"/>
  <c r="AV37" i="12"/>
  <c r="AV36" i="12"/>
  <c r="AW29" i="12"/>
  <c r="AV28" i="12"/>
  <c r="AW21" i="12"/>
  <c r="AW20" i="12"/>
  <c r="AW19" i="12"/>
  <c r="AW18" i="12"/>
  <c r="AV17" i="12"/>
  <c r="AV32" i="12"/>
  <c r="AW36" i="12"/>
  <c r="AV35" i="12"/>
  <c r="AW28" i="12"/>
  <c r="AV27" i="12"/>
  <c r="AW17" i="12"/>
  <c r="AV16" i="12"/>
  <c r="P41" i="15"/>
  <c r="AV25" i="12"/>
  <c r="AV15" i="12"/>
  <c r="AV11" i="12"/>
  <c r="AQ41" i="12"/>
  <c r="G41" i="15"/>
  <c r="H41" i="18"/>
  <c r="S41" i="18"/>
  <c r="AM41" i="12"/>
  <c r="M41" i="15"/>
  <c r="L41" i="15"/>
  <c r="L41" i="20"/>
  <c r="I41" i="18"/>
  <c r="H41" i="15"/>
  <c r="O41" i="15"/>
  <c r="AG41" i="12"/>
  <c r="AF41" i="12"/>
  <c r="AR41" i="12"/>
  <c r="AJ41" i="12"/>
  <c r="AS41" i="12"/>
  <c r="Q41" i="12"/>
  <c r="AN41" i="12"/>
  <c r="AO41" i="12"/>
  <c r="AK41" i="12"/>
  <c r="AP41" i="12"/>
  <c r="L41" i="19"/>
  <c r="M41" i="20"/>
  <c r="O41" i="20"/>
  <c r="H41" i="20"/>
  <c r="P41" i="20"/>
  <c r="G41" i="20"/>
  <c r="O41" i="18"/>
  <c r="P41" i="18"/>
  <c r="T41" i="18"/>
  <c r="M41" i="19"/>
  <c r="O41" i="19"/>
  <c r="Q41" i="19" l="1"/>
  <c r="R41" i="15"/>
  <c r="Q41" i="15"/>
  <c r="AW41" i="12"/>
  <c r="AV41" i="12"/>
  <c r="R41" i="19"/>
  <c r="R41" i="20"/>
  <c r="Q41" i="20"/>
  <c r="V41" i="18"/>
  <c r="U41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Ashish</author>
  </authors>
  <commentList>
    <comment ref="T40" authorId="0" shapeId="0" xr:uid="{1F9BD6FE-0985-46F5-AFB9-9A2F2F24AFE7}">
      <text>
        <r>
          <rPr>
            <b/>
            <sz val="9"/>
            <color indexed="81"/>
            <rFont val="Tahoma"/>
            <family val="2"/>
          </rPr>
          <t xml:space="preserve">Itne Bags bheeg gaye the
</t>
        </r>
      </text>
    </comment>
  </commentList>
</comments>
</file>

<file path=xl/sharedStrings.xml><?xml version="1.0" encoding="utf-8"?>
<sst xmlns="http://schemas.openxmlformats.org/spreadsheetml/2006/main" count="255" uniqueCount="36">
  <si>
    <t>Date</t>
  </si>
  <si>
    <t>Source</t>
  </si>
  <si>
    <t>(In Bags)</t>
  </si>
  <si>
    <t>Total</t>
  </si>
  <si>
    <t>(In Qtl)</t>
  </si>
  <si>
    <t>OUTGOING</t>
  </si>
  <si>
    <t>Grand Total</t>
  </si>
  <si>
    <t>Free Sale (25 Kg)</t>
  </si>
  <si>
    <t>Free Sale (24 Kg)</t>
  </si>
  <si>
    <t>Free Sale (23 Kg)</t>
  </si>
  <si>
    <t>Free Sale (22 Kg)</t>
  </si>
  <si>
    <t>Free Sale (20 Kg)</t>
  </si>
  <si>
    <t>Free Sale (19 Kg)</t>
  </si>
  <si>
    <t>Other Rice Millers (50 kg)</t>
  </si>
  <si>
    <t>In Kgs</t>
  </si>
  <si>
    <t>Qtls</t>
  </si>
  <si>
    <t>RICE STOCKED</t>
  </si>
  <si>
    <t>PRODUCTION + INCOMING</t>
  </si>
  <si>
    <t>Solvent (55 kg)</t>
  </si>
  <si>
    <t>Others</t>
  </si>
  <si>
    <t>BRAN STOCKED</t>
  </si>
  <si>
    <t xml:space="preserve">Free Sale </t>
  </si>
  <si>
    <t>KANKI STOCKED</t>
  </si>
  <si>
    <t>KHANDA STOCKED</t>
  </si>
  <si>
    <t>RAFI STOCKED</t>
  </si>
  <si>
    <t>Opening Balance</t>
  </si>
  <si>
    <t>NAN (50kg)</t>
  </si>
  <si>
    <t>PDS Rice</t>
  </si>
  <si>
    <t>Discolour (Others)</t>
  </si>
  <si>
    <t>Daala Bharti</t>
  </si>
  <si>
    <t>Other Rice Millers    (50 kg)</t>
  </si>
  <si>
    <t>PDS Rice Dheri Me Kata</t>
  </si>
  <si>
    <t>HMT RICE STOCKED</t>
  </si>
  <si>
    <t>Kanki Mix</t>
  </si>
  <si>
    <t>Weight</t>
  </si>
  <si>
    <t>Rice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</si>
</sst>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1:AX41"/>
  <sheetViews>
    <sheetView tabSelected="1" zoomScale="66" zoomScaleNormal="68" workbookViewId="0">
      <pane ySplit="7" topLeftCell="A8" activePane="bottomLeft" state="frozen"/>
      <selection pane="bottomLeft" activeCell="V24" sqref="V24"/>
    </sheetView>
  </sheetViews>
  <sheetFormatPr baseColWidth="10" defaultColWidth="9.1640625" defaultRowHeight="15" x14ac:dyDescent="0.2"/>
  <cols>
    <col min="1" max="1" width="3.6640625" style="1" customWidth="1"/>
    <col min="2" max="2" width="14.33203125" style="1" customWidth="1"/>
    <col min="3" max="3" width="6.6640625" style="1" customWidth="1"/>
    <col min="4" max="4" width="10.1640625" style="1" customWidth="1"/>
    <col min="5" max="5" width="9.83203125" style="2" customWidth="1"/>
    <col min="6" max="6" width="8.83203125" style="2" customWidth="1"/>
    <col min="7" max="12" width="9.83203125" style="2" customWidth="1"/>
    <col min="13" max="14" width="8" style="2" customWidth="1"/>
    <col min="15" max="15" width="10" style="1" customWidth="1"/>
    <col min="16" max="17" width="9.1640625" style="1"/>
    <col min="18" max="18" width="9.1640625" style="66"/>
    <col min="19" max="20" width="9.1640625" style="1"/>
    <col min="21" max="22" width="9.1640625" style="1" customWidth="1"/>
    <col min="23" max="23" width="8" style="2" customWidth="1"/>
    <col min="24" max="24" width="8.1640625" style="2" customWidth="1"/>
    <col min="25" max="25" width="9.33203125" style="2" customWidth="1"/>
    <col min="26" max="26" width="9.6640625" style="2" customWidth="1"/>
    <col min="27" max="27" width="10.1640625" style="2" customWidth="1"/>
    <col min="28" max="28" width="10" style="2" customWidth="1"/>
    <col min="29" max="31" width="9.6640625" style="1" customWidth="1"/>
    <col min="32" max="33" width="9.1640625" style="1"/>
    <col min="34" max="34" width="9.1640625" style="66"/>
    <col min="35" max="35" width="11.6640625" style="1" customWidth="1"/>
    <col min="36" max="49" width="9.1640625" style="1"/>
    <col min="50" max="50" width="9.1640625" style="66"/>
    <col min="51" max="16384" width="9.1640625" style="1"/>
  </cols>
  <sheetData>
    <row r="1" spans="2:50" ht="15" customHeight="1" x14ac:dyDescent="0.2">
      <c r="B1" s="5"/>
      <c r="C1" s="26"/>
      <c r="D1" s="132" t="s">
        <v>17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  <c r="R1" s="79"/>
      <c r="S1" s="7"/>
      <c r="T1" s="118" t="s">
        <v>5</v>
      </c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20"/>
      <c r="AH1" s="80"/>
      <c r="AI1" s="7"/>
      <c r="AJ1" s="124" t="s">
        <v>16</v>
      </c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6"/>
    </row>
    <row r="2" spans="2:50" ht="15" customHeight="1" x14ac:dyDescent="0.2">
      <c r="B2" s="6"/>
      <c r="C2" s="27"/>
      <c r="D2" s="135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7"/>
      <c r="R2" s="79"/>
      <c r="S2" s="7"/>
      <c r="T2" s="121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3"/>
      <c r="AH2" s="81"/>
      <c r="AI2" s="7"/>
      <c r="AJ2" s="127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9"/>
    </row>
    <row r="3" spans="2:50" ht="15" customHeight="1" x14ac:dyDescent="0.2">
      <c r="B3" s="6"/>
      <c r="C3" s="27"/>
      <c r="D3" s="138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40"/>
      <c r="R3" s="80"/>
      <c r="S3" s="7"/>
      <c r="T3" s="121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1"/>
      <c r="AI3" s="7"/>
      <c r="AJ3" s="127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9"/>
    </row>
    <row r="4" spans="2:50" ht="16" thickBot="1" x14ac:dyDescent="0.25">
      <c r="B4" s="8"/>
      <c r="C4" s="28"/>
      <c r="D4" s="130" t="s">
        <v>1</v>
      </c>
      <c r="E4" s="131"/>
      <c r="F4" s="131"/>
      <c r="G4" s="131"/>
      <c r="H4" s="131"/>
      <c r="I4" s="131"/>
      <c r="J4" s="131"/>
      <c r="K4" s="131"/>
      <c r="L4" s="131"/>
      <c r="M4" s="131"/>
      <c r="N4" s="69"/>
      <c r="O4" s="9"/>
      <c r="P4" s="9"/>
      <c r="Q4" s="10"/>
      <c r="R4" s="72"/>
      <c r="S4" s="11"/>
      <c r="T4" s="130" t="s">
        <v>1</v>
      </c>
      <c r="U4" s="131"/>
      <c r="V4" s="131"/>
      <c r="W4" s="131"/>
      <c r="X4" s="131"/>
      <c r="Y4" s="131"/>
      <c r="Z4" s="131"/>
      <c r="AA4" s="131"/>
      <c r="AB4" s="131"/>
      <c r="AC4" s="9"/>
      <c r="AD4" s="9"/>
      <c r="AE4" s="9"/>
      <c r="AF4" s="9"/>
      <c r="AG4" s="10"/>
      <c r="AH4" s="72"/>
      <c r="AI4" s="11"/>
      <c r="AJ4" s="130" t="s">
        <v>1</v>
      </c>
      <c r="AK4" s="131"/>
      <c r="AL4" s="131"/>
      <c r="AM4" s="131"/>
      <c r="AN4" s="131"/>
      <c r="AO4" s="131"/>
      <c r="AP4" s="131"/>
      <c r="AQ4" s="131"/>
      <c r="AR4" s="131"/>
      <c r="AS4" s="9"/>
      <c r="AT4" s="9"/>
      <c r="AU4" s="9"/>
      <c r="AV4" s="9"/>
      <c r="AW4" s="10"/>
    </row>
    <row r="5" spans="2:50" s="15" customFormat="1" ht="65.25" customHeight="1" x14ac:dyDescent="0.2">
      <c r="B5" s="32" t="s">
        <v>0</v>
      </c>
      <c r="C5" s="33"/>
      <c r="D5" s="82" t="s">
        <v>26</v>
      </c>
      <c r="E5" s="34" t="s">
        <v>27</v>
      </c>
      <c r="F5" s="98" t="s">
        <v>34</v>
      </c>
      <c r="G5" s="90" t="s">
        <v>7</v>
      </c>
      <c r="H5" s="35" t="s">
        <v>8</v>
      </c>
      <c r="I5" s="35" t="s">
        <v>9</v>
      </c>
      <c r="J5" s="35" t="s">
        <v>10</v>
      </c>
      <c r="K5" s="35" t="s">
        <v>11</v>
      </c>
      <c r="L5" s="35" t="s">
        <v>12</v>
      </c>
      <c r="M5" s="35" t="s">
        <v>13</v>
      </c>
      <c r="N5" s="35" t="s">
        <v>29</v>
      </c>
      <c r="O5" s="36" t="s">
        <v>33</v>
      </c>
      <c r="P5" s="116" t="s">
        <v>3</v>
      </c>
      <c r="Q5" s="117"/>
      <c r="R5" s="33"/>
      <c r="S5" s="33"/>
      <c r="T5" s="82" t="s">
        <v>26</v>
      </c>
      <c r="U5" s="34" t="s">
        <v>31</v>
      </c>
      <c r="V5" s="98" t="s">
        <v>34</v>
      </c>
      <c r="W5" s="90" t="s">
        <v>7</v>
      </c>
      <c r="X5" s="35" t="s">
        <v>8</v>
      </c>
      <c r="Y5" s="35" t="s">
        <v>9</v>
      </c>
      <c r="Z5" s="35" t="s">
        <v>10</v>
      </c>
      <c r="AA5" s="35" t="s">
        <v>11</v>
      </c>
      <c r="AB5" s="35" t="s">
        <v>12</v>
      </c>
      <c r="AC5" s="35" t="s">
        <v>30</v>
      </c>
      <c r="AD5" s="35" t="s">
        <v>29</v>
      </c>
      <c r="AE5" s="36" t="s">
        <v>33</v>
      </c>
      <c r="AF5" s="116" t="s">
        <v>3</v>
      </c>
      <c r="AG5" s="117"/>
      <c r="AH5" s="33"/>
      <c r="AI5" s="33"/>
      <c r="AJ5" s="34" t="s">
        <v>26</v>
      </c>
      <c r="AK5" s="35" t="s">
        <v>27</v>
      </c>
      <c r="AL5" s="98" t="s">
        <v>34</v>
      </c>
      <c r="AM5" s="35" t="s">
        <v>7</v>
      </c>
      <c r="AN5" s="35" t="s">
        <v>8</v>
      </c>
      <c r="AO5" s="35" t="s">
        <v>9</v>
      </c>
      <c r="AP5" s="35" t="s">
        <v>10</v>
      </c>
      <c r="AQ5" s="35" t="s">
        <v>11</v>
      </c>
      <c r="AR5" s="35" t="s">
        <v>12</v>
      </c>
      <c r="AS5" s="35" t="s">
        <v>30</v>
      </c>
      <c r="AT5" s="35" t="s">
        <v>29</v>
      </c>
      <c r="AU5" s="36" t="s">
        <v>33</v>
      </c>
      <c r="AV5" s="116" t="s">
        <v>3</v>
      </c>
      <c r="AW5" s="117"/>
      <c r="AX5" s="55"/>
    </row>
    <row r="6" spans="2:50" s="15" customFormat="1" ht="21" customHeight="1" x14ac:dyDescent="0.2">
      <c r="B6" s="37"/>
      <c r="C6" s="31" t="s">
        <v>14</v>
      </c>
      <c r="D6" s="83">
        <v>50</v>
      </c>
      <c r="E6" s="38">
        <v>50</v>
      </c>
      <c r="F6" s="99"/>
      <c r="G6" s="91">
        <v>25</v>
      </c>
      <c r="H6" s="39">
        <v>24</v>
      </c>
      <c r="I6" s="39">
        <v>23</v>
      </c>
      <c r="J6" s="39">
        <v>22</v>
      </c>
      <c r="K6" s="39">
        <v>20</v>
      </c>
      <c r="L6" s="39">
        <v>19</v>
      </c>
      <c r="M6" s="39">
        <v>50</v>
      </c>
      <c r="N6" s="39">
        <v>50</v>
      </c>
      <c r="O6" s="40">
        <v>50</v>
      </c>
      <c r="P6" s="41">
        <v>50</v>
      </c>
      <c r="Q6" s="42" t="s">
        <v>15</v>
      </c>
      <c r="R6" s="31"/>
      <c r="S6" s="31"/>
      <c r="T6" s="83">
        <v>50</v>
      </c>
      <c r="U6" s="38">
        <v>50</v>
      </c>
      <c r="V6" s="99"/>
      <c r="W6" s="91">
        <v>25</v>
      </c>
      <c r="X6" s="39">
        <v>24</v>
      </c>
      <c r="Y6" s="39">
        <v>23</v>
      </c>
      <c r="Z6" s="39">
        <v>22</v>
      </c>
      <c r="AA6" s="39">
        <v>20</v>
      </c>
      <c r="AB6" s="39">
        <v>19</v>
      </c>
      <c r="AC6" s="40">
        <v>50</v>
      </c>
      <c r="AD6" s="39">
        <v>50</v>
      </c>
      <c r="AE6" s="40">
        <v>50</v>
      </c>
      <c r="AF6" s="41"/>
      <c r="AG6" s="42"/>
      <c r="AH6" s="31"/>
      <c r="AI6" s="31"/>
      <c r="AJ6" s="38">
        <v>50</v>
      </c>
      <c r="AK6" s="39">
        <v>50</v>
      </c>
      <c r="AL6" s="99"/>
      <c r="AM6" s="39">
        <v>25</v>
      </c>
      <c r="AN6" s="39">
        <v>24</v>
      </c>
      <c r="AO6" s="39">
        <v>23</v>
      </c>
      <c r="AP6" s="39">
        <v>22</v>
      </c>
      <c r="AQ6" s="39">
        <v>20</v>
      </c>
      <c r="AR6" s="39">
        <v>19</v>
      </c>
      <c r="AS6" s="40">
        <v>50</v>
      </c>
      <c r="AT6" s="39">
        <v>50</v>
      </c>
      <c r="AU6" s="40">
        <v>50</v>
      </c>
      <c r="AV6" s="41"/>
      <c r="AW6" s="42"/>
      <c r="AX6" s="55"/>
    </row>
    <row r="7" spans="2:50" s="15" customFormat="1" ht="17" thickBot="1" x14ac:dyDescent="0.25">
      <c r="B7" s="43"/>
      <c r="C7" s="44"/>
      <c r="D7" s="84" t="s">
        <v>2</v>
      </c>
      <c r="E7" s="45" t="s">
        <v>2</v>
      </c>
      <c r="F7" s="100" t="s">
        <v>4</v>
      </c>
      <c r="G7" s="92" t="s">
        <v>2</v>
      </c>
      <c r="H7" s="46" t="s">
        <v>2</v>
      </c>
      <c r="I7" s="46" t="s">
        <v>2</v>
      </c>
      <c r="J7" s="46" t="s">
        <v>2</v>
      </c>
      <c r="K7" s="46" t="s">
        <v>2</v>
      </c>
      <c r="L7" s="46" t="s">
        <v>2</v>
      </c>
      <c r="M7" s="47" t="s">
        <v>2</v>
      </c>
      <c r="N7" s="47" t="s">
        <v>2</v>
      </c>
      <c r="O7" s="47" t="s">
        <v>2</v>
      </c>
      <c r="P7" s="48" t="s">
        <v>2</v>
      </c>
      <c r="Q7" s="49" t="s">
        <v>4</v>
      </c>
      <c r="R7" s="44"/>
      <c r="S7" s="44"/>
      <c r="T7" s="84" t="s">
        <v>2</v>
      </c>
      <c r="U7" s="45" t="s">
        <v>2</v>
      </c>
      <c r="V7" s="100" t="s">
        <v>4</v>
      </c>
      <c r="W7" s="92" t="s">
        <v>2</v>
      </c>
      <c r="X7" s="46" t="s">
        <v>2</v>
      </c>
      <c r="Y7" s="46" t="s">
        <v>2</v>
      </c>
      <c r="Z7" s="46" t="s">
        <v>2</v>
      </c>
      <c r="AA7" s="46" t="s">
        <v>2</v>
      </c>
      <c r="AB7" s="46" t="s">
        <v>2</v>
      </c>
      <c r="AC7" s="46" t="s">
        <v>2</v>
      </c>
      <c r="AD7" s="47" t="s">
        <v>2</v>
      </c>
      <c r="AE7" s="47" t="s">
        <v>2</v>
      </c>
      <c r="AF7" s="48" t="s">
        <v>2</v>
      </c>
      <c r="AG7" s="49" t="s">
        <v>4</v>
      </c>
      <c r="AH7" s="44"/>
      <c r="AI7" s="44"/>
      <c r="AJ7" s="45" t="s">
        <v>2</v>
      </c>
      <c r="AK7" s="46" t="s">
        <v>2</v>
      </c>
      <c r="AL7" s="100" t="s">
        <v>4</v>
      </c>
      <c r="AM7" s="46" t="s">
        <v>2</v>
      </c>
      <c r="AN7" s="46" t="s">
        <v>2</v>
      </c>
      <c r="AO7" s="46" t="s">
        <v>2</v>
      </c>
      <c r="AP7" s="46" t="s">
        <v>2</v>
      </c>
      <c r="AQ7" s="46" t="s">
        <v>2</v>
      </c>
      <c r="AR7" s="46" t="s">
        <v>2</v>
      </c>
      <c r="AS7" s="46" t="s">
        <v>2</v>
      </c>
      <c r="AT7" s="47" t="s">
        <v>2</v>
      </c>
      <c r="AU7" s="47" t="s">
        <v>2</v>
      </c>
      <c r="AV7" s="48" t="s">
        <v>2</v>
      </c>
      <c r="AW7" s="49" t="s">
        <v>4</v>
      </c>
      <c r="AX7" s="55"/>
    </row>
    <row r="8" spans="2:50" s="55" customFormat="1" x14ac:dyDescent="0.2">
      <c r="B8" s="51"/>
      <c r="C8" s="31"/>
      <c r="D8" s="85"/>
      <c r="E8" s="52"/>
      <c r="F8" s="54"/>
      <c r="G8" s="93"/>
      <c r="H8" s="53"/>
      <c r="I8" s="53"/>
      <c r="J8" s="53"/>
      <c r="K8" s="53"/>
      <c r="L8" s="53"/>
      <c r="M8" s="59"/>
      <c r="N8" s="59"/>
      <c r="O8" s="53"/>
      <c r="P8" s="53"/>
      <c r="Q8" s="54"/>
      <c r="R8" s="31"/>
      <c r="S8" s="31"/>
      <c r="T8" s="85"/>
      <c r="U8" s="52"/>
      <c r="V8" s="54"/>
      <c r="W8" s="93"/>
      <c r="X8" s="53"/>
      <c r="Y8" s="53"/>
      <c r="Z8" s="53"/>
      <c r="AA8" s="53"/>
      <c r="AB8" s="53"/>
      <c r="AC8" s="53"/>
      <c r="AD8" s="53"/>
      <c r="AE8" s="53"/>
      <c r="AF8" s="53"/>
      <c r="AG8" s="54"/>
      <c r="AH8" s="31"/>
      <c r="AI8" s="31"/>
      <c r="AJ8" s="52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4"/>
    </row>
    <row r="9" spans="2:50" x14ac:dyDescent="0.2">
      <c r="B9" s="24" t="s">
        <v>25</v>
      </c>
      <c r="C9" s="14"/>
      <c r="D9" s="86">
        <v>730</v>
      </c>
      <c r="E9" s="101"/>
      <c r="F9" s="104">
        <f>E9*50/100</f>
        <v>0</v>
      </c>
      <c r="G9" s="94">
        <v>11</v>
      </c>
      <c r="H9" s="63"/>
      <c r="I9" s="63"/>
      <c r="J9" s="63"/>
      <c r="K9" s="63"/>
      <c r="L9" s="63"/>
      <c r="M9" s="63">
        <v>1200</v>
      </c>
      <c r="N9" s="63"/>
      <c r="O9" s="12"/>
      <c r="P9" s="16">
        <f>SUM(D9:O9)-F9</f>
        <v>1941</v>
      </c>
      <c r="Q9" s="17">
        <f>(D9*$D$6+G9*$G$6+H9*$H$6+I9*$I$6+J9*$J$6+K9*$K$6+L9*$L$6+M9*$M$6+N9*$N$6+O9*$O$6)/100+F9</f>
        <v>967.75</v>
      </c>
      <c r="R9" s="76"/>
      <c r="S9" s="14"/>
      <c r="T9" s="86"/>
      <c r="U9" s="62"/>
      <c r="V9" s="105">
        <f>IF(E9=0,0,F9/E9*U9)</f>
        <v>0</v>
      </c>
      <c r="W9" s="94"/>
      <c r="X9" s="63"/>
      <c r="Y9" s="63"/>
      <c r="Z9" s="63"/>
      <c r="AA9" s="63"/>
      <c r="AB9" s="63"/>
      <c r="AC9" s="64"/>
      <c r="AD9" s="12"/>
      <c r="AE9" s="12">
        <f>O9</f>
        <v>0</v>
      </c>
      <c r="AF9" s="16">
        <f>SUM(T9:AE9)-V9</f>
        <v>0</v>
      </c>
      <c r="AG9" s="17">
        <f>(T9*$D$6+W9*$G$6+X9*$H$6+Y9*$I$6+Z9*$J$6+AA9*$K$6+AB9*$L$6+AC9*$M$6+AD9*$N$6+AE9*$O$6)/100+V9</f>
        <v>0</v>
      </c>
      <c r="AH9" s="61"/>
      <c r="AI9" s="14"/>
      <c r="AJ9" s="6">
        <f t="shared" ref="AJ9:AU9" si="0">D9-T9</f>
        <v>730</v>
      </c>
      <c r="AK9" s="6">
        <f t="shared" si="0"/>
        <v>0</v>
      </c>
      <c r="AL9" s="105">
        <f t="shared" si="0"/>
        <v>0</v>
      </c>
      <c r="AM9" s="6">
        <f t="shared" si="0"/>
        <v>11</v>
      </c>
      <c r="AN9" s="6">
        <f t="shared" si="0"/>
        <v>0</v>
      </c>
      <c r="AO9" s="6">
        <f t="shared" si="0"/>
        <v>0</v>
      </c>
      <c r="AP9" s="6">
        <f t="shared" si="0"/>
        <v>0</v>
      </c>
      <c r="AQ9" s="6">
        <f t="shared" si="0"/>
        <v>0</v>
      </c>
      <c r="AR9" s="6">
        <f t="shared" si="0"/>
        <v>0</v>
      </c>
      <c r="AS9" s="6">
        <f t="shared" si="0"/>
        <v>1200</v>
      </c>
      <c r="AT9" s="6">
        <f t="shared" si="0"/>
        <v>0</v>
      </c>
      <c r="AU9" s="6">
        <f t="shared" si="0"/>
        <v>0</v>
      </c>
      <c r="AV9" s="16">
        <f>SUM(AJ9:AU9)-AL9</f>
        <v>1941</v>
      </c>
      <c r="AW9" s="17">
        <f>(AJ9*$D$6+AM9*$G$6+AN9*$H$6+AO9*$I$6+AP9*$J$6+AQ9*$K$6+AR9*$L$6+AS9*$M$6+AT9*$N$6+AU9*$O$6)/100+AL9</f>
        <v>967.75</v>
      </c>
      <c r="AX9" s="76"/>
    </row>
    <row r="10" spans="2:50" ht="16" x14ac:dyDescent="0.2">
      <c r="B10" s="50">
        <v>44044</v>
      </c>
      <c r="C10" s="7"/>
      <c r="D10" s="87"/>
      <c r="E10" s="110">
        <v>78</v>
      </c>
      <c r="F10" s="104">
        <v>38.9</v>
      </c>
      <c r="G10" s="95"/>
      <c r="H10" s="74"/>
      <c r="I10" s="74"/>
      <c r="J10" s="74"/>
      <c r="K10" s="74"/>
      <c r="L10" s="74"/>
      <c r="M10" s="74"/>
      <c r="N10" s="74"/>
      <c r="O10" s="3"/>
      <c r="P10" s="16">
        <f t="shared" ref="P10:P40" si="1">SUM(D10:O10)-F10</f>
        <v>78</v>
      </c>
      <c r="Q10" s="17">
        <f t="shared" ref="Q10:Q40" si="2">(D10*$D$6+G10*$G$6+H10*$H$6+I10*$I$6+J10*$J$6+K10*$K$6+L10*$L$6+M10*$M$6+N10*$N$6+O10*$O$6)/100+F10</f>
        <v>38.9</v>
      </c>
      <c r="R10" s="76"/>
      <c r="S10" s="7"/>
      <c r="T10" s="87"/>
      <c r="U10" s="111">
        <v>78</v>
      </c>
      <c r="V10" s="105">
        <f t="shared" ref="V10:V40" si="3">IF(E10=0,0,F10/E10*U10)</f>
        <v>38.9</v>
      </c>
      <c r="W10" s="95"/>
      <c r="X10" s="74"/>
      <c r="Y10" s="74"/>
      <c r="Z10" s="74"/>
      <c r="AA10" s="74"/>
      <c r="AB10" s="74"/>
      <c r="AC10" s="70"/>
      <c r="AD10" s="3"/>
      <c r="AE10" s="12">
        <f t="shared" ref="AE10:AE40" si="4">O10</f>
        <v>0</v>
      </c>
      <c r="AF10" s="16">
        <f t="shared" ref="AF10:AF40" si="5">SUM(T10:AE10)-V10</f>
        <v>78</v>
      </c>
      <c r="AG10" s="17">
        <f t="shared" ref="AG10:AG40" si="6">(T10*$D$6+W10*$G$6+X10*$H$6+Y10*$I$6+Z10*$J$6+AA10*$K$6+AB10*$L$6+AC10*$M$6+AD10*$N$6+AE10*$O$6)/100+V10</f>
        <v>38.9</v>
      </c>
      <c r="AH10" s="76"/>
      <c r="AI10" s="7"/>
      <c r="AJ10" s="6">
        <f t="shared" ref="AJ10:AJ40" si="7">D10-T10</f>
        <v>0</v>
      </c>
      <c r="AK10" s="6">
        <f t="shared" ref="AK10:AK40" si="8">E10-U10</f>
        <v>0</v>
      </c>
      <c r="AL10" s="105">
        <f t="shared" ref="AL10:AL40" si="9">F10-V10</f>
        <v>0</v>
      </c>
      <c r="AM10" s="6">
        <f t="shared" ref="AM10:AM40" si="10">G10-W10</f>
        <v>0</v>
      </c>
      <c r="AN10" s="6">
        <f t="shared" ref="AN10:AN40" si="11">H10-X10</f>
        <v>0</v>
      </c>
      <c r="AO10" s="6">
        <f t="shared" ref="AO10:AO40" si="12">I10-Y10</f>
        <v>0</v>
      </c>
      <c r="AP10" s="6">
        <f t="shared" ref="AP10:AP40" si="13">J10-Z10</f>
        <v>0</v>
      </c>
      <c r="AQ10" s="6">
        <f t="shared" ref="AQ10:AQ40" si="14">K10-AA10</f>
        <v>0</v>
      </c>
      <c r="AR10" s="6">
        <f t="shared" ref="AR10:AR40" si="15">L10-AB10</f>
        <v>0</v>
      </c>
      <c r="AS10" s="6">
        <f t="shared" ref="AS10:AS40" si="16">M10-AC10</f>
        <v>0</v>
      </c>
      <c r="AT10" s="6">
        <f t="shared" ref="AT10:AT40" si="17">N10-AD10</f>
        <v>0</v>
      </c>
      <c r="AU10" s="6">
        <f t="shared" ref="AU10:AU39" si="18">O10-AE10</f>
        <v>0</v>
      </c>
      <c r="AV10" s="16">
        <f t="shared" ref="AV10:AV40" si="19">SUM(AJ10:AU10)-AL10</f>
        <v>0</v>
      </c>
      <c r="AW10" s="17">
        <f t="shared" ref="AW10:AW40" si="20">(AJ10*$D$6+AM10*$G$6+AN10*$H$6+AO10*$I$6+AP10*$J$6+AQ10*$K$6+AR10*$L$6+AS10*$M$6+AT10*$N$6+AU10*$O$6)/100+AL10</f>
        <v>0</v>
      </c>
      <c r="AX10" s="76"/>
    </row>
    <row r="11" spans="2:50" ht="16" x14ac:dyDescent="0.2">
      <c r="B11" s="50">
        <v>44045</v>
      </c>
      <c r="C11" s="7"/>
      <c r="D11" s="87"/>
      <c r="E11" s="110">
        <v>60</v>
      </c>
      <c r="F11" s="104">
        <v>29.1</v>
      </c>
      <c r="G11" s="95"/>
      <c r="H11" s="74"/>
      <c r="I11" s="74"/>
      <c r="J11" s="74"/>
      <c r="K11" s="74"/>
      <c r="L11" s="74"/>
      <c r="M11" s="74"/>
      <c r="N11" s="74"/>
      <c r="O11" s="3"/>
      <c r="P11" s="16">
        <f t="shared" si="1"/>
        <v>59.999999999999993</v>
      </c>
      <c r="Q11" s="17">
        <f t="shared" si="2"/>
        <v>29.1</v>
      </c>
      <c r="R11" s="76"/>
      <c r="S11" s="7"/>
      <c r="T11" s="87"/>
      <c r="U11" s="111">
        <v>60</v>
      </c>
      <c r="V11" s="105">
        <f t="shared" si="3"/>
        <v>29.1</v>
      </c>
      <c r="W11" s="113">
        <v>1</v>
      </c>
      <c r="X11" s="74"/>
      <c r="Y11" s="74"/>
      <c r="Z11" s="74"/>
      <c r="AA11" s="74"/>
      <c r="AB11" s="74"/>
      <c r="AC11" s="70"/>
      <c r="AD11" s="3"/>
      <c r="AE11" s="12">
        <f t="shared" si="4"/>
        <v>0</v>
      </c>
      <c r="AF11" s="16">
        <f t="shared" si="5"/>
        <v>60.999999999999993</v>
      </c>
      <c r="AG11" s="17">
        <f t="shared" si="6"/>
        <v>29.35</v>
      </c>
      <c r="AH11" s="76"/>
      <c r="AI11" s="7"/>
      <c r="AJ11" s="6">
        <f t="shared" si="7"/>
        <v>0</v>
      </c>
      <c r="AK11" s="6">
        <f t="shared" si="8"/>
        <v>0</v>
      </c>
      <c r="AL11" s="105">
        <f t="shared" si="9"/>
        <v>0</v>
      </c>
      <c r="AM11" s="6">
        <f t="shared" si="10"/>
        <v>-1</v>
      </c>
      <c r="AN11" s="6">
        <f t="shared" si="11"/>
        <v>0</v>
      </c>
      <c r="AO11" s="6">
        <f t="shared" si="12"/>
        <v>0</v>
      </c>
      <c r="AP11" s="6">
        <f t="shared" si="13"/>
        <v>0</v>
      </c>
      <c r="AQ11" s="6">
        <f t="shared" si="14"/>
        <v>0</v>
      </c>
      <c r="AR11" s="6">
        <f t="shared" si="15"/>
        <v>0</v>
      </c>
      <c r="AS11" s="6">
        <f t="shared" si="16"/>
        <v>0</v>
      </c>
      <c r="AT11" s="6">
        <f t="shared" si="17"/>
        <v>0</v>
      </c>
      <c r="AU11" s="6">
        <f t="shared" si="18"/>
        <v>0</v>
      </c>
      <c r="AV11" s="16">
        <f t="shared" si="19"/>
        <v>-1</v>
      </c>
      <c r="AW11" s="17">
        <f t="shared" si="20"/>
        <v>-0.25</v>
      </c>
      <c r="AX11" s="76"/>
    </row>
    <row r="12" spans="2:50" ht="16" x14ac:dyDescent="0.2">
      <c r="B12" s="50">
        <v>44046</v>
      </c>
      <c r="C12" s="7"/>
      <c r="D12" s="87"/>
      <c r="E12" s="110">
        <v>0</v>
      </c>
      <c r="F12" s="104">
        <f t="shared" ref="F12:F37" si="21">E12*50/100</f>
        <v>0</v>
      </c>
      <c r="G12" s="95"/>
      <c r="H12" s="74"/>
      <c r="I12" s="74"/>
      <c r="J12" s="74"/>
      <c r="K12" s="74"/>
      <c r="L12" s="74"/>
      <c r="M12" s="74"/>
      <c r="N12" s="74"/>
      <c r="O12" s="3"/>
      <c r="P12" s="16">
        <f t="shared" si="1"/>
        <v>0</v>
      </c>
      <c r="Q12" s="17">
        <f t="shared" si="2"/>
        <v>0</v>
      </c>
      <c r="R12" s="76"/>
      <c r="S12" s="7"/>
      <c r="T12" s="87"/>
      <c r="U12" s="111">
        <v>0</v>
      </c>
      <c r="V12" s="105">
        <f t="shared" si="3"/>
        <v>0</v>
      </c>
      <c r="W12" s="95"/>
      <c r="X12" s="74"/>
      <c r="Y12" s="74"/>
      <c r="Z12" s="74"/>
      <c r="AA12" s="74"/>
      <c r="AB12" s="74"/>
      <c r="AC12" s="70"/>
      <c r="AD12" s="3"/>
      <c r="AE12" s="12">
        <f t="shared" si="4"/>
        <v>0</v>
      </c>
      <c r="AF12" s="16">
        <f t="shared" si="5"/>
        <v>0</v>
      </c>
      <c r="AG12" s="17">
        <f t="shared" si="6"/>
        <v>0</v>
      </c>
      <c r="AH12" s="76"/>
      <c r="AI12" s="7"/>
      <c r="AJ12" s="6">
        <f t="shared" si="7"/>
        <v>0</v>
      </c>
      <c r="AK12" s="6">
        <f t="shared" si="8"/>
        <v>0</v>
      </c>
      <c r="AL12" s="105">
        <f t="shared" si="9"/>
        <v>0</v>
      </c>
      <c r="AM12" s="6">
        <f t="shared" si="10"/>
        <v>0</v>
      </c>
      <c r="AN12" s="6">
        <f t="shared" si="11"/>
        <v>0</v>
      </c>
      <c r="AO12" s="6">
        <f t="shared" si="12"/>
        <v>0</v>
      </c>
      <c r="AP12" s="6">
        <f t="shared" si="13"/>
        <v>0</v>
      </c>
      <c r="AQ12" s="6">
        <f t="shared" si="14"/>
        <v>0</v>
      </c>
      <c r="AR12" s="6">
        <f t="shared" si="15"/>
        <v>0</v>
      </c>
      <c r="AS12" s="6">
        <f t="shared" si="16"/>
        <v>0</v>
      </c>
      <c r="AT12" s="6">
        <f t="shared" si="17"/>
        <v>0</v>
      </c>
      <c r="AU12" s="6">
        <f t="shared" si="18"/>
        <v>0</v>
      </c>
      <c r="AV12" s="16">
        <f t="shared" si="19"/>
        <v>0</v>
      </c>
      <c r="AW12" s="17">
        <f t="shared" si="20"/>
        <v>0</v>
      </c>
      <c r="AX12" s="76"/>
    </row>
    <row r="13" spans="2:50" ht="16" x14ac:dyDescent="0.2">
      <c r="B13" s="50">
        <v>44047</v>
      </c>
      <c r="C13" s="7"/>
      <c r="D13" s="87"/>
      <c r="E13" s="110">
        <v>3</v>
      </c>
      <c r="F13" s="104">
        <f t="shared" si="21"/>
        <v>1.5</v>
      </c>
      <c r="G13" s="95"/>
      <c r="H13" s="74"/>
      <c r="I13" s="74"/>
      <c r="J13" s="74"/>
      <c r="K13" s="74"/>
      <c r="L13" s="74"/>
      <c r="M13" s="74"/>
      <c r="N13" s="74"/>
      <c r="O13" s="3"/>
      <c r="P13" s="16">
        <f t="shared" si="1"/>
        <v>3</v>
      </c>
      <c r="Q13" s="17">
        <f t="shared" si="2"/>
        <v>1.5</v>
      </c>
      <c r="R13" s="76"/>
      <c r="S13" s="7"/>
      <c r="T13" s="87"/>
      <c r="U13" s="111">
        <v>3</v>
      </c>
      <c r="V13" s="105">
        <f t="shared" si="3"/>
        <v>1.5</v>
      </c>
      <c r="W13" s="95"/>
      <c r="X13" s="74"/>
      <c r="Y13" s="74"/>
      <c r="Z13" s="74"/>
      <c r="AA13" s="74"/>
      <c r="AB13" s="74"/>
      <c r="AC13" s="70"/>
      <c r="AD13" s="3"/>
      <c r="AE13" s="12">
        <f t="shared" si="4"/>
        <v>0</v>
      </c>
      <c r="AF13" s="16">
        <f t="shared" si="5"/>
        <v>3</v>
      </c>
      <c r="AG13" s="17">
        <f t="shared" si="6"/>
        <v>1.5</v>
      </c>
      <c r="AH13" s="76"/>
      <c r="AI13" s="7"/>
      <c r="AJ13" s="6">
        <f t="shared" si="7"/>
        <v>0</v>
      </c>
      <c r="AK13" s="6">
        <f t="shared" si="8"/>
        <v>0</v>
      </c>
      <c r="AL13" s="105">
        <f t="shared" si="9"/>
        <v>0</v>
      </c>
      <c r="AM13" s="6">
        <f t="shared" si="10"/>
        <v>0</v>
      </c>
      <c r="AN13" s="6">
        <f t="shared" si="11"/>
        <v>0</v>
      </c>
      <c r="AO13" s="6">
        <f t="shared" si="12"/>
        <v>0</v>
      </c>
      <c r="AP13" s="6">
        <f t="shared" si="13"/>
        <v>0</v>
      </c>
      <c r="AQ13" s="6">
        <f t="shared" si="14"/>
        <v>0</v>
      </c>
      <c r="AR13" s="6">
        <f t="shared" si="15"/>
        <v>0</v>
      </c>
      <c r="AS13" s="6">
        <f t="shared" si="16"/>
        <v>0</v>
      </c>
      <c r="AT13" s="6">
        <f t="shared" si="17"/>
        <v>0</v>
      </c>
      <c r="AU13" s="6">
        <f t="shared" si="18"/>
        <v>0</v>
      </c>
      <c r="AV13" s="16">
        <f t="shared" si="19"/>
        <v>0</v>
      </c>
      <c r="AW13" s="17">
        <f t="shared" si="20"/>
        <v>0</v>
      </c>
      <c r="AX13" s="76"/>
    </row>
    <row r="14" spans="2:50" ht="16" x14ac:dyDescent="0.2">
      <c r="B14" s="50">
        <v>44048</v>
      </c>
      <c r="C14" s="7"/>
      <c r="D14" s="87"/>
      <c r="E14" s="110">
        <v>0</v>
      </c>
      <c r="F14" s="104">
        <f t="shared" si="21"/>
        <v>0</v>
      </c>
      <c r="G14" s="95"/>
      <c r="H14" s="74"/>
      <c r="I14" s="74"/>
      <c r="J14" s="74"/>
      <c r="K14" s="74"/>
      <c r="L14" s="74"/>
      <c r="M14" s="74"/>
      <c r="N14" s="74"/>
      <c r="O14" s="3"/>
      <c r="P14" s="16">
        <f t="shared" si="1"/>
        <v>0</v>
      </c>
      <c r="Q14" s="17">
        <f t="shared" si="2"/>
        <v>0</v>
      </c>
      <c r="R14" s="76"/>
      <c r="S14" s="7"/>
      <c r="T14" s="87"/>
      <c r="U14" s="111">
        <v>0</v>
      </c>
      <c r="V14" s="105">
        <f t="shared" si="3"/>
        <v>0</v>
      </c>
      <c r="W14" s="95"/>
      <c r="X14" s="74"/>
      <c r="Y14" s="74"/>
      <c r="Z14" s="74"/>
      <c r="AA14" s="74"/>
      <c r="AB14" s="74"/>
      <c r="AC14" s="70"/>
      <c r="AD14" s="3"/>
      <c r="AE14" s="12">
        <f t="shared" si="4"/>
        <v>0</v>
      </c>
      <c r="AF14" s="16">
        <f t="shared" si="5"/>
        <v>0</v>
      </c>
      <c r="AG14" s="17">
        <f t="shared" si="6"/>
        <v>0</v>
      </c>
      <c r="AH14" s="76"/>
      <c r="AI14" s="7"/>
      <c r="AJ14" s="6">
        <f t="shared" si="7"/>
        <v>0</v>
      </c>
      <c r="AK14" s="6">
        <f t="shared" si="8"/>
        <v>0</v>
      </c>
      <c r="AL14" s="105">
        <f t="shared" si="9"/>
        <v>0</v>
      </c>
      <c r="AM14" s="6">
        <f t="shared" si="10"/>
        <v>0</v>
      </c>
      <c r="AN14" s="6">
        <f t="shared" si="11"/>
        <v>0</v>
      </c>
      <c r="AO14" s="6">
        <f t="shared" si="12"/>
        <v>0</v>
      </c>
      <c r="AP14" s="6">
        <f t="shared" si="13"/>
        <v>0</v>
      </c>
      <c r="AQ14" s="6">
        <f t="shared" si="14"/>
        <v>0</v>
      </c>
      <c r="AR14" s="6">
        <f t="shared" si="15"/>
        <v>0</v>
      </c>
      <c r="AS14" s="6">
        <f t="shared" si="16"/>
        <v>0</v>
      </c>
      <c r="AT14" s="6">
        <f t="shared" si="17"/>
        <v>0</v>
      </c>
      <c r="AU14" s="6">
        <f t="shared" si="18"/>
        <v>0</v>
      </c>
      <c r="AV14" s="16">
        <f t="shared" si="19"/>
        <v>0</v>
      </c>
      <c r="AW14" s="17">
        <f t="shared" si="20"/>
        <v>0</v>
      </c>
      <c r="AX14" s="76"/>
    </row>
    <row r="15" spans="2:50" ht="16" x14ac:dyDescent="0.2">
      <c r="B15" s="50">
        <v>44049</v>
      </c>
      <c r="C15" s="7"/>
      <c r="D15" s="87"/>
      <c r="E15" s="110">
        <v>1</v>
      </c>
      <c r="F15" s="104">
        <f t="shared" si="21"/>
        <v>0.5</v>
      </c>
      <c r="G15" s="95"/>
      <c r="H15" s="74"/>
      <c r="I15" s="74"/>
      <c r="J15" s="74"/>
      <c r="K15" s="74"/>
      <c r="L15" s="74"/>
      <c r="M15" s="74"/>
      <c r="N15" s="78"/>
      <c r="O15" s="3"/>
      <c r="P15" s="16">
        <f t="shared" si="1"/>
        <v>1</v>
      </c>
      <c r="Q15" s="17">
        <f t="shared" si="2"/>
        <v>0.5</v>
      </c>
      <c r="R15" s="76"/>
      <c r="S15" s="7"/>
      <c r="T15" s="87"/>
      <c r="U15" s="111">
        <v>1</v>
      </c>
      <c r="V15" s="105">
        <f t="shared" si="3"/>
        <v>0.5</v>
      </c>
      <c r="W15" s="95"/>
      <c r="X15" s="74"/>
      <c r="Y15" s="74"/>
      <c r="Z15" s="74"/>
      <c r="AA15" s="74"/>
      <c r="AB15" s="74"/>
      <c r="AC15" s="70"/>
      <c r="AD15" s="3"/>
      <c r="AE15" s="12">
        <f t="shared" si="4"/>
        <v>0</v>
      </c>
      <c r="AF15" s="16">
        <f t="shared" si="5"/>
        <v>1</v>
      </c>
      <c r="AG15" s="17">
        <f t="shared" si="6"/>
        <v>0.5</v>
      </c>
      <c r="AH15" s="76"/>
      <c r="AI15" s="7"/>
      <c r="AJ15" s="6">
        <f t="shared" si="7"/>
        <v>0</v>
      </c>
      <c r="AK15" s="6">
        <f t="shared" si="8"/>
        <v>0</v>
      </c>
      <c r="AL15" s="105">
        <f t="shared" si="9"/>
        <v>0</v>
      </c>
      <c r="AM15" s="6">
        <f t="shared" si="10"/>
        <v>0</v>
      </c>
      <c r="AN15" s="6">
        <f t="shared" si="11"/>
        <v>0</v>
      </c>
      <c r="AO15" s="6">
        <f t="shared" si="12"/>
        <v>0</v>
      </c>
      <c r="AP15" s="6">
        <f t="shared" si="13"/>
        <v>0</v>
      </c>
      <c r="AQ15" s="6">
        <f t="shared" si="14"/>
        <v>0</v>
      </c>
      <c r="AR15" s="6">
        <f t="shared" si="15"/>
        <v>0</v>
      </c>
      <c r="AS15" s="6">
        <f t="shared" si="16"/>
        <v>0</v>
      </c>
      <c r="AT15" s="6">
        <f t="shared" si="17"/>
        <v>0</v>
      </c>
      <c r="AU15" s="6">
        <f t="shared" si="18"/>
        <v>0</v>
      </c>
      <c r="AV15" s="16">
        <f t="shared" si="19"/>
        <v>0</v>
      </c>
      <c r="AW15" s="17">
        <f t="shared" si="20"/>
        <v>0</v>
      </c>
      <c r="AX15" s="76"/>
    </row>
    <row r="16" spans="2:50" ht="16" x14ac:dyDescent="0.2">
      <c r="B16" s="50">
        <v>44050</v>
      </c>
      <c r="C16" s="7"/>
      <c r="D16" s="87"/>
      <c r="E16" s="110">
        <v>75</v>
      </c>
      <c r="F16" s="104">
        <v>37.93</v>
      </c>
      <c r="G16" s="95"/>
      <c r="H16" s="74"/>
      <c r="I16" s="74"/>
      <c r="J16" s="74"/>
      <c r="K16" s="74"/>
      <c r="L16" s="74"/>
      <c r="M16" s="74"/>
      <c r="N16" s="74"/>
      <c r="O16" s="3"/>
      <c r="P16" s="16">
        <f t="shared" si="1"/>
        <v>75</v>
      </c>
      <c r="Q16" s="17">
        <f t="shared" si="2"/>
        <v>37.93</v>
      </c>
      <c r="R16" s="76"/>
      <c r="S16" s="7"/>
      <c r="T16" s="87"/>
      <c r="U16" s="111">
        <v>0</v>
      </c>
      <c r="V16" s="105">
        <f t="shared" si="3"/>
        <v>0</v>
      </c>
      <c r="W16" s="95"/>
      <c r="X16" s="74"/>
      <c r="Y16" s="74"/>
      <c r="Z16" s="74"/>
      <c r="AA16" s="74"/>
      <c r="AB16" s="74"/>
      <c r="AC16" s="70"/>
      <c r="AD16" s="3"/>
      <c r="AE16" s="12">
        <f t="shared" si="4"/>
        <v>0</v>
      </c>
      <c r="AF16" s="16">
        <f t="shared" si="5"/>
        <v>0</v>
      </c>
      <c r="AG16" s="17">
        <f t="shared" si="6"/>
        <v>0</v>
      </c>
      <c r="AH16" s="76"/>
      <c r="AI16" s="7"/>
      <c r="AJ16" s="6">
        <f t="shared" si="7"/>
        <v>0</v>
      </c>
      <c r="AK16" s="6">
        <f t="shared" si="8"/>
        <v>75</v>
      </c>
      <c r="AL16" s="105">
        <f t="shared" si="9"/>
        <v>37.93</v>
      </c>
      <c r="AM16" s="6">
        <f t="shared" si="10"/>
        <v>0</v>
      </c>
      <c r="AN16" s="6">
        <f t="shared" si="11"/>
        <v>0</v>
      </c>
      <c r="AO16" s="6">
        <f t="shared" si="12"/>
        <v>0</v>
      </c>
      <c r="AP16" s="6">
        <f t="shared" si="13"/>
        <v>0</v>
      </c>
      <c r="AQ16" s="6">
        <f t="shared" si="14"/>
        <v>0</v>
      </c>
      <c r="AR16" s="6">
        <f t="shared" si="15"/>
        <v>0</v>
      </c>
      <c r="AS16" s="6">
        <f t="shared" si="16"/>
        <v>0</v>
      </c>
      <c r="AT16" s="6">
        <f t="shared" si="17"/>
        <v>0</v>
      </c>
      <c r="AU16" s="6">
        <f t="shared" si="18"/>
        <v>0</v>
      </c>
      <c r="AV16" s="16">
        <f t="shared" si="19"/>
        <v>75</v>
      </c>
      <c r="AW16" s="17">
        <f t="shared" si="20"/>
        <v>37.93</v>
      </c>
      <c r="AX16" s="76"/>
    </row>
    <row r="17" spans="2:50" ht="16" x14ac:dyDescent="0.2">
      <c r="B17" s="50">
        <v>44051</v>
      </c>
      <c r="C17" s="7"/>
      <c r="D17" s="87"/>
      <c r="E17" s="110">
        <v>30</v>
      </c>
      <c r="F17" s="104">
        <f t="shared" si="21"/>
        <v>15</v>
      </c>
      <c r="G17" s="95"/>
      <c r="H17" s="74"/>
      <c r="I17" s="74"/>
      <c r="J17" s="74"/>
      <c r="K17" s="74"/>
      <c r="L17" s="74"/>
      <c r="M17" s="74"/>
      <c r="N17" s="74"/>
      <c r="O17" s="3"/>
      <c r="P17" s="16">
        <f t="shared" si="1"/>
        <v>30</v>
      </c>
      <c r="Q17" s="17">
        <f t="shared" si="2"/>
        <v>15</v>
      </c>
      <c r="R17" s="76"/>
      <c r="S17" s="7"/>
      <c r="T17" s="87"/>
      <c r="U17" s="111">
        <v>0</v>
      </c>
      <c r="V17" s="105">
        <f t="shared" si="3"/>
        <v>0</v>
      </c>
      <c r="W17" s="95"/>
      <c r="X17" s="74"/>
      <c r="Y17" s="74"/>
      <c r="Z17" s="74"/>
      <c r="AA17" s="74"/>
      <c r="AB17" s="74"/>
      <c r="AC17" s="70"/>
      <c r="AD17" s="3"/>
      <c r="AE17" s="12">
        <f t="shared" si="4"/>
        <v>0</v>
      </c>
      <c r="AF17" s="16">
        <f t="shared" si="5"/>
        <v>0</v>
      </c>
      <c r="AG17" s="17">
        <f t="shared" si="6"/>
        <v>0</v>
      </c>
      <c r="AH17" s="76"/>
      <c r="AI17" s="7"/>
      <c r="AJ17" s="6">
        <f t="shared" si="7"/>
        <v>0</v>
      </c>
      <c r="AK17" s="6">
        <f t="shared" si="8"/>
        <v>30</v>
      </c>
      <c r="AL17" s="105">
        <f t="shared" si="9"/>
        <v>15</v>
      </c>
      <c r="AM17" s="6">
        <f t="shared" si="10"/>
        <v>0</v>
      </c>
      <c r="AN17" s="6">
        <f t="shared" si="11"/>
        <v>0</v>
      </c>
      <c r="AO17" s="6">
        <f t="shared" si="12"/>
        <v>0</v>
      </c>
      <c r="AP17" s="6">
        <f t="shared" si="13"/>
        <v>0</v>
      </c>
      <c r="AQ17" s="6">
        <f t="shared" si="14"/>
        <v>0</v>
      </c>
      <c r="AR17" s="6">
        <f t="shared" si="15"/>
        <v>0</v>
      </c>
      <c r="AS17" s="6">
        <f t="shared" si="16"/>
        <v>0</v>
      </c>
      <c r="AT17" s="6">
        <f t="shared" si="17"/>
        <v>0</v>
      </c>
      <c r="AU17" s="6">
        <f t="shared" si="18"/>
        <v>0</v>
      </c>
      <c r="AV17" s="16">
        <f t="shared" si="19"/>
        <v>30</v>
      </c>
      <c r="AW17" s="17">
        <f t="shared" si="20"/>
        <v>15</v>
      </c>
      <c r="AX17" s="76"/>
    </row>
    <row r="18" spans="2:50" ht="16" x14ac:dyDescent="0.2">
      <c r="B18" s="50">
        <v>44052</v>
      </c>
      <c r="C18" s="7"/>
      <c r="D18" s="87"/>
      <c r="E18" s="110">
        <v>1.18</v>
      </c>
      <c r="F18" s="104">
        <f t="shared" si="21"/>
        <v>0.59</v>
      </c>
      <c r="G18" s="95"/>
      <c r="H18" s="74"/>
      <c r="I18" s="74"/>
      <c r="J18" s="74"/>
      <c r="K18" s="74"/>
      <c r="L18" s="74"/>
      <c r="M18" s="74"/>
      <c r="N18" s="74"/>
      <c r="O18" s="3"/>
      <c r="P18" s="16">
        <f t="shared" si="1"/>
        <v>1.1800000000000002</v>
      </c>
      <c r="Q18" s="17">
        <f t="shared" si="2"/>
        <v>0.59</v>
      </c>
      <c r="R18" s="76"/>
      <c r="S18" s="7"/>
      <c r="T18" s="87"/>
      <c r="U18" s="111">
        <v>0</v>
      </c>
      <c r="V18" s="105">
        <f t="shared" si="3"/>
        <v>0</v>
      </c>
      <c r="W18" s="95"/>
      <c r="X18" s="74"/>
      <c r="Y18" s="74"/>
      <c r="Z18" s="74"/>
      <c r="AA18" s="74"/>
      <c r="AB18" s="74"/>
      <c r="AC18" s="70"/>
      <c r="AD18" s="3"/>
      <c r="AE18" s="12">
        <f t="shared" si="4"/>
        <v>0</v>
      </c>
      <c r="AF18" s="16">
        <f t="shared" si="5"/>
        <v>0</v>
      </c>
      <c r="AG18" s="17">
        <f t="shared" si="6"/>
        <v>0</v>
      </c>
      <c r="AH18" s="76"/>
      <c r="AI18" s="7"/>
      <c r="AJ18" s="6">
        <f t="shared" si="7"/>
        <v>0</v>
      </c>
      <c r="AK18" s="6">
        <f t="shared" si="8"/>
        <v>1.18</v>
      </c>
      <c r="AL18" s="105">
        <f t="shared" si="9"/>
        <v>0.59</v>
      </c>
      <c r="AM18" s="6">
        <f t="shared" si="10"/>
        <v>0</v>
      </c>
      <c r="AN18" s="6">
        <f t="shared" si="11"/>
        <v>0</v>
      </c>
      <c r="AO18" s="6">
        <f t="shared" si="12"/>
        <v>0</v>
      </c>
      <c r="AP18" s="6">
        <f t="shared" si="13"/>
        <v>0</v>
      </c>
      <c r="AQ18" s="6">
        <f t="shared" si="14"/>
        <v>0</v>
      </c>
      <c r="AR18" s="6">
        <f t="shared" si="15"/>
        <v>0</v>
      </c>
      <c r="AS18" s="6">
        <f t="shared" si="16"/>
        <v>0</v>
      </c>
      <c r="AT18" s="6">
        <f t="shared" si="17"/>
        <v>0</v>
      </c>
      <c r="AU18" s="6">
        <f t="shared" si="18"/>
        <v>0</v>
      </c>
      <c r="AV18" s="16">
        <f t="shared" si="19"/>
        <v>1.1800000000000002</v>
      </c>
      <c r="AW18" s="17">
        <f t="shared" si="20"/>
        <v>0.59</v>
      </c>
      <c r="AX18" s="76"/>
    </row>
    <row r="19" spans="2:50" ht="16" x14ac:dyDescent="0.2">
      <c r="B19" s="50">
        <v>44053</v>
      </c>
      <c r="C19" s="7"/>
      <c r="D19" s="87"/>
      <c r="E19" s="102">
        <v>85</v>
      </c>
      <c r="F19" s="104">
        <v>38.9</v>
      </c>
      <c r="G19" s="95"/>
      <c r="H19" s="74"/>
      <c r="I19" s="74"/>
      <c r="J19" s="74"/>
      <c r="K19" s="74"/>
      <c r="L19" s="74"/>
      <c r="M19" s="74"/>
      <c r="N19" s="74"/>
      <c r="O19" s="3"/>
      <c r="P19" s="16">
        <f t="shared" si="1"/>
        <v>85</v>
      </c>
      <c r="Q19" s="17">
        <f t="shared" si="2"/>
        <v>38.9</v>
      </c>
      <c r="R19" s="76"/>
      <c r="S19" s="7"/>
      <c r="T19" s="87"/>
      <c r="U19" s="71">
        <v>0</v>
      </c>
      <c r="V19" s="105">
        <f t="shared" si="3"/>
        <v>0</v>
      </c>
      <c r="W19" s="95"/>
      <c r="X19" s="74"/>
      <c r="Y19" s="74"/>
      <c r="Z19" s="74"/>
      <c r="AA19" s="74"/>
      <c r="AB19" s="74"/>
      <c r="AC19" s="70"/>
      <c r="AD19" s="3"/>
      <c r="AE19" s="12">
        <f t="shared" si="4"/>
        <v>0</v>
      </c>
      <c r="AF19" s="16">
        <f t="shared" si="5"/>
        <v>0</v>
      </c>
      <c r="AG19" s="17">
        <f t="shared" si="6"/>
        <v>0</v>
      </c>
      <c r="AH19" s="76"/>
      <c r="AI19" s="7"/>
      <c r="AJ19" s="6">
        <f t="shared" si="7"/>
        <v>0</v>
      </c>
      <c r="AK19" s="6">
        <f t="shared" si="8"/>
        <v>85</v>
      </c>
      <c r="AL19" s="105">
        <f t="shared" si="9"/>
        <v>38.9</v>
      </c>
      <c r="AM19" s="6">
        <f t="shared" si="10"/>
        <v>0</v>
      </c>
      <c r="AN19" s="6">
        <f t="shared" si="11"/>
        <v>0</v>
      </c>
      <c r="AO19" s="6">
        <f t="shared" si="12"/>
        <v>0</v>
      </c>
      <c r="AP19" s="6">
        <f t="shared" si="13"/>
        <v>0</v>
      </c>
      <c r="AQ19" s="6">
        <f t="shared" si="14"/>
        <v>0</v>
      </c>
      <c r="AR19" s="6">
        <f t="shared" si="15"/>
        <v>0</v>
      </c>
      <c r="AS19" s="6">
        <f t="shared" si="16"/>
        <v>0</v>
      </c>
      <c r="AT19" s="6">
        <f t="shared" si="17"/>
        <v>0</v>
      </c>
      <c r="AU19" s="6">
        <f t="shared" si="18"/>
        <v>0</v>
      </c>
      <c r="AV19" s="16">
        <f t="shared" si="19"/>
        <v>85</v>
      </c>
      <c r="AW19" s="17">
        <f t="shared" si="20"/>
        <v>38.9</v>
      </c>
      <c r="AX19" s="76"/>
    </row>
    <row r="20" spans="2:50" ht="16" x14ac:dyDescent="0.2">
      <c r="B20" s="50">
        <v>44054</v>
      </c>
      <c r="C20" s="7"/>
      <c r="D20" s="87"/>
      <c r="E20" s="102">
        <v>68</v>
      </c>
      <c r="F20" s="104">
        <f t="shared" si="21"/>
        <v>34</v>
      </c>
      <c r="G20" s="95"/>
      <c r="H20" s="74"/>
      <c r="I20" s="74"/>
      <c r="J20" s="74"/>
      <c r="K20" s="74"/>
      <c r="L20" s="74"/>
      <c r="M20" s="74"/>
      <c r="N20" s="74"/>
      <c r="O20" s="3"/>
      <c r="P20" s="16">
        <f t="shared" si="1"/>
        <v>68</v>
      </c>
      <c r="Q20" s="17">
        <f t="shared" si="2"/>
        <v>34</v>
      </c>
      <c r="R20" s="76"/>
      <c r="S20" s="7"/>
      <c r="T20" s="87"/>
      <c r="U20" s="71">
        <v>0</v>
      </c>
      <c r="V20" s="105">
        <f t="shared" si="3"/>
        <v>0</v>
      </c>
      <c r="W20" s="95"/>
      <c r="X20" s="74"/>
      <c r="Y20" s="74"/>
      <c r="Z20" s="74"/>
      <c r="AA20" s="78"/>
      <c r="AB20" s="74"/>
      <c r="AC20" s="70"/>
      <c r="AD20" s="3"/>
      <c r="AE20" s="12">
        <f t="shared" si="4"/>
        <v>0</v>
      </c>
      <c r="AF20" s="16">
        <f t="shared" si="5"/>
        <v>0</v>
      </c>
      <c r="AG20" s="17">
        <f t="shared" si="6"/>
        <v>0</v>
      </c>
      <c r="AH20" s="76"/>
      <c r="AI20" s="7"/>
      <c r="AJ20" s="6">
        <f t="shared" si="7"/>
        <v>0</v>
      </c>
      <c r="AK20" s="6">
        <f t="shared" si="8"/>
        <v>68</v>
      </c>
      <c r="AL20" s="105">
        <f t="shared" si="9"/>
        <v>34</v>
      </c>
      <c r="AM20" s="6">
        <f t="shared" si="10"/>
        <v>0</v>
      </c>
      <c r="AN20" s="6">
        <f t="shared" si="11"/>
        <v>0</v>
      </c>
      <c r="AO20" s="6">
        <f t="shared" si="12"/>
        <v>0</v>
      </c>
      <c r="AP20" s="6">
        <f t="shared" si="13"/>
        <v>0</v>
      </c>
      <c r="AQ20" s="6">
        <f t="shared" si="14"/>
        <v>0</v>
      </c>
      <c r="AR20" s="6">
        <f t="shared" si="15"/>
        <v>0</v>
      </c>
      <c r="AS20" s="6">
        <f t="shared" si="16"/>
        <v>0</v>
      </c>
      <c r="AT20" s="6">
        <f t="shared" si="17"/>
        <v>0</v>
      </c>
      <c r="AU20" s="6">
        <f t="shared" si="18"/>
        <v>0</v>
      </c>
      <c r="AV20" s="16">
        <f t="shared" si="19"/>
        <v>68</v>
      </c>
      <c r="AW20" s="17">
        <f t="shared" si="20"/>
        <v>34</v>
      </c>
      <c r="AX20" s="76"/>
    </row>
    <row r="21" spans="2:50" ht="16" x14ac:dyDescent="0.2">
      <c r="B21" s="50">
        <v>44055</v>
      </c>
      <c r="C21" s="7"/>
      <c r="D21" s="87"/>
      <c r="E21" s="102">
        <v>63</v>
      </c>
      <c r="F21" s="104">
        <v>30.89</v>
      </c>
      <c r="G21" s="95"/>
      <c r="H21" s="74"/>
      <c r="I21" s="74"/>
      <c r="J21" s="74"/>
      <c r="K21" s="74"/>
      <c r="L21" s="74"/>
      <c r="M21" s="74"/>
      <c r="N21" s="74"/>
      <c r="O21" s="3"/>
      <c r="P21" s="16">
        <f t="shared" si="1"/>
        <v>63</v>
      </c>
      <c r="Q21" s="17">
        <f t="shared" si="2"/>
        <v>30.89</v>
      </c>
      <c r="R21" s="76"/>
      <c r="S21" s="7"/>
      <c r="T21" s="87"/>
      <c r="U21" s="71">
        <v>0</v>
      </c>
      <c r="V21" s="105">
        <f t="shared" si="3"/>
        <v>0</v>
      </c>
      <c r="W21" s="95"/>
      <c r="X21" s="74"/>
      <c r="Y21" s="74"/>
      <c r="Z21" s="74"/>
      <c r="AA21" s="74"/>
      <c r="AB21" s="74"/>
      <c r="AC21" s="70"/>
      <c r="AD21" s="3"/>
      <c r="AE21" s="12">
        <f t="shared" si="4"/>
        <v>0</v>
      </c>
      <c r="AF21" s="16">
        <f t="shared" si="5"/>
        <v>0</v>
      </c>
      <c r="AG21" s="17">
        <f t="shared" si="6"/>
        <v>0</v>
      </c>
      <c r="AH21" s="76"/>
      <c r="AI21" s="7"/>
      <c r="AJ21" s="6">
        <f t="shared" si="7"/>
        <v>0</v>
      </c>
      <c r="AK21" s="6">
        <f t="shared" si="8"/>
        <v>63</v>
      </c>
      <c r="AL21" s="105">
        <f t="shared" si="9"/>
        <v>30.89</v>
      </c>
      <c r="AM21" s="6">
        <f t="shared" si="10"/>
        <v>0</v>
      </c>
      <c r="AN21" s="6">
        <f t="shared" si="11"/>
        <v>0</v>
      </c>
      <c r="AO21" s="6">
        <f t="shared" si="12"/>
        <v>0</v>
      </c>
      <c r="AP21" s="6">
        <f t="shared" si="13"/>
        <v>0</v>
      </c>
      <c r="AQ21" s="6">
        <f t="shared" si="14"/>
        <v>0</v>
      </c>
      <c r="AR21" s="6">
        <f t="shared" si="15"/>
        <v>0</v>
      </c>
      <c r="AS21" s="6">
        <f t="shared" si="16"/>
        <v>0</v>
      </c>
      <c r="AT21" s="6">
        <f t="shared" si="17"/>
        <v>0</v>
      </c>
      <c r="AU21" s="6">
        <f t="shared" si="18"/>
        <v>0</v>
      </c>
      <c r="AV21" s="16">
        <f t="shared" si="19"/>
        <v>63</v>
      </c>
      <c r="AW21" s="17">
        <f t="shared" si="20"/>
        <v>30.89</v>
      </c>
      <c r="AX21" s="76"/>
    </row>
    <row r="22" spans="2:50" ht="16" x14ac:dyDescent="0.2">
      <c r="B22" s="50">
        <v>44056</v>
      </c>
      <c r="C22" s="7"/>
      <c r="D22" s="87"/>
      <c r="E22" s="102">
        <v>161</v>
      </c>
      <c r="F22" s="104">
        <v>75.05</v>
      </c>
      <c r="G22" s="95"/>
      <c r="H22" s="74"/>
      <c r="I22" s="74"/>
      <c r="J22" s="74"/>
      <c r="K22" s="74"/>
      <c r="L22" s="74"/>
      <c r="M22" s="74"/>
      <c r="N22" s="74"/>
      <c r="O22" s="3"/>
      <c r="P22" s="16">
        <f t="shared" si="1"/>
        <v>161</v>
      </c>
      <c r="Q22" s="17">
        <f t="shared" si="2"/>
        <v>75.05</v>
      </c>
      <c r="R22" s="76"/>
      <c r="S22" s="7"/>
      <c r="T22" s="87"/>
      <c r="U22" s="71">
        <v>0</v>
      </c>
      <c r="V22" s="105">
        <f t="shared" si="3"/>
        <v>0</v>
      </c>
      <c r="W22" s="95"/>
      <c r="X22" s="74"/>
      <c r="Y22" s="74"/>
      <c r="Z22" s="74"/>
      <c r="AA22" s="74"/>
      <c r="AB22" s="74"/>
      <c r="AC22" s="70"/>
      <c r="AD22" s="3"/>
      <c r="AE22" s="12">
        <f t="shared" si="4"/>
        <v>0</v>
      </c>
      <c r="AF22" s="16">
        <f t="shared" si="5"/>
        <v>0</v>
      </c>
      <c r="AG22" s="17">
        <f t="shared" si="6"/>
        <v>0</v>
      </c>
      <c r="AH22" s="76"/>
      <c r="AI22" s="7"/>
      <c r="AJ22" s="6">
        <f t="shared" si="7"/>
        <v>0</v>
      </c>
      <c r="AK22" s="6">
        <f t="shared" si="8"/>
        <v>161</v>
      </c>
      <c r="AL22" s="105">
        <f t="shared" si="9"/>
        <v>75.05</v>
      </c>
      <c r="AM22" s="6">
        <f t="shared" si="10"/>
        <v>0</v>
      </c>
      <c r="AN22" s="6">
        <f t="shared" si="11"/>
        <v>0</v>
      </c>
      <c r="AO22" s="6">
        <f t="shared" si="12"/>
        <v>0</v>
      </c>
      <c r="AP22" s="6">
        <f t="shared" si="13"/>
        <v>0</v>
      </c>
      <c r="AQ22" s="6">
        <f t="shared" si="14"/>
        <v>0</v>
      </c>
      <c r="AR22" s="6">
        <f t="shared" si="15"/>
        <v>0</v>
      </c>
      <c r="AS22" s="6">
        <f t="shared" si="16"/>
        <v>0</v>
      </c>
      <c r="AT22" s="6">
        <f t="shared" si="17"/>
        <v>0</v>
      </c>
      <c r="AU22" s="6">
        <f t="shared" si="18"/>
        <v>0</v>
      </c>
      <c r="AV22" s="16">
        <f t="shared" si="19"/>
        <v>161</v>
      </c>
      <c r="AW22" s="17">
        <f t="shared" si="20"/>
        <v>75.05</v>
      </c>
      <c r="AX22" s="76"/>
    </row>
    <row r="23" spans="2:50" ht="16" x14ac:dyDescent="0.2">
      <c r="B23" s="50">
        <v>44057</v>
      </c>
      <c r="C23" s="7"/>
      <c r="D23" s="87"/>
      <c r="E23" s="102">
        <v>163</v>
      </c>
      <c r="F23" s="104">
        <v>79.91</v>
      </c>
      <c r="G23" s="95"/>
      <c r="H23" s="74"/>
      <c r="I23" s="74"/>
      <c r="J23" s="74"/>
      <c r="K23" s="74"/>
      <c r="L23" s="74"/>
      <c r="M23" s="74"/>
      <c r="N23" s="74"/>
      <c r="O23" s="3"/>
      <c r="P23" s="16">
        <f t="shared" si="1"/>
        <v>163</v>
      </c>
      <c r="Q23" s="17">
        <f t="shared" si="2"/>
        <v>79.91</v>
      </c>
      <c r="R23" s="76"/>
      <c r="S23" s="7"/>
      <c r="T23" s="87"/>
      <c r="U23" s="71">
        <v>0</v>
      </c>
      <c r="V23" s="105">
        <f t="shared" si="3"/>
        <v>0</v>
      </c>
      <c r="W23" s="95"/>
      <c r="X23" s="74"/>
      <c r="Y23" s="74"/>
      <c r="Z23" s="74"/>
      <c r="AA23" s="74"/>
      <c r="AB23" s="74"/>
      <c r="AC23" s="70"/>
      <c r="AD23" s="3"/>
      <c r="AE23" s="12">
        <f t="shared" si="4"/>
        <v>0</v>
      </c>
      <c r="AF23" s="16">
        <f t="shared" si="5"/>
        <v>0</v>
      </c>
      <c r="AG23" s="17">
        <f t="shared" si="6"/>
        <v>0</v>
      </c>
      <c r="AH23" s="76"/>
      <c r="AI23" s="7"/>
      <c r="AJ23" s="6">
        <f t="shared" si="7"/>
        <v>0</v>
      </c>
      <c r="AK23" s="6">
        <f t="shared" si="8"/>
        <v>163</v>
      </c>
      <c r="AL23" s="105">
        <f t="shared" si="9"/>
        <v>79.91</v>
      </c>
      <c r="AM23" s="6">
        <f t="shared" si="10"/>
        <v>0</v>
      </c>
      <c r="AN23" s="6">
        <f t="shared" si="11"/>
        <v>0</v>
      </c>
      <c r="AO23" s="6">
        <f t="shared" si="12"/>
        <v>0</v>
      </c>
      <c r="AP23" s="6">
        <f t="shared" si="13"/>
        <v>0</v>
      </c>
      <c r="AQ23" s="6">
        <f t="shared" si="14"/>
        <v>0</v>
      </c>
      <c r="AR23" s="6">
        <f t="shared" si="15"/>
        <v>0</v>
      </c>
      <c r="AS23" s="6">
        <f t="shared" si="16"/>
        <v>0</v>
      </c>
      <c r="AT23" s="6">
        <f t="shared" si="17"/>
        <v>0</v>
      </c>
      <c r="AU23" s="6">
        <f t="shared" si="18"/>
        <v>0</v>
      </c>
      <c r="AV23" s="16">
        <f t="shared" si="19"/>
        <v>163</v>
      </c>
      <c r="AW23" s="17">
        <f t="shared" si="20"/>
        <v>79.91</v>
      </c>
      <c r="AX23" s="76"/>
    </row>
    <row r="24" spans="2:50" ht="16" x14ac:dyDescent="0.2">
      <c r="B24" s="50">
        <v>44058</v>
      </c>
      <c r="C24" s="7"/>
      <c r="D24" s="87"/>
      <c r="E24" s="102">
        <v>138</v>
      </c>
      <c r="F24" s="104">
        <v>68.650000000000006</v>
      </c>
      <c r="G24" s="95"/>
      <c r="H24" s="74"/>
      <c r="I24" s="74"/>
      <c r="J24" s="74"/>
      <c r="K24" s="74"/>
      <c r="L24" s="74"/>
      <c r="M24" s="74"/>
      <c r="N24" s="74"/>
      <c r="O24" s="3"/>
      <c r="P24" s="16">
        <f t="shared" si="1"/>
        <v>138</v>
      </c>
      <c r="Q24" s="17">
        <f t="shared" si="2"/>
        <v>68.650000000000006</v>
      </c>
      <c r="R24" s="76"/>
      <c r="S24" s="7"/>
      <c r="T24" s="87"/>
      <c r="U24" s="71">
        <v>0</v>
      </c>
      <c r="V24" s="105">
        <f t="shared" si="3"/>
        <v>0</v>
      </c>
      <c r="W24" s="95"/>
      <c r="X24" s="74"/>
      <c r="Y24" s="74"/>
      <c r="Z24" s="74"/>
      <c r="AA24" s="74"/>
      <c r="AB24" s="74"/>
      <c r="AC24" s="70"/>
      <c r="AD24" s="3"/>
      <c r="AE24" s="12">
        <f t="shared" si="4"/>
        <v>0</v>
      </c>
      <c r="AF24" s="16">
        <f t="shared" si="5"/>
        <v>0</v>
      </c>
      <c r="AG24" s="17">
        <f t="shared" si="6"/>
        <v>0</v>
      </c>
      <c r="AH24" s="76"/>
      <c r="AI24" s="7"/>
      <c r="AJ24" s="6">
        <f t="shared" si="7"/>
        <v>0</v>
      </c>
      <c r="AK24" s="6">
        <f t="shared" si="8"/>
        <v>138</v>
      </c>
      <c r="AL24" s="105">
        <f t="shared" si="9"/>
        <v>68.650000000000006</v>
      </c>
      <c r="AM24" s="6">
        <f t="shared" si="10"/>
        <v>0</v>
      </c>
      <c r="AN24" s="6">
        <f t="shared" si="11"/>
        <v>0</v>
      </c>
      <c r="AO24" s="6">
        <f t="shared" si="12"/>
        <v>0</v>
      </c>
      <c r="AP24" s="6">
        <f t="shared" si="13"/>
        <v>0</v>
      </c>
      <c r="AQ24" s="6">
        <f t="shared" si="14"/>
        <v>0</v>
      </c>
      <c r="AR24" s="6">
        <f t="shared" si="15"/>
        <v>0</v>
      </c>
      <c r="AS24" s="6">
        <f t="shared" si="16"/>
        <v>0</v>
      </c>
      <c r="AT24" s="6">
        <f t="shared" si="17"/>
        <v>0</v>
      </c>
      <c r="AU24" s="6">
        <f t="shared" si="18"/>
        <v>0</v>
      </c>
      <c r="AV24" s="16">
        <f t="shared" si="19"/>
        <v>138</v>
      </c>
      <c r="AW24" s="17">
        <f t="shared" si="20"/>
        <v>68.650000000000006</v>
      </c>
      <c r="AX24" s="76"/>
    </row>
    <row r="25" spans="2:50" ht="16" x14ac:dyDescent="0.2">
      <c r="B25" s="50">
        <v>44059</v>
      </c>
      <c r="C25" s="7"/>
      <c r="D25" s="87"/>
      <c r="E25" s="102">
        <f>165+81</f>
        <v>246</v>
      </c>
      <c r="F25" s="104">
        <f>82.2+36.78</f>
        <v>118.98</v>
      </c>
      <c r="G25" s="95"/>
      <c r="H25" s="74"/>
      <c r="I25" s="74"/>
      <c r="J25" s="74"/>
      <c r="K25" s="74"/>
      <c r="L25" s="74"/>
      <c r="M25" s="74"/>
      <c r="N25" s="74"/>
      <c r="O25" s="3"/>
      <c r="P25" s="16">
        <f t="shared" si="1"/>
        <v>246</v>
      </c>
      <c r="Q25" s="17">
        <f t="shared" si="2"/>
        <v>118.98</v>
      </c>
      <c r="R25" s="76"/>
      <c r="S25" s="7"/>
      <c r="T25" s="87"/>
      <c r="U25" s="71">
        <v>0</v>
      </c>
      <c r="V25" s="105">
        <f t="shared" si="3"/>
        <v>0</v>
      </c>
      <c r="W25" s="95">
        <v>2</v>
      </c>
      <c r="X25" s="74"/>
      <c r="Y25" s="74"/>
      <c r="Z25" s="74"/>
      <c r="AA25" s="74"/>
      <c r="AB25" s="74"/>
      <c r="AC25" s="70"/>
      <c r="AD25" s="3"/>
      <c r="AE25" s="12">
        <f t="shared" si="4"/>
        <v>0</v>
      </c>
      <c r="AF25" s="16">
        <f t="shared" si="5"/>
        <v>2</v>
      </c>
      <c r="AG25" s="17">
        <f t="shared" si="6"/>
        <v>0.5</v>
      </c>
      <c r="AH25" s="76"/>
      <c r="AI25" s="7"/>
      <c r="AJ25" s="6">
        <f t="shared" si="7"/>
        <v>0</v>
      </c>
      <c r="AK25" s="6">
        <f t="shared" si="8"/>
        <v>246</v>
      </c>
      <c r="AL25" s="105">
        <f t="shared" si="9"/>
        <v>118.98</v>
      </c>
      <c r="AM25" s="6">
        <f t="shared" si="10"/>
        <v>-2</v>
      </c>
      <c r="AN25" s="6">
        <f t="shared" si="11"/>
        <v>0</v>
      </c>
      <c r="AO25" s="6">
        <f t="shared" si="12"/>
        <v>0</v>
      </c>
      <c r="AP25" s="6">
        <f t="shared" si="13"/>
        <v>0</v>
      </c>
      <c r="AQ25" s="6">
        <f t="shared" si="14"/>
        <v>0</v>
      </c>
      <c r="AR25" s="6">
        <f t="shared" si="15"/>
        <v>0</v>
      </c>
      <c r="AS25" s="6">
        <f t="shared" si="16"/>
        <v>0</v>
      </c>
      <c r="AT25" s="6">
        <f t="shared" si="17"/>
        <v>0</v>
      </c>
      <c r="AU25" s="6">
        <f t="shared" si="18"/>
        <v>0</v>
      </c>
      <c r="AV25" s="16">
        <f t="shared" si="19"/>
        <v>244</v>
      </c>
      <c r="AW25" s="17">
        <f t="shared" si="20"/>
        <v>118.48</v>
      </c>
      <c r="AX25" s="76"/>
    </row>
    <row r="26" spans="2:50" ht="16" x14ac:dyDescent="0.2">
      <c r="B26" s="50">
        <v>44060</v>
      </c>
      <c r="C26" s="7"/>
      <c r="D26" s="87"/>
      <c r="E26" s="102">
        <f>24+28</f>
        <v>52</v>
      </c>
      <c r="F26" s="104">
        <f>12.2+14.41</f>
        <v>26.61</v>
      </c>
      <c r="G26" s="95"/>
      <c r="H26" s="74"/>
      <c r="I26" s="74"/>
      <c r="J26" s="74"/>
      <c r="K26" s="74"/>
      <c r="L26" s="74"/>
      <c r="M26" s="74"/>
      <c r="N26" s="74">
        <v>300</v>
      </c>
      <c r="O26" s="3"/>
      <c r="P26" s="16">
        <f t="shared" si="1"/>
        <v>352</v>
      </c>
      <c r="Q26" s="17">
        <f t="shared" si="2"/>
        <v>176.61</v>
      </c>
      <c r="R26" s="76"/>
      <c r="S26" s="7"/>
      <c r="T26" s="87"/>
      <c r="U26" s="71">
        <v>0</v>
      </c>
      <c r="V26" s="105">
        <f t="shared" si="3"/>
        <v>0</v>
      </c>
      <c r="W26" s="95"/>
      <c r="X26" s="74"/>
      <c r="Y26" s="74"/>
      <c r="Z26" s="74"/>
      <c r="AA26" s="74"/>
      <c r="AB26" s="74"/>
      <c r="AC26" s="70"/>
      <c r="AD26" s="3"/>
      <c r="AE26" s="12">
        <f t="shared" si="4"/>
        <v>0</v>
      </c>
      <c r="AF26" s="16">
        <f t="shared" si="5"/>
        <v>0</v>
      </c>
      <c r="AG26" s="17">
        <f t="shared" si="6"/>
        <v>0</v>
      </c>
      <c r="AH26" s="76"/>
      <c r="AI26" s="7"/>
      <c r="AJ26" s="6">
        <f t="shared" si="7"/>
        <v>0</v>
      </c>
      <c r="AK26" s="6">
        <f t="shared" si="8"/>
        <v>52</v>
      </c>
      <c r="AL26" s="105">
        <f t="shared" si="9"/>
        <v>26.61</v>
      </c>
      <c r="AM26" s="6">
        <f t="shared" si="10"/>
        <v>0</v>
      </c>
      <c r="AN26" s="6">
        <f t="shared" si="11"/>
        <v>0</v>
      </c>
      <c r="AO26" s="6">
        <f t="shared" si="12"/>
        <v>0</v>
      </c>
      <c r="AP26" s="6">
        <f t="shared" si="13"/>
        <v>0</v>
      </c>
      <c r="AQ26" s="6">
        <f t="shared" si="14"/>
        <v>0</v>
      </c>
      <c r="AR26" s="6">
        <f t="shared" si="15"/>
        <v>0</v>
      </c>
      <c r="AS26" s="6">
        <f t="shared" si="16"/>
        <v>0</v>
      </c>
      <c r="AT26" s="6">
        <f t="shared" si="17"/>
        <v>300</v>
      </c>
      <c r="AU26" s="6">
        <f t="shared" si="18"/>
        <v>0</v>
      </c>
      <c r="AV26" s="16">
        <f t="shared" si="19"/>
        <v>352</v>
      </c>
      <c r="AW26" s="17">
        <f t="shared" si="20"/>
        <v>176.61</v>
      </c>
      <c r="AX26" s="76"/>
    </row>
    <row r="27" spans="2:50" ht="16" x14ac:dyDescent="0.2">
      <c r="B27" s="50">
        <v>44061</v>
      </c>
      <c r="C27" s="7"/>
      <c r="D27" s="87"/>
      <c r="E27" s="102">
        <f>52+26</f>
        <v>78</v>
      </c>
      <c r="F27" s="104">
        <f>25.65+13</f>
        <v>38.65</v>
      </c>
      <c r="G27" s="95"/>
      <c r="H27" s="74"/>
      <c r="I27" s="74"/>
      <c r="J27" s="74"/>
      <c r="K27" s="74"/>
      <c r="L27" s="74"/>
      <c r="M27" s="74"/>
      <c r="N27" s="74"/>
      <c r="O27" s="3"/>
      <c r="P27" s="16">
        <f t="shared" si="1"/>
        <v>78</v>
      </c>
      <c r="Q27" s="17">
        <f t="shared" si="2"/>
        <v>38.65</v>
      </c>
      <c r="R27" s="76"/>
      <c r="S27" s="7"/>
      <c r="T27" s="87"/>
      <c r="U27" s="71">
        <v>0</v>
      </c>
      <c r="V27" s="105">
        <f t="shared" si="3"/>
        <v>0</v>
      </c>
      <c r="W27" s="95"/>
      <c r="X27" s="74"/>
      <c r="Y27" s="74"/>
      <c r="Z27" s="74"/>
      <c r="AA27" s="74"/>
      <c r="AB27" s="74"/>
      <c r="AC27" s="70"/>
      <c r="AD27" s="3"/>
      <c r="AE27" s="12">
        <f t="shared" si="4"/>
        <v>0</v>
      </c>
      <c r="AF27" s="16">
        <f t="shared" si="5"/>
        <v>0</v>
      </c>
      <c r="AG27" s="17">
        <f t="shared" si="6"/>
        <v>0</v>
      </c>
      <c r="AH27" s="76"/>
      <c r="AI27" s="7"/>
      <c r="AJ27" s="6">
        <f t="shared" si="7"/>
        <v>0</v>
      </c>
      <c r="AK27" s="6">
        <f t="shared" si="8"/>
        <v>78</v>
      </c>
      <c r="AL27" s="105">
        <f t="shared" si="9"/>
        <v>38.65</v>
      </c>
      <c r="AM27" s="6">
        <f t="shared" si="10"/>
        <v>0</v>
      </c>
      <c r="AN27" s="6">
        <f t="shared" si="11"/>
        <v>0</v>
      </c>
      <c r="AO27" s="6">
        <f t="shared" si="12"/>
        <v>0</v>
      </c>
      <c r="AP27" s="6">
        <f t="shared" si="13"/>
        <v>0</v>
      </c>
      <c r="AQ27" s="6">
        <f t="shared" si="14"/>
        <v>0</v>
      </c>
      <c r="AR27" s="6">
        <f t="shared" si="15"/>
        <v>0</v>
      </c>
      <c r="AS27" s="6">
        <f t="shared" si="16"/>
        <v>0</v>
      </c>
      <c r="AT27" s="6">
        <f t="shared" si="17"/>
        <v>0</v>
      </c>
      <c r="AU27" s="6">
        <f t="shared" si="18"/>
        <v>0</v>
      </c>
      <c r="AV27" s="16">
        <f t="shared" si="19"/>
        <v>78</v>
      </c>
      <c r="AW27" s="17">
        <f t="shared" si="20"/>
        <v>38.65</v>
      </c>
      <c r="AX27" s="76"/>
    </row>
    <row r="28" spans="2:50" ht="16" x14ac:dyDescent="0.2">
      <c r="B28" s="50">
        <v>44062</v>
      </c>
      <c r="C28" s="7"/>
      <c r="D28" s="87"/>
      <c r="E28" s="102">
        <f>77+23</f>
        <v>100</v>
      </c>
      <c r="F28" s="104">
        <f>35.16+11.5</f>
        <v>46.66</v>
      </c>
      <c r="G28" s="95"/>
      <c r="H28" s="74"/>
      <c r="I28" s="74"/>
      <c r="J28" s="74"/>
      <c r="K28" s="74"/>
      <c r="L28" s="74"/>
      <c r="M28" s="74"/>
      <c r="N28" s="74">
        <v>370</v>
      </c>
      <c r="O28" s="3"/>
      <c r="P28" s="16">
        <f t="shared" si="1"/>
        <v>470</v>
      </c>
      <c r="Q28" s="17">
        <f t="shared" si="2"/>
        <v>231.66</v>
      </c>
      <c r="R28" s="76"/>
      <c r="S28" s="7"/>
      <c r="T28" s="87"/>
      <c r="U28" s="71">
        <v>0</v>
      </c>
      <c r="V28" s="105">
        <f t="shared" si="3"/>
        <v>0</v>
      </c>
      <c r="W28" s="95"/>
      <c r="X28" s="74"/>
      <c r="Y28" s="74"/>
      <c r="Z28" s="74"/>
      <c r="AA28" s="74"/>
      <c r="AB28" s="74"/>
      <c r="AC28" s="70"/>
      <c r="AD28" s="3"/>
      <c r="AE28" s="12">
        <f t="shared" si="4"/>
        <v>0</v>
      </c>
      <c r="AF28" s="16">
        <f t="shared" si="5"/>
        <v>0</v>
      </c>
      <c r="AG28" s="17">
        <f t="shared" si="6"/>
        <v>0</v>
      </c>
      <c r="AH28" s="76"/>
      <c r="AI28" s="7"/>
      <c r="AJ28" s="6">
        <f t="shared" si="7"/>
        <v>0</v>
      </c>
      <c r="AK28" s="6">
        <f t="shared" si="8"/>
        <v>100</v>
      </c>
      <c r="AL28" s="105">
        <f t="shared" si="9"/>
        <v>46.66</v>
      </c>
      <c r="AM28" s="6">
        <f t="shared" si="10"/>
        <v>0</v>
      </c>
      <c r="AN28" s="6">
        <f t="shared" si="11"/>
        <v>0</v>
      </c>
      <c r="AO28" s="6">
        <f t="shared" si="12"/>
        <v>0</v>
      </c>
      <c r="AP28" s="6">
        <f t="shared" si="13"/>
        <v>0</v>
      </c>
      <c r="AQ28" s="6">
        <f t="shared" si="14"/>
        <v>0</v>
      </c>
      <c r="AR28" s="6">
        <f t="shared" si="15"/>
        <v>0</v>
      </c>
      <c r="AS28" s="6">
        <f t="shared" si="16"/>
        <v>0</v>
      </c>
      <c r="AT28" s="6">
        <f t="shared" si="17"/>
        <v>370</v>
      </c>
      <c r="AU28" s="6">
        <f t="shared" si="18"/>
        <v>0</v>
      </c>
      <c r="AV28" s="16">
        <f t="shared" si="19"/>
        <v>470</v>
      </c>
      <c r="AW28" s="17">
        <f t="shared" si="20"/>
        <v>231.66</v>
      </c>
      <c r="AX28" s="76"/>
    </row>
    <row r="29" spans="2:50" ht="16" x14ac:dyDescent="0.2">
      <c r="B29" s="50">
        <v>44063</v>
      </c>
      <c r="C29" s="7"/>
      <c r="D29" s="87"/>
      <c r="E29" s="102">
        <v>121</v>
      </c>
      <c r="F29" s="104">
        <v>61.04</v>
      </c>
      <c r="G29" s="95"/>
      <c r="H29" s="74"/>
      <c r="I29" s="74"/>
      <c r="J29" s="74"/>
      <c r="K29" s="74"/>
      <c r="L29" s="74"/>
      <c r="M29" s="74"/>
      <c r="N29" s="74"/>
      <c r="O29" s="3"/>
      <c r="P29" s="16">
        <f t="shared" si="1"/>
        <v>121</v>
      </c>
      <c r="Q29" s="17">
        <f t="shared" si="2"/>
        <v>61.04</v>
      </c>
      <c r="R29" s="76"/>
      <c r="S29" s="7"/>
      <c r="T29" s="87"/>
      <c r="U29" s="71">
        <v>0</v>
      </c>
      <c r="V29" s="105">
        <f t="shared" si="3"/>
        <v>0</v>
      </c>
      <c r="W29" s="95"/>
      <c r="X29" s="74"/>
      <c r="Y29" s="74"/>
      <c r="Z29" s="74"/>
      <c r="AA29" s="74"/>
      <c r="AB29" s="74"/>
      <c r="AC29" s="70"/>
      <c r="AD29" s="3"/>
      <c r="AE29" s="12">
        <f t="shared" si="4"/>
        <v>0</v>
      </c>
      <c r="AF29" s="16">
        <f t="shared" si="5"/>
        <v>0</v>
      </c>
      <c r="AG29" s="17">
        <f t="shared" si="6"/>
        <v>0</v>
      </c>
      <c r="AH29" s="76"/>
      <c r="AI29" s="7"/>
      <c r="AJ29" s="6">
        <f t="shared" si="7"/>
        <v>0</v>
      </c>
      <c r="AK29" s="6">
        <f t="shared" si="8"/>
        <v>121</v>
      </c>
      <c r="AL29" s="105">
        <f t="shared" si="9"/>
        <v>61.04</v>
      </c>
      <c r="AM29" s="6">
        <f t="shared" si="10"/>
        <v>0</v>
      </c>
      <c r="AN29" s="6">
        <f t="shared" si="11"/>
        <v>0</v>
      </c>
      <c r="AO29" s="6">
        <f t="shared" si="12"/>
        <v>0</v>
      </c>
      <c r="AP29" s="6">
        <f t="shared" si="13"/>
        <v>0</v>
      </c>
      <c r="AQ29" s="6">
        <f t="shared" si="14"/>
        <v>0</v>
      </c>
      <c r="AR29" s="6">
        <f t="shared" si="15"/>
        <v>0</v>
      </c>
      <c r="AS29" s="6">
        <f t="shared" si="16"/>
        <v>0</v>
      </c>
      <c r="AT29" s="6">
        <f t="shared" si="17"/>
        <v>0</v>
      </c>
      <c r="AU29" s="6">
        <f t="shared" si="18"/>
        <v>0</v>
      </c>
      <c r="AV29" s="16">
        <f t="shared" si="19"/>
        <v>121</v>
      </c>
      <c r="AW29" s="17">
        <f t="shared" si="20"/>
        <v>61.04</v>
      </c>
      <c r="AX29" s="76"/>
    </row>
    <row r="30" spans="2:50" ht="16" x14ac:dyDescent="0.2">
      <c r="B30" s="50">
        <v>44064</v>
      </c>
      <c r="C30" s="7"/>
      <c r="D30" s="87"/>
      <c r="E30" s="102">
        <v>309</v>
      </c>
      <c r="F30" s="104">
        <v>145.47999999999999</v>
      </c>
      <c r="G30" s="95"/>
      <c r="H30" s="74"/>
      <c r="I30" s="74"/>
      <c r="J30" s="74"/>
      <c r="K30" s="74"/>
      <c r="L30" s="74"/>
      <c r="M30" s="74"/>
      <c r="N30" s="74"/>
      <c r="O30" s="3"/>
      <c r="P30" s="16">
        <f t="shared" si="1"/>
        <v>309</v>
      </c>
      <c r="Q30" s="17">
        <f t="shared" si="2"/>
        <v>145.47999999999999</v>
      </c>
      <c r="R30" s="76"/>
      <c r="S30" s="7"/>
      <c r="T30" s="87"/>
      <c r="U30" s="71">
        <v>0</v>
      </c>
      <c r="V30" s="105">
        <f t="shared" si="3"/>
        <v>0</v>
      </c>
      <c r="W30" s="95"/>
      <c r="X30" s="74"/>
      <c r="Y30" s="74"/>
      <c r="Z30" s="74"/>
      <c r="AA30" s="74"/>
      <c r="AB30" s="74"/>
      <c r="AC30" s="70"/>
      <c r="AD30" s="3"/>
      <c r="AE30" s="12">
        <f t="shared" si="4"/>
        <v>0</v>
      </c>
      <c r="AF30" s="16">
        <f t="shared" si="5"/>
        <v>0</v>
      </c>
      <c r="AG30" s="17">
        <f t="shared" si="6"/>
        <v>0</v>
      </c>
      <c r="AH30" s="76"/>
      <c r="AI30" s="7"/>
      <c r="AJ30" s="6">
        <f t="shared" si="7"/>
        <v>0</v>
      </c>
      <c r="AK30" s="6">
        <f t="shared" si="8"/>
        <v>309</v>
      </c>
      <c r="AL30" s="105">
        <f t="shared" si="9"/>
        <v>145.47999999999999</v>
      </c>
      <c r="AM30" s="6">
        <f t="shared" si="10"/>
        <v>0</v>
      </c>
      <c r="AN30" s="6">
        <f t="shared" si="11"/>
        <v>0</v>
      </c>
      <c r="AO30" s="6">
        <f t="shared" si="12"/>
        <v>0</v>
      </c>
      <c r="AP30" s="6">
        <f t="shared" si="13"/>
        <v>0</v>
      </c>
      <c r="AQ30" s="6">
        <f t="shared" si="14"/>
        <v>0</v>
      </c>
      <c r="AR30" s="6">
        <f t="shared" si="15"/>
        <v>0</v>
      </c>
      <c r="AS30" s="6">
        <f t="shared" si="16"/>
        <v>0</v>
      </c>
      <c r="AT30" s="6">
        <f t="shared" si="17"/>
        <v>0</v>
      </c>
      <c r="AU30" s="6">
        <f t="shared" si="18"/>
        <v>0</v>
      </c>
      <c r="AV30" s="16">
        <f t="shared" si="19"/>
        <v>309</v>
      </c>
      <c r="AW30" s="17">
        <f t="shared" si="20"/>
        <v>145.47999999999999</v>
      </c>
      <c r="AX30" s="76"/>
    </row>
    <row r="31" spans="2:50" ht="16" x14ac:dyDescent="0.2">
      <c r="B31" s="50">
        <v>44065</v>
      </c>
      <c r="C31" s="7"/>
      <c r="D31" s="87"/>
      <c r="E31" s="102">
        <f>112+55+75</f>
        <v>242</v>
      </c>
      <c r="F31" s="104">
        <f>59.2+37.51</f>
        <v>96.710000000000008</v>
      </c>
      <c r="G31" s="95"/>
      <c r="H31" s="74"/>
      <c r="I31" s="74"/>
      <c r="J31" s="74"/>
      <c r="K31" s="74"/>
      <c r="L31" s="74"/>
      <c r="M31" s="74"/>
      <c r="N31" s="74"/>
      <c r="O31" s="3"/>
      <c r="P31" s="16">
        <f t="shared" si="1"/>
        <v>242.00000000000003</v>
      </c>
      <c r="Q31" s="17">
        <f t="shared" si="2"/>
        <v>96.710000000000008</v>
      </c>
      <c r="R31" s="76"/>
      <c r="S31" s="7"/>
      <c r="T31" s="87"/>
      <c r="U31" s="71">
        <v>0</v>
      </c>
      <c r="V31" s="105">
        <f t="shared" si="3"/>
        <v>0</v>
      </c>
      <c r="W31" s="95"/>
      <c r="X31" s="74"/>
      <c r="Y31" s="74"/>
      <c r="Z31" s="74"/>
      <c r="AA31" s="74"/>
      <c r="AB31" s="74"/>
      <c r="AC31" s="70"/>
      <c r="AD31" s="3"/>
      <c r="AE31" s="12">
        <f t="shared" si="4"/>
        <v>0</v>
      </c>
      <c r="AF31" s="16">
        <f t="shared" si="5"/>
        <v>0</v>
      </c>
      <c r="AG31" s="17">
        <f t="shared" si="6"/>
        <v>0</v>
      </c>
      <c r="AH31" s="76"/>
      <c r="AI31" s="7"/>
      <c r="AJ31" s="6">
        <f t="shared" si="7"/>
        <v>0</v>
      </c>
      <c r="AK31" s="6">
        <f t="shared" si="8"/>
        <v>242</v>
      </c>
      <c r="AL31" s="105">
        <f t="shared" si="9"/>
        <v>96.710000000000008</v>
      </c>
      <c r="AM31" s="6">
        <f t="shared" si="10"/>
        <v>0</v>
      </c>
      <c r="AN31" s="6">
        <f t="shared" si="11"/>
        <v>0</v>
      </c>
      <c r="AO31" s="6">
        <f t="shared" si="12"/>
        <v>0</v>
      </c>
      <c r="AP31" s="6">
        <f t="shared" si="13"/>
        <v>0</v>
      </c>
      <c r="AQ31" s="6">
        <f t="shared" si="14"/>
        <v>0</v>
      </c>
      <c r="AR31" s="6">
        <f t="shared" si="15"/>
        <v>0</v>
      </c>
      <c r="AS31" s="6">
        <f t="shared" si="16"/>
        <v>0</v>
      </c>
      <c r="AT31" s="6">
        <f t="shared" si="17"/>
        <v>0</v>
      </c>
      <c r="AU31" s="6">
        <f t="shared" si="18"/>
        <v>0</v>
      </c>
      <c r="AV31" s="16">
        <f t="shared" si="19"/>
        <v>242.00000000000003</v>
      </c>
      <c r="AW31" s="17">
        <f t="shared" si="20"/>
        <v>96.710000000000008</v>
      </c>
      <c r="AX31" s="76"/>
    </row>
    <row r="32" spans="2:50" ht="16" x14ac:dyDescent="0.2">
      <c r="B32" s="50">
        <v>44066</v>
      </c>
      <c r="C32" s="7"/>
      <c r="D32" s="87"/>
      <c r="E32" s="102">
        <f>11+127+89</f>
        <v>227</v>
      </c>
      <c r="F32" s="104">
        <f>5.42+90.4</f>
        <v>95.820000000000007</v>
      </c>
      <c r="G32" s="95"/>
      <c r="H32" s="74"/>
      <c r="I32" s="74"/>
      <c r="J32" s="74"/>
      <c r="K32" s="74"/>
      <c r="L32" s="74"/>
      <c r="M32" s="74"/>
      <c r="N32" s="74"/>
      <c r="O32" s="3"/>
      <c r="P32" s="16">
        <f t="shared" si="1"/>
        <v>227</v>
      </c>
      <c r="Q32" s="17">
        <f t="shared" si="2"/>
        <v>95.820000000000007</v>
      </c>
      <c r="R32" s="76"/>
      <c r="S32" s="7"/>
      <c r="T32" s="87"/>
      <c r="U32" s="71">
        <v>0</v>
      </c>
      <c r="V32" s="105">
        <f t="shared" si="3"/>
        <v>0</v>
      </c>
      <c r="W32" s="95"/>
      <c r="X32" s="74"/>
      <c r="Y32" s="74"/>
      <c r="Z32" s="74"/>
      <c r="AA32" s="74"/>
      <c r="AB32" s="74"/>
      <c r="AC32" s="70"/>
      <c r="AD32" s="3"/>
      <c r="AE32" s="12">
        <f t="shared" si="4"/>
        <v>0</v>
      </c>
      <c r="AF32" s="16">
        <f t="shared" si="5"/>
        <v>0</v>
      </c>
      <c r="AG32" s="17">
        <f t="shared" si="6"/>
        <v>0</v>
      </c>
      <c r="AH32" s="76"/>
      <c r="AI32" s="7"/>
      <c r="AJ32" s="6">
        <f t="shared" si="7"/>
        <v>0</v>
      </c>
      <c r="AK32" s="6">
        <f t="shared" si="8"/>
        <v>227</v>
      </c>
      <c r="AL32" s="105">
        <f t="shared" si="9"/>
        <v>95.820000000000007</v>
      </c>
      <c r="AM32" s="6">
        <f t="shared" si="10"/>
        <v>0</v>
      </c>
      <c r="AN32" s="6">
        <f t="shared" si="11"/>
        <v>0</v>
      </c>
      <c r="AO32" s="6">
        <f t="shared" si="12"/>
        <v>0</v>
      </c>
      <c r="AP32" s="6">
        <f t="shared" si="13"/>
        <v>0</v>
      </c>
      <c r="AQ32" s="6">
        <f t="shared" si="14"/>
        <v>0</v>
      </c>
      <c r="AR32" s="6">
        <f t="shared" si="15"/>
        <v>0</v>
      </c>
      <c r="AS32" s="6">
        <f t="shared" si="16"/>
        <v>0</v>
      </c>
      <c r="AT32" s="6">
        <f t="shared" si="17"/>
        <v>0</v>
      </c>
      <c r="AU32" s="6">
        <f t="shared" si="18"/>
        <v>0</v>
      </c>
      <c r="AV32" s="16">
        <f t="shared" si="19"/>
        <v>227</v>
      </c>
      <c r="AW32" s="17">
        <f t="shared" si="20"/>
        <v>95.820000000000007</v>
      </c>
      <c r="AX32" s="76"/>
    </row>
    <row r="33" spans="2:50" ht="16" x14ac:dyDescent="0.2">
      <c r="B33" s="50">
        <v>44067</v>
      </c>
      <c r="C33" s="7"/>
      <c r="D33" s="87"/>
      <c r="E33" s="102">
        <f>12+160</f>
        <v>172</v>
      </c>
      <c r="F33" s="104">
        <f>6.16+58.2</f>
        <v>64.36</v>
      </c>
      <c r="G33" s="95"/>
      <c r="H33" s="74"/>
      <c r="I33" s="74"/>
      <c r="J33" s="74"/>
      <c r="K33" s="74"/>
      <c r="L33" s="74"/>
      <c r="M33" s="74"/>
      <c r="N33" s="74"/>
      <c r="O33" s="3"/>
      <c r="P33" s="16">
        <f t="shared" si="1"/>
        <v>172</v>
      </c>
      <c r="Q33" s="17">
        <f t="shared" si="2"/>
        <v>64.36</v>
      </c>
      <c r="R33" s="76"/>
      <c r="S33" s="7"/>
      <c r="T33" s="87"/>
      <c r="U33" s="71">
        <v>0</v>
      </c>
      <c r="V33" s="105">
        <f t="shared" si="3"/>
        <v>0</v>
      </c>
      <c r="W33" s="95"/>
      <c r="X33" s="74"/>
      <c r="Y33" s="74"/>
      <c r="Z33" s="74"/>
      <c r="AA33" s="74"/>
      <c r="AB33" s="74"/>
      <c r="AC33" s="70"/>
      <c r="AD33" s="3"/>
      <c r="AE33" s="12">
        <f t="shared" si="4"/>
        <v>0</v>
      </c>
      <c r="AF33" s="16">
        <f t="shared" si="5"/>
        <v>0</v>
      </c>
      <c r="AG33" s="17">
        <f t="shared" si="6"/>
        <v>0</v>
      </c>
      <c r="AH33" s="76"/>
      <c r="AI33" s="7"/>
      <c r="AJ33" s="6">
        <f t="shared" si="7"/>
        <v>0</v>
      </c>
      <c r="AK33" s="6">
        <f t="shared" si="8"/>
        <v>172</v>
      </c>
      <c r="AL33" s="105">
        <f t="shared" si="9"/>
        <v>64.36</v>
      </c>
      <c r="AM33" s="6">
        <f t="shared" si="10"/>
        <v>0</v>
      </c>
      <c r="AN33" s="6">
        <f t="shared" si="11"/>
        <v>0</v>
      </c>
      <c r="AO33" s="6">
        <f t="shared" si="12"/>
        <v>0</v>
      </c>
      <c r="AP33" s="6">
        <f t="shared" si="13"/>
        <v>0</v>
      </c>
      <c r="AQ33" s="6">
        <f t="shared" si="14"/>
        <v>0</v>
      </c>
      <c r="AR33" s="6">
        <f t="shared" si="15"/>
        <v>0</v>
      </c>
      <c r="AS33" s="6">
        <f t="shared" si="16"/>
        <v>0</v>
      </c>
      <c r="AT33" s="6">
        <f t="shared" si="17"/>
        <v>0</v>
      </c>
      <c r="AU33" s="6">
        <f t="shared" si="18"/>
        <v>0</v>
      </c>
      <c r="AV33" s="16">
        <f t="shared" si="19"/>
        <v>172</v>
      </c>
      <c r="AW33" s="17">
        <f t="shared" si="20"/>
        <v>64.36</v>
      </c>
      <c r="AX33" s="76"/>
    </row>
    <row r="34" spans="2:50" ht="16" x14ac:dyDescent="0.2">
      <c r="B34" s="50">
        <v>44068</v>
      </c>
      <c r="C34" s="7"/>
      <c r="D34" s="87"/>
      <c r="E34" s="102">
        <v>414</v>
      </c>
      <c r="F34" s="104">
        <v>154.36000000000001</v>
      </c>
      <c r="G34" s="95"/>
      <c r="H34" s="74"/>
      <c r="I34" s="74"/>
      <c r="J34" s="74"/>
      <c r="K34" s="74"/>
      <c r="L34" s="74"/>
      <c r="M34" s="74"/>
      <c r="N34" s="74"/>
      <c r="O34" s="3"/>
      <c r="P34" s="16">
        <f t="shared" si="1"/>
        <v>414</v>
      </c>
      <c r="Q34" s="17">
        <f t="shared" si="2"/>
        <v>154.36000000000001</v>
      </c>
      <c r="R34" s="76"/>
      <c r="S34" s="7"/>
      <c r="T34" s="87"/>
      <c r="U34" s="71">
        <v>0</v>
      </c>
      <c r="V34" s="105">
        <f t="shared" si="3"/>
        <v>0</v>
      </c>
      <c r="W34" s="95"/>
      <c r="X34" s="74"/>
      <c r="Y34" s="74"/>
      <c r="Z34" s="74"/>
      <c r="AA34" s="74"/>
      <c r="AB34" s="74"/>
      <c r="AC34" s="70"/>
      <c r="AD34" s="3"/>
      <c r="AE34" s="12">
        <f t="shared" si="4"/>
        <v>0</v>
      </c>
      <c r="AF34" s="16">
        <f t="shared" si="5"/>
        <v>0</v>
      </c>
      <c r="AG34" s="17">
        <f t="shared" si="6"/>
        <v>0</v>
      </c>
      <c r="AH34" s="76"/>
      <c r="AI34" s="7"/>
      <c r="AJ34" s="6">
        <f t="shared" si="7"/>
        <v>0</v>
      </c>
      <c r="AK34" s="6">
        <f t="shared" si="8"/>
        <v>414</v>
      </c>
      <c r="AL34" s="105">
        <f t="shared" si="9"/>
        <v>154.36000000000001</v>
      </c>
      <c r="AM34" s="6">
        <f t="shared" si="10"/>
        <v>0</v>
      </c>
      <c r="AN34" s="6">
        <f t="shared" si="11"/>
        <v>0</v>
      </c>
      <c r="AO34" s="6">
        <f t="shared" si="12"/>
        <v>0</v>
      </c>
      <c r="AP34" s="6">
        <f t="shared" si="13"/>
        <v>0</v>
      </c>
      <c r="AQ34" s="6">
        <f t="shared" si="14"/>
        <v>0</v>
      </c>
      <c r="AR34" s="6">
        <f t="shared" si="15"/>
        <v>0</v>
      </c>
      <c r="AS34" s="6">
        <f t="shared" si="16"/>
        <v>0</v>
      </c>
      <c r="AT34" s="6">
        <f t="shared" si="17"/>
        <v>0</v>
      </c>
      <c r="AU34" s="6">
        <f t="shared" si="18"/>
        <v>0</v>
      </c>
      <c r="AV34" s="16">
        <f t="shared" si="19"/>
        <v>414</v>
      </c>
      <c r="AW34" s="17">
        <f t="shared" si="20"/>
        <v>154.36000000000001</v>
      </c>
      <c r="AX34" s="76"/>
    </row>
    <row r="35" spans="2:50" ht="16" x14ac:dyDescent="0.2">
      <c r="B35" s="50">
        <v>44069</v>
      </c>
      <c r="C35" s="7"/>
      <c r="D35" s="87"/>
      <c r="E35" s="102">
        <v>280</v>
      </c>
      <c r="F35" s="104">
        <v>130.59</v>
      </c>
      <c r="G35" s="95"/>
      <c r="H35" s="74"/>
      <c r="I35" s="74"/>
      <c r="J35" s="74"/>
      <c r="K35" s="74"/>
      <c r="L35" s="74"/>
      <c r="M35" s="74"/>
      <c r="N35" s="74"/>
      <c r="O35" s="3"/>
      <c r="P35" s="16">
        <f t="shared" si="1"/>
        <v>280</v>
      </c>
      <c r="Q35" s="17">
        <f t="shared" si="2"/>
        <v>130.59</v>
      </c>
      <c r="R35" s="76"/>
      <c r="S35" s="7"/>
      <c r="T35" s="87"/>
      <c r="U35" s="71">
        <v>0</v>
      </c>
      <c r="V35" s="105">
        <f t="shared" si="3"/>
        <v>0</v>
      </c>
      <c r="W35" s="95"/>
      <c r="X35" s="74"/>
      <c r="Y35" s="74"/>
      <c r="Z35" s="74"/>
      <c r="AA35" s="74"/>
      <c r="AB35" s="74"/>
      <c r="AC35" s="70"/>
      <c r="AD35" s="3"/>
      <c r="AE35" s="12">
        <f t="shared" si="4"/>
        <v>0</v>
      </c>
      <c r="AF35" s="16">
        <f t="shared" si="5"/>
        <v>0</v>
      </c>
      <c r="AG35" s="17">
        <f t="shared" si="6"/>
        <v>0</v>
      </c>
      <c r="AH35" s="76"/>
      <c r="AI35" s="7"/>
      <c r="AJ35" s="6">
        <f t="shared" si="7"/>
        <v>0</v>
      </c>
      <c r="AK35" s="6">
        <f t="shared" si="8"/>
        <v>280</v>
      </c>
      <c r="AL35" s="105">
        <f t="shared" si="9"/>
        <v>130.59</v>
      </c>
      <c r="AM35" s="6">
        <f t="shared" si="10"/>
        <v>0</v>
      </c>
      <c r="AN35" s="6">
        <f t="shared" si="11"/>
        <v>0</v>
      </c>
      <c r="AO35" s="6">
        <f t="shared" si="12"/>
        <v>0</v>
      </c>
      <c r="AP35" s="6">
        <f t="shared" si="13"/>
        <v>0</v>
      </c>
      <c r="AQ35" s="6">
        <f t="shared" si="14"/>
        <v>0</v>
      </c>
      <c r="AR35" s="6">
        <f t="shared" si="15"/>
        <v>0</v>
      </c>
      <c r="AS35" s="6">
        <f t="shared" si="16"/>
        <v>0</v>
      </c>
      <c r="AT35" s="6">
        <f t="shared" si="17"/>
        <v>0</v>
      </c>
      <c r="AU35" s="6">
        <f t="shared" si="18"/>
        <v>0</v>
      </c>
      <c r="AV35" s="16">
        <f t="shared" si="19"/>
        <v>280</v>
      </c>
      <c r="AW35" s="17">
        <f t="shared" si="20"/>
        <v>130.59</v>
      </c>
      <c r="AX35" s="76"/>
    </row>
    <row r="36" spans="2:50" ht="16" x14ac:dyDescent="0.2">
      <c r="B36" s="50">
        <v>44070</v>
      </c>
      <c r="C36" s="7"/>
      <c r="D36" s="87"/>
      <c r="E36" s="102">
        <v>70</v>
      </c>
      <c r="F36" s="104">
        <v>34.299999999999997</v>
      </c>
      <c r="G36" s="95"/>
      <c r="H36" s="74"/>
      <c r="I36" s="74"/>
      <c r="J36" s="74"/>
      <c r="K36" s="74"/>
      <c r="L36" s="74"/>
      <c r="M36" s="74"/>
      <c r="N36" s="74"/>
      <c r="O36" s="3"/>
      <c r="P36" s="16">
        <f t="shared" si="1"/>
        <v>70</v>
      </c>
      <c r="Q36" s="17">
        <f t="shared" si="2"/>
        <v>34.299999999999997</v>
      </c>
      <c r="R36" s="76"/>
      <c r="S36" s="7"/>
      <c r="T36" s="87"/>
      <c r="U36" s="71">
        <v>0</v>
      </c>
      <c r="V36" s="105">
        <f t="shared" si="3"/>
        <v>0</v>
      </c>
      <c r="W36" s="95"/>
      <c r="X36" s="74"/>
      <c r="Y36" s="74"/>
      <c r="Z36" s="74"/>
      <c r="AA36" s="74"/>
      <c r="AB36" s="74"/>
      <c r="AC36" s="70"/>
      <c r="AD36" s="3"/>
      <c r="AE36" s="12">
        <f t="shared" si="4"/>
        <v>0</v>
      </c>
      <c r="AF36" s="16">
        <f t="shared" si="5"/>
        <v>0</v>
      </c>
      <c r="AG36" s="17">
        <f t="shared" si="6"/>
        <v>0</v>
      </c>
      <c r="AH36" s="76"/>
      <c r="AI36" s="7"/>
      <c r="AJ36" s="6">
        <f t="shared" si="7"/>
        <v>0</v>
      </c>
      <c r="AK36" s="6">
        <f t="shared" si="8"/>
        <v>70</v>
      </c>
      <c r="AL36" s="105">
        <f t="shared" si="9"/>
        <v>34.299999999999997</v>
      </c>
      <c r="AM36" s="6">
        <f t="shared" si="10"/>
        <v>0</v>
      </c>
      <c r="AN36" s="6">
        <f t="shared" si="11"/>
        <v>0</v>
      </c>
      <c r="AO36" s="6">
        <f t="shared" si="12"/>
        <v>0</v>
      </c>
      <c r="AP36" s="6">
        <f t="shared" si="13"/>
        <v>0</v>
      </c>
      <c r="AQ36" s="6">
        <f t="shared" si="14"/>
        <v>0</v>
      </c>
      <c r="AR36" s="6">
        <f t="shared" si="15"/>
        <v>0</v>
      </c>
      <c r="AS36" s="6">
        <f t="shared" si="16"/>
        <v>0</v>
      </c>
      <c r="AT36" s="6">
        <f t="shared" si="17"/>
        <v>0</v>
      </c>
      <c r="AU36" s="6">
        <f t="shared" si="18"/>
        <v>0</v>
      </c>
      <c r="AV36" s="16">
        <f t="shared" si="19"/>
        <v>70</v>
      </c>
      <c r="AW36" s="17">
        <f t="shared" si="20"/>
        <v>34.299999999999997</v>
      </c>
      <c r="AX36" s="76"/>
    </row>
    <row r="37" spans="2:50" ht="16" x14ac:dyDescent="0.2">
      <c r="B37" s="50">
        <v>44071</v>
      </c>
      <c r="C37" s="7"/>
      <c r="D37" s="87"/>
      <c r="E37" s="102"/>
      <c r="F37" s="104">
        <f t="shared" si="21"/>
        <v>0</v>
      </c>
      <c r="G37" s="95"/>
      <c r="H37" s="74"/>
      <c r="I37" s="74"/>
      <c r="J37" s="74"/>
      <c r="K37" s="74"/>
      <c r="L37" s="74"/>
      <c r="M37" s="74"/>
      <c r="N37" s="74"/>
      <c r="O37" s="3"/>
      <c r="P37" s="16">
        <f t="shared" si="1"/>
        <v>0</v>
      </c>
      <c r="Q37" s="17">
        <f t="shared" si="2"/>
        <v>0</v>
      </c>
      <c r="R37" s="76"/>
      <c r="S37" s="7"/>
      <c r="T37" s="87"/>
      <c r="U37" s="71"/>
      <c r="V37" s="105">
        <f t="shared" si="3"/>
        <v>0</v>
      </c>
      <c r="W37" s="95"/>
      <c r="X37" s="74"/>
      <c r="Y37" s="74"/>
      <c r="Z37" s="74"/>
      <c r="AA37" s="74"/>
      <c r="AB37" s="74"/>
      <c r="AC37" s="70"/>
      <c r="AD37" s="3"/>
      <c r="AE37" s="12">
        <f t="shared" si="4"/>
        <v>0</v>
      </c>
      <c r="AF37" s="16">
        <f t="shared" si="5"/>
        <v>0</v>
      </c>
      <c r="AG37" s="17">
        <f t="shared" si="6"/>
        <v>0</v>
      </c>
      <c r="AH37" s="76"/>
      <c r="AI37" s="7"/>
      <c r="AJ37" s="6">
        <f t="shared" si="7"/>
        <v>0</v>
      </c>
      <c r="AK37" s="6">
        <f t="shared" si="8"/>
        <v>0</v>
      </c>
      <c r="AL37" s="105">
        <f t="shared" si="9"/>
        <v>0</v>
      </c>
      <c r="AM37" s="6">
        <f t="shared" si="10"/>
        <v>0</v>
      </c>
      <c r="AN37" s="6">
        <f t="shared" si="11"/>
        <v>0</v>
      </c>
      <c r="AO37" s="6">
        <f t="shared" si="12"/>
        <v>0</v>
      </c>
      <c r="AP37" s="6">
        <f t="shared" si="13"/>
        <v>0</v>
      </c>
      <c r="AQ37" s="6">
        <f t="shared" si="14"/>
        <v>0</v>
      </c>
      <c r="AR37" s="6">
        <f t="shared" si="15"/>
        <v>0</v>
      </c>
      <c r="AS37" s="6">
        <f t="shared" si="16"/>
        <v>0</v>
      </c>
      <c r="AT37" s="6">
        <f t="shared" si="17"/>
        <v>0</v>
      </c>
      <c r="AU37" s="6">
        <f t="shared" si="18"/>
        <v>0</v>
      </c>
      <c r="AV37" s="16">
        <f t="shared" si="19"/>
        <v>0</v>
      </c>
      <c r="AW37" s="17">
        <f t="shared" si="20"/>
        <v>0</v>
      </c>
      <c r="AX37" s="76"/>
    </row>
    <row r="38" spans="2:50" ht="16" x14ac:dyDescent="0.2">
      <c r="B38" s="50">
        <v>44072</v>
      </c>
      <c r="C38" s="7"/>
      <c r="D38" s="87"/>
      <c r="E38" s="102">
        <v>63</v>
      </c>
      <c r="F38" s="104">
        <v>31.33</v>
      </c>
      <c r="G38" s="95"/>
      <c r="H38" s="74"/>
      <c r="I38" s="74"/>
      <c r="J38" s="74"/>
      <c r="K38" s="74"/>
      <c r="L38" s="74"/>
      <c r="M38" s="74"/>
      <c r="N38" s="74"/>
      <c r="O38" s="3"/>
      <c r="P38" s="16">
        <f t="shared" si="1"/>
        <v>63</v>
      </c>
      <c r="Q38" s="17">
        <f t="shared" si="2"/>
        <v>31.33</v>
      </c>
      <c r="R38" s="76"/>
      <c r="S38" s="7"/>
      <c r="T38" s="87"/>
      <c r="U38" s="71">
        <v>0</v>
      </c>
      <c r="V38" s="105">
        <f t="shared" si="3"/>
        <v>0</v>
      </c>
      <c r="W38" s="95">
        <v>1</v>
      </c>
      <c r="X38" s="74"/>
      <c r="Y38" s="74"/>
      <c r="Z38" s="74"/>
      <c r="AA38" s="74"/>
      <c r="AB38" s="74"/>
      <c r="AC38" s="70"/>
      <c r="AD38" s="3"/>
      <c r="AE38" s="12">
        <f t="shared" si="4"/>
        <v>0</v>
      </c>
      <c r="AF38" s="16">
        <f t="shared" si="5"/>
        <v>1</v>
      </c>
      <c r="AG38" s="17">
        <f t="shared" si="6"/>
        <v>0.25</v>
      </c>
      <c r="AH38" s="76"/>
      <c r="AI38" s="7"/>
      <c r="AJ38" s="6">
        <f t="shared" si="7"/>
        <v>0</v>
      </c>
      <c r="AK38" s="6">
        <f t="shared" si="8"/>
        <v>63</v>
      </c>
      <c r="AL38" s="105">
        <f t="shared" si="9"/>
        <v>31.33</v>
      </c>
      <c r="AM38" s="6">
        <f t="shared" si="10"/>
        <v>-1</v>
      </c>
      <c r="AN38" s="6">
        <f t="shared" si="11"/>
        <v>0</v>
      </c>
      <c r="AO38" s="6">
        <f t="shared" si="12"/>
        <v>0</v>
      </c>
      <c r="AP38" s="6">
        <f t="shared" si="13"/>
        <v>0</v>
      </c>
      <c r="AQ38" s="6">
        <f t="shared" si="14"/>
        <v>0</v>
      </c>
      <c r="AR38" s="6">
        <f t="shared" si="15"/>
        <v>0</v>
      </c>
      <c r="AS38" s="6">
        <f t="shared" si="16"/>
        <v>0</v>
      </c>
      <c r="AT38" s="6">
        <f t="shared" si="17"/>
        <v>0</v>
      </c>
      <c r="AU38" s="6">
        <f t="shared" si="18"/>
        <v>0</v>
      </c>
      <c r="AV38" s="16">
        <f t="shared" si="19"/>
        <v>62</v>
      </c>
      <c r="AW38" s="17">
        <f t="shared" si="20"/>
        <v>31.08</v>
      </c>
      <c r="AX38" s="76"/>
    </row>
    <row r="39" spans="2:50" ht="16" x14ac:dyDescent="0.2">
      <c r="B39" s="50">
        <v>44073</v>
      </c>
      <c r="C39" s="7"/>
      <c r="D39" s="87"/>
      <c r="E39" s="102">
        <v>304</v>
      </c>
      <c r="F39" s="104">
        <v>148.05000000000001</v>
      </c>
      <c r="G39" s="95"/>
      <c r="H39" s="74"/>
      <c r="I39" s="74"/>
      <c r="J39" s="74"/>
      <c r="K39" s="74"/>
      <c r="L39" s="74"/>
      <c r="M39" s="74"/>
      <c r="N39" s="74"/>
      <c r="O39" s="3"/>
      <c r="P39" s="16">
        <f t="shared" si="1"/>
        <v>304</v>
      </c>
      <c r="Q39" s="17">
        <f t="shared" si="2"/>
        <v>148.05000000000001</v>
      </c>
      <c r="R39" s="76"/>
      <c r="S39" s="7"/>
      <c r="T39" s="87"/>
      <c r="U39" s="71">
        <v>0</v>
      </c>
      <c r="V39" s="105">
        <f t="shared" si="3"/>
        <v>0</v>
      </c>
      <c r="W39" s="95"/>
      <c r="X39" s="74"/>
      <c r="Y39" s="74"/>
      <c r="Z39" s="74"/>
      <c r="AA39" s="74"/>
      <c r="AB39" s="74"/>
      <c r="AC39" s="70"/>
      <c r="AE39" s="12">
        <f t="shared" si="4"/>
        <v>0</v>
      </c>
      <c r="AF39" s="16">
        <f t="shared" si="5"/>
        <v>0</v>
      </c>
      <c r="AG39" s="17">
        <f t="shared" si="6"/>
        <v>0</v>
      </c>
      <c r="AH39" s="76"/>
      <c r="AI39" s="7"/>
      <c r="AJ39" s="6">
        <f t="shared" si="7"/>
        <v>0</v>
      </c>
      <c r="AK39" s="6">
        <f t="shared" si="8"/>
        <v>304</v>
      </c>
      <c r="AL39" s="105">
        <f t="shared" si="9"/>
        <v>148.05000000000001</v>
      </c>
      <c r="AM39" s="6">
        <f t="shared" si="10"/>
        <v>0</v>
      </c>
      <c r="AN39" s="6">
        <f t="shared" si="11"/>
        <v>0</v>
      </c>
      <c r="AO39" s="6">
        <f t="shared" si="12"/>
        <v>0</v>
      </c>
      <c r="AP39" s="6">
        <f t="shared" si="13"/>
        <v>0</v>
      </c>
      <c r="AQ39" s="6">
        <f t="shared" si="14"/>
        <v>0</v>
      </c>
      <c r="AR39" s="6">
        <f t="shared" si="15"/>
        <v>0</v>
      </c>
      <c r="AS39" s="6">
        <f t="shared" si="16"/>
        <v>0</v>
      </c>
      <c r="AT39" s="6">
        <f t="shared" si="17"/>
        <v>0</v>
      </c>
      <c r="AU39" s="6">
        <f t="shared" si="18"/>
        <v>0</v>
      </c>
      <c r="AV39" s="16">
        <f t="shared" si="19"/>
        <v>304</v>
      </c>
      <c r="AW39" s="17">
        <f t="shared" si="20"/>
        <v>148.05000000000001</v>
      </c>
      <c r="AX39" s="76"/>
    </row>
    <row r="40" spans="2:50" ht="17" thickBot="1" x14ac:dyDescent="0.25">
      <c r="B40" s="50">
        <v>44074</v>
      </c>
      <c r="C40" s="11"/>
      <c r="D40" s="88"/>
      <c r="E40" s="103">
        <v>218</v>
      </c>
      <c r="F40" s="104">
        <v>105.03</v>
      </c>
      <c r="G40" s="96"/>
      <c r="H40" s="18"/>
      <c r="I40" s="18"/>
      <c r="J40" s="18"/>
      <c r="K40" s="18"/>
      <c r="L40" s="18"/>
      <c r="M40" s="18"/>
      <c r="N40" s="18"/>
      <c r="O40" s="9"/>
      <c r="P40" s="16">
        <f t="shared" si="1"/>
        <v>217.99999999999997</v>
      </c>
      <c r="Q40" s="17">
        <f t="shared" si="2"/>
        <v>105.03</v>
      </c>
      <c r="R40" s="72"/>
      <c r="S40" s="11"/>
      <c r="T40" s="115">
        <v>93</v>
      </c>
      <c r="U40" s="106">
        <v>0</v>
      </c>
      <c r="V40" s="105">
        <f t="shared" si="3"/>
        <v>0</v>
      </c>
      <c r="W40" s="96"/>
      <c r="X40" s="18"/>
      <c r="Y40" s="18"/>
      <c r="Z40" s="18"/>
      <c r="AA40" s="18"/>
      <c r="AB40" s="18"/>
      <c r="AC40" s="9"/>
      <c r="AD40" s="9"/>
      <c r="AE40" s="12">
        <f t="shared" si="4"/>
        <v>0</v>
      </c>
      <c r="AF40" s="16">
        <f t="shared" si="5"/>
        <v>93</v>
      </c>
      <c r="AG40" s="17">
        <f t="shared" si="6"/>
        <v>46.5</v>
      </c>
      <c r="AH40" s="72"/>
      <c r="AI40" s="11"/>
      <c r="AJ40" s="6">
        <f t="shared" si="7"/>
        <v>-93</v>
      </c>
      <c r="AK40" s="6">
        <f t="shared" si="8"/>
        <v>218</v>
      </c>
      <c r="AL40" s="105">
        <f t="shared" si="9"/>
        <v>105.03</v>
      </c>
      <c r="AM40" s="6">
        <f t="shared" si="10"/>
        <v>0</v>
      </c>
      <c r="AN40" s="6">
        <f t="shared" si="11"/>
        <v>0</v>
      </c>
      <c r="AO40" s="6">
        <f t="shared" si="12"/>
        <v>0</v>
      </c>
      <c r="AP40" s="6">
        <f t="shared" si="13"/>
        <v>0</v>
      </c>
      <c r="AQ40" s="6">
        <f t="shared" si="14"/>
        <v>0</v>
      </c>
      <c r="AR40" s="6">
        <f t="shared" si="15"/>
        <v>0</v>
      </c>
      <c r="AS40" s="6">
        <f t="shared" si="16"/>
        <v>0</v>
      </c>
      <c r="AT40" s="6">
        <f t="shared" si="17"/>
        <v>0</v>
      </c>
      <c r="AU40" s="6">
        <f t="shared" ref="AU40" si="22">O40-AE40</f>
        <v>0</v>
      </c>
      <c r="AV40" s="16">
        <f t="shared" si="19"/>
        <v>125</v>
      </c>
      <c r="AW40" s="17">
        <f t="shared" si="20"/>
        <v>58.53</v>
      </c>
    </row>
    <row r="41" spans="2:50" s="15" customFormat="1" ht="47.25" customHeight="1" thickBot="1" x14ac:dyDescent="0.25">
      <c r="B41" s="25" t="s">
        <v>6</v>
      </c>
      <c r="C41" s="29"/>
      <c r="D41" s="89">
        <f t="shared" ref="D41:Q41" si="23">SUM(D9:D40)</f>
        <v>730</v>
      </c>
      <c r="E41" s="57">
        <f t="shared" si="23"/>
        <v>3822.1800000000003</v>
      </c>
      <c r="F41" s="107">
        <f t="shared" si="23"/>
        <v>1748.8899999999994</v>
      </c>
      <c r="G41" s="97">
        <f t="shared" si="23"/>
        <v>11</v>
      </c>
      <c r="H41" s="22">
        <f t="shared" si="23"/>
        <v>0</v>
      </c>
      <c r="I41" s="22">
        <f t="shared" si="23"/>
        <v>0</v>
      </c>
      <c r="J41" s="22">
        <f t="shared" si="23"/>
        <v>0</v>
      </c>
      <c r="K41" s="22">
        <f t="shared" si="23"/>
        <v>0</v>
      </c>
      <c r="L41" s="22">
        <f t="shared" si="23"/>
        <v>0</v>
      </c>
      <c r="M41" s="22">
        <f t="shared" si="23"/>
        <v>1200</v>
      </c>
      <c r="N41" s="22">
        <f t="shared" si="23"/>
        <v>670</v>
      </c>
      <c r="O41" s="22">
        <f t="shared" si="23"/>
        <v>0</v>
      </c>
      <c r="P41" s="22">
        <f t="shared" si="23"/>
        <v>6433.18</v>
      </c>
      <c r="Q41" s="22">
        <f t="shared" si="23"/>
        <v>3051.6400000000012</v>
      </c>
      <c r="R41" s="21"/>
      <c r="S41" s="21"/>
      <c r="T41" s="22">
        <f t="shared" ref="T41:AG41" si="24">SUM(T9:T40)</f>
        <v>93</v>
      </c>
      <c r="U41" s="22">
        <f t="shared" si="24"/>
        <v>142</v>
      </c>
      <c r="V41" s="108">
        <f t="shared" si="24"/>
        <v>70</v>
      </c>
      <c r="W41" s="22">
        <f t="shared" si="24"/>
        <v>4</v>
      </c>
      <c r="X41" s="22">
        <f t="shared" si="24"/>
        <v>0</v>
      </c>
      <c r="Y41" s="22">
        <f t="shared" si="24"/>
        <v>0</v>
      </c>
      <c r="Z41" s="22">
        <f t="shared" si="24"/>
        <v>0</v>
      </c>
      <c r="AA41" s="22">
        <f t="shared" si="24"/>
        <v>0</v>
      </c>
      <c r="AB41" s="22">
        <f t="shared" si="24"/>
        <v>0</v>
      </c>
      <c r="AC41" s="22">
        <f t="shared" si="24"/>
        <v>0</v>
      </c>
      <c r="AD41" s="22">
        <f t="shared" si="24"/>
        <v>0</v>
      </c>
      <c r="AE41" s="22"/>
      <c r="AF41" s="22">
        <f t="shared" si="24"/>
        <v>239</v>
      </c>
      <c r="AG41" s="22">
        <f t="shared" si="24"/>
        <v>117.5</v>
      </c>
      <c r="AH41" s="21"/>
      <c r="AI41" s="21"/>
      <c r="AJ41" s="22">
        <f t="shared" ref="AJ41:AW41" si="25">SUM(AJ9:AJ40)</f>
        <v>637</v>
      </c>
      <c r="AK41" s="22">
        <f t="shared" si="25"/>
        <v>3680.1800000000003</v>
      </c>
      <c r="AL41" s="108">
        <f t="shared" si="25"/>
        <v>1678.8899999999999</v>
      </c>
      <c r="AM41" s="22">
        <f t="shared" si="25"/>
        <v>7</v>
      </c>
      <c r="AN41" s="22">
        <f t="shared" si="25"/>
        <v>0</v>
      </c>
      <c r="AO41" s="22">
        <f t="shared" si="25"/>
        <v>0</v>
      </c>
      <c r="AP41" s="22">
        <f t="shared" si="25"/>
        <v>0</v>
      </c>
      <c r="AQ41" s="22">
        <f t="shared" si="25"/>
        <v>0</v>
      </c>
      <c r="AR41" s="22">
        <f t="shared" si="25"/>
        <v>0</v>
      </c>
      <c r="AS41" s="22">
        <f t="shared" si="25"/>
        <v>1200</v>
      </c>
      <c r="AT41" s="22">
        <f t="shared" si="25"/>
        <v>670</v>
      </c>
      <c r="AU41" s="22"/>
      <c r="AV41" s="22">
        <f t="shared" si="25"/>
        <v>6194.18</v>
      </c>
      <c r="AW41" s="22">
        <f t="shared" si="25"/>
        <v>2934.1400000000012</v>
      </c>
      <c r="AX41" s="55"/>
    </row>
  </sheetData>
  <mergeCells count="9">
    <mergeCell ref="AV5:AW5"/>
    <mergeCell ref="T1:AG3"/>
    <mergeCell ref="AJ1:AW3"/>
    <mergeCell ref="D4:M4"/>
    <mergeCell ref="T4:AB4"/>
    <mergeCell ref="AJ4:AR4"/>
    <mergeCell ref="D1:Q3"/>
    <mergeCell ref="P5:Q5"/>
    <mergeCell ref="AF5:AG5"/>
  </mergeCells>
  <pageMargins left="0.7" right="0.7" top="0.75" bottom="0.75" header="0.3" footer="0.3"/>
  <pageSetup orientation="portrait" r:id="rId1"/>
  <ignoredErrors>
    <ignoredError sqref="F2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8ED6-5C91-4B68-97D5-C1D1E50DAC4C}">
  <sheetPr>
    <tabColor theme="9"/>
  </sheetPr>
  <dimension ref="B1:W41"/>
  <sheetViews>
    <sheetView zoomScale="71" zoomScaleNormal="71" workbookViewId="0">
      <pane ySplit="7" topLeftCell="A19" activePane="bottomLeft" state="frozen"/>
      <selection pane="bottomLeft" activeCell="I41" sqref="I41"/>
    </sheetView>
  </sheetViews>
  <sheetFormatPr baseColWidth="10" defaultColWidth="9.1640625" defaultRowHeight="15" x14ac:dyDescent="0.2"/>
  <cols>
    <col min="1" max="1" width="3.6640625" style="1" customWidth="1"/>
    <col min="2" max="2" width="14.33203125" style="1" customWidth="1"/>
    <col min="3" max="3" width="6.6640625" style="1" customWidth="1"/>
    <col min="4" max="4" width="14.33203125" style="1" customWidth="1"/>
    <col min="5" max="6" width="9.83203125" style="2" customWidth="1"/>
    <col min="7" max="7" width="5" style="1" customWidth="1"/>
    <col min="8" max="8" width="9.1640625" style="1"/>
    <col min="9" max="9" width="20.1640625" style="1" customWidth="1"/>
    <col min="10" max="10" width="20.1640625" style="66" customWidth="1"/>
    <col min="11" max="12" width="9.1640625" style="1"/>
    <col min="13" max="14" width="9.1640625" style="1" customWidth="1"/>
    <col min="15" max="16" width="9.1640625" style="1"/>
    <col min="17" max="17" width="9.1640625" style="66"/>
    <col min="18" max="18" width="11.6640625" style="1" customWidth="1"/>
    <col min="19" max="22" width="9.1640625" style="1"/>
    <col min="23" max="23" width="9.1640625" style="66"/>
    <col min="24" max="16384" width="9.1640625" style="1"/>
  </cols>
  <sheetData>
    <row r="1" spans="2:23" ht="15" customHeight="1" x14ac:dyDescent="0.2">
      <c r="B1" s="5"/>
      <c r="C1" s="26"/>
      <c r="D1" s="132" t="s">
        <v>17</v>
      </c>
      <c r="E1" s="133"/>
      <c r="F1" s="133"/>
      <c r="G1" s="133"/>
      <c r="H1" s="133"/>
      <c r="I1" s="134"/>
      <c r="J1" s="79"/>
      <c r="K1" s="7"/>
      <c r="L1" s="118" t="s">
        <v>5</v>
      </c>
      <c r="M1" s="119"/>
      <c r="N1" s="119"/>
      <c r="O1" s="119"/>
      <c r="P1" s="120"/>
      <c r="Q1" s="80"/>
      <c r="R1" s="7"/>
      <c r="S1" s="124" t="s">
        <v>22</v>
      </c>
      <c r="T1" s="125"/>
      <c r="U1" s="125"/>
      <c r="V1" s="126"/>
    </row>
    <row r="2" spans="2:23" ht="15" customHeight="1" x14ac:dyDescent="0.2">
      <c r="B2" s="6"/>
      <c r="C2" s="27"/>
      <c r="D2" s="135"/>
      <c r="E2" s="136"/>
      <c r="F2" s="136"/>
      <c r="G2" s="136"/>
      <c r="H2" s="136"/>
      <c r="I2" s="137"/>
      <c r="J2" s="79"/>
      <c r="K2" s="7"/>
      <c r="L2" s="121"/>
      <c r="M2" s="122"/>
      <c r="N2" s="122"/>
      <c r="O2" s="122"/>
      <c r="P2" s="123"/>
      <c r="Q2" s="81"/>
      <c r="R2" s="7"/>
      <c r="S2" s="127"/>
      <c r="T2" s="128"/>
      <c r="U2" s="128"/>
      <c r="V2" s="129"/>
    </row>
    <row r="3" spans="2:23" ht="15" customHeight="1" x14ac:dyDescent="0.2">
      <c r="B3" s="6"/>
      <c r="C3" s="27"/>
      <c r="D3" s="138"/>
      <c r="E3" s="139"/>
      <c r="F3" s="139"/>
      <c r="G3" s="139"/>
      <c r="H3" s="139"/>
      <c r="I3" s="140"/>
      <c r="J3" s="80"/>
      <c r="K3" s="7"/>
      <c r="L3" s="121"/>
      <c r="M3" s="122"/>
      <c r="N3" s="122"/>
      <c r="O3" s="122"/>
      <c r="P3" s="123"/>
      <c r="Q3" s="81"/>
      <c r="R3" s="7"/>
      <c r="S3" s="127"/>
      <c r="T3" s="128"/>
      <c r="U3" s="128"/>
      <c r="V3" s="129"/>
    </row>
    <row r="4" spans="2:23" ht="16" thickBot="1" x14ac:dyDescent="0.25">
      <c r="B4" s="8"/>
      <c r="C4" s="28"/>
      <c r="D4" s="130" t="s">
        <v>1</v>
      </c>
      <c r="E4" s="131"/>
      <c r="F4" s="73"/>
      <c r="G4" s="9"/>
      <c r="H4" s="9"/>
      <c r="I4" s="10"/>
      <c r="J4" s="72"/>
      <c r="K4" s="11"/>
      <c r="L4" s="130" t="s">
        <v>1</v>
      </c>
      <c r="M4" s="131"/>
      <c r="N4" s="73"/>
      <c r="O4" s="9"/>
      <c r="P4" s="10"/>
      <c r="Q4" s="72"/>
      <c r="R4" s="11"/>
      <c r="S4" s="130" t="s">
        <v>1</v>
      </c>
      <c r="T4" s="131"/>
      <c r="U4" s="9"/>
      <c r="V4" s="10"/>
    </row>
    <row r="5" spans="2:23" s="15" customFormat="1" ht="65.25" customHeight="1" x14ac:dyDescent="0.2">
      <c r="B5" s="32" t="s">
        <v>0</v>
      </c>
      <c r="C5" s="33"/>
      <c r="D5" s="34" t="s">
        <v>21</v>
      </c>
      <c r="E5" s="35" t="s">
        <v>28</v>
      </c>
      <c r="F5" s="35" t="s">
        <v>35</v>
      </c>
      <c r="G5" s="36"/>
      <c r="H5" s="116" t="s">
        <v>3</v>
      </c>
      <c r="I5" s="117"/>
      <c r="J5" s="33"/>
      <c r="K5" s="33"/>
      <c r="L5" s="34" t="s">
        <v>21</v>
      </c>
      <c r="M5" s="35" t="s">
        <v>28</v>
      </c>
      <c r="N5" s="35" t="s">
        <v>35</v>
      </c>
      <c r="O5" s="116" t="s">
        <v>3</v>
      </c>
      <c r="P5" s="117"/>
      <c r="Q5" s="33"/>
      <c r="R5" s="33"/>
      <c r="S5" s="34" t="s">
        <v>21</v>
      </c>
      <c r="T5" s="35" t="s">
        <v>28</v>
      </c>
      <c r="U5" s="116" t="s">
        <v>3</v>
      </c>
      <c r="V5" s="117"/>
      <c r="W5" s="55"/>
    </row>
    <row r="6" spans="2:23" s="15" customFormat="1" ht="21" customHeight="1" x14ac:dyDescent="0.2">
      <c r="B6" s="37"/>
      <c r="C6" s="31" t="s">
        <v>14</v>
      </c>
      <c r="D6" s="38">
        <v>50</v>
      </c>
      <c r="E6" s="39">
        <v>50</v>
      </c>
      <c r="F6" s="39">
        <v>50</v>
      </c>
      <c r="G6" s="40"/>
      <c r="H6" s="41">
        <v>50</v>
      </c>
      <c r="I6" s="42" t="s">
        <v>15</v>
      </c>
      <c r="J6" s="31"/>
      <c r="K6" s="31"/>
      <c r="L6" s="38">
        <v>50</v>
      </c>
      <c r="M6" s="39">
        <v>50</v>
      </c>
      <c r="N6" s="39">
        <v>50</v>
      </c>
      <c r="O6" s="41"/>
      <c r="P6" s="42"/>
      <c r="Q6" s="31"/>
      <c r="R6" s="31"/>
      <c r="S6" s="38">
        <v>50</v>
      </c>
      <c r="T6" s="39">
        <v>50</v>
      </c>
      <c r="U6" s="41"/>
      <c r="V6" s="42"/>
      <c r="W6" s="55"/>
    </row>
    <row r="7" spans="2:23" s="15" customFormat="1" ht="16" thickBot="1" x14ac:dyDescent="0.25">
      <c r="B7" s="43"/>
      <c r="C7" s="44"/>
      <c r="D7" s="45" t="s">
        <v>2</v>
      </c>
      <c r="E7" s="46" t="s">
        <v>2</v>
      </c>
      <c r="F7" s="46" t="s">
        <v>2</v>
      </c>
      <c r="G7" s="46"/>
      <c r="H7" s="48" t="s">
        <v>2</v>
      </c>
      <c r="I7" s="49" t="s">
        <v>4</v>
      </c>
      <c r="J7" s="44"/>
      <c r="K7" s="44"/>
      <c r="L7" s="45" t="s">
        <v>2</v>
      </c>
      <c r="M7" s="46" t="s">
        <v>2</v>
      </c>
      <c r="N7" s="46" t="s">
        <v>2</v>
      </c>
      <c r="O7" s="48" t="s">
        <v>2</v>
      </c>
      <c r="P7" s="49" t="s">
        <v>4</v>
      </c>
      <c r="Q7" s="44"/>
      <c r="R7" s="44"/>
      <c r="S7" s="45" t="s">
        <v>2</v>
      </c>
      <c r="T7" s="46" t="s">
        <v>2</v>
      </c>
      <c r="U7" s="48" t="s">
        <v>2</v>
      </c>
      <c r="V7" s="49" t="s">
        <v>4</v>
      </c>
      <c r="W7" s="55"/>
    </row>
    <row r="8" spans="2:23" s="55" customFormat="1" x14ac:dyDescent="0.2">
      <c r="B8" s="51"/>
      <c r="C8" s="31"/>
      <c r="D8" s="52"/>
      <c r="E8" s="53"/>
      <c r="F8" s="53"/>
      <c r="G8" s="53"/>
      <c r="H8" s="53"/>
      <c r="I8" s="54"/>
      <c r="J8" s="31"/>
      <c r="K8" s="31"/>
      <c r="L8" s="52"/>
      <c r="M8" s="53"/>
      <c r="N8" s="53"/>
      <c r="O8" s="53"/>
      <c r="P8" s="54"/>
      <c r="Q8" s="31"/>
      <c r="R8" s="31"/>
      <c r="S8" s="52"/>
      <c r="T8" s="53"/>
      <c r="U8" s="53"/>
      <c r="V8" s="54"/>
    </row>
    <row r="9" spans="2:23" x14ac:dyDescent="0.2">
      <c r="B9" s="56" t="s">
        <v>25</v>
      </c>
      <c r="C9" s="14"/>
      <c r="D9" s="62">
        <f>11+210</f>
        <v>221</v>
      </c>
      <c r="E9" s="63"/>
      <c r="F9" s="63">
        <f>'Arwa Rice'!O9</f>
        <v>0</v>
      </c>
      <c r="G9" s="12"/>
      <c r="H9" s="16">
        <f>SUM(D9:F9)</f>
        <v>221</v>
      </c>
      <c r="I9" s="17">
        <f>(D9*$D$6+E9*$E$6+F9*$F$6)/100</f>
        <v>110.5</v>
      </c>
      <c r="J9" s="76"/>
      <c r="K9" s="14"/>
      <c r="L9" s="62"/>
      <c r="M9" s="64"/>
      <c r="N9" s="64">
        <f>F9</f>
        <v>0</v>
      </c>
      <c r="O9" s="16">
        <f>SUM(L9:N9)</f>
        <v>0</v>
      </c>
      <c r="P9" s="17">
        <f>(L9*$L$6+M9*$M$6+N9*$N$6)/100</f>
        <v>0</v>
      </c>
      <c r="Q9" s="76"/>
      <c r="R9" s="14"/>
      <c r="S9" s="6">
        <f t="shared" ref="S9" si="0">D9-L9</f>
        <v>221</v>
      </c>
      <c r="T9" s="6">
        <f t="shared" ref="T9" si="1">E9-M9</f>
        <v>0</v>
      </c>
      <c r="U9" s="16">
        <f t="shared" ref="U9" si="2">H9-O9</f>
        <v>221</v>
      </c>
      <c r="V9" s="17">
        <f t="shared" ref="V9" si="3">I9-P9</f>
        <v>110.5</v>
      </c>
      <c r="W9" s="76"/>
    </row>
    <row r="10" spans="2:23" ht="16" x14ac:dyDescent="0.2">
      <c r="B10" s="50">
        <v>44044</v>
      </c>
      <c r="C10" s="7"/>
      <c r="D10" s="71"/>
      <c r="E10" s="74"/>
      <c r="F10" s="63">
        <f>'Arwa Rice'!O10</f>
        <v>0</v>
      </c>
      <c r="G10" s="3"/>
      <c r="H10" s="16">
        <f t="shared" ref="H10:H40" si="4">SUM(D10:F10)</f>
        <v>0</v>
      </c>
      <c r="I10" s="17">
        <f t="shared" ref="I10:I40" si="5">(D10*$D$6+E10*$E$6+F10*$F$6)/100</f>
        <v>0</v>
      </c>
      <c r="J10" s="76"/>
      <c r="K10" s="7"/>
      <c r="L10" s="114">
        <v>0.22</v>
      </c>
      <c r="M10" s="70"/>
      <c r="N10" s="64">
        <f t="shared" ref="N10:N40" si="6">F10</f>
        <v>0</v>
      </c>
      <c r="O10" s="16">
        <f t="shared" ref="O10:O40" si="7">SUM(L10:N10)</f>
        <v>0.22</v>
      </c>
      <c r="P10" s="17">
        <f t="shared" ref="P10:P40" si="8">(L10*$L$6+M10*$M$6+N10*$N$6)/100</f>
        <v>0.11</v>
      </c>
      <c r="Q10" s="76"/>
      <c r="R10" s="7"/>
      <c r="S10" s="6">
        <f t="shared" ref="S10:S39" si="9">D10-L10</f>
        <v>-0.22</v>
      </c>
      <c r="T10" s="6">
        <f t="shared" ref="T10:T39" si="10">E10-M10</f>
        <v>0</v>
      </c>
      <c r="U10" s="16">
        <f t="shared" ref="U10:U40" si="11">H10-O10</f>
        <v>-0.22</v>
      </c>
      <c r="V10" s="17">
        <f t="shared" ref="V10:V40" si="12">I10-P10</f>
        <v>-0.11</v>
      </c>
      <c r="W10" s="76"/>
    </row>
    <row r="11" spans="2:23" ht="16" x14ac:dyDescent="0.2">
      <c r="B11" s="50">
        <v>44045</v>
      </c>
      <c r="C11" s="7"/>
      <c r="D11" s="71"/>
      <c r="E11" s="74"/>
      <c r="F11" s="63">
        <f>'Arwa Rice'!O11</f>
        <v>0</v>
      </c>
      <c r="G11" s="3"/>
      <c r="H11" s="16">
        <f t="shared" si="4"/>
        <v>0</v>
      </c>
      <c r="I11" s="17">
        <f t="shared" si="5"/>
        <v>0</v>
      </c>
      <c r="J11" s="76"/>
      <c r="K11" s="7"/>
      <c r="L11" s="71"/>
      <c r="M11" s="70"/>
      <c r="N11" s="64">
        <f t="shared" si="6"/>
        <v>0</v>
      </c>
      <c r="O11" s="16">
        <f t="shared" si="7"/>
        <v>0</v>
      </c>
      <c r="P11" s="17">
        <f t="shared" si="8"/>
        <v>0</v>
      </c>
      <c r="Q11" s="76"/>
      <c r="R11" s="7"/>
      <c r="S11" s="6">
        <f t="shared" si="9"/>
        <v>0</v>
      </c>
      <c r="T11" s="6">
        <f t="shared" si="10"/>
        <v>0</v>
      </c>
      <c r="U11" s="16">
        <f t="shared" si="11"/>
        <v>0</v>
      </c>
      <c r="V11" s="17">
        <f t="shared" si="12"/>
        <v>0</v>
      </c>
      <c r="W11" s="76"/>
    </row>
    <row r="12" spans="2:23" ht="16" x14ac:dyDescent="0.2">
      <c r="B12" s="50">
        <v>44046</v>
      </c>
      <c r="C12" s="7"/>
      <c r="D12" s="71"/>
      <c r="E12" s="74"/>
      <c r="F12" s="63">
        <f>'Arwa Rice'!O12</f>
        <v>0</v>
      </c>
      <c r="G12" s="3"/>
      <c r="H12" s="16">
        <f t="shared" si="4"/>
        <v>0</v>
      </c>
      <c r="I12" s="17">
        <f t="shared" si="5"/>
        <v>0</v>
      </c>
      <c r="J12" s="76"/>
      <c r="K12" s="7"/>
      <c r="L12" s="71"/>
      <c r="M12" s="70"/>
      <c r="N12" s="64">
        <f t="shared" si="6"/>
        <v>0</v>
      </c>
      <c r="O12" s="16">
        <f t="shared" si="7"/>
        <v>0</v>
      </c>
      <c r="P12" s="17">
        <f t="shared" si="8"/>
        <v>0</v>
      </c>
      <c r="Q12" s="76"/>
      <c r="R12" s="7"/>
      <c r="S12" s="6">
        <f t="shared" si="9"/>
        <v>0</v>
      </c>
      <c r="T12" s="6">
        <f t="shared" si="10"/>
        <v>0</v>
      </c>
      <c r="U12" s="16">
        <f t="shared" si="11"/>
        <v>0</v>
      </c>
      <c r="V12" s="17">
        <f t="shared" si="12"/>
        <v>0</v>
      </c>
      <c r="W12" s="76"/>
    </row>
    <row r="13" spans="2:23" ht="16" x14ac:dyDescent="0.2">
      <c r="B13" s="50">
        <v>44047</v>
      </c>
      <c r="C13" s="7"/>
      <c r="D13" s="71"/>
      <c r="E13" s="74"/>
      <c r="F13" s="63">
        <f>'Arwa Rice'!O13</f>
        <v>0</v>
      </c>
      <c r="G13" s="3"/>
      <c r="H13" s="16">
        <f t="shared" si="4"/>
        <v>0</v>
      </c>
      <c r="I13" s="17">
        <f t="shared" si="5"/>
        <v>0</v>
      </c>
      <c r="J13" s="76"/>
      <c r="K13" s="7"/>
      <c r="L13" s="71"/>
      <c r="M13" s="70"/>
      <c r="N13" s="64">
        <f t="shared" si="6"/>
        <v>0</v>
      </c>
      <c r="O13" s="16">
        <f t="shared" si="7"/>
        <v>0</v>
      </c>
      <c r="P13" s="17">
        <f t="shared" si="8"/>
        <v>0</v>
      </c>
      <c r="Q13" s="76"/>
      <c r="R13" s="7"/>
      <c r="S13" s="6">
        <f t="shared" si="9"/>
        <v>0</v>
      </c>
      <c r="T13" s="6">
        <f t="shared" si="10"/>
        <v>0</v>
      </c>
      <c r="U13" s="16">
        <f t="shared" si="11"/>
        <v>0</v>
      </c>
      <c r="V13" s="17">
        <f t="shared" si="12"/>
        <v>0</v>
      </c>
      <c r="W13" s="76"/>
    </row>
    <row r="14" spans="2:23" ht="16" x14ac:dyDescent="0.2">
      <c r="B14" s="50">
        <v>44048</v>
      </c>
      <c r="C14" s="7"/>
      <c r="D14" s="71"/>
      <c r="E14" s="74"/>
      <c r="F14" s="63">
        <f>'Arwa Rice'!O14</f>
        <v>0</v>
      </c>
      <c r="G14" s="3"/>
      <c r="H14" s="16">
        <f t="shared" si="4"/>
        <v>0</v>
      </c>
      <c r="I14" s="17">
        <f t="shared" si="5"/>
        <v>0</v>
      </c>
      <c r="J14" s="76"/>
      <c r="K14" s="7"/>
      <c r="L14" s="114">
        <v>30</v>
      </c>
      <c r="M14" s="70"/>
      <c r="N14" s="64">
        <f t="shared" si="6"/>
        <v>0</v>
      </c>
      <c r="O14" s="16">
        <f t="shared" si="7"/>
        <v>30</v>
      </c>
      <c r="P14" s="17">
        <f t="shared" si="8"/>
        <v>15</v>
      </c>
      <c r="Q14" s="76"/>
      <c r="R14" s="7"/>
      <c r="S14" s="6">
        <f t="shared" si="9"/>
        <v>-30</v>
      </c>
      <c r="T14" s="6">
        <f t="shared" si="10"/>
        <v>0</v>
      </c>
      <c r="U14" s="16">
        <f t="shared" si="11"/>
        <v>-30</v>
      </c>
      <c r="V14" s="17">
        <f t="shared" si="12"/>
        <v>-15</v>
      </c>
      <c r="W14" s="76"/>
    </row>
    <row r="15" spans="2:23" ht="16" x14ac:dyDescent="0.2">
      <c r="B15" s="50">
        <v>44049</v>
      </c>
      <c r="C15" s="7"/>
      <c r="D15" s="71"/>
      <c r="E15" s="74"/>
      <c r="F15" s="63">
        <f>'Arwa Rice'!O15</f>
        <v>0</v>
      </c>
      <c r="G15" s="3"/>
      <c r="H15" s="16">
        <f t="shared" si="4"/>
        <v>0</v>
      </c>
      <c r="I15" s="17">
        <f t="shared" si="5"/>
        <v>0</v>
      </c>
      <c r="J15" s="76"/>
      <c r="K15" s="7"/>
      <c r="L15" s="71"/>
      <c r="M15" s="70"/>
      <c r="N15" s="64">
        <f t="shared" si="6"/>
        <v>0</v>
      </c>
      <c r="O15" s="16">
        <f t="shared" si="7"/>
        <v>0</v>
      </c>
      <c r="P15" s="17">
        <f t="shared" si="8"/>
        <v>0</v>
      </c>
      <c r="Q15" s="76"/>
      <c r="R15" s="7"/>
      <c r="S15" s="6">
        <f t="shared" si="9"/>
        <v>0</v>
      </c>
      <c r="T15" s="6">
        <f t="shared" si="10"/>
        <v>0</v>
      </c>
      <c r="U15" s="16">
        <f t="shared" si="11"/>
        <v>0</v>
      </c>
      <c r="V15" s="17">
        <f t="shared" si="12"/>
        <v>0</v>
      </c>
      <c r="W15" s="76"/>
    </row>
    <row r="16" spans="2:23" ht="16" x14ac:dyDescent="0.2">
      <c r="B16" s="50">
        <v>44050</v>
      </c>
      <c r="C16" s="7"/>
      <c r="D16" s="71"/>
      <c r="E16" s="74"/>
      <c r="F16" s="63">
        <f>'Arwa Rice'!O16</f>
        <v>0</v>
      </c>
      <c r="G16" s="3"/>
      <c r="H16" s="16">
        <f t="shared" si="4"/>
        <v>0</v>
      </c>
      <c r="I16" s="17">
        <f t="shared" si="5"/>
        <v>0</v>
      </c>
      <c r="J16" s="76"/>
      <c r="K16" s="7"/>
      <c r="L16" s="114">
        <v>30</v>
      </c>
      <c r="M16" s="70"/>
      <c r="N16" s="64">
        <f t="shared" si="6"/>
        <v>0</v>
      </c>
      <c r="O16" s="16">
        <f t="shared" si="7"/>
        <v>30</v>
      </c>
      <c r="P16" s="17">
        <f t="shared" si="8"/>
        <v>15</v>
      </c>
      <c r="Q16" s="76"/>
      <c r="R16" s="7"/>
      <c r="S16" s="6">
        <f t="shared" si="9"/>
        <v>-30</v>
      </c>
      <c r="T16" s="6">
        <f t="shared" si="10"/>
        <v>0</v>
      </c>
      <c r="U16" s="16">
        <f t="shared" si="11"/>
        <v>-30</v>
      </c>
      <c r="V16" s="17">
        <f t="shared" si="12"/>
        <v>-15</v>
      </c>
      <c r="W16" s="76"/>
    </row>
    <row r="17" spans="2:23" ht="16" x14ac:dyDescent="0.2">
      <c r="B17" s="50">
        <v>44051</v>
      </c>
      <c r="C17" s="7"/>
      <c r="D17" s="71"/>
      <c r="E17" s="74"/>
      <c r="F17" s="63">
        <f>'Arwa Rice'!O17</f>
        <v>0</v>
      </c>
      <c r="G17" s="3"/>
      <c r="H17" s="16">
        <f t="shared" si="4"/>
        <v>0</v>
      </c>
      <c r="I17" s="17">
        <f t="shared" si="5"/>
        <v>0</v>
      </c>
      <c r="J17" s="76"/>
      <c r="K17" s="7"/>
      <c r="L17" s="71"/>
      <c r="M17" s="70"/>
      <c r="N17" s="64">
        <f t="shared" si="6"/>
        <v>0</v>
      </c>
      <c r="O17" s="16">
        <f t="shared" si="7"/>
        <v>0</v>
      </c>
      <c r="P17" s="17">
        <f t="shared" si="8"/>
        <v>0</v>
      </c>
      <c r="Q17" s="76"/>
      <c r="R17" s="7"/>
      <c r="S17" s="6">
        <f t="shared" si="9"/>
        <v>0</v>
      </c>
      <c r="T17" s="6">
        <f t="shared" si="10"/>
        <v>0</v>
      </c>
      <c r="U17" s="16">
        <f t="shared" si="11"/>
        <v>0</v>
      </c>
      <c r="V17" s="17">
        <f t="shared" si="12"/>
        <v>0</v>
      </c>
      <c r="W17" s="76"/>
    </row>
    <row r="18" spans="2:23" ht="16" x14ac:dyDescent="0.2">
      <c r="B18" s="50">
        <v>44052</v>
      </c>
      <c r="C18" s="7"/>
      <c r="D18" s="71"/>
      <c r="E18" s="74"/>
      <c r="F18" s="63">
        <f>'Arwa Rice'!O18</f>
        <v>0</v>
      </c>
      <c r="G18" s="3"/>
      <c r="H18" s="16">
        <f t="shared" si="4"/>
        <v>0</v>
      </c>
      <c r="I18" s="17">
        <f t="shared" si="5"/>
        <v>0</v>
      </c>
      <c r="J18" s="76"/>
      <c r="K18" s="7"/>
      <c r="L18" s="114">
        <v>30</v>
      </c>
      <c r="M18" s="70"/>
      <c r="N18" s="64">
        <f t="shared" si="6"/>
        <v>0</v>
      </c>
      <c r="O18" s="16">
        <f t="shared" si="7"/>
        <v>30</v>
      </c>
      <c r="P18" s="17">
        <f t="shared" si="8"/>
        <v>15</v>
      </c>
      <c r="Q18" s="76"/>
      <c r="R18" s="7"/>
      <c r="S18" s="6">
        <f t="shared" si="9"/>
        <v>-30</v>
      </c>
      <c r="T18" s="6">
        <f t="shared" si="10"/>
        <v>0</v>
      </c>
      <c r="U18" s="16">
        <f t="shared" si="11"/>
        <v>-30</v>
      </c>
      <c r="V18" s="17">
        <f t="shared" si="12"/>
        <v>-15</v>
      </c>
      <c r="W18" s="76"/>
    </row>
    <row r="19" spans="2:23" ht="16" x14ac:dyDescent="0.2">
      <c r="B19" s="50">
        <v>44053</v>
      </c>
      <c r="C19" s="7"/>
      <c r="D19" s="71"/>
      <c r="E19" s="74"/>
      <c r="F19" s="63">
        <f>'Arwa Rice'!O19</f>
        <v>0</v>
      </c>
      <c r="G19" s="3"/>
      <c r="H19" s="16">
        <f t="shared" si="4"/>
        <v>0</v>
      </c>
      <c r="I19" s="17">
        <f t="shared" si="5"/>
        <v>0</v>
      </c>
      <c r="J19" s="76"/>
      <c r="K19" s="7"/>
      <c r="L19" s="71"/>
      <c r="M19" s="70"/>
      <c r="N19" s="64">
        <f t="shared" si="6"/>
        <v>0</v>
      </c>
      <c r="O19" s="16">
        <f t="shared" si="7"/>
        <v>0</v>
      </c>
      <c r="P19" s="17">
        <f t="shared" si="8"/>
        <v>0</v>
      </c>
      <c r="Q19" s="76"/>
      <c r="R19" s="7"/>
      <c r="S19" s="6">
        <f>D19-L19</f>
        <v>0</v>
      </c>
      <c r="T19" s="6">
        <f t="shared" si="10"/>
        <v>0</v>
      </c>
      <c r="U19" s="16">
        <f t="shared" si="11"/>
        <v>0</v>
      </c>
      <c r="V19" s="17">
        <f t="shared" si="12"/>
        <v>0</v>
      </c>
      <c r="W19" s="76"/>
    </row>
    <row r="20" spans="2:23" ht="16" x14ac:dyDescent="0.2">
      <c r="B20" s="50">
        <v>44054</v>
      </c>
      <c r="C20" s="7"/>
      <c r="D20" s="71"/>
      <c r="E20" s="74"/>
      <c r="F20" s="63">
        <f>'Arwa Rice'!O20</f>
        <v>0</v>
      </c>
      <c r="G20" s="3"/>
      <c r="H20" s="16">
        <f t="shared" si="4"/>
        <v>0</v>
      </c>
      <c r="I20" s="17">
        <f t="shared" si="5"/>
        <v>0</v>
      </c>
      <c r="J20" s="76"/>
      <c r="K20" s="7"/>
      <c r="L20" s="71">
        <v>30</v>
      </c>
      <c r="M20" s="70"/>
      <c r="N20" s="64">
        <f t="shared" si="6"/>
        <v>0</v>
      </c>
      <c r="O20" s="16">
        <f t="shared" si="7"/>
        <v>30</v>
      </c>
      <c r="P20" s="17">
        <f t="shared" si="8"/>
        <v>15</v>
      </c>
      <c r="Q20" s="76"/>
      <c r="R20" s="7"/>
      <c r="S20" s="6">
        <f>D20-L20</f>
        <v>-30</v>
      </c>
      <c r="T20" s="6">
        <f t="shared" si="10"/>
        <v>0</v>
      </c>
      <c r="U20" s="16">
        <f t="shared" si="11"/>
        <v>-30</v>
      </c>
      <c r="V20" s="17">
        <f t="shared" si="12"/>
        <v>-15</v>
      </c>
      <c r="W20" s="76"/>
    </row>
    <row r="21" spans="2:23" ht="16" x14ac:dyDescent="0.2">
      <c r="B21" s="50">
        <v>44055</v>
      </c>
      <c r="C21" s="7"/>
      <c r="D21" s="71"/>
      <c r="E21" s="74"/>
      <c r="F21" s="63">
        <f>'Arwa Rice'!O21</f>
        <v>0</v>
      </c>
      <c r="G21" s="3"/>
      <c r="H21" s="16">
        <f t="shared" si="4"/>
        <v>0</v>
      </c>
      <c r="I21" s="17">
        <f t="shared" si="5"/>
        <v>0</v>
      </c>
      <c r="J21" s="76"/>
      <c r="K21" s="7"/>
      <c r="L21" s="71"/>
      <c r="M21" s="70"/>
      <c r="N21" s="64">
        <f t="shared" si="6"/>
        <v>0</v>
      </c>
      <c r="O21" s="16">
        <f t="shared" si="7"/>
        <v>0</v>
      </c>
      <c r="P21" s="17">
        <f t="shared" si="8"/>
        <v>0</v>
      </c>
      <c r="Q21" s="76"/>
      <c r="R21" s="7"/>
      <c r="S21" s="6">
        <f t="shared" si="9"/>
        <v>0</v>
      </c>
      <c r="T21" s="6">
        <f t="shared" si="10"/>
        <v>0</v>
      </c>
      <c r="U21" s="16">
        <f t="shared" si="11"/>
        <v>0</v>
      </c>
      <c r="V21" s="17">
        <f t="shared" si="12"/>
        <v>0</v>
      </c>
      <c r="W21" s="76"/>
    </row>
    <row r="22" spans="2:23" ht="16" x14ac:dyDescent="0.2">
      <c r="B22" s="50">
        <v>44056</v>
      </c>
      <c r="C22" s="7"/>
      <c r="D22" s="71"/>
      <c r="E22" s="74"/>
      <c r="F22" s="63">
        <f>'Arwa Rice'!O22</f>
        <v>0</v>
      </c>
      <c r="G22" s="3"/>
      <c r="H22" s="16">
        <f t="shared" si="4"/>
        <v>0</v>
      </c>
      <c r="I22" s="17">
        <f t="shared" si="5"/>
        <v>0</v>
      </c>
      <c r="J22" s="76"/>
      <c r="K22" s="7"/>
      <c r="L22" s="71"/>
      <c r="M22" s="70"/>
      <c r="N22" s="64">
        <f t="shared" si="6"/>
        <v>0</v>
      </c>
      <c r="O22" s="16">
        <f t="shared" si="7"/>
        <v>0</v>
      </c>
      <c r="P22" s="17">
        <f t="shared" si="8"/>
        <v>0</v>
      </c>
      <c r="Q22" s="76"/>
      <c r="R22" s="7"/>
      <c r="S22" s="6">
        <f t="shared" si="9"/>
        <v>0</v>
      </c>
      <c r="T22" s="6">
        <f t="shared" si="10"/>
        <v>0</v>
      </c>
      <c r="U22" s="16">
        <f t="shared" si="11"/>
        <v>0</v>
      </c>
      <c r="V22" s="17">
        <f t="shared" si="12"/>
        <v>0</v>
      </c>
      <c r="W22" s="76"/>
    </row>
    <row r="23" spans="2:23" ht="16" x14ac:dyDescent="0.2">
      <c r="B23" s="50">
        <v>44057</v>
      </c>
      <c r="C23" s="7"/>
      <c r="D23" s="71"/>
      <c r="E23" s="74"/>
      <c r="F23" s="63">
        <f>'Arwa Rice'!O23</f>
        <v>0</v>
      </c>
      <c r="G23" s="3"/>
      <c r="H23" s="16">
        <f t="shared" si="4"/>
        <v>0</v>
      </c>
      <c r="I23" s="17">
        <f t="shared" si="5"/>
        <v>0</v>
      </c>
      <c r="J23" s="76"/>
      <c r="K23" s="7"/>
      <c r="L23" s="71"/>
      <c r="M23" s="70"/>
      <c r="N23" s="64">
        <f t="shared" si="6"/>
        <v>0</v>
      </c>
      <c r="O23" s="16">
        <f t="shared" si="7"/>
        <v>0</v>
      </c>
      <c r="P23" s="17">
        <f t="shared" si="8"/>
        <v>0</v>
      </c>
      <c r="Q23" s="76"/>
      <c r="R23" s="7"/>
      <c r="S23" s="6">
        <f t="shared" si="9"/>
        <v>0</v>
      </c>
      <c r="T23" s="6">
        <f t="shared" si="10"/>
        <v>0</v>
      </c>
      <c r="U23" s="16">
        <f t="shared" si="11"/>
        <v>0</v>
      </c>
      <c r="V23" s="17">
        <f t="shared" si="12"/>
        <v>0</v>
      </c>
      <c r="W23" s="76"/>
    </row>
    <row r="24" spans="2:23" ht="16" x14ac:dyDescent="0.2">
      <c r="B24" s="50">
        <v>44058</v>
      </c>
      <c r="C24" s="7"/>
      <c r="D24" s="71"/>
      <c r="E24" s="74"/>
      <c r="F24" s="63">
        <f>'Arwa Rice'!O24</f>
        <v>0</v>
      </c>
      <c r="G24" s="3"/>
      <c r="H24" s="16">
        <f t="shared" si="4"/>
        <v>0</v>
      </c>
      <c r="I24" s="17">
        <f t="shared" si="5"/>
        <v>0</v>
      </c>
      <c r="J24" s="76"/>
      <c r="K24" s="7"/>
      <c r="L24" s="71"/>
      <c r="M24" s="70"/>
      <c r="N24" s="64">
        <f t="shared" si="6"/>
        <v>0</v>
      </c>
      <c r="O24" s="16">
        <f t="shared" si="7"/>
        <v>0</v>
      </c>
      <c r="P24" s="17">
        <f t="shared" si="8"/>
        <v>0</v>
      </c>
      <c r="Q24" s="76"/>
      <c r="R24" s="7"/>
      <c r="S24" s="6">
        <f t="shared" si="9"/>
        <v>0</v>
      </c>
      <c r="T24" s="6">
        <f t="shared" si="10"/>
        <v>0</v>
      </c>
      <c r="U24" s="16">
        <f t="shared" si="11"/>
        <v>0</v>
      </c>
      <c r="V24" s="17">
        <f t="shared" si="12"/>
        <v>0</v>
      </c>
      <c r="W24" s="76"/>
    </row>
    <row r="25" spans="2:23" ht="16" x14ac:dyDescent="0.2">
      <c r="B25" s="50">
        <v>44059</v>
      </c>
      <c r="C25" s="7"/>
      <c r="D25" s="71"/>
      <c r="E25" s="74"/>
      <c r="F25" s="63">
        <f>'Arwa Rice'!O25</f>
        <v>0</v>
      </c>
      <c r="G25" s="3"/>
      <c r="H25" s="16">
        <f t="shared" si="4"/>
        <v>0</v>
      </c>
      <c r="I25" s="17">
        <f t="shared" si="5"/>
        <v>0</v>
      </c>
      <c r="J25" s="76"/>
      <c r="K25" s="7"/>
      <c r="L25" s="71">
        <v>30</v>
      </c>
      <c r="M25" s="70"/>
      <c r="N25" s="64">
        <f t="shared" si="6"/>
        <v>0</v>
      </c>
      <c r="O25" s="16">
        <f t="shared" si="7"/>
        <v>30</v>
      </c>
      <c r="P25" s="17">
        <f t="shared" si="8"/>
        <v>15</v>
      </c>
      <c r="Q25" s="76"/>
      <c r="R25" s="7"/>
      <c r="S25" s="6">
        <f t="shared" si="9"/>
        <v>-30</v>
      </c>
      <c r="T25" s="6">
        <f t="shared" si="10"/>
        <v>0</v>
      </c>
      <c r="U25" s="16">
        <f t="shared" si="11"/>
        <v>-30</v>
      </c>
      <c r="V25" s="17">
        <f t="shared" si="12"/>
        <v>-15</v>
      </c>
      <c r="W25" s="76"/>
    </row>
    <row r="26" spans="2:23" ht="16" x14ac:dyDescent="0.2">
      <c r="B26" s="50">
        <v>44060</v>
      </c>
      <c r="C26" s="7"/>
      <c r="D26" s="71"/>
      <c r="E26" s="74"/>
      <c r="F26" s="63">
        <f>'Arwa Rice'!O26</f>
        <v>0</v>
      </c>
      <c r="G26" s="3"/>
      <c r="H26" s="16">
        <f t="shared" si="4"/>
        <v>0</v>
      </c>
      <c r="I26" s="17">
        <f t="shared" si="5"/>
        <v>0</v>
      </c>
      <c r="J26" s="76"/>
      <c r="K26" s="7"/>
      <c r="L26" s="71">
        <v>30</v>
      </c>
      <c r="M26" s="70"/>
      <c r="N26" s="64">
        <f t="shared" si="6"/>
        <v>0</v>
      </c>
      <c r="O26" s="16">
        <f t="shared" si="7"/>
        <v>30</v>
      </c>
      <c r="P26" s="17">
        <f t="shared" si="8"/>
        <v>15</v>
      </c>
      <c r="Q26" s="76"/>
      <c r="R26" s="7"/>
      <c r="S26" s="6">
        <f t="shared" si="9"/>
        <v>-30</v>
      </c>
      <c r="T26" s="6">
        <f t="shared" si="10"/>
        <v>0</v>
      </c>
      <c r="U26" s="16">
        <f t="shared" si="11"/>
        <v>-30</v>
      </c>
      <c r="V26" s="17">
        <f t="shared" si="12"/>
        <v>-15</v>
      </c>
      <c r="W26" s="76"/>
    </row>
    <row r="27" spans="2:23" ht="16" x14ac:dyDescent="0.2">
      <c r="B27" s="50">
        <v>44061</v>
      </c>
      <c r="C27" s="7"/>
      <c r="D27" s="71"/>
      <c r="E27" s="74"/>
      <c r="F27" s="63">
        <f>'Arwa Rice'!O27</f>
        <v>0</v>
      </c>
      <c r="G27" s="3"/>
      <c r="H27" s="16">
        <f t="shared" si="4"/>
        <v>0</v>
      </c>
      <c r="I27" s="17">
        <f t="shared" si="5"/>
        <v>0</v>
      </c>
      <c r="J27" s="76"/>
      <c r="K27" s="7"/>
      <c r="L27" s="71">
        <v>25</v>
      </c>
      <c r="M27" s="70"/>
      <c r="N27" s="64">
        <f t="shared" si="6"/>
        <v>0</v>
      </c>
      <c r="O27" s="16">
        <f t="shared" si="7"/>
        <v>25</v>
      </c>
      <c r="P27" s="17">
        <f t="shared" si="8"/>
        <v>12.5</v>
      </c>
      <c r="Q27" s="76"/>
      <c r="R27" s="7"/>
      <c r="S27" s="6">
        <f t="shared" si="9"/>
        <v>-25</v>
      </c>
      <c r="T27" s="6">
        <f t="shared" si="10"/>
        <v>0</v>
      </c>
      <c r="U27" s="16">
        <f t="shared" si="11"/>
        <v>-25</v>
      </c>
      <c r="V27" s="17">
        <f t="shared" si="12"/>
        <v>-12.5</v>
      </c>
      <c r="W27" s="76"/>
    </row>
    <row r="28" spans="2:23" ht="16" x14ac:dyDescent="0.2">
      <c r="B28" s="50">
        <v>44062</v>
      </c>
      <c r="C28" s="7"/>
      <c r="D28" s="71"/>
      <c r="E28" s="74"/>
      <c r="F28" s="63">
        <f>'Arwa Rice'!O28</f>
        <v>0</v>
      </c>
      <c r="G28" s="3"/>
      <c r="H28" s="16">
        <f t="shared" si="4"/>
        <v>0</v>
      </c>
      <c r="I28" s="17">
        <f t="shared" si="5"/>
        <v>0</v>
      </c>
      <c r="J28" s="76"/>
      <c r="K28" s="7"/>
      <c r="L28" s="71"/>
      <c r="M28" s="70"/>
      <c r="N28" s="64">
        <f t="shared" si="6"/>
        <v>0</v>
      </c>
      <c r="O28" s="16">
        <f t="shared" si="7"/>
        <v>0</v>
      </c>
      <c r="P28" s="17">
        <f t="shared" si="8"/>
        <v>0</v>
      </c>
      <c r="Q28" s="76"/>
      <c r="R28" s="7"/>
      <c r="S28" s="6">
        <f t="shared" si="9"/>
        <v>0</v>
      </c>
      <c r="T28" s="6">
        <f t="shared" si="10"/>
        <v>0</v>
      </c>
      <c r="U28" s="16">
        <f t="shared" si="11"/>
        <v>0</v>
      </c>
      <c r="V28" s="17">
        <f t="shared" si="12"/>
        <v>0</v>
      </c>
      <c r="W28" s="76"/>
    </row>
    <row r="29" spans="2:23" ht="16" x14ac:dyDescent="0.2">
      <c r="B29" s="50">
        <v>44063</v>
      </c>
      <c r="C29" s="7"/>
      <c r="D29" s="71"/>
      <c r="E29" s="74"/>
      <c r="F29" s="63">
        <f>'Arwa Rice'!O29</f>
        <v>0</v>
      </c>
      <c r="G29" s="3"/>
      <c r="H29" s="16">
        <f t="shared" si="4"/>
        <v>0</v>
      </c>
      <c r="I29" s="17">
        <f t="shared" si="5"/>
        <v>0</v>
      </c>
      <c r="J29" s="76"/>
      <c r="K29" s="7"/>
      <c r="L29" s="71"/>
      <c r="M29" s="70"/>
      <c r="N29" s="64">
        <f t="shared" si="6"/>
        <v>0</v>
      </c>
      <c r="O29" s="16">
        <f t="shared" si="7"/>
        <v>0</v>
      </c>
      <c r="P29" s="17">
        <f t="shared" si="8"/>
        <v>0</v>
      </c>
      <c r="Q29" s="76"/>
      <c r="R29" s="7"/>
      <c r="S29" s="6">
        <f t="shared" si="9"/>
        <v>0</v>
      </c>
      <c r="T29" s="6">
        <f t="shared" si="10"/>
        <v>0</v>
      </c>
      <c r="U29" s="16">
        <f t="shared" si="11"/>
        <v>0</v>
      </c>
      <c r="V29" s="17">
        <f t="shared" si="12"/>
        <v>0</v>
      </c>
      <c r="W29" s="76"/>
    </row>
    <row r="30" spans="2:23" ht="16" x14ac:dyDescent="0.2">
      <c r="B30" s="50">
        <v>44064</v>
      </c>
      <c r="C30" s="7"/>
      <c r="D30" s="71"/>
      <c r="E30" s="74"/>
      <c r="F30" s="63">
        <f>'Arwa Rice'!O30</f>
        <v>0</v>
      </c>
      <c r="G30" s="3"/>
      <c r="H30" s="16">
        <f t="shared" si="4"/>
        <v>0</v>
      </c>
      <c r="I30" s="17">
        <f t="shared" si="5"/>
        <v>0</v>
      </c>
      <c r="J30" s="76"/>
      <c r="K30" s="7"/>
      <c r="L30" s="71"/>
      <c r="M30" s="70"/>
      <c r="N30" s="64">
        <f t="shared" si="6"/>
        <v>0</v>
      </c>
      <c r="O30" s="16">
        <f t="shared" si="7"/>
        <v>0</v>
      </c>
      <c r="P30" s="17">
        <f t="shared" si="8"/>
        <v>0</v>
      </c>
      <c r="Q30" s="76"/>
      <c r="R30" s="7"/>
      <c r="S30" s="6">
        <f t="shared" si="9"/>
        <v>0</v>
      </c>
      <c r="T30" s="6">
        <f t="shared" si="10"/>
        <v>0</v>
      </c>
      <c r="U30" s="16">
        <f t="shared" si="11"/>
        <v>0</v>
      </c>
      <c r="V30" s="17">
        <f t="shared" si="12"/>
        <v>0</v>
      </c>
      <c r="W30" s="76"/>
    </row>
    <row r="31" spans="2:23" ht="16" x14ac:dyDescent="0.2">
      <c r="B31" s="50">
        <v>44065</v>
      </c>
      <c r="C31" s="7"/>
      <c r="D31" s="71"/>
      <c r="E31" s="74"/>
      <c r="F31" s="63">
        <f>'Arwa Rice'!O31</f>
        <v>0</v>
      </c>
      <c r="G31" s="3"/>
      <c r="H31" s="16">
        <f t="shared" si="4"/>
        <v>0</v>
      </c>
      <c r="I31" s="17">
        <f t="shared" si="5"/>
        <v>0</v>
      </c>
      <c r="J31" s="76"/>
      <c r="K31" s="7"/>
      <c r="L31" s="71"/>
      <c r="M31" s="70"/>
      <c r="N31" s="64">
        <f t="shared" si="6"/>
        <v>0</v>
      </c>
      <c r="O31" s="16">
        <f t="shared" si="7"/>
        <v>0</v>
      </c>
      <c r="P31" s="17">
        <f t="shared" si="8"/>
        <v>0</v>
      </c>
      <c r="Q31" s="76"/>
      <c r="R31" s="7"/>
      <c r="S31" s="6">
        <f t="shared" si="9"/>
        <v>0</v>
      </c>
      <c r="T31" s="6">
        <f t="shared" si="10"/>
        <v>0</v>
      </c>
      <c r="U31" s="16">
        <f t="shared" si="11"/>
        <v>0</v>
      </c>
      <c r="V31" s="17">
        <f t="shared" si="12"/>
        <v>0</v>
      </c>
      <c r="W31" s="76"/>
    </row>
    <row r="32" spans="2:23" ht="16" x14ac:dyDescent="0.2">
      <c r="B32" s="50">
        <v>44066</v>
      </c>
      <c r="C32" s="7"/>
      <c r="D32" s="71"/>
      <c r="E32" s="74"/>
      <c r="F32" s="63">
        <f>'Arwa Rice'!O32</f>
        <v>0</v>
      </c>
      <c r="G32" s="3"/>
      <c r="H32" s="16">
        <f t="shared" si="4"/>
        <v>0</v>
      </c>
      <c r="I32" s="17">
        <f t="shared" si="5"/>
        <v>0</v>
      </c>
      <c r="J32" s="76"/>
      <c r="K32" s="7"/>
      <c r="L32" s="71"/>
      <c r="M32" s="70"/>
      <c r="N32" s="64">
        <f t="shared" si="6"/>
        <v>0</v>
      </c>
      <c r="O32" s="16">
        <f t="shared" si="7"/>
        <v>0</v>
      </c>
      <c r="P32" s="17">
        <f t="shared" si="8"/>
        <v>0</v>
      </c>
      <c r="Q32" s="76"/>
      <c r="R32" s="7"/>
      <c r="S32" s="6">
        <f t="shared" si="9"/>
        <v>0</v>
      </c>
      <c r="T32" s="6">
        <f t="shared" si="10"/>
        <v>0</v>
      </c>
      <c r="U32" s="16">
        <f t="shared" si="11"/>
        <v>0</v>
      </c>
      <c r="V32" s="17">
        <f t="shared" si="12"/>
        <v>0</v>
      </c>
      <c r="W32" s="76"/>
    </row>
    <row r="33" spans="2:23" ht="16" x14ac:dyDescent="0.2">
      <c r="B33" s="50">
        <v>44067</v>
      </c>
      <c r="C33" s="7"/>
      <c r="D33" s="71"/>
      <c r="E33" s="74"/>
      <c r="F33" s="63">
        <f>'Arwa Rice'!O33</f>
        <v>0</v>
      </c>
      <c r="G33" s="3"/>
      <c r="H33" s="16">
        <f t="shared" si="4"/>
        <v>0</v>
      </c>
      <c r="I33" s="17">
        <f t="shared" si="5"/>
        <v>0</v>
      </c>
      <c r="J33" s="76"/>
      <c r="K33" s="7"/>
      <c r="L33" s="71"/>
      <c r="M33" s="70"/>
      <c r="N33" s="64">
        <f t="shared" si="6"/>
        <v>0</v>
      </c>
      <c r="O33" s="16">
        <f t="shared" si="7"/>
        <v>0</v>
      </c>
      <c r="P33" s="17">
        <f t="shared" si="8"/>
        <v>0</v>
      </c>
      <c r="Q33" s="76"/>
      <c r="R33" s="7"/>
      <c r="S33" s="6">
        <f t="shared" si="9"/>
        <v>0</v>
      </c>
      <c r="T33" s="6">
        <f t="shared" si="10"/>
        <v>0</v>
      </c>
      <c r="U33" s="16">
        <f t="shared" si="11"/>
        <v>0</v>
      </c>
      <c r="V33" s="17">
        <f t="shared" si="12"/>
        <v>0</v>
      </c>
      <c r="W33" s="76"/>
    </row>
    <row r="34" spans="2:23" ht="16" x14ac:dyDescent="0.2">
      <c r="B34" s="50">
        <v>44068</v>
      </c>
      <c r="C34" s="7"/>
      <c r="D34" s="71"/>
      <c r="E34" s="74"/>
      <c r="F34" s="63">
        <f>'Arwa Rice'!O34</f>
        <v>0</v>
      </c>
      <c r="G34" s="3"/>
      <c r="H34" s="16">
        <f t="shared" si="4"/>
        <v>0</v>
      </c>
      <c r="I34" s="17">
        <f t="shared" si="5"/>
        <v>0</v>
      </c>
      <c r="J34" s="76"/>
      <c r="K34" s="7"/>
      <c r="L34" s="71"/>
      <c r="M34" s="70"/>
      <c r="N34" s="64">
        <f t="shared" si="6"/>
        <v>0</v>
      </c>
      <c r="O34" s="16">
        <f t="shared" si="7"/>
        <v>0</v>
      </c>
      <c r="P34" s="17">
        <f t="shared" si="8"/>
        <v>0</v>
      </c>
      <c r="Q34" s="76"/>
      <c r="R34" s="7"/>
      <c r="S34" s="6">
        <f t="shared" si="9"/>
        <v>0</v>
      </c>
      <c r="T34" s="6">
        <f t="shared" si="10"/>
        <v>0</v>
      </c>
      <c r="U34" s="16">
        <f t="shared" si="11"/>
        <v>0</v>
      </c>
      <c r="V34" s="17">
        <f t="shared" si="12"/>
        <v>0</v>
      </c>
      <c r="W34" s="76"/>
    </row>
    <row r="35" spans="2:23" ht="16" x14ac:dyDescent="0.2">
      <c r="B35" s="50">
        <v>44069</v>
      </c>
      <c r="C35" s="7"/>
      <c r="D35" s="71"/>
      <c r="E35" s="74"/>
      <c r="F35" s="63">
        <f>'Arwa Rice'!O35</f>
        <v>0</v>
      </c>
      <c r="G35" s="3"/>
      <c r="H35" s="16">
        <f t="shared" si="4"/>
        <v>0</v>
      </c>
      <c r="I35" s="17">
        <f t="shared" si="5"/>
        <v>0</v>
      </c>
      <c r="J35" s="76"/>
      <c r="K35" s="7"/>
      <c r="L35" s="71"/>
      <c r="M35" s="70"/>
      <c r="N35" s="64">
        <f t="shared" si="6"/>
        <v>0</v>
      </c>
      <c r="O35" s="16">
        <f t="shared" si="7"/>
        <v>0</v>
      </c>
      <c r="P35" s="17">
        <f t="shared" si="8"/>
        <v>0</v>
      </c>
      <c r="Q35" s="76"/>
      <c r="R35" s="7"/>
      <c r="S35" s="6">
        <f t="shared" si="9"/>
        <v>0</v>
      </c>
      <c r="T35" s="6">
        <f t="shared" si="10"/>
        <v>0</v>
      </c>
      <c r="U35" s="16">
        <f t="shared" si="11"/>
        <v>0</v>
      </c>
      <c r="V35" s="17">
        <f t="shared" si="12"/>
        <v>0</v>
      </c>
      <c r="W35" s="76"/>
    </row>
    <row r="36" spans="2:23" ht="16" x14ac:dyDescent="0.2">
      <c r="B36" s="50">
        <v>44070</v>
      </c>
      <c r="C36" s="7"/>
      <c r="D36" s="71"/>
      <c r="E36" s="74"/>
      <c r="F36" s="63">
        <f>'Arwa Rice'!O36</f>
        <v>0</v>
      </c>
      <c r="G36" s="3"/>
      <c r="H36" s="16">
        <f t="shared" si="4"/>
        <v>0</v>
      </c>
      <c r="I36" s="17">
        <f t="shared" si="5"/>
        <v>0</v>
      </c>
      <c r="J36" s="76"/>
      <c r="K36" s="7"/>
      <c r="L36" s="71"/>
      <c r="M36" s="70"/>
      <c r="N36" s="64">
        <f t="shared" si="6"/>
        <v>0</v>
      </c>
      <c r="O36" s="16">
        <f t="shared" si="7"/>
        <v>0</v>
      </c>
      <c r="P36" s="17">
        <f t="shared" si="8"/>
        <v>0</v>
      </c>
      <c r="Q36" s="76"/>
      <c r="R36" s="7"/>
      <c r="S36" s="6">
        <f t="shared" si="9"/>
        <v>0</v>
      </c>
      <c r="T36" s="6">
        <f t="shared" si="10"/>
        <v>0</v>
      </c>
      <c r="U36" s="16">
        <f t="shared" si="11"/>
        <v>0</v>
      </c>
      <c r="V36" s="17">
        <f t="shared" si="12"/>
        <v>0</v>
      </c>
      <c r="W36" s="76"/>
    </row>
    <row r="37" spans="2:23" ht="16" x14ac:dyDescent="0.2">
      <c r="B37" s="50">
        <v>44071</v>
      </c>
      <c r="C37" s="7"/>
      <c r="D37" s="71"/>
      <c r="E37" s="74"/>
      <c r="F37" s="63">
        <f>'Arwa Rice'!O37</f>
        <v>0</v>
      </c>
      <c r="G37" s="3"/>
      <c r="H37" s="16">
        <f t="shared" si="4"/>
        <v>0</v>
      </c>
      <c r="I37" s="17">
        <f t="shared" si="5"/>
        <v>0</v>
      </c>
      <c r="J37" s="76"/>
      <c r="K37" s="7"/>
      <c r="L37" s="71"/>
      <c r="M37" s="70"/>
      <c r="N37" s="64">
        <f t="shared" si="6"/>
        <v>0</v>
      </c>
      <c r="O37" s="16">
        <f t="shared" si="7"/>
        <v>0</v>
      </c>
      <c r="P37" s="17">
        <f t="shared" si="8"/>
        <v>0</v>
      </c>
      <c r="Q37" s="76"/>
      <c r="R37" s="7"/>
      <c r="S37" s="6">
        <f t="shared" si="9"/>
        <v>0</v>
      </c>
      <c r="T37" s="6">
        <f t="shared" si="10"/>
        <v>0</v>
      </c>
      <c r="U37" s="16">
        <f t="shared" si="11"/>
        <v>0</v>
      </c>
      <c r="V37" s="17">
        <f t="shared" si="12"/>
        <v>0</v>
      </c>
      <c r="W37" s="76"/>
    </row>
    <row r="38" spans="2:23" ht="16" x14ac:dyDescent="0.2">
      <c r="B38" s="50">
        <v>44072</v>
      </c>
      <c r="C38" s="7"/>
      <c r="D38" s="71"/>
      <c r="E38" s="74"/>
      <c r="F38" s="63">
        <f>'Arwa Rice'!O38</f>
        <v>0</v>
      </c>
      <c r="G38" s="3"/>
      <c r="H38" s="16">
        <f t="shared" si="4"/>
        <v>0</v>
      </c>
      <c r="I38" s="17">
        <f t="shared" si="5"/>
        <v>0</v>
      </c>
      <c r="J38" s="76"/>
      <c r="K38" s="7"/>
      <c r="L38" s="71"/>
      <c r="M38" s="70"/>
      <c r="N38" s="64">
        <f t="shared" si="6"/>
        <v>0</v>
      </c>
      <c r="O38" s="16">
        <f t="shared" si="7"/>
        <v>0</v>
      </c>
      <c r="P38" s="17">
        <f t="shared" si="8"/>
        <v>0</v>
      </c>
      <c r="Q38" s="76"/>
      <c r="R38" s="7"/>
      <c r="S38" s="6">
        <f t="shared" si="9"/>
        <v>0</v>
      </c>
      <c r="T38" s="6">
        <f t="shared" si="10"/>
        <v>0</v>
      </c>
      <c r="U38" s="16">
        <f t="shared" si="11"/>
        <v>0</v>
      </c>
      <c r="V38" s="17">
        <f t="shared" si="12"/>
        <v>0</v>
      </c>
      <c r="W38" s="76"/>
    </row>
    <row r="39" spans="2:23" ht="16" x14ac:dyDescent="0.2">
      <c r="B39" s="50">
        <v>44073</v>
      </c>
      <c r="C39" s="7"/>
      <c r="D39" s="71"/>
      <c r="E39" s="74"/>
      <c r="F39" s="63">
        <f>'Arwa Rice'!O39</f>
        <v>0</v>
      </c>
      <c r="G39" s="3"/>
      <c r="H39" s="16">
        <f t="shared" si="4"/>
        <v>0</v>
      </c>
      <c r="I39" s="17">
        <f t="shared" si="5"/>
        <v>0</v>
      </c>
      <c r="J39" s="76"/>
      <c r="K39" s="7"/>
      <c r="L39" s="71"/>
      <c r="M39" s="70"/>
      <c r="N39" s="64">
        <f t="shared" si="6"/>
        <v>0</v>
      </c>
      <c r="O39" s="16">
        <f t="shared" si="7"/>
        <v>0</v>
      </c>
      <c r="P39" s="17">
        <f t="shared" si="8"/>
        <v>0</v>
      </c>
      <c r="Q39" s="76"/>
      <c r="R39" s="7"/>
      <c r="S39" s="6">
        <f t="shared" si="9"/>
        <v>0</v>
      </c>
      <c r="T39" s="6">
        <f t="shared" si="10"/>
        <v>0</v>
      </c>
      <c r="U39" s="16">
        <f t="shared" si="11"/>
        <v>0</v>
      </c>
      <c r="V39" s="17">
        <f t="shared" si="12"/>
        <v>0</v>
      </c>
      <c r="W39" s="76"/>
    </row>
    <row r="40" spans="2:23" ht="17" thickBot="1" x14ac:dyDescent="0.25">
      <c r="B40" s="50">
        <v>44074</v>
      </c>
      <c r="C40" s="11"/>
      <c r="D40" s="77"/>
      <c r="E40" s="109"/>
      <c r="F40" s="63">
        <f>'Arwa Rice'!O40</f>
        <v>0</v>
      </c>
      <c r="G40" s="9"/>
      <c r="H40" s="16">
        <f t="shared" si="4"/>
        <v>0</v>
      </c>
      <c r="I40" s="17">
        <f t="shared" si="5"/>
        <v>0</v>
      </c>
      <c r="J40" s="76"/>
      <c r="K40" s="7"/>
      <c r="L40" s="71"/>
      <c r="M40" s="70"/>
      <c r="N40" s="64">
        <f t="shared" si="6"/>
        <v>0</v>
      </c>
      <c r="O40" s="16">
        <f t="shared" si="7"/>
        <v>0</v>
      </c>
      <c r="P40" s="17">
        <f t="shared" si="8"/>
        <v>0</v>
      </c>
      <c r="Q40" s="76"/>
      <c r="R40" s="7"/>
      <c r="S40" s="6">
        <f t="shared" ref="S40" si="13">D40-L40</f>
        <v>0</v>
      </c>
      <c r="T40" s="6">
        <f t="shared" ref="T40" si="14">E40-M40</f>
        <v>0</v>
      </c>
      <c r="U40" s="16">
        <f t="shared" si="11"/>
        <v>0</v>
      </c>
      <c r="V40" s="17">
        <f t="shared" si="12"/>
        <v>0</v>
      </c>
    </row>
    <row r="41" spans="2:23" s="15" customFormat="1" ht="47.25" customHeight="1" thickBot="1" x14ac:dyDescent="0.25">
      <c r="B41" s="25" t="s">
        <v>6</v>
      </c>
      <c r="C41" s="29"/>
      <c r="D41" s="19">
        <f>SUM(D9:D40)</f>
        <v>221</v>
      </c>
      <c r="E41" s="19">
        <f t="shared" ref="E41:F41" si="15">SUM(E9:E40)</f>
        <v>0</v>
      </c>
      <c r="F41" s="19">
        <f t="shared" si="15"/>
        <v>0</v>
      </c>
      <c r="G41" s="19">
        <f>SUM(G9:G40)</f>
        <v>0</v>
      </c>
      <c r="H41" s="19">
        <f>SUM(H9:H40)</f>
        <v>221</v>
      </c>
      <c r="I41" s="19">
        <f>SUM(I9:I40)</f>
        <v>110.5</v>
      </c>
      <c r="J41" s="58"/>
      <c r="K41" s="19"/>
      <c r="L41" s="19">
        <f>SUM(L9:L40)</f>
        <v>205.22</v>
      </c>
      <c r="M41" s="19">
        <f>SUM(M9:M40)</f>
        <v>0</v>
      </c>
      <c r="N41" s="19">
        <f>SUM(N9:N40)</f>
        <v>0</v>
      </c>
      <c r="O41" s="19">
        <f>SUM(O9:O40)</f>
        <v>205.22</v>
      </c>
      <c r="P41" s="19">
        <f>SUM(P9:P40)</f>
        <v>102.61</v>
      </c>
      <c r="Q41" s="58"/>
      <c r="R41" s="19"/>
      <c r="S41" s="19">
        <f>SUM(S9:S40)</f>
        <v>15.780000000000001</v>
      </c>
      <c r="T41" s="19">
        <f>SUM(T9:T40)</f>
        <v>0</v>
      </c>
      <c r="U41" s="19">
        <f>SUM(U9:U40)</f>
        <v>15.780000000000001</v>
      </c>
      <c r="V41" s="19">
        <f>SUM(V9:V40)</f>
        <v>7.8900000000000006</v>
      </c>
      <c r="W41" s="55"/>
    </row>
  </sheetData>
  <mergeCells count="9">
    <mergeCell ref="H5:I5"/>
    <mergeCell ref="O5:P5"/>
    <mergeCell ref="U5:V5"/>
    <mergeCell ref="D1:I3"/>
    <mergeCell ref="L1:P3"/>
    <mergeCell ref="S1:V3"/>
    <mergeCell ref="D4:E4"/>
    <mergeCell ref="L4:M4"/>
    <mergeCell ref="S4:T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6F25-DE57-47EB-B974-53FEEA357DD0}">
  <sheetPr>
    <tabColor theme="9"/>
  </sheetPr>
  <dimension ref="B1:R41"/>
  <sheetViews>
    <sheetView zoomScale="71" zoomScaleNormal="71" workbookViewId="0">
      <pane ySplit="7" topLeftCell="A17" activePane="bottomLeft" state="frozen"/>
      <selection pane="bottomLeft" activeCell="U32" sqref="U32"/>
    </sheetView>
  </sheetViews>
  <sheetFormatPr baseColWidth="10" defaultColWidth="9.1640625" defaultRowHeight="15" x14ac:dyDescent="0.2"/>
  <cols>
    <col min="1" max="1" width="3.6640625" style="1" customWidth="1"/>
    <col min="2" max="2" width="14.33203125" style="1" customWidth="1"/>
    <col min="3" max="3" width="6.6640625" style="1" customWidth="1"/>
    <col min="4" max="4" width="14.33203125" style="1" customWidth="1"/>
    <col min="5" max="5" width="9.83203125" style="2" customWidth="1"/>
    <col min="6" max="6" width="5" style="1" customWidth="1"/>
    <col min="7" max="7" width="9.1640625" style="1"/>
    <col min="8" max="8" width="20.1640625" style="1" customWidth="1"/>
    <col min="9" max="10" width="9.1640625" style="1"/>
    <col min="11" max="11" width="9.1640625" style="1" customWidth="1"/>
    <col min="12" max="13" width="9.1640625" style="1"/>
    <col min="14" max="14" width="11.6640625" style="1" customWidth="1"/>
    <col min="15" max="16384" width="9.1640625" style="1"/>
  </cols>
  <sheetData>
    <row r="1" spans="2:18" ht="15" customHeight="1" x14ac:dyDescent="0.2">
      <c r="B1" s="5"/>
      <c r="C1" s="26"/>
      <c r="D1" s="132" t="s">
        <v>17</v>
      </c>
      <c r="E1" s="133"/>
      <c r="F1" s="133"/>
      <c r="G1" s="133"/>
      <c r="H1" s="134"/>
      <c r="I1" s="7"/>
      <c r="J1" s="118" t="s">
        <v>5</v>
      </c>
      <c r="K1" s="119"/>
      <c r="L1" s="119"/>
      <c r="M1" s="120"/>
      <c r="N1" s="7"/>
      <c r="O1" s="124" t="s">
        <v>32</v>
      </c>
      <c r="P1" s="125"/>
      <c r="Q1" s="125"/>
      <c r="R1" s="126"/>
    </row>
    <row r="2" spans="2:18" ht="15" customHeight="1" x14ac:dyDescent="0.2">
      <c r="B2" s="6"/>
      <c r="C2" s="27"/>
      <c r="D2" s="135"/>
      <c r="E2" s="136"/>
      <c r="F2" s="136"/>
      <c r="G2" s="136"/>
      <c r="H2" s="137"/>
      <c r="I2" s="7"/>
      <c r="J2" s="121"/>
      <c r="K2" s="122"/>
      <c r="L2" s="122"/>
      <c r="M2" s="123"/>
      <c r="N2" s="7"/>
      <c r="O2" s="127"/>
      <c r="P2" s="128"/>
      <c r="Q2" s="128"/>
      <c r="R2" s="129"/>
    </row>
    <row r="3" spans="2:18" ht="15" customHeight="1" x14ac:dyDescent="0.2">
      <c r="B3" s="6"/>
      <c r="C3" s="27"/>
      <c r="D3" s="138"/>
      <c r="E3" s="139"/>
      <c r="F3" s="139"/>
      <c r="G3" s="139"/>
      <c r="H3" s="140"/>
      <c r="I3" s="7"/>
      <c r="J3" s="121"/>
      <c r="K3" s="122"/>
      <c r="L3" s="122"/>
      <c r="M3" s="123"/>
      <c r="N3" s="7"/>
      <c r="O3" s="127"/>
      <c r="P3" s="128"/>
      <c r="Q3" s="128"/>
      <c r="R3" s="129"/>
    </row>
    <row r="4" spans="2:18" ht="16" thickBot="1" x14ac:dyDescent="0.25">
      <c r="B4" s="8"/>
      <c r="C4" s="28"/>
      <c r="D4" s="130" t="s">
        <v>1</v>
      </c>
      <c r="E4" s="131"/>
      <c r="F4" s="9"/>
      <c r="G4" s="9"/>
      <c r="H4" s="10"/>
      <c r="I4" s="11"/>
      <c r="J4" s="130" t="s">
        <v>1</v>
      </c>
      <c r="K4" s="131"/>
      <c r="L4" s="9"/>
      <c r="M4" s="10"/>
      <c r="N4" s="11"/>
      <c r="O4" s="130" t="s">
        <v>1</v>
      </c>
      <c r="P4" s="131"/>
      <c r="Q4" s="9"/>
      <c r="R4" s="10"/>
    </row>
    <row r="5" spans="2:18" s="15" customFormat="1" ht="65.25" customHeight="1" x14ac:dyDescent="0.2">
      <c r="B5" s="32" t="s">
        <v>0</v>
      </c>
      <c r="C5" s="33"/>
      <c r="D5" s="34" t="s">
        <v>21</v>
      </c>
      <c r="E5" s="35" t="s">
        <v>28</v>
      </c>
      <c r="F5" s="36"/>
      <c r="G5" s="116" t="s">
        <v>3</v>
      </c>
      <c r="H5" s="117"/>
      <c r="I5" s="33"/>
      <c r="J5" s="34" t="s">
        <v>21</v>
      </c>
      <c r="K5" s="35" t="s">
        <v>28</v>
      </c>
      <c r="L5" s="116" t="s">
        <v>3</v>
      </c>
      <c r="M5" s="117"/>
      <c r="N5" s="33"/>
      <c r="O5" s="34" t="s">
        <v>21</v>
      </c>
      <c r="P5" s="35" t="s">
        <v>28</v>
      </c>
      <c r="Q5" s="116" t="s">
        <v>3</v>
      </c>
      <c r="R5" s="117"/>
    </row>
    <row r="6" spans="2:18" s="15" customFormat="1" ht="21" customHeight="1" x14ac:dyDescent="0.2">
      <c r="B6" s="37"/>
      <c r="C6" s="31" t="s">
        <v>14</v>
      </c>
      <c r="D6" s="38">
        <v>25</v>
      </c>
      <c r="E6" s="39">
        <v>25</v>
      </c>
      <c r="F6" s="40"/>
      <c r="G6" s="41">
        <v>25</v>
      </c>
      <c r="H6" s="42" t="s">
        <v>15</v>
      </c>
      <c r="I6" s="31"/>
      <c r="J6" s="38">
        <v>25</v>
      </c>
      <c r="K6" s="39">
        <v>25</v>
      </c>
      <c r="L6" s="41"/>
      <c r="M6" s="42"/>
      <c r="N6" s="31"/>
      <c r="O6" s="38">
        <v>25</v>
      </c>
      <c r="P6" s="39">
        <v>25</v>
      </c>
      <c r="Q6" s="41"/>
      <c r="R6" s="42"/>
    </row>
    <row r="7" spans="2:18" s="15" customFormat="1" ht="16" thickBot="1" x14ac:dyDescent="0.25">
      <c r="B7" s="43"/>
      <c r="C7" s="44"/>
      <c r="D7" s="45" t="s">
        <v>2</v>
      </c>
      <c r="E7" s="46" t="s">
        <v>2</v>
      </c>
      <c r="F7" s="46"/>
      <c r="G7" s="48" t="s">
        <v>2</v>
      </c>
      <c r="H7" s="49" t="s">
        <v>4</v>
      </c>
      <c r="I7" s="44"/>
      <c r="J7" s="45" t="s">
        <v>2</v>
      </c>
      <c r="K7" s="46" t="s">
        <v>2</v>
      </c>
      <c r="L7" s="48" t="s">
        <v>2</v>
      </c>
      <c r="M7" s="49" t="s">
        <v>4</v>
      </c>
      <c r="N7" s="44"/>
      <c r="O7" s="45" t="s">
        <v>2</v>
      </c>
      <c r="P7" s="46" t="s">
        <v>2</v>
      </c>
      <c r="Q7" s="48" t="s">
        <v>2</v>
      </c>
      <c r="R7" s="49" t="s">
        <v>4</v>
      </c>
    </row>
    <row r="8" spans="2:18" s="55" customFormat="1" x14ac:dyDescent="0.2">
      <c r="B8" s="51"/>
      <c r="C8" s="31"/>
      <c r="D8" s="52"/>
      <c r="E8" s="53"/>
      <c r="F8" s="53"/>
      <c r="G8" s="53"/>
      <c r="H8" s="54"/>
      <c r="I8" s="31"/>
      <c r="J8" s="52"/>
      <c r="K8" s="53"/>
      <c r="L8" s="53"/>
      <c r="M8" s="54"/>
      <c r="N8" s="31"/>
      <c r="O8" s="52"/>
      <c r="P8" s="53"/>
      <c r="Q8" s="53"/>
      <c r="R8" s="54"/>
    </row>
    <row r="9" spans="2:18" x14ac:dyDescent="0.2">
      <c r="B9" s="56" t="s">
        <v>25</v>
      </c>
      <c r="C9" s="14"/>
      <c r="D9" s="62">
        <v>61</v>
      </c>
      <c r="E9" s="63"/>
      <c r="F9" s="12"/>
      <c r="G9" s="16">
        <f t="shared" ref="G9" si="0">SUM(D9:E9)</f>
        <v>61</v>
      </c>
      <c r="H9" s="17">
        <f>(D9*$D$6+E9*$E$6)/100</f>
        <v>15.25</v>
      </c>
      <c r="I9" s="14"/>
      <c r="J9" s="62"/>
      <c r="K9" s="64"/>
      <c r="L9" s="16">
        <f t="shared" ref="L9" si="1">SUM(J9:K9)</f>
        <v>0</v>
      </c>
      <c r="M9" s="17">
        <f>(J9*$J$6+K9*$K$6)/100</f>
        <v>0</v>
      </c>
      <c r="N9" s="14"/>
      <c r="O9" s="6">
        <f t="shared" ref="O9:P24" si="2">D9-J9</f>
        <v>61</v>
      </c>
      <c r="P9" s="6">
        <f t="shared" si="2"/>
        <v>0</v>
      </c>
      <c r="Q9" s="16">
        <f t="shared" ref="Q9:R9" si="3">G9-L9</f>
        <v>61</v>
      </c>
      <c r="R9" s="17">
        <f t="shared" si="3"/>
        <v>15.25</v>
      </c>
    </row>
    <row r="10" spans="2:18" ht="16" x14ac:dyDescent="0.2">
      <c r="B10" s="50">
        <v>44044</v>
      </c>
      <c r="C10" s="7"/>
      <c r="D10" s="71"/>
      <c r="E10" s="74"/>
      <c r="F10" s="3"/>
      <c r="G10" s="16">
        <f t="shared" ref="G10:G39" si="4">SUM(D10:E10)</f>
        <v>0</v>
      </c>
      <c r="H10" s="17">
        <f t="shared" ref="H10:H39" si="5">(D10*$D$6+E10*$E$6)/100</f>
        <v>0</v>
      </c>
      <c r="I10" s="7"/>
      <c r="J10" s="71"/>
      <c r="K10" s="70"/>
      <c r="L10" s="16">
        <f t="shared" ref="L10:L39" si="6">SUM(J10:K10)</f>
        <v>0</v>
      </c>
      <c r="M10" s="17">
        <f t="shared" ref="M10:M39" si="7">(J10*$J$6+K10*$K$6)/100</f>
        <v>0</v>
      </c>
      <c r="N10" s="7"/>
      <c r="O10" s="6">
        <f t="shared" si="2"/>
        <v>0</v>
      </c>
      <c r="P10" s="6">
        <f t="shared" si="2"/>
        <v>0</v>
      </c>
      <c r="Q10" s="16">
        <f t="shared" ref="Q10:Q39" si="8">G10-L10</f>
        <v>0</v>
      </c>
      <c r="R10" s="17">
        <f t="shared" ref="R10:R39" si="9">H10-M10</f>
        <v>0</v>
      </c>
    </row>
    <row r="11" spans="2:18" ht="16" x14ac:dyDescent="0.2">
      <c r="B11" s="50">
        <v>44045</v>
      </c>
      <c r="C11" s="7"/>
      <c r="D11" s="71"/>
      <c r="E11" s="74"/>
      <c r="F11" s="3"/>
      <c r="G11" s="16">
        <f t="shared" si="4"/>
        <v>0</v>
      </c>
      <c r="H11" s="17">
        <f t="shared" si="5"/>
        <v>0</v>
      </c>
      <c r="I11" s="7"/>
      <c r="J11" s="71"/>
      <c r="K11" s="70"/>
      <c r="L11" s="16">
        <f t="shared" si="6"/>
        <v>0</v>
      </c>
      <c r="M11" s="17">
        <f t="shared" si="7"/>
        <v>0</v>
      </c>
      <c r="N11" s="7"/>
      <c r="O11" s="6">
        <f t="shared" si="2"/>
        <v>0</v>
      </c>
      <c r="P11" s="6">
        <f t="shared" si="2"/>
        <v>0</v>
      </c>
      <c r="Q11" s="16">
        <f t="shared" si="8"/>
        <v>0</v>
      </c>
      <c r="R11" s="17">
        <f t="shared" si="9"/>
        <v>0</v>
      </c>
    </row>
    <row r="12" spans="2:18" ht="16" x14ac:dyDescent="0.2">
      <c r="B12" s="50">
        <v>44046</v>
      </c>
      <c r="C12" s="7"/>
      <c r="D12" s="71"/>
      <c r="E12" s="74"/>
      <c r="F12" s="3"/>
      <c r="G12" s="16">
        <f t="shared" si="4"/>
        <v>0</v>
      </c>
      <c r="H12" s="17">
        <f t="shared" si="5"/>
        <v>0</v>
      </c>
      <c r="I12" s="7"/>
      <c r="J12" s="71"/>
      <c r="K12" s="70"/>
      <c r="L12" s="16">
        <f t="shared" si="6"/>
        <v>0</v>
      </c>
      <c r="M12" s="17">
        <f t="shared" si="7"/>
        <v>0</v>
      </c>
      <c r="N12" s="7"/>
      <c r="O12" s="6">
        <f t="shared" si="2"/>
        <v>0</v>
      </c>
      <c r="P12" s="6">
        <f t="shared" si="2"/>
        <v>0</v>
      </c>
      <c r="Q12" s="16">
        <f t="shared" si="8"/>
        <v>0</v>
      </c>
      <c r="R12" s="17">
        <f t="shared" si="9"/>
        <v>0</v>
      </c>
    </row>
    <row r="13" spans="2:18" ht="16" x14ac:dyDescent="0.2">
      <c r="B13" s="50">
        <v>44047</v>
      </c>
      <c r="C13" s="7"/>
      <c r="D13" s="71"/>
      <c r="E13" s="74"/>
      <c r="F13" s="3"/>
      <c r="G13" s="16">
        <f t="shared" si="4"/>
        <v>0</v>
      </c>
      <c r="H13" s="17">
        <f t="shared" si="5"/>
        <v>0</v>
      </c>
      <c r="I13" s="7"/>
      <c r="J13" s="71"/>
      <c r="K13" s="70"/>
      <c r="L13" s="16">
        <f t="shared" si="6"/>
        <v>0</v>
      </c>
      <c r="M13" s="17">
        <f t="shared" si="7"/>
        <v>0</v>
      </c>
      <c r="N13" s="7"/>
      <c r="O13" s="6">
        <f t="shared" si="2"/>
        <v>0</v>
      </c>
      <c r="P13" s="6">
        <f t="shared" si="2"/>
        <v>0</v>
      </c>
      <c r="Q13" s="16">
        <f t="shared" si="8"/>
        <v>0</v>
      </c>
      <c r="R13" s="17">
        <f t="shared" si="9"/>
        <v>0</v>
      </c>
    </row>
    <row r="14" spans="2:18" ht="16" x14ac:dyDescent="0.2">
      <c r="B14" s="50">
        <v>44048</v>
      </c>
      <c r="C14" s="7"/>
      <c r="D14" s="71"/>
      <c r="E14" s="74"/>
      <c r="F14" s="3"/>
      <c r="G14" s="16">
        <f t="shared" si="4"/>
        <v>0</v>
      </c>
      <c r="H14" s="17">
        <f t="shared" si="5"/>
        <v>0</v>
      </c>
      <c r="I14" s="7"/>
      <c r="J14" s="71"/>
      <c r="K14" s="70"/>
      <c r="L14" s="16">
        <f t="shared" si="6"/>
        <v>0</v>
      </c>
      <c r="M14" s="17">
        <f t="shared" si="7"/>
        <v>0</v>
      </c>
      <c r="N14" s="7"/>
      <c r="O14" s="6">
        <f t="shared" si="2"/>
        <v>0</v>
      </c>
      <c r="P14" s="6">
        <f t="shared" si="2"/>
        <v>0</v>
      </c>
      <c r="Q14" s="16">
        <f t="shared" si="8"/>
        <v>0</v>
      </c>
      <c r="R14" s="17">
        <f t="shared" si="9"/>
        <v>0</v>
      </c>
    </row>
    <row r="15" spans="2:18" ht="16" x14ac:dyDescent="0.2">
      <c r="B15" s="50">
        <v>44049</v>
      </c>
      <c r="C15" s="7"/>
      <c r="D15" s="71"/>
      <c r="E15" s="74"/>
      <c r="F15" s="3"/>
      <c r="G15" s="16">
        <f t="shared" si="4"/>
        <v>0</v>
      </c>
      <c r="H15" s="17">
        <f t="shared" si="5"/>
        <v>0</v>
      </c>
      <c r="I15" s="7"/>
      <c r="J15" s="71"/>
      <c r="K15" s="70"/>
      <c r="L15" s="16">
        <f t="shared" si="6"/>
        <v>0</v>
      </c>
      <c r="M15" s="17">
        <f t="shared" si="7"/>
        <v>0</v>
      </c>
      <c r="N15" s="7"/>
      <c r="O15" s="6">
        <f t="shared" si="2"/>
        <v>0</v>
      </c>
      <c r="P15" s="6">
        <f t="shared" si="2"/>
        <v>0</v>
      </c>
      <c r="Q15" s="16">
        <f t="shared" si="8"/>
        <v>0</v>
      </c>
      <c r="R15" s="17">
        <f t="shared" si="9"/>
        <v>0</v>
      </c>
    </row>
    <row r="16" spans="2:18" ht="16" x14ac:dyDescent="0.2">
      <c r="B16" s="50">
        <v>44050</v>
      </c>
      <c r="C16" s="7"/>
      <c r="D16" s="71"/>
      <c r="E16" s="74"/>
      <c r="F16" s="3"/>
      <c r="G16" s="16">
        <f t="shared" si="4"/>
        <v>0</v>
      </c>
      <c r="H16" s="17">
        <f t="shared" si="5"/>
        <v>0</v>
      </c>
      <c r="I16" s="7"/>
      <c r="J16" s="71"/>
      <c r="K16" s="70"/>
      <c r="L16" s="16">
        <f t="shared" si="6"/>
        <v>0</v>
      </c>
      <c r="M16" s="17">
        <f t="shared" si="7"/>
        <v>0</v>
      </c>
      <c r="N16" s="7"/>
      <c r="O16" s="6">
        <f t="shared" si="2"/>
        <v>0</v>
      </c>
      <c r="P16" s="6">
        <f t="shared" si="2"/>
        <v>0</v>
      </c>
      <c r="Q16" s="16">
        <f t="shared" si="8"/>
        <v>0</v>
      </c>
      <c r="R16" s="17">
        <f t="shared" si="9"/>
        <v>0</v>
      </c>
    </row>
    <row r="17" spans="2:18" ht="16" x14ac:dyDescent="0.2">
      <c r="B17" s="50">
        <v>44051</v>
      </c>
      <c r="C17" s="7"/>
      <c r="D17" s="71"/>
      <c r="E17" s="74"/>
      <c r="F17" s="3"/>
      <c r="G17" s="16">
        <f t="shared" si="4"/>
        <v>0</v>
      </c>
      <c r="H17" s="17">
        <f t="shared" si="5"/>
        <v>0</v>
      </c>
      <c r="I17" s="7"/>
      <c r="J17" s="71"/>
      <c r="K17" s="70"/>
      <c r="L17" s="16">
        <f t="shared" si="6"/>
        <v>0</v>
      </c>
      <c r="M17" s="17">
        <f t="shared" si="7"/>
        <v>0</v>
      </c>
      <c r="N17" s="7"/>
      <c r="O17" s="6">
        <f t="shared" si="2"/>
        <v>0</v>
      </c>
      <c r="P17" s="6">
        <f t="shared" si="2"/>
        <v>0</v>
      </c>
      <c r="Q17" s="16">
        <f t="shared" si="8"/>
        <v>0</v>
      </c>
      <c r="R17" s="17">
        <f t="shared" si="9"/>
        <v>0</v>
      </c>
    </row>
    <row r="18" spans="2:18" ht="16" x14ac:dyDescent="0.2">
      <c r="B18" s="50">
        <v>44052</v>
      </c>
      <c r="C18" s="7"/>
      <c r="D18" s="71"/>
      <c r="E18" s="74"/>
      <c r="F18" s="3"/>
      <c r="G18" s="16">
        <f t="shared" si="4"/>
        <v>0</v>
      </c>
      <c r="H18" s="17">
        <f t="shared" si="5"/>
        <v>0</v>
      </c>
      <c r="I18" s="7"/>
      <c r="J18" s="71"/>
      <c r="K18" s="70"/>
      <c r="L18" s="16">
        <f t="shared" si="6"/>
        <v>0</v>
      </c>
      <c r="M18" s="17">
        <f t="shared" si="7"/>
        <v>0</v>
      </c>
      <c r="N18" s="7"/>
      <c r="O18" s="6">
        <f t="shared" si="2"/>
        <v>0</v>
      </c>
      <c r="P18" s="6">
        <f t="shared" si="2"/>
        <v>0</v>
      </c>
      <c r="Q18" s="16">
        <f t="shared" si="8"/>
        <v>0</v>
      </c>
      <c r="R18" s="17">
        <f t="shared" si="9"/>
        <v>0</v>
      </c>
    </row>
    <row r="19" spans="2:18" ht="16" x14ac:dyDescent="0.2">
      <c r="B19" s="50">
        <v>44053</v>
      </c>
      <c r="C19" s="7"/>
      <c r="D19" s="71"/>
      <c r="E19" s="74"/>
      <c r="F19" s="3"/>
      <c r="G19" s="16">
        <f t="shared" si="4"/>
        <v>0</v>
      </c>
      <c r="H19" s="17">
        <f t="shared" si="5"/>
        <v>0</v>
      </c>
      <c r="I19" s="7"/>
      <c r="J19" s="71">
        <v>1</v>
      </c>
      <c r="K19" s="70"/>
      <c r="L19" s="16">
        <f t="shared" si="6"/>
        <v>1</v>
      </c>
      <c r="M19" s="17">
        <f t="shared" si="7"/>
        <v>0.25</v>
      </c>
      <c r="N19" s="7"/>
      <c r="O19" s="6">
        <f t="shared" si="2"/>
        <v>-1</v>
      </c>
      <c r="P19" s="6">
        <f t="shared" si="2"/>
        <v>0</v>
      </c>
      <c r="Q19" s="16">
        <f t="shared" si="8"/>
        <v>-1</v>
      </c>
      <c r="R19" s="17">
        <f t="shared" si="9"/>
        <v>-0.25</v>
      </c>
    </row>
    <row r="20" spans="2:18" ht="16" x14ac:dyDescent="0.2">
      <c r="B20" s="50">
        <v>44054</v>
      </c>
      <c r="C20" s="7"/>
      <c r="D20" s="71"/>
      <c r="E20" s="74"/>
      <c r="F20" s="3"/>
      <c r="G20" s="16">
        <f t="shared" si="4"/>
        <v>0</v>
      </c>
      <c r="H20" s="17">
        <f t="shared" si="5"/>
        <v>0</v>
      </c>
      <c r="I20" s="7"/>
      <c r="J20" s="71"/>
      <c r="K20" s="70"/>
      <c r="L20" s="16">
        <f t="shared" si="6"/>
        <v>0</v>
      </c>
      <c r="M20" s="17">
        <f t="shared" si="7"/>
        <v>0</v>
      </c>
      <c r="N20" s="7"/>
      <c r="O20" s="6">
        <f t="shared" si="2"/>
        <v>0</v>
      </c>
      <c r="P20" s="6">
        <f t="shared" si="2"/>
        <v>0</v>
      </c>
      <c r="Q20" s="16">
        <f t="shared" si="8"/>
        <v>0</v>
      </c>
      <c r="R20" s="17">
        <f t="shared" si="9"/>
        <v>0</v>
      </c>
    </row>
    <row r="21" spans="2:18" ht="16" x14ac:dyDescent="0.2">
      <c r="B21" s="50">
        <v>44055</v>
      </c>
      <c r="C21" s="7"/>
      <c r="D21" s="71"/>
      <c r="E21" s="74"/>
      <c r="F21" s="3"/>
      <c r="G21" s="16">
        <f t="shared" si="4"/>
        <v>0</v>
      </c>
      <c r="H21" s="17">
        <f t="shared" si="5"/>
        <v>0</v>
      </c>
      <c r="I21" s="7"/>
      <c r="J21" s="71"/>
      <c r="K21" s="70"/>
      <c r="L21" s="16">
        <f t="shared" si="6"/>
        <v>0</v>
      </c>
      <c r="M21" s="17">
        <f t="shared" si="7"/>
        <v>0</v>
      </c>
      <c r="N21" s="7"/>
      <c r="O21" s="6">
        <f t="shared" si="2"/>
        <v>0</v>
      </c>
      <c r="P21" s="6">
        <f t="shared" si="2"/>
        <v>0</v>
      </c>
      <c r="Q21" s="16">
        <f t="shared" si="8"/>
        <v>0</v>
      </c>
      <c r="R21" s="17">
        <f t="shared" si="9"/>
        <v>0</v>
      </c>
    </row>
    <row r="22" spans="2:18" ht="16" x14ac:dyDescent="0.2">
      <c r="B22" s="50">
        <v>44056</v>
      </c>
      <c r="C22" s="7"/>
      <c r="D22" s="71"/>
      <c r="E22" s="74"/>
      <c r="F22" s="3"/>
      <c r="G22" s="16">
        <f t="shared" si="4"/>
        <v>0</v>
      </c>
      <c r="H22" s="17">
        <f t="shared" si="5"/>
        <v>0</v>
      </c>
      <c r="I22" s="7"/>
      <c r="J22" s="71"/>
      <c r="K22" s="70"/>
      <c r="L22" s="16">
        <f t="shared" si="6"/>
        <v>0</v>
      </c>
      <c r="M22" s="17">
        <f t="shared" si="7"/>
        <v>0</v>
      </c>
      <c r="N22" s="7"/>
      <c r="O22" s="6">
        <f t="shared" si="2"/>
        <v>0</v>
      </c>
      <c r="P22" s="6">
        <f t="shared" si="2"/>
        <v>0</v>
      </c>
      <c r="Q22" s="16">
        <f t="shared" si="8"/>
        <v>0</v>
      </c>
      <c r="R22" s="17">
        <f t="shared" si="9"/>
        <v>0</v>
      </c>
    </row>
    <row r="23" spans="2:18" ht="16" x14ac:dyDescent="0.2">
      <c r="B23" s="50">
        <v>44057</v>
      </c>
      <c r="C23" s="7"/>
      <c r="D23" s="71"/>
      <c r="E23" s="74"/>
      <c r="F23" s="3"/>
      <c r="G23" s="16">
        <f t="shared" si="4"/>
        <v>0</v>
      </c>
      <c r="H23" s="17">
        <f t="shared" si="5"/>
        <v>0</v>
      </c>
      <c r="I23" s="7"/>
      <c r="J23" s="71"/>
      <c r="K23" s="70"/>
      <c r="L23" s="16">
        <f t="shared" si="6"/>
        <v>0</v>
      </c>
      <c r="M23" s="17">
        <f t="shared" si="7"/>
        <v>0</v>
      </c>
      <c r="N23" s="7"/>
      <c r="O23" s="6">
        <f t="shared" si="2"/>
        <v>0</v>
      </c>
      <c r="P23" s="6">
        <f t="shared" si="2"/>
        <v>0</v>
      </c>
      <c r="Q23" s="16">
        <f t="shared" si="8"/>
        <v>0</v>
      </c>
      <c r="R23" s="17">
        <f t="shared" si="9"/>
        <v>0</v>
      </c>
    </row>
    <row r="24" spans="2:18" ht="16" x14ac:dyDescent="0.2">
      <c r="B24" s="50">
        <v>44058</v>
      </c>
      <c r="C24" s="7"/>
      <c r="D24" s="71"/>
      <c r="E24" s="74"/>
      <c r="F24" s="3"/>
      <c r="G24" s="16">
        <f t="shared" si="4"/>
        <v>0</v>
      </c>
      <c r="H24" s="17">
        <f t="shared" si="5"/>
        <v>0</v>
      </c>
      <c r="I24" s="7"/>
      <c r="J24" s="71"/>
      <c r="K24" s="70"/>
      <c r="L24" s="16">
        <f t="shared" si="6"/>
        <v>0</v>
      </c>
      <c r="M24" s="17">
        <f t="shared" si="7"/>
        <v>0</v>
      </c>
      <c r="N24" s="7"/>
      <c r="O24" s="6">
        <f t="shared" si="2"/>
        <v>0</v>
      </c>
      <c r="P24" s="6">
        <f t="shared" si="2"/>
        <v>0</v>
      </c>
      <c r="Q24" s="16">
        <f t="shared" si="8"/>
        <v>0</v>
      </c>
      <c r="R24" s="17">
        <f t="shared" si="9"/>
        <v>0</v>
      </c>
    </row>
    <row r="25" spans="2:18" ht="16" x14ac:dyDescent="0.2">
      <c r="B25" s="50">
        <v>44059</v>
      </c>
      <c r="C25" s="7"/>
      <c r="D25" s="71"/>
      <c r="E25" s="74"/>
      <c r="F25" s="3"/>
      <c r="G25" s="16">
        <f t="shared" si="4"/>
        <v>0</v>
      </c>
      <c r="H25" s="17">
        <f t="shared" si="5"/>
        <v>0</v>
      </c>
      <c r="I25" s="7"/>
      <c r="J25" s="71"/>
      <c r="K25" s="70"/>
      <c r="L25" s="16">
        <f t="shared" si="6"/>
        <v>0</v>
      </c>
      <c r="M25" s="17">
        <f t="shared" si="7"/>
        <v>0</v>
      </c>
      <c r="N25" s="7"/>
      <c r="O25" s="6">
        <f t="shared" ref="O25:P39" si="10">D25-J25</f>
        <v>0</v>
      </c>
      <c r="P25" s="6">
        <f t="shared" si="10"/>
        <v>0</v>
      </c>
      <c r="Q25" s="16">
        <f t="shared" si="8"/>
        <v>0</v>
      </c>
      <c r="R25" s="17">
        <f t="shared" si="9"/>
        <v>0</v>
      </c>
    </row>
    <row r="26" spans="2:18" ht="16" x14ac:dyDescent="0.2">
      <c r="B26" s="50">
        <v>44060</v>
      </c>
      <c r="C26" s="7"/>
      <c r="D26" s="71"/>
      <c r="E26" s="74"/>
      <c r="F26" s="3"/>
      <c r="G26" s="16">
        <f t="shared" si="4"/>
        <v>0</v>
      </c>
      <c r="H26" s="17">
        <f t="shared" si="5"/>
        <v>0</v>
      </c>
      <c r="I26" s="7"/>
      <c r="J26" s="71">
        <v>2</v>
      </c>
      <c r="K26" s="70"/>
      <c r="L26" s="16">
        <f t="shared" si="6"/>
        <v>2</v>
      </c>
      <c r="M26" s="17">
        <f t="shared" si="7"/>
        <v>0.5</v>
      </c>
      <c r="N26" s="7"/>
      <c r="O26" s="6">
        <f t="shared" si="10"/>
        <v>-2</v>
      </c>
      <c r="P26" s="6">
        <f t="shared" si="10"/>
        <v>0</v>
      </c>
      <c r="Q26" s="16">
        <f t="shared" si="8"/>
        <v>-2</v>
      </c>
      <c r="R26" s="17">
        <f t="shared" si="9"/>
        <v>-0.5</v>
      </c>
    </row>
    <row r="27" spans="2:18" ht="16" x14ac:dyDescent="0.2">
      <c r="B27" s="50">
        <v>44061</v>
      </c>
      <c r="C27" s="7"/>
      <c r="D27" s="71"/>
      <c r="E27" s="74"/>
      <c r="F27" s="3"/>
      <c r="G27" s="16">
        <f t="shared" si="4"/>
        <v>0</v>
      </c>
      <c r="H27" s="17">
        <f t="shared" si="5"/>
        <v>0</v>
      </c>
      <c r="I27" s="7"/>
      <c r="J27" s="71"/>
      <c r="K27" s="70"/>
      <c r="L27" s="16">
        <f t="shared" si="6"/>
        <v>0</v>
      </c>
      <c r="M27" s="17">
        <f t="shared" si="7"/>
        <v>0</v>
      </c>
      <c r="N27" s="7"/>
      <c r="O27" s="6">
        <f t="shared" si="10"/>
        <v>0</v>
      </c>
      <c r="P27" s="6">
        <f t="shared" si="10"/>
        <v>0</v>
      </c>
      <c r="Q27" s="16">
        <f t="shared" si="8"/>
        <v>0</v>
      </c>
      <c r="R27" s="17">
        <f t="shared" si="9"/>
        <v>0</v>
      </c>
    </row>
    <row r="28" spans="2:18" ht="16" x14ac:dyDescent="0.2">
      <c r="B28" s="50">
        <v>44062</v>
      </c>
      <c r="C28" s="7"/>
      <c r="D28" s="71"/>
      <c r="E28" s="74"/>
      <c r="F28" s="3"/>
      <c r="G28" s="16">
        <f t="shared" si="4"/>
        <v>0</v>
      </c>
      <c r="H28" s="17">
        <f t="shared" si="5"/>
        <v>0</v>
      </c>
      <c r="I28" s="7"/>
      <c r="J28" s="71"/>
      <c r="K28" s="70"/>
      <c r="L28" s="16">
        <f t="shared" si="6"/>
        <v>0</v>
      </c>
      <c r="M28" s="17">
        <f t="shared" si="7"/>
        <v>0</v>
      </c>
      <c r="N28" s="7"/>
      <c r="O28" s="6">
        <f t="shared" si="10"/>
        <v>0</v>
      </c>
      <c r="P28" s="6">
        <f t="shared" si="10"/>
        <v>0</v>
      </c>
      <c r="Q28" s="16">
        <f t="shared" si="8"/>
        <v>0</v>
      </c>
      <c r="R28" s="17">
        <f t="shared" si="9"/>
        <v>0</v>
      </c>
    </row>
    <row r="29" spans="2:18" ht="16" x14ac:dyDescent="0.2">
      <c r="B29" s="50">
        <v>44063</v>
      </c>
      <c r="C29" s="7"/>
      <c r="D29" s="71"/>
      <c r="E29" s="74"/>
      <c r="F29" s="3"/>
      <c r="G29" s="16">
        <f t="shared" si="4"/>
        <v>0</v>
      </c>
      <c r="H29" s="17">
        <f t="shared" si="5"/>
        <v>0</v>
      </c>
      <c r="I29" s="7"/>
      <c r="J29" s="71"/>
      <c r="K29" s="70"/>
      <c r="L29" s="16">
        <f t="shared" si="6"/>
        <v>0</v>
      </c>
      <c r="M29" s="17">
        <f t="shared" si="7"/>
        <v>0</v>
      </c>
      <c r="N29" s="7"/>
      <c r="O29" s="6">
        <f t="shared" si="10"/>
        <v>0</v>
      </c>
      <c r="P29" s="6">
        <f t="shared" si="10"/>
        <v>0</v>
      </c>
      <c r="Q29" s="16">
        <f t="shared" si="8"/>
        <v>0</v>
      </c>
      <c r="R29" s="17">
        <f t="shared" si="9"/>
        <v>0</v>
      </c>
    </row>
    <row r="30" spans="2:18" ht="16" x14ac:dyDescent="0.2">
      <c r="B30" s="50">
        <v>44064</v>
      </c>
      <c r="C30" s="7"/>
      <c r="D30" s="71"/>
      <c r="E30" s="74"/>
      <c r="F30" s="3"/>
      <c r="G30" s="16">
        <f t="shared" si="4"/>
        <v>0</v>
      </c>
      <c r="H30" s="17">
        <f t="shared" si="5"/>
        <v>0</v>
      </c>
      <c r="I30" s="7"/>
      <c r="J30" s="71"/>
      <c r="K30" s="70"/>
      <c r="L30" s="16">
        <f t="shared" si="6"/>
        <v>0</v>
      </c>
      <c r="M30" s="17">
        <f t="shared" si="7"/>
        <v>0</v>
      </c>
      <c r="N30" s="7"/>
      <c r="O30" s="6">
        <f t="shared" si="10"/>
        <v>0</v>
      </c>
      <c r="P30" s="6">
        <f t="shared" si="10"/>
        <v>0</v>
      </c>
      <c r="Q30" s="16">
        <f t="shared" si="8"/>
        <v>0</v>
      </c>
      <c r="R30" s="17">
        <f t="shared" si="9"/>
        <v>0</v>
      </c>
    </row>
    <row r="31" spans="2:18" ht="16" x14ac:dyDescent="0.2">
      <c r="B31" s="50">
        <v>44065</v>
      </c>
      <c r="C31" s="7"/>
      <c r="D31" s="71"/>
      <c r="E31" s="74"/>
      <c r="F31" s="3"/>
      <c r="G31" s="16">
        <f t="shared" si="4"/>
        <v>0</v>
      </c>
      <c r="H31" s="17">
        <f t="shared" si="5"/>
        <v>0</v>
      </c>
      <c r="I31" s="7"/>
      <c r="J31" s="71"/>
      <c r="K31" s="70"/>
      <c r="L31" s="16">
        <f t="shared" si="6"/>
        <v>0</v>
      </c>
      <c r="M31" s="17">
        <f t="shared" si="7"/>
        <v>0</v>
      </c>
      <c r="N31" s="7"/>
      <c r="O31" s="6">
        <f t="shared" si="10"/>
        <v>0</v>
      </c>
      <c r="P31" s="6">
        <f t="shared" si="10"/>
        <v>0</v>
      </c>
      <c r="Q31" s="16">
        <f t="shared" si="8"/>
        <v>0</v>
      </c>
      <c r="R31" s="17">
        <f t="shared" si="9"/>
        <v>0</v>
      </c>
    </row>
    <row r="32" spans="2:18" ht="16" x14ac:dyDescent="0.2">
      <c r="B32" s="50">
        <v>44066</v>
      </c>
      <c r="C32" s="7"/>
      <c r="D32" s="71"/>
      <c r="E32" s="74"/>
      <c r="F32" s="3"/>
      <c r="G32" s="16">
        <f t="shared" si="4"/>
        <v>0</v>
      </c>
      <c r="H32" s="17">
        <f t="shared" si="5"/>
        <v>0</v>
      </c>
      <c r="I32" s="7"/>
      <c r="J32" s="71"/>
      <c r="K32" s="70"/>
      <c r="L32" s="16">
        <f t="shared" si="6"/>
        <v>0</v>
      </c>
      <c r="M32" s="17">
        <f t="shared" si="7"/>
        <v>0</v>
      </c>
      <c r="N32" s="7"/>
      <c r="O32" s="6">
        <f t="shared" si="10"/>
        <v>0</v>
      </c>
      <c r="P32" s="6">
        <f t="shared" si="10"/>
        <v>0</v>
      </c>
      <c r="Q32" s="16">
        <f t="shared" si="8"/>
        <v>0</v>
      </c>
      <c r="R32" s="17">
        <f t="shared" si="9"/>
        <v>0</v>
      </c>
    </row>
    <row r="33" spans="2:18" ht="16" x14ac:dyDescent="0.2">
      <c r="B33" s="50">
        <v>44067</v>
      </c>
      <c r="C33" s="7"/>
      <c r="D33" s="71"/>
      <c r="E33" s="74"/>
      <c r="F33" s="3"/>
      <c r="G33" s="16">
        <f t="shared" si="4"/>
        <v>0</v>
      </c>
      <c r="H33" s="17">
        <f t="shared" si="5"/>
        <v>0</v>
      </c>
      <c r="I33" s="7"/>
      <c r="J33" s="71"/>
      <c r="K33" s="70"/>
      <c r="L33" s="16">
        <f t="shared" si="6"/>
        <v>0</v>
      </c>
      <c r="M33" s="17">
        <f t="shared" si="7"/>
        <v>0</v>
      </c>
      <c r="N33" s="7"/>
      <c r="O33" s="6">
        <f t="shared" si="10"/>
        <v>0</v>
      </c>
      <c r="P33" s="6">
        <f t="shared" si="10"/>
        <v>0</v>
      </c>
      <c r="Q33" s="16">
        <f t="shared" si="8"/>
        <v>0</v>
      </c>
      <c r="R33" s="17">
        <f t="shared" si="9"/>
        <v>0</v>
      </c>
    </row>
    <row r="34" spans="2:18" ht="16" x14ac:dyDescent="0.2">
      <c r="B34" s="50">
        <v>44068</v>
      </c>
      <c r="C34" s="7"/>
      <c r="D34" s="71"/>
      <c r="E34" s="74"/>
      <c r="F34" s="3"/>
      <c r="G34" s="16">
        <f t="shared" si="4"/>
        <v>0</v>
      </c>
      <c r="H34" s="17">
        <f t="shared" si="5"/>
        <v>0</v>
      </c>
      <c r="I34" s="7"/>
      <c r="J34" s="71"/>
      <c r="K34" s="70"/>
      <c r="L34" s="16">
        <f t="shared" si="6"/>
        <v>0</v>
      </c>
      <c r="M34" s="17">
        <f t="shared" si="7"/>
        <v>0</v>
      </c>
      <c r="N34" s="7"/>
      <c r="O34" s="6">
        <f t="shared" si="10"/>
        <v>0</v>
      </c>
      <c r="P34" s="6">
        <f t="shared" si="10"/>
        <v>0</v>
      </c>
      <c r="Q34" s="16">
        <f t="shared" si="8"/>
        <v>0</v>
      </c>
      <c r="R34" s="17">
        <f t="shared" si="9"/>
        <v>0</v>
      </c>
    </row>
    <row r="35" spans="2:18" ht="16" x14ac:dyDescent="0.2">
      <c r="B35" s="50">
        <v>44069</v>
      </c>
      <c r="C35" s="7"/>
      <c r="D35" s="71"/>
      <c r="E35" s="74"/>
      <c r="F35" s="3"/>
      <c r="G35" s="16">
        <f t="shared" si="4"/>
        <v>0</v>
      </c>
      <c r="H35" s="17">
        <f t="shared" si="5"/>
        <v>0</v>
      </c>
      <c r="I35" s="7"/>
      <c r="J35" s="71">
        <v>1</v>
      </c>
      <c r="K35" s="70"/>
      <c r="L35" s="16">
        <f t="shared" si="6"/>
        <v>1</v>
      </c>
      <c r="M35" s="17">
        <f t="shared" si="7"/>
        <v>0.25</v>
      </c>
      <c r="N35" s="7"/>
      <c r="O35" s="6">
        <f t="shared" si="10"/>
        <v>-1</v>
      </c>
      <c r="P35" s="6">
        <f t="shared" si="10"/>
        <v>0</v>
      </c>
      <c r="Q35" s="16">
        <f t="shared" si="8"/>
        <v>-1</v>
      </c>
      <c r="R35" s="17">
        <f t="shared" si="9"/>
        <v>-0.25</v>
      </c>
    </row>
    <row r="36" spans="2:18" ht="16" x14ac:dyDescent="0.2">
      <c r="B36" s="50">
        <v>44070</v>
      </c>
      <c r="C36" s="7"/>
      <c r="D36" s="71"/>
      <c r="E36" s="74"/>
      <c r="F36" s="3"/>
      <c r="G36" s="16">
        <f t="shared" si="4"/>
        <v>0</v>
      </c>
      <c r="H36" s="17">
        <f t="shared" si="5"/>
        <v>0</v>
      </c>
      <c r="I36" s="7"/>
      <c r="J36" s="71"/>
      <c r="K36" s="70"/>
      <c r="L36" s="16">
        <f t="shared" si="6"/>
        <v>0</v>
      </c>
      <c r="M36" s="17">
        <f t="shared" si="7"/>
        <v>0</v>
      </c>
      <c r="N36" s="7"/>
      <c r="O36" s="6">
        <f t="shared" si="10"/>
        <v>0</v>
      </c>
      <c r="P36" s="6">
        <f t="shared" si="10"/>
        <v>0</v>
      </c>
      <c r="Q36" s="16">
        <f t="shared" si="8"/>
        <v>0</v>
      </c>
      <c r="R36" s="17">
        <f t="shared" si="9"/>
        <v>0</v>
      </c>
    </row>
    <row r="37" spans="2:18" ht="16" x14ac:dyDescent="0.2">
      <c r="B37" s="50">
        <v>44071</v>
      </c>
      <c r="C37" s="7"/>
      <c r="D37" s="71"/>
      <c r="E37" s="74"/>
      <c r="F37" s="3"/>
      <c r="G37" s="16">
        <f t="shared" si="4"/>
        <v>0</v>
      </c>
      <c r="H37" s="17">
        <f t="shared" si="5"/>
        <v>0</v>
      </c>
      <c r="I37" s="7"/>
      <c r="J37" s="71"/>
      <c r="K37" s="70"/>
      <c r="L37" s="16">
        <f t="shared" si="6"/>
        <v>0</v>
      </c>
      <c r="M37" s="17">
        <f t="shared" si="7"/>
        <v>0</v>
      </c>
      <c r="N37" s="7"/>
      <c r="O37" s="6">
        <f t="shared" si="10"/>
        <v>0</v>
      </c>
      <c r="P37" s="6">
        <f t="shared" si="10"/>
        <v>0</v>
      </c>
      <c r="Q37" s="16">
        <f t="shared" si="8"/>
        <v>0</v>
      </c>
      <c r="R37" s="17">
        <f t="shared" si="9"/>
        <v>0</v>
      </c>
    </row>
    <row r="38" spans="2:18" ht="16" x14ac:dyDescent="0.2">
      <c r="B38" s="50">
        <v>44072</v>
      </c>
      <c r="C38" s="7"/>
      <c r="D38" s="6"/>
      <c r="E38" s="4"/>
      <c r="F38" s="3"/>
      <c r="G38" s="16">
        <f t="shared" si="4"/>
        <v>0</v>
      </c>
      <c r="H38" s="17">
        <f t="shared" si="5"/>
        <v>0</v>
      </c>
      <c r="I38" s="7"/>
      <c r="J38" s="71"/>
      <c r="K38" s="70"/>
      <c r="L38" s="16">
        <f t="shared" si="6"/>
        <v>0</v>
      </c>
      <c r="M38" s="17">
        <f t="shared" si="7"/>
        <v>0</v>
      </c>
      <c r="N38" s="7"/>
      <c r="O38" s="6">
        <f t="shared" si="10"/>
        <v>0</v>
      </c>
      <c r="P38" s="6">
        <f t="shared" si="10"/>
        <v>0</v>
      </c>
      <c r="Q38" s="16">
        <f t="shared" si="8"/>
        <v>0</v>
      </c>
      <c r="R38" s="17">
        <f t="shared" si="9"/>
        <v>0</v>
      </c>
    </row>
    <row r="39" spans="2:18" ht="16" x14ac:dyDescent="0.2">
      <c r="B39" s="50">
        <v>44073</v>
      </c>
      <c r="C39" s="7"/>
      <c r="D39" s="6"/>
      <c r="E39" s="4"/>
      <c r="F39" s="3"/>
      <c r="G39" s="16">
        <f t="shared" si="4"/>
        <v>0</v>
      </c>
      <c r="H39" s="17">
        <f t="shared" si="5"/>
        <v>0</v>
      </c>
      <c r="I39" s="7"/>
      <c r="J39" s="71"/>
      <c r="K39" s="70"/>
      <c r="L39" s="16">
        <f t="shared" si="6"/>
        <v>0</v>
      </c>
      <c r="M39" s="17">
        <f t="shared" si="7"/>
        <v>0</v>
      </c>
      <c r="N39" s="7"/>
      <c r="O39" s="6">
        <f t="shared" si="10"/>
        <v>0</v>
      </c>
      <c r="P39" s="6">
        <f t="shared" si="10"/>
        <v>0</v>
      </c>
      <c r="Q39" s="16">
        <f t="shared" si="8"/>
        <v>0</v>
      </c>
      <c r="R39" s="17">
        <f t="shared" si="9"/>
        <v>0</v>
      </c>
    </row>
    <row r="40" spans="2:18" ht="17" thickBot="1" x14ac:dyDescent="0.25">
      <c r="B40" s="50">
        <v>44074</v>
      </c>
      <c r="C40" s="11"/>
      <c r="D40" s="8"/>
      <c r="E40" s="18"/>
      <c r="F40" s="9"/>
      <c r="G40" s="16">
        <f t="shared" ref="G40" si="11">SUM(D40:E40)</f>
        <v>0</v>
      </c>
      <c r="H40" s="17">
        <f t="shared" ref="H40" si="12">(D40*$D$6+E40*$E$6)/100</f>
        <v>0</v>
      </c>
      <c r="I40" s="7"/>
      <c r="J40" s="71"/>
      <c r="K40" s="70"/>
      <c r="L40" s="16">
        <f t="shared" ref="L40" si="13">SUM(J40:K40)</f>
        <v>0</v>
      </c>
      <c r="M40" s="17">
        <f t="shared" ref="M40" si="14">(J40*$J$6+K40*$K$6)/100</f>
        <v>0</v>
      </c>
      <c r="N40" s="7"/>
      <c r="O40" s="6">
        <f t="shared" ref="O40" si="15">D40-J40</f>
        <v>0</v>
      </c>
      <c r="P40" s="6">
        <f t="shared" ref="P40" si="16">E40-K40</f>
        <v>0</v>
      </c>
      <c r="Q40" s="16">
        <f t="shared" ref="Q40" si="17">G40-L40</f>
        <v>0</v>
      </c>
      <c r="R40" s="17">
        <f t="shared" ref="R40" si="18">H40-M40</f>
        <v>0</v>
      </c>
    </row>
    <row r="41" spans="2:18" s="15" customFormat="1" ht="47.25" customHeight="1" thickBot="1" x14ac:dyDescent="0.25">
      <c r="B41" s="25" t="s">
        <v>6</v>
      </c>
      <c r="C41" s="29"/>
      <c r="D41" s="19">
        <f>SUM(D9:D40)</f>
        <v>61</v>
      </c>
      <c r="E41" s="19">
        <f>SUM(E9:E40)</f>
        <v>0</v>
      </c>
      <c r="F41" s="19">
        <f>SUM(F9:F40)</f>
        <v>0</v>
      </c>
      <c r="G41" s="19">
        <f>SUM(G9:G40)</f>
        <v>61</v>
      </c>
      <c r="H41" s="19">
        <f>SUM(H9:H40)</f>
        <v>15.25</v>
      </c>
      <c r="I41" s="19"/>
      <c r="J41" s="19">
        <f>SUM(J9:J40)</f>
        <v>4</v>
      </c>
      <c r="K41" s="19">
        <f>SUM(K9:K40)</f>
        <v>0</v>
      </c>
      <c r="L41" s="19">
        <f>SUM(L9:L40)</f>
        <v>4</v>
      </c>
      <c r="M41" s="19">
        <f>SUM(M9:M40)</f>
        <v>1</v>
      </c>
      <c r="N41" s="19"/>
      <c r="O41" s="19">
        <f>SUM(O9:O40)</f>
        <v>57</v>
      </c>
      <c r="P41" s="19">
        <f>SUM(P9:P40)</f>
        <v>0</v>
      </c>
      <c r="Q41" s="19">
        <f>SUM(Q9:Q40)</f>
        <v>57</v>
      </c>
      <c r="R41" s="19">
        <f>SUM(R9:R40)</f>
        <v>14.25</v>
      </c>
    </row>
  </sheetData>
  <mergeCells count="9">
    <mergeCell ref="G5:H5"/>
    <mergeCell ref="L5:M5"/>
    <mergeCell ref="Q5:R5"/>
    <mergeCell ref="D1:H3"/>
    <mergeCell ref="J1:M3"/>
    <mergeCell ref="O1:R3"/>
    <mergeCell ref="D4:E4"/>
    <mergeCell ref="J4:K4"/>
    <mergeCell ref="O4:P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568E-6572-48D4-82A9-71A81CED7EFB}">
  <sheetPr>
    <tabColor theme="5"/>
  </sheetPr>
  <dimension ref="B1:S41"/>
  <sheetViews>
    <sheetView zoomScale="71" zoomScaleNormal="71" workbookViewId="0">
      <pane ySplit="7" topLeftCell="A8" activePane="bottomLeft" state="frozen"/>
      <selection pane="bottomLeft" activeCell="P14" sqref="P14"/>
    </sheetView>
  </sheetViews>
  <sheetFormatPr baseColWidth="10" defaultColWidth="9.1640625" defaultRowHeight="15" x14ac:dyDescent="0.2"/>
  <cols>
    <col min="1" max="1" width="3.6640625" style="1" customWidth="1"/>
    <col min="2" max="2" width="14.33203125" style="1" customWidth="1"/>
    <col min="3" max="3" width="6.6640625" style="1" customWidth="1"/>
    <col min="4" max="4" width="14.33203125" style="1" customWidth="1"/>
    <col min="5" max="5" width="9.83203125" style="2" customWidth="1"/>
    <col min="6" max="6" width="5" style="1" customWidth="1"/>
    <col min="7" max="7" width="9.1640625" style="1"/>
    <col min="8" max="8" width="20.1640625" style="1" customWidth="1"/>
    <col min="9" max="9" width="9.1640625" style="66"/>
    <col min="10" max="10" width="9.1640625" style="1"/>
    <col min="11" max="11" width="9.1640625" style="1" customWidth="1"/>
    <col min="12" max="13" width="9.1640625" style="1"/>
    <col min="14" max="14" width="11.6640625" style="66" customWidth="1"/>
    <col min="15" max="18" width="9.1640625" style="1"/>
    <col min="19" max="19" width="9.1640625" style="66"/>
    <col min="20" max="16384" width="9.1640625" style="1"/>
  </cols>
  <sheetData>
    <row r="1" spans="2:19" ht="15" customHeight="1" x14ac:dyDescent="0.2">
      <c r="B1" s="5"/>
      <c r="C1" s="26"/>
      <c r="D1" s="132" t="s">
        <v>17</v>
      </c>
      <c r="E1" s="133"/>
      <c r="F1" s="133"/>
      <c r="G1" s="133"/>
      <c r="H1" s="134"/>
      <c r="I1" s="75"/>
      <c r="J1" s="118" t="s">
        <v>5</v>
      </c>
      <c r="K1" s="119"/>
      <c r="L1" s="119"/>
      <c r="M1" s="120"/>
      <c r="N1" s="75"/>
      <c r="O1" s="124" t="s">
        <v>20</v>
      </c>
      <c r="P1" s="125"/>
      <c r="Q1" s="125"/>
      <c r="R1" s="126"/>
    </row>
    <row r="2" spans="2:19" ht="15" customHeight="1" x14ac:dyDescent="0.2">
      <c r="B2" s="6"/>
      <c r="C2" s="27"/>
      <c r="D2" s="135"/>
      <c r="E2" s="136"/>
      <c r="F2" s="136"/>
      <c r="G2" s="136"/>
      <c r="H2" s="137"/>
      <c r="I2" s="75"/>
      <c r="J2" s="121"/>
      <c r="K2" s="122"/>
      <c r="L2" s="122"/>
      <c r="M2" s="123"/>
      <c r="N2" s="75"/>
      <c r="O2" s="127"/>
      <c r="P2" s="128"/>
      <c r="Q2" s="128"/>
      <c r="R2" s="129"/>
    </row>
    <row r="3" spans="2:19" ht="15" customHeight="1" x14ac:dyDescent="0.2">
      <c r="B3" s="6"/>
      <c r="C3" s="27"/>
      <c r="D3" s="138"/>
      <c r="E3" s="139"/>
      <c r="F3" s="139"/>
      <c r="G3" s="139"/>
      <c r="H3" s="140"/>
      <c r="I3" s="75"/>
      <c r="J3" s="121"/>
      <c r="K3" s="122"/>
      <c r="L3" s="122"/>
      <c r="M3" s="123"/>
      <c r="N3" s="75"/>
      <c r="O3" s="127"/>
      <c r="P3" s="128"/>
      <c r="Q3" s="128"/>
      <c r="R3" s="129"/>
    </row>
    <row r="4" spans="2:19" ht="16" thickBot="1" x14ac:dyDescent="0.25">
      <c r="B4" s="8"/>
      <c r="C4" s="28"/>
      <c r="D4" s="130" t="s">
        <v>1</v>
      </c>
      <c r="E4" s="131"/>
      <c r="F4" s="9"/>
      <c r="G4" s="9"/>
      <c r="H4" s="10"/>
      <c r="I4" s="72"/>
      <c r="J4" s="130" t="s">
        <v>1</v>
      </c>
      <c r="K4" s="131"/>
      <c r="L4" s="9"/>
      <c r="M4" s="10"/>
      <c r="N4" s="72"/>
      <c r="O4" s="130" t="s">
        <v>1</v>
      </c>
      <c r="P4" s="131"/>
      <c r="Q4" s="9"/>
      <c r="R4" s="10"/>
    </row>
    <row r="5" spans="2:19" s="15" customFormat="1" ht="65.25" customHeight="1" x14ac:dyDescent="0.2">
      <c r="B5" s="32" t="s">
        <v>0</v>
      </c>
      <c r="C5" s="33"/>
      <c r="D5" s="34" t="s">
        <v>18</v>
      </c>
      <c r="E5" s="35" t="s">
        <v>19</v>
      </c>
      <c r="F5" s="36"/>
      <c r="G5" s="116" t="s">
        <v>3</v>
      </c>
      <c r="H5" s="117"/>
      <c r="I5" s="33"/>
      <c r="J5" s="34" t="s">
        <v>18</v>
      </c>
      <c r="K5" s="35" t="s">
        <v>19</v>
      </c>
      <c r="L5" s="116" t="s">
        <v>3</v>
      </c>
      <c r="M5" s="117"/>
      <c r="N5" s="33"/>
      <c r="O5" s="34" t="s">
        <v>18</v>
      </c>
      <c r="P5" s="35" t="s">
        <v>19</v>
      </c>
      <c r="Q5" s="116" t="s">
        <v>3</v>
      </c>
      <c r="R5" s="117"/>
      <c r="S5" s="55"/>
    </row>
    <row r="6" spans="2:19" s="15" customFormat="1" ht="21" customHeight="1" x14ac:dyDescent="0.2">
      <c r="B6" s="37"/>
      <c r="C6" s="31" t="s">
        <v>14</v>
      </c>
      <c r="D6" s="38">
        <v>55</v>
      </c>
      <c r="E6" s="39">
        <v>50</v>
      </c>
      <c r="F6" s="40"/>
      <c r="G6" s="41">
        <v>50</v>
      </c>
      <c r="H6" s="42" t="s">
        <v>15</v>
      </c>
      <c r="I6" s="31"/>
      <c r="J6" s="38">
        <v>55</v>
      </c>
      <c r="K6" s="39">
        <v>50</v>
      </c>
      <c r="L6" s="41"/>
      <c r="M6" s="42"/>
      <c r="N6" s="31"/>
      <c r="O6" s="38">
        <v>55</v>
      </c>
      <c r="P6" s="39">
        <v>50</v>
      </c>
      <c r="Q6" s="41"/>
      <c r="R6" s="42"/>
      <c r="S6" s="55"/>
    </row>
    <row r="7" spans="2:19" s="15" customFormat="1" ht="16" thickBot="1" x14ac:dyDescent="0.25">
      <c r="B7" s="43"/>
      <c r="C7" s="44"/>
      <c r="D7" s="45" t="s">
        <v>2</v>
      </c>
      <c r="E7" s="46" t="s">
        <v>2</v>
      </c>
      <c r="F7" s="46"/>
      <c r="G7" s="48" t="s">
        <v>2</v>
      </c>
      <c r="H7" s="49" t="s">
        <v>4</v>
      </c>
      <c r="I7" s="44"/>
      <c r="J7" s="45" t="s">
        <v>2</v>
      </c>
      <c r="K7" s="46" t="s">
        <v>2</v>
      </c>
      <c r="L7" s="48" t="s">
        <v>2</v>
      </c>
      <c r="M7" s="49" t="s">
        <v>4</v>
      </c>
      <c r="N7" s="44"/>
      <c r="O7" s="45" t="s">
        <v>2</v>
      </c>
      <c r="P7" s="46" t="s">
        <v>2</v>
      </c>
      <c r="Q7" s="48" t="s">
        <v>2</v>
      </c>
      <c r="R7" s="49" t="s">
        <v>4</v>
      </c>
      <c r="S7" s="55"/>
    </row>
    <row r="8" spans="2:19" s="55" customFormat="1" x14ac:dyDescent="0.2">
      <c r="B8" s="51"/>
      <c r="C8" s="31"/>
      <c r="D8" s="52"/>
      <c r="E8" s="53"/>
      <c r="F8" s="53"/>
      <c r="G8" s="53"/>
      <c r="H8" s="54"/>
      <c r="I8" s="31"/>
      <c r="J8" s="52"/>
      <c r="K8" s="53"/>
      <c r="L8" s="53"/>
      <c r="M8" s="54"/>
      <c r="N8" s="31"/>
      <c r="O8" s="52"/>
      <c r="P8" s="53"/>
      <c r="Q8" s="53"/>
      <c r="R8" s="54"/>
    </row>
    <row r="9" spans="2:19" x14ac:dyDescent="0.2">
      <c r="B9" s="56" t="s">
        <v>25</v>
      </c>
      <c r="C9" s="14"/>
      <c r="D9" s="62"/>
      <c r="E9" s="13"/>
      <c r="F9" s="12"/>
      <c r="G9" s="16">
        <f t="shared" ref="G9" si="0">SUM(D9:E9)</f>
        <v>0</v>
      </c>
      <c r="H9" s="17">
        <f>(D9*$D$6+E9*$E$6)/100</f>
        <v>0</v>
      </c>
      <c r="I9" s="76"/>
      <c r="J9" s="62"/>
      <c r="K9" s="12"/>
      <c r="L9" s="16">
        <f t="shared" ref="L9" si="1">SUM(J9:K9)</f>
        <v>0</v>
      </c>
      <c r="M9" s="17">
        <f>(J9*$J$6+K9*$K$6)/100</f>
        <v>0</v>
      </c>
      <c r="N9" s="76"/>
      <c r="O9" s="6">
        <f t="shared" ref="O9" si="2">D9-J9</f>
        <v>0</v>
      </c>
      <c r="P9" s="6">
        <f t="shared" ref="P9" si="3">E9-K9</f>
        <v>0</v>
      </c>
      <c r="Q9" s="16">
        <f t="shared" ref="Q9" si="4">G9-L9</f>
        <v>0</v>
      </c>
      <c r="R9" s="17">
        <f t="shared" ref="R9" si="5">H9-M9</f>
        <v>0</v>
      </c>
      <c r="S9" s="76"/>
    </row>
    <row r="10" spans="2:19" ht="16" x14ac:dyDescent="0.2">
      <c r="B10" s="50">
        <v>44044</v>
      </c>
      <c r="C10" s="7"/>
      <c r="D10" s="71"/>
      <c r="E10" s="4"/>
      <c r="F10" s="3"/>
      <c r="G10" s="16">
        <f t="shared" ref="G10:G40" si="6">SUM(D10:E10)</f>
        <v>0</v>
      </c>
      <c r="H10" s="17">
        <f t="shared" ref="H10:H39" si="7">(D10*$D$6+E10*$E$6)/100</f>
        <v>0</v>
      </c>
      <c r="I10" s="76"/>
      <c r="J10" s="71"/>
      <c r="K10" s="3"/>
      <c r="L10" s="16">
        <f t="shared" ref="L10:L40" si="8">SUM(J10:K10)</f>
        <v>0</v>
      </c>
      <c r="M10" s="17">
        <f t="shared" ref="M10:M39" si="9">(J10*$J$6+K10*$K$6)/100</f>
        <v>0</v>
      </c>
      <c r="N10" s="76"/>
      <c r="O10" s="6">
        <f t="shared" ref="O10:O39" si="10">D10-J10</f>
        <v>0</v>
      </c>
      <c r="P10" s="6">
        <f t="shared" ref="P10:P39" si="11">E10-K10</f>
        <v>0</v>
      </c>
      <c r="Q10" s="16">
        <f t="shared" ref="Q10:Q40" si="12">G10-L10</f>
        <v>0</v>
      </c>
      <c r="R10" s="17">
        <f t="shared" ref="R10:R40" si="13">H10-M10</f>
        <v>0</v>
      </c>
      <c r="S10" s="76"/>
    </row>
    <row r="11" spans="2:19" ht="16" x14ac:dyDescent="0.2">
      <c r="B11" s="50">
        <v>44045</v>
      </c>
      <c r="C11" s="7"/>
      <c r="D11" s="71"/>
      <c r="E11" s="4"/>
      <c r="F11" s="3"/>
      <c r="G11" s="16">
        <f t="shared" si="6"/>
        <v>0</v>
      </c>
      <c r="H11" s="17">
        <f t="shared" si="7"/>
        <v>0</v>
      </c>
      <c r="I11" s="76"/>
      <c r="J11" s="71"/>
      <c r="K11" s="3"/>
      <c r="L11" s="16">
        <f t="shared" si="8"/>
        <v>0</v>
      </c>
      <c r="M11" s="17">
        <f t="shared" si="9"/>
        <v>0</v>
      </c>
      <c r="N11" s="76"/>
      <c r="O11" s="6">
        <f t="shared" si="10"/>
        <v>0</v>
      </c>
      <c r="P11" s="6">
        <f t="shared" si="11"/>
        <v>0</v>
      </c>
      <c r="Q11" s="16">
        <f t="shared" si="12"/>
        <v>0</v>
      </c>
      <c r="R11" s="17">
        <f t="shared" si="13"/>
        <v>0</v>
      </c>
      <c r="S11" s="76"/>
    </row>
    <row r="12" spans="2:19" ht="16" x14ac:dyDescent="0.2">
      <c r="B12" s="50">
        <v>44046</v>
      </c>
      <c r="C12" s="7"/>
      <c r="D12" s="71"/>
      <c r="E12" s="4"/>
      <c r="F12" s="3"/>
      <c r="G12" s="16">
        <f t="shared" si="6"/>
        <v>0</v>
      </c>
      <c r="H12" s="17">
        <f t="shared" si="7"/>
        <v>0</v>
      </c>
      <c r="I12" s="76"/>
      <c r="J12" s="71"/>
      <c r="K12" s="3"/>
      <c r="L12" s="16">
        <f t="shared" si="8"/>
        <v>0</v>
      </c>
      <c r="M12" s="17">
        <f t="shared" si="9"/>
        <v>0</v>
      </c>
      <c r="N12" s="76"/>
      <c r="O12" s="6">
        <f t="shared" si="10"/>
        <v>0</v>
      </c>
      <c r="P12" s="6">
        <f t="shared" si="11"/>
        <v>0</v>
      </c>
      <c r="Q12" s="16">
        <f t="shared" si="12"/>
        <v>0</v>
      </c>
      <c r="R12" s="17">
        <f t="shared" si="13"/>
        <v>0</v>
      </c>
      <c r="S12" s="76"/>
    </row>
    <row r="13" spans="2:19" ht="16" x14ac:dyDescent="0.2">
      <c r="B13" s="50">
        <v>44047</v>
      </c>
      <c r="C13" s="7"/>
      <c r="D13" s="71"/>
      <c r="E13" s="4"/>
      <c r="F13" s="3"/>
      <c r="G13" s="16">
        <f t="shared" si="6"/>
        <v>0</v>
      </c>
      <c r="H13" s="17">
        <f t="shared" si="7"/>
        <v>0</v>
      </c>
      <c r="I13" s="76"/>
      <c r="J13" s="71"/>
      <c r="K13" s="3"/>
      <c r="L13" s="16">
        <f t="shared" si="8"/>
        <v>0</v>
      </c>
      <c r="M13" s="17">
        <f t="shared" si="9"/>
        <v>0</v>
      </c>
      <c r="N13" s="76"/>
      <c r="O13" s="6">
        <f t="shared" si="10"/>
        <v>0</v>
      </c>
      <c r="P13" s="6">
        <f t="shared" si="11"/>
        <v>0</v>
      </c>
      <c r="Q13" s="16">
        <f t="shared" si="12"/>
        <v>0</v>
      </c>
      <c r="R13" s="17">
        <f t="shared" si="13"/>
        <v>0</v>
      </c>
      <c r="S13" s="76"/>
    </row>
    <row r="14" spans="2:19" ht="16" x14ac:dyDescent="0.2">
      <c r="B14" s="50">
        <v>44048</v>
      </c>
      <c r="C14" s="7"/>
      <c r="D14" s="71"/>
      <c r="E14" s="4"/>
      <c r="F14" s="3"/>
      <c r="G14" s="16">
        <f t="shared" si="6"/>
        <v>0</v>
      </c>
      <c r="H14" s="17">
        <f t="shared" si="7"/>
        <v>0</v>
      </c>
      <c r="I14" s="76"/>
      <c r="J14" s="71"/>
      <c r="K14" s="3"/>
      <c r="L14" s="16">
        <f t="shared" si="8"/>
        <v>0</v>
      </c>
      <c r="M14" s="17">
        <f t="shared" si="9"/>
        <v>0</v>
      </c>
      <c r="N14" s="76"/>
      <c r="O14" s="6">
        <f t="shared" si="10"/>
        <v>0</v>
      </c>
      <c r="P14" s="6">
        <f t="shared" si="11"/>
        <v>0</v>
      </c>
      <c r="Q14" s="16">
        <f t="shared" si="12"/>
        <v>0</v>
      </c>
      <c r="R14" s="17">
        <f t="shared" si="13"/>
        <v>0</v>
      </c>
      <c r="S14" s="76"/>
    </row>
    <row r="15" spans="2:19" ht="16" x14ac:dyDescent="0.2">
      <c r="B15" s="50">
        <v>44049</v>
      </c>
      <c r="C15" s="7"/>
      <c r="D15" s="71"/>
      <c r="E15" s="4"/>
      <c r="F15" s="3"/>
      <c r="G15" s="16">
        <f t="shared" si="6"/>
        <v>0</v>
      </c>
      <c r="H15" s="17">
        <f t="shared" si="7"/>
        <v>0</v>
      </c>
      <c r="I15" s="76"/>
      <c r="J15" s="71"/>
      <c r="K15" s="3"/>
      <c r="L15" s="16">
        <f t="shared" si="8"/>
        <v>0</v>
      </c>
      <c r="M15" s="17">
        <f t="shared" si="9"/>
        <v>0</v>
      </c>
      <c r="N15" s="76"/>
      <c r="O15" s="6">
        <f t="shared" si="10"/>
        <v>0</v>
      </c>
      <c r="P15" s="6">
        <f t="shared" si="11"/>
        <v>0</v>
      </c>
      <c r="Q15" s="16">
        <f t="shared" si="12"/>
        <v>0</v>
      </c>
      <c r="R15" s="17">
        <f t="shared" si="13"/>
        <v>0</v>
      </c>
      <c r="S15" s="76"/>
    </row>
    <row r="16" spans="2:19" ht="16" x14ac:dyDescent="0.2">
      <c r="B16" s="50">
        <v>44050</v>
      </c>
      <c r="C16" s="7"/>
      <c r="D16" s="71"/>
      <c r="E16" s="4"/>
      <c r="F16" s="3"/>
      <c r="G16" s="16">
        <f t="shared" si="6"/>
        <v>0</v>
      </c>
      <c r="H16" s="17">
        <f t="shared" si="7"/>
        <v>0</v>
      </c>
      <c r="I16" s="76"/>
      <c r="J16" s="71"/>
      <c r="K16" s="3"/>
      <c r="L16" s="16">
        <f t="shared" si="8"/>
        <v>0</v>
      </c>
      <c r="M16" s="17">
        <f t="shared" si="9"/>
        <v>0</v>
      </c>
      <c r="N16" s="76"/>
      <c r="O16" s="6">
        <f t="shared" si="10"/>
        <v>0</v>
      </c>
      <c r="P16" s="6">
        <f t="shared" si="11"/>
        <v>0</v>
      </c>
      <c r="Q16" s="16">
        <f t="shared" si="12"/>
        <v>0</v>
      </c>
      <c r="R16" s="17">
        <f t="shared" si="13"/>
        <v>0</v>
      </c>
      <c r="S16" s="76"/>
    </row>
    <row r="17" spans="2:19" ht="16" x14ac:dyDescent="0.2">
      <c r="B17" s="50">
        <v>44051</v>
      </c>
      <c r="C17" s="7"/>
      <c r="D17" s="71"/>
      <c r="E17" s="4"/>
      <c r="F17" s="3"/>
      <c r="G17" s="16">
        <f t="shared" si="6"/>
        <v>0</v>
      </c>
      <c r="H17" s="17">
        <f t="shared" si="7"/>
        <v>0</v>
      </c>
      <c r="I17" s="76"/>
      <c r="J17" s="71"/>
      <c r="K17" s="3"/>
      <c r="L17" s="16">
        <f t="shared" si="8"/>
        <v>0</v>
      </c>
      <c r="M17" s="17">
        <f t="shared" si="9"/>
        <v>0</v>
      </c>
      <c r="N17" s="76"/>
      <c r="O17" s="6">
        <f t="shared" si="10"/>
        <v>0</v>
      </c>
      <c r="P17" s="6">
        <f t="shared" si="11"/>
        <v>0</v>
      </c>
      <c r="Q17" s="16">
        <f t="shared" si="12"/>
        <v>0</v>
      </c>
      <c r="R17" s="17">
        <f t="shared" si="13"/>
        <v>0</v>
      </c>
      <c r="S17" s="76"/>
    </row>
    <row r="18" spans="2:19" ht="16" x14ac:dyDescent="0.2">
      <c r="B18" s="50">
        <v>44052</v>
      </c>
      <c r="C18" s="7"/>
      <c r="D18" s="71"/>
      <c r="E18" s="4"/>
      <c r="F18" s="3"/>
      <c r="G18" s="16">
        <f t="shared" si="6"/>
        <v>0</v>
      </c>
      <c r="H18" s="17">
        <f t="shared" si="7"/>
        <v>0</v>
      </c>
      <c r="I18" s="76"/>
      <c r="J18" s="71"/>
      <c r="K18" s="3"/>
      <c r="L18" s="16">
        <f t="shared" si="8"/>
        <v>0</v>
      </c>
      <c r="M18" s="17">
        <f t="shared" si="9"/>
        <v>0</v>
      </c>
      <c r="N18" s="76"/>
      <c r="O18" s="6">
        <f t="shared" si="10"/>
        <v>0</v>
      </c>
      <c r="P18" s="6">
        <f t="shared" si="11"/>
        <v>0</v>
      </c>
      <c r="Q18" s="16">
        <f t="shared" si="12"/>
        <v>0</v>
      </c>
      <c r="R18" s="17">
        <f t="shared" si="13"/>
        <v>0</v>
      </c>
      <c r="S18" s="76"/>
    </row>
    <row r="19" spans="2:19" ht="16" x14ac:dyDescent="0.2">
      <c r="B19" s="50">
        <v>44053</v>
      </c>
      <c r="C19" s="7"/>
      <c r="D19" s="71"/>
      <c r="E19" s="4"/>
      <c r="F19" s="3"/>
      <c r="G19" s="16">
        <f t="shared" si="6"/>
        <v>0</v>
      </c>
      <c r="H19" s="17">
        <f t="shared" si="7"/>
        <v>0</v>
      </c>
      <c r="I19" s="76"/>
      <c r="J19" s="71"/>
      <c r="K19" s="3"/>
      <c r="L19" s="16">
        <f t="shared" si="8"/>
        <v>0</v>
      </c>
      <c r="M19" s="17">
        <f t="shared" si="9"/>
        <v>0</v>
      </c>
      <c r="N19" s="76"/>
      <c r="O19" s="6">
        <f t="shared" si="10"/>
        <v>0</v>
      </c>
      <c r="P19" s="6">
        <f t="shared" si="11"/>
        <v>0</v>
      </c>
      <c r="Q19" s="16">
        <f t="shared" si="12"/>
        <v>0</v>
      </c>
      <c r="R19" s="17">
        <f t="shared" si="13"/>
        <v>0</v>
      </c>
      <c r="S19" s="76"/>
    </row>
    <row r="20" spans="2:19" ht="16" x14ac:dyDescent="0.2">
      <c r="B20" s="50">
        <v>44054</v>
      </c>
      <c r="C20" s="7"/>
      <c r="D20" s="71"/>
      <c r="E20" s="4"/>
      <c r="F20" s="3"/>
      <c r="G20" s="16">
        <f t="shared" si="6"/>
        <v>0</v>
      </c>
      <c r="H20" s="17">
        <f t="shared" si="7"/>
        <v>0</v>
      </c>
      <c r="I20" s="76"/>
      <c r="J20" s="71"/>
      <c r="K20" s="3"/>
      <c r="L20" s="16">
        <f t="shared" si="8"/>
        <v>0</v>
      </c>
      <c r="M20" s="17">
        <f t="shared" si="9"/>
        <v>0</v>
      </c>
      <c r="N20" s="76"/>
      <c r="O20" s="6">
        <f t="shared" si="10"/>
        <v>0</v>
      </c>
      <c r="P20" s="6">
        <f t="shared" si="11"/>
        <v>0</v>
      </c>
      <c r="Q20" s="16">
        <f t="shared" si="12"/>
        <v>0</v>
      </c>
      <c r="R20" s="17">
        <f t="shared" si="13"/>
        <v>0</v>
      </c>
      <c r="S20" s="76"/>
    </row>
    <row r="21" spans="2:19" ht="16" x14ac:dyDescent="0.2">
      <c r="B21" s="50">
        <v>44055</v>
      </c>
      <c r="C21" s="7"/>
      <c r="D21" s="71"/>
      <c r="E21" s="4"/>
      <c r="F21" s="3"/>
      <c r="G21" s="16">
        <f t="shared" si="6"/>
        <v>0</v>
      </c>
      <c r="H21" s="17">
        <f t="shared" si="7"/>
        <v>0</v>
      </c>
      <c r="I21" s="76"/>
      <c r="J21" s="71"/>
      <c r="K21" s="3"/>
      <c r="L21" s="16">
        <f t="shared" si="8"/>
        <v>0</v>
      </c>
      <c r="M21" s="17">
        <f t="shared" si="9"/>
        <v>0</v>
      </c>
      <c r="N21" s="76"/>
      <c r="O21" s="6">
        <f t="shared" si="10"/>
        <v>0</v>
      </c>
      <c r="P21" s="6">
        <f t="shared" si="11"/>
        <v>0</v>
      </c>
      <c r="Q21" s="16">
        <f t="shared" si="12"/>
        <v>0</v>
      </c>
      <c r="R21" s="17">
        <f t="shared" si="13"/>
        <v>0</v>
      </c>
      <c r="S21" s="76"/>
    </row>
    <row r="22" spans="2:19" ht="16" x14ac:dyDescent="0.2">
      <c r="B22" s="50">
        <v>44056</v>
      </c>
      <c r="C22" s="7"/>
      <c r="D22" s="71"/>
      <c r="E22" s="4"/>
      <c r="F22" s="3"/>
      <c r="G22" s="16">
        <f t="shared" si="6"/>
        <v>0</v>
      </c>
      <c r="H22" s="17">
        <f t="shared" si="7"/>
        <v>0</v>
      </c>
      <c r="I22" s="76"/>
      <c r="J22" s="71"/>
      <c r="K22" s="3"/>
      <c r="L22" s="16">
        <f t="shared" si="8"/>
        <v>0</v>
      </c>
      <c r="M22" s="17">
        <f t="shared" si="9"/>
        <v>0</v>
      </c>
      <c r="N22" s="76"/>
      <c r="O22" s="6">
        <f t="shared" si="10"/>
        <v>0</v>
      </c>
      <c r="P22" s="6">
        <f t="shared" si="11"/>
        <v>0</v>
      </c>
      <c r="Q22" s="16">
        <f t="shared" si="12"/>
        <v>0</v>
      </c>
      <c r="R22" s="17">
        <f t="shared" si="13"/>
        <v>0</v>
      </c>
      <c r="S22" s="76"/>
    </row>
    <row r="23" spans="2:19" ht="16" x14ac:dyDescent="0.2">
      <c r="B23" s="50">
        <v>44057</v>
      </c>
      <c r="C23" s="7"/>
      <c r="D23" s="71"/>
      <c r="E23" s="4"/>
      <c r="F23" s="3"/>
      <c r="G23" s="16">
        <f t="shared" si="6"/>
        <v>0</v>
      </c>
      <c r="H23" s="17">
        <f t="shared" si="7"/>
        <v>0</v>
      </c>
      <c r="I23" s="76"/>
      <c r="J23" s="71"/>
      <c r="K23" s="3"/>
      <c r="L23" s="16">
        <f t="shared" si="8"/>
        <v>0</v>
      </c>
      <c r="M23" s="17">
        <f t="shared" si="9"/>
        <v>0</v>
      </c>
      <c r="N23" s="76"/>
      <c r="O23" s="6">
        <f t="shared" si="10"/>
        <v>0</v>
      </c>
      <c r="P23" s="6">
        <f t="shared" si="11"/>
        <v>0</v>
      </c>
      <c r="Q23" s="16">
        <f t="shared" si="12"/>
        <v>0</v>
      </c>
      <c r="R23" s="17">
        <f t="shared" si="13"/>
        <v>0</v>
      </c>
      <c r="S23" s="76"/>
    </row>
    <row r="24" spans="2:19" ht="16" x14ac:dyDescent="0.2">
      <c r="B24" s="50">
        <v>44058</v>
      </c>
      <c r="C24" s="7"/>
      <c r="D24" s="71"/>
      <c r="E24" s="4"/>
      <c r="F24" s="3"/>
      <c r="G24" s="16">
        <f t="shared" si="6"/>
        <v>0</v>
      </c>
      <c r="H24" s="17">
        <f t="shared" si="7"/>
        <v>0</v>
      </c>
      <c r="I24" s="76"/>
      <c r="J24" s="71"/>
      <c r="K24" s="3"/>
      <c r="L24" s="16">
        <f t="shared" si="8"/>
        <v>0</v>
      </c>
      <c r="M24" s="17">
        <f t="shared" si="9"/>
        <v>0</v>
      </c>
      <c r="N24" s="76"/>
      <c r="O24" s="6">
        <f t="shared" si="10"/>
        <v>0</v>
      </c>
      <c r="P24" s="6">
        <f t="shared" si="11"/>
        <v>0</v>
      </c>
      <c r="Q24" s="16">
        <f t="shared" si="12"/>
        <v>0</v>
      </c>
      <c r="R24" s="17">
        <f t="shared" si="13"/>
        <v>0</v>
      </c>
      <c r="S24" s="76"/>
    </row>
    <row r="25" spans="2:19" ht="16" x14ac:dyDescent="0.2">
      <c r="B25" s="50">
        <v>44059</v>
      </c>
      <c r="C25" s="7"/>
      <c r="D25" s="71"/>
      <c r="E25" s="4"/>
      <c r="F25" s="3"/>
      <c r="G25" s="16">
        <f t="shared" si="6"/>
        <v>0</v>
      </c>
      <c r="H25" s="17">
        <f t="shared" si="7"/>
        <v>0</v>
      </c>
      <c r="I25" s="76"/>
      <c r="J25" s="71"/>
      <c r="K25" s="3"/>
      <c r="L25" s="16">
        <f t="shared" si="8"/>
        <v>0</v>
      </c>
      <c r="M25" s="17">
        <f t="shared" si="9"/>
        <v>0</v>
      </c>
      <c r="N25" s="76"/>
      <c r="O25" s="6">
        <f t="shared" si="10"/>
        <v>0</v>
      </c>
      <c r="P25" s="6">
        <f t="shared" si="11"/>
        <v>0</v>
      </c>
      <c r="Q25" s="16">
        <f t="shared" si="12"/>
        <v>0</v>
      </c>
      <c r="R25" s="17">
        <f t="shared" si="13"/>
        <v>0</v>
      </c>
      <c r="S25" s="76"/>
    </row>
    <row r="26" spans="2:19" ht="16" x14ac:dyDescent="0.2">
      <c r="B26" s="50">
        <v>44060</v>
      </c>
      <c r="C26" s="7"/>
      <c r="D26" s="71"/>
      <c r="E26" s="4"/>
      <c r="F26" s="3"/>
      <c r="G26" s="16">
        <f t="shared" si="6"/>
        <v>0</v>
      </c>
      <c r="H26" s="17">
        <f t="shared" si="7"/>
        <v>0</v>
      </c>
      <c r="I26" s="76"/>
      <c r="J26" s="71"/>
      <c r="K26" s="3"/>
      <c r="L26" s="16">
        <f t="shared" si="8"/>
        <v>0</v>
      </c>
      <c r="M26" s="17">
        <f t="shared" si="9"/>
        <v>0</v>
      </c>
      <c r="N26" s="76"/>
      <c r="O26" s="6">
        <f t="shared" si="10"/>
        <v>0</v>
      </c>
      <c r="P26" s="6">
        <f t="shared" si="11"/>
        <v>0</v>
      </c>
      <c r="Q26" s="16">
        <f t="shared" si="12"/>
        <v>0</v>
      </c>
      <c r="R26" s="17">
        <f t="shared" si="13"/>
        <v>0</v>
      </c>
      <c r="S26" s="76"/>
    </row>
    <row r="27" spans="2:19" ht="16" x14ac:dyDescent="0.2">
      <c r="B27" s="50">
        <v>44061</v>
      </c>
      <c r="C27" s="7"/>
      <c r="D27" s="71"/>
      <c r="E27" s="4"/>
      <c r="F27" s="3"/>
      <c r="G27" s="16">
        <f t="shared" si="6"/>
        <v>0</v>
      </c>
      <c r="H27" s="17">
        <f t="shared" si="7"/>
        <v>0</v>
      </c>
      <c r="I27" s="76"/>
      <c r="J27" s="71"/>
      <c r="K27" s="3"/>
      <c r="L27" s="16">
        <f t="shared" si="8"/>
        <v>0</v>
      </c>
      <c r="M27" s="17">
        <f t="shared" si="9"/>
        <v>0</v>
      </c>
      <c r="N27" s="76"/>
      <c r="O27" s="6">
        <f t="shared" si="10"/>
        <v>0</v>
      </c>
      <c r="P27" s="6">
        <f t="shared" si="11"/>
        <v>0</v>
      </c>
      <c r="Q27" s="16">
        <f t="shared" si="12"/>
        <v>0</v>
      </c>
      <c r="R27" s="17">
        <f t="shared" si="13"/>
        <v>0</v>
      </c>
      <c r="S27" s="76"/>
    </row>
    <row r="28" spans="2:19" ht="16" x14ac:dyDescent="0.2">
      <c r="B28" s="50">
        <v>44062</v>
      </c>
      <c r="C28" s="7"/>
      <c r="D28" s="71"/>
      <c r="E28" s="4"/>
      <c r="F28" s="3"/>
      <c r="G28" s="16">
        <f t="shared" si="6"/>
        <v>0</v>
      </c>
      <c r="H28" s="17">
        <f t="shared" si="7"/>
        <v>0</v>
      </c>
      <c r="I28" s="76"/>
      <c r="J28" s="71"/>
      <c r="K28" s="3"/>
      <c r="L28" s="16">
        <f t="shared" si="8"/>
        <v>0</v>
      </c>
      <c r="M28" s="17">
        <f t="shared" si="9"/>
        <v>0</v>
      </c>
      <c r="N28" s="76"/>
      <c r="O28" s="6">
        <f t="shared" si="10"/>
        <v>0</v>
      </c>
      <c r="P28" s="6">
        <f t="shared" si="11"/>
        <v>0</v>
      </c>
      <c r="Q28" s="16">
        <f t="shared" si="12"/>
        <v>0</v>
      </c>
      <c r="R28" s="17">
        <f t="shared" si="13"/>
        <v>0</v>
      </c>
      <c r="S28" s="76"/>
    </row>
    <row r="29" spans="2:19" ht="16" x14ac:dyDescent="0.2">
      <c r="B29" s="50">
        <v>44063</v>
      </c>
      <c r="C29" s="7"/>
      <c r="D29" s="71"/>
      <c r="E29" s="4"/>
      <c r="F29" s="3"/>
      <c r="G29" s="16">
        <f t="shared" si="6"/>
        <v>0</v>
      </c>
      <c r="H29" s="17">
        <f t="shared" si="7"/>
        <v>0</v>
      </c>
      <c r="I29" s="76"/>
      <c r="J29" s="71"/>
      <c r="K29" s="3"/>
      <c r="L29" s="16">
        <f t="shared" si="8"/>
        <v>0</v>
      </c>
      <c r="M29" s="17">
        <f t="shared" si="9"/>
        <v>0</v>
      </c>
      <c r="N29" s="76"/>
      <c r="O29" s="6">
        <f t="shared" si="10"/>
        <v>0</v>
      </c>
      <c r="P29" s="6">
        <f t="shared" si="11"/>
        <v>0</v>
      </c>
      <c r="Q29" s="16">
        <f t="shared" si="12"/>
        <v>0</v>
      </c>
      <c r="R29" s="17">
        <f t="shared" si="13"/>
        <v>0</v>
      </c>
      <c r="S29" s="76"/>
    </row>
    <row r="30" spans="2:19" ht="16" x14ac:dyDescent="0.2">
      <c r="B30" s="50">
        <v>44064</v>
      </c>
      <c r="C30" s="7"/>
      <c r="D30" s="71"/>
      <c r="E30" s="4"/>
      <c r="F30" s="3"/>
      <c r="G30" s="16">
        <f t="shared" si="6"/>
        <v>0</v>
      </c>
      <c r="H30" s="17">
        <f t="shared" si="7"/>
        <v>0</v>
      </c>
      <c r="I30" s="76"/>
      <c r="J30" s="71"/>
      <c r="K30" s="3"/>
      <c r="L30" s="16">
        <f t="shared" si="8"/>
        <v>0</v>
      </c>
      <c r="M30" s="17">
        <f t="shared" si="9"/>
        <v>0</v>
      </c>
      <c r="N30" s="76"/>
      <c r="O30" s="6">
        <f t="shared" si="10"/>
        <v>0</v>
      </c>
      <c r="P30" s="6">
        <f t="shared" si="11"/>
        <v>0</v>
      </c>
      <c r="Q30" s="16">
        <f t="shared" si="12"/>
        <v>0</v>
      </c>
      <c r="R30" s="17">
        <f t="shared" si="13"/>
        <v>0</v>
      </c>
      <c r="S30" s="76"/>
    </row>
    <row r="31" spans="2:19" ht="16" x14ac:dyDescent="0.2">
      <c r="B31" s="50">
        <v>44065</v>
      </c>
      <c r="C31" s="7"/>
      <c r="D31" s="71"/>
      <c r="E31" s="4"/>
      <c r="F31" s="3"/>
      <c r="G31" s="16">
        <f t="shared" si="6"/>
        <v>0</v>
      </c>
      <c r="H31" s="17">
        <f t="shared" si="7"/>
        <v>0</v>
      </c>
      <c r="I31" s="76"/>
      <c r="J31" s="71"/>
      <c r="K31" s="3"/>
      <c r="L31" s="16">
        <f t="shared" si="8"/>
        <v>0</v>
      </c>
      <c r="M31" s="17">
        <f t="shared" si="9"/>
        <v>0</v>
      </c>
      <c r="N31" s="76"/>
      <c r="O31" s="6">
        <f t="shared" si="10"/>
        <v>0</v>
      </c>
      <c r="P31" s="6">
        <f t="shared" si="11"/>
        <v>0</v>
      </c>
      <c r="Q31" s="16">
        <f t="shared" si="12"/>
        <v>0</v>
      </c>
      <c r="R31" s="17">
        <f t="shared" si="13"/>
        <v>0</v>
      </c>
      <c r="S31" s="76"/>
    </row>
    <row r="32" spans="2:19" ht="16" x14ac:dyDescent="0.2">
      <c r="B32" s="50">
        <v>44066</v>
      </c>
      <c r="C32" s="7"/>
      <c r="D32" s="71"/>
      <c r="E32" s="4"/>
      <c r="F32" s="3"/>
      <c r="G32" s="16">
        <f t="shared" si="6"/>
        <v>0</v>
      </c>
      <c r="H32" s="17">
        <f t="shared" si="7"/>
        <v>0</v>
      </c>
      <c r="I32" s="76"/>
      <c r="J32" s="71"/>
      <c r="K32" s="3"/>
      <c r="L32" s="16">
        <f t="shared" si="8"/>
        <v>0</v>
      </c>
      <c r="M32" s="17">
        <f t="shared" si="9"/>
        <v>0</v>
      </c>
      <c r="N32" s="76"/>
      <c r="O32" s="6">
        <f t="shared" si="10"/>
        <v>0</v>
      </c>
      <c r="P32" s="6">
        <f t="shared" si="11"/>
        <v>0</v>
      </c>
      <c r="Q32" s="16">
        <f t="shared" si="12"/>
        <v>0</v>
      </c>
      <c r="R32" s="17">
        <f t="shared" si="13"/>
        <v>0</v>
      </c>
      <c r="S32" s="76"/>
    </row>
    <row r="33" spans="2:19" ht="16" x14ac:dyDescent="0.2">
      <c r="B33" s="50">
        <v>44067</v>
      </c>
      <c r="C33" s="7"/>
      <c r="D33" s="71"/>
      <c r="E33" s="4"/>
      <c r="F33" s="3"/>
      <c r="G33" s="16">
        <f t="shared" si="6"/>
        <v>0</v>
      </c>
      <c r="H33" s="17">
        <f t="shared" si="7"/>
        <v>0</v>
      </c>
      <c r="I33" s="76"/>
      <c r="J33" s="71"/>
      <c r="K33" s="3"/>
      <c r="L33" s="16">
        <f t="shared" si="8"/>
        <v>0</v>
      </c>
      <c r="M33" s="17">
        <f t="shared" si="9"/>
        <v>0</v>
      </c>
      <c r="N33" s="76"/>
      <c r="O33" s="6">
        <f t="shared" si="10"/>
        <v>0</v>
      </c>
      <c r="P33" s="6">
        <f t="shared" si="11"/>
        <v>0</v>
      </c>
      <c r="Q33" s="16">
        <f t="shared" si="12"/>
        <v>0</v>
      </c>
      <c r="R33" s="17">
        <f t="shared" si="13"/>
        <v>0</v>
      </c>
      <c r="S33" s="76"/>
    </row>
    <row r="34" spans="2:19" ht="16" x14ac:dyDescent="0.2">
      <c r="B34" s="50">
        <v>44068</v>
      </c>
      <c r="C34" s="7"/>
      <c r="D34" s="71"/>
      <c r="E34" s="4"/>
      <c r="F34" s="3"/>
      <c r="G34" s="16">
        <f t="shared" si="6"/>
        <v>0</v>
      </c>
      <c r="H34" s="17">
        <f t="shared" si="7"/>
        <v>0</v>
      </c>
      <c r="I34" s="76"/>
      <c r="J34" s="71"/>
      <c r="K34" s="3"/>
      <c r="L34" s="16">
        <f t="shared" si="8"/>
        <v>0</v>
      </c>
      <c r="M34" s="17">
        <f t="shared" si="9"/>
        <v>0</v>
      </c>
      <c r="N34" s="76"/>
      <c r="O34" s="6">
        <f t="shared" si="10"/>
        <v>0</v>
      </c>
      <c r="P34" s="6">
        <f t="shared" si="11"/>
        <v>0</v>
      </c>
      <c r="Q34" s="16">
        <f t="shared" si="12"/>
        <v>0</v>
      </c>
      <c r="R34" s="17">
        <f t="shared" si="13"/>
        <v>0</v>
      </c>
      <c r="S34" s="76"/>
    </row>
    <row r="35" spans="2:19" ht="16" x14ac:dyDescent="0.2">
      <c r="B35" s="50">
        <v>44069</v>
      </c>
      <c r="C35" s="7"/>
      <c r="D35" s="71"/>
      <c r="E35" s="4"/>
      <c r="F35" s="3"/>
      <c r="G35" s="16">
        <f t="shared" si="6"/>
        <v>0</v>
      </c>
      <c r="H35" s="17">
        <f t="shared" si="7"/>
        <v>0</v>
      </c>
      <c r="I35" s="76"/>
      <c r="J35" s="71"/>
      <c r="K35" s="3"/>
      <c r="L35" s="16">
        <f t="shared" si="8"/>
        <v>0</v>
      </c>
      <c r="M35" s="17">
        <f t="shared" si="9"/>
        <v>0</v>
      </c>
      <c r="N35" s="76"/>
      <c r="O35" s="6">
        <f t="shared" si="10"/>
        <v>0</v>
      </c>
      <c r="P35" s="6">
        <f t="shared" si="11"/>
        <v>0</v>
      </c>
      <c r="Q35" s="16">
        <f t="shared" si="12"/>
        <v>0</v>
      </c>
      <c r="R35" s="17">
        <f t="shared" si="13"/>
        <v>0</v>
      </c>
      <c r="S35" s="76"/>
    </row>
    <row r="36" spans="2:19" ht="16" x14ac:dyDescent="0.2">
      <c r="B36" s="50">
        <v>44070</v>
      </c>
      <c r="C36" s="7"/>
      <c r="D36" s="71"/>
      <c r="E36" s="4"/>
      <c r="F36" s="3"/>
      <c r="G36" s="16">
        <f t="shared" si="6"/>
        <v>0</v>
      </c>
      <c r="H36" s="17">
        <f t="shared" si="7"/>
        <v>0</v>
      </c>
      <c r="I36" s="76"/>
      <c r="J36" s="71"/>
      <c r="K36" s="3"/>
      <c r="L36" s="16">
        <f t="shared" si="8"/>
        <v>0</v>
      </c>
      <c r="M36" s="17">
        <f t="shared" si="9"/>
        <v>0</v>
      </c>
      <c r="N36" s="76"/>
      <c r="O36" s="6">
        <f t="shared" si="10"/>
        <v>0</v>
      </c>
      <c r="P36" s="6">
        <f t="shared" si="11"/>
        <v>0</v>
      </c>
      <c r="Q36" s="16">
        <f t="shared" si="12"/>
        <v>0</v>
      </c>
      <c r="R36" s="17">
        <f t="shared" si="13"/>
        <v>0</v>
      </c>
      <c r="S36" s="76"/>
    </row>
    <row r="37" spans="2:19" ht="16" x14ac:dyDescent="0.2">
      <c r="B37" s="50">
        <v>44071</v>
      </c>
      <c r="C37" s="7"/>
      <c r="D37" s="71"/>
      <c r="E37" s="4"/>
      <c r="F37" s="3"/>
      <c r="G37" s="16">
        <f t="shared" si="6"/>
        <v>0</v>
      </c>
      <c r="H37" s="17">
        <f t="shared" si="7"/>
        <v>0</v>
      </c>
      <c r="I37" s="76"/>
      <c r="J37" s="71"/>
      <c r="K37" s="3"/>
      <c r="L37" s="16">
        <f t="shared" si="8"/>
        <v>0</v>
      </c>
      <c r="M37" s="17">
        <f t="shared" si="9"/>
        <v>0</v>
      </c>
      <c r="N37" s="76"/>
      <c r="O37" s="6">
        <f t="shared" si="10"/>
        <v>0</v>
      </c>
      <c r="P37" s="6">
        <f t="shared" si="11"/>
        <v>0</v>
      </c>
      <c r="Q37" s="16">
        <f t="shared" si="12"/>
        <v>0</v>
      </c>
      <c r="R37" s="17">
        <f t="shared" si="13"/>
        <v>0</v>
      </c>
      <c r="S37" s="76"/>
    </row>
    <row r="38" spans="2:19" ht="16" x14ac:dyDescent="0.2">
      <c r="B38" s="50">
        <v>44072</v>
      </c>
      <c r="C38" s="7"/>
      <c r="D38" s="71"/>
      <c r="E38" s="4"/>
      <c r="F38" s="3"/>
      <c r="G38" s="16">
        <f t="shared" si="6"/>
        <v>0</v>
      </c>
      <c r="H38" s="17">
        <f t="shared" si="7"/>
        <v>0</v>
      </c>
      <c r="I38" s="76"/>
      <c r="J38" s="71"/>
      <c r="K38" s="3"/>
      <c r="L38" s="16">
        <f t="shared" si="8"/>
        <v>0</v>
      </c>
      <c r="M38" s="17">
        <f t="shared" si="9"/>
        <v>0</v>
      </c>
      <c r="N38" s="76"/>
      <c r="O38" s="6">
        <f t="shared" si="10"/>
        <v>0</v>
      </c>
      <c r="P38" s="6">
        <f t="shared" si="11"/>
        <v>0</v>
      </c>
      <c r="Q38" s="16">
        <f t="shared" si="12"/>
        <v>0</v>
      </c>
      <c r="R38" s="17">
        <f t="shared" si="13"/>
        <v>0</v>
      </c>
      <c r="S38" s="76"/>
    </row>
    <row r="39" spans="2:19" ht="16" x14ac:dyDescent="0.2">
      <c r="B39" s="50">
        <v>44073</v>
      </c>
      <c r="C39" s="7"/>
      <c r="D39" s="71"/>
      <c r="E39" s="4"/>
      <c r="F39" s="3"/>
      <c r="G39" s="16">
        <f t="shared" si="6"/>
        <v>0</v>
      </c>
      <c r="H39" s="17">
        <f t="shared" si="7"/>
        <v>0</v>
      </c>
      <c r="I39" s="76"/>
      <c r="J39" s="71"/>
      <c r="K39" s="3"/>
      <c r="L39" s="16">
        <f t="shared" si="8"/>
        <v>0</v>
      </c>
      <c r="M39" s="17">
        <f t="shared" si="9"/>
        <v>0</v>
      </c>
      <c r="N39" s="76"/>
      <c r="O39" s="6">
        <f t="shared" si="10"/>
        <v>0</v>
      </c>
      <c r="P39" s="6">
        <f t="shared" si="11"/>
        <v>0</v>
      </c>
      <c r="Q39" s="16">
        <f t="shared" si="12"/>
        <v>0</v>
      </c>
      <c r="R39" s="17">
        <f t="shared" si="13"/>
        <v>0</v>
      </c>
      <c r="S39" s="76"/>
    </row>
    <row r="40" spans="2:19" ht="17" thickBot="1" x14ac:dyDescent="0.25">
      <c r="B40" s="50">
        <v>44074</v>
      </c>
      <c r="C40" s="11"/>
      <c r="D40" s="8"/>
      <c r="E40" s="18"/>
      <c r="F40" s="9"/>
      <c r="G40" s="16">
        <f t="shared" si="6"/>
        <v>0</v>
      </c>
      <c r="H40" s="17">
        <f>(D40*$D$6+E40*$E$6)/100</f>
        <v>0</v>
      </c>
      <c r="I40" s="72"/>
      <c r="J40" s="8"/>
      <c r="K40" s="9"/>
      <c r="L40" s="16">
        <f t="shared" si="8"/>
        <v>0</v>
      </c>
      <c r="M40" s="17">
        <f>(J40*$J$6+K40*$K$6)/100</f>
        <v>0</v>
      </c>
      <c r="N40" s="72"/>
      <c r="O40" s="8"/>
      <c r="P40" s="9"/>
      <c r="Q40" s="16">
        <f t="shared" si="12"/>
        <v>0</v>
      </c>
      <c r="R40" s="17">
        <f t="shared" si="13"/>
        <v>0</v>
      </c>
    </row>
    <row r="41" spans="2:19" s="15" customFormat="1" ht="47.25" customHeight="1" thickBot="1" x14ac:dyDescent="0.25">
      <c r="B41" s="25" t="s">
        <v>6</v>
      </c>
      <c r="C41" s="29"/>
      <c r="D41" s="57">
        <f>SUM(D9:D40)</f>
        <v>0</v>
      </c>
      <c r="E41" s="57">
        <f t="shared" ref="E41:R41" si="14">SUM(E9:E40)</f>
        <v>0</v>
      </c>
      <c r="F41" s="58"/>
      <c r="G41" s="57">
        <f t="shared" si="14"/>
        <v>0</v>
      </c>
      <c r="H41" s="57">
        <f t="shared" si="14"/>
        <v>0</v>
      </c>
      <c r="I41" s="58"/>
      <c r="J41" s="57">
        <f t="shared" si="14"/>
        <v>0</v>
      </c>
      <c r="K41" s="57">
        <f t="shared" si="14"/>
        <v>0</v>
      </c>
      <c r="L41" s="57">
        <f t="shared" si="14"/>
        <v>0</v>
      </c>
      <c r="M41" s="57">
        <f t="shared" si="14"/>
        <v>0</v>
      </c>
      <c r="N41" s="58"/>
      <c r="O41" s="57">
        <f t="shared" si="14"/>
        <v>0</v>
      </c>
      <c r="P41" s="57">
        <f t="shared" si="14"/>
        <v>0</v>
      </c>
      <c r="Q41" s="57">
        <f t="shared" si="14"/>
        <v>0</v>
      </c>
      <c r="R41" s="57">
        <f t="shared" si="14"/>
        <v>0</v>
      </c>
      <c r="S41" s="55"/>
    </row>
  </sheetData>
  <mergeCells count="9">
    <mergeCell ref="G5:H5"/>
    <mergeCell ref="L5:M5"/>
    <mergeCell ref="Q5:R5"/>
    <mergeCell ref="D1:H3"/>
    <mergeCell ref="J1:M3"/>
    <mergeCell ref="O1:R3"/>
    <mergeCell ref="D4:E4"/>
    <mergeCell ref="J4:K4"/>
    <mergeCell ref="O4:P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C745-3652-4561-AA11-353DD65B75A0}">
  <sheetPr>
    <tabColor rgb="FFFF0000"/>
  </sheetPr>
  <dimension ref="B1:R41"/>
  <sheetViews>
    <sheetView zoomScale="71" zoomScaleNormal="71" workbookViewId="0">
      <pane ySplit="7" topLeftCell="A8" activePane="bottomLeft" state="frozen"/>
      <selection pane="bottomLeft" activeCell="U38" sqref="U38"/>
    </sheetView>
  </sheetViews>
  <sheetFormatPr baseColWidth="10" defaultColWidth="9.1640625" defaultRowHeight="15" x14ac:dyDescent="0.2"/>
  <cols>
    <col min="1" max="1" width="3.6640625" style="1" customWidth="1"/>
    <col min="2" max="2" width="14.33203125" style="1" customWidth="1"/>
    <col min="3" max="3" width="6.6640625" style="1" customWidth="1"/>
    <col min="4" max="4" width="14.33203125" style="1" customWidth="1"/>
    <col min="5" max="5" width="9.83203125" style="2" customWidth="1"/>
    <col min="6" max="6" width="5" style="1" customWidth="1"/>
    <col min="7" max="7" width="9.1640625" style="1"/>
    <col min="8" max="8" width="20.1640625" style="1" customWidth="1"/>
    <col min="9" max="10" width="9.1640625" style="1"/>
    <col min="11" max="11" width="9.1640625" style="1" customWidth="1"/>
    <col min="12" max="13" width="9.1640625" style="1"/>
    <col min="14" max="14" width="11.6640625" style="1" customWidth="1"/>
    <col min="15" max="16384" width="9.1640625" style="1"/>
  </cols>
  <sheetData>
    <row r="1" spans="2:18" ht="15" customHeight="1" x14ac:dyDescent="0.2">
      <c r="B1" s="5"/>
      <c r="C1" s="26"/>
      <c r="D1" s="132" t="s">
        <v>17</v>
      </c>
      <c r="E1" s="133"/>
      <c r="F1" s="133"/>
      <c r="G1" s="133"/>
      <c r="H1" s="134"/>
      <c r="I1" s="7"/>
      <c r="J1" s="118" t="s">
        <v>5</v>
      </c>
      <c r="K1" s="119"/>
      <c r="L1" s="119"/>
      <c r="M1" s="120"/>
      <c r="N1" s="7"/>
      <c r="O1" s="124" t="s">
        <v>23</v>
      </c>
      <c r="P1" s="125"/>
      <c r="Q1" s="125"/>
      <c r="R1" s="126"/>
    </row>
    <row r="2" spans="2:18" ht="15" customHeight="1" x14ac:dyDescent="0.2">
      <c r="B2" s="6"/>
      <c r="C2" s="27"/>
      <c r="D2" s="135"/>
      <c r="E2" s="136"/>
      <c r="F2" s="136"/>
      <c r="G2" s="136"/>
      <c r="H2" s="137"/>
      <c r="I2" s="7"/>
      <c r="J2" s="121"/>
      <c r="K2" s="122"/>
      <c r="L2" s="122"/>
      <c r="M2" s="123"/>
      <c r="N2" s="7"/>
      <c r="O2" s="127"/>
      <c r="P2" s="128"/>
      <c r="Q2" s="128"/>
      <c r="R2" s="129"/>
    </row>
    <row r="3" spans="2:18" ht="15" customHeight="1" x14ac:dyDescent="0.2">
      <c r="B3" s="6"/>
      <c r="C3" s="27"/>
      <c r="D3" s="138"/>
      <c r="E3" s="139"/>
      <c r="F3" s="139"/>
      <c r="G3" s="139"/>
      <c r="H3" s="140"/>
      <c r="I3" s="7"/>
      <c r="J3" s="121"/>
      <c r="K3" s="122"/>
      <c r="L3" s="122"/>
      <c r="M3" s="123"/>
      <c r="N3" s="7"/>
      <c r="O3" s="127"/>
      <c r="P3" s="128"/>
      <c r="Q3" s="128"/>
      <c r="R3" s="129"/>
    </row>
    <row r="4" spans="2:18" ht="16" thickBot="1" x14ac:dyDescent="0.25">
      <c r="B4" s="8"/>
      <c r="C4" s="28"/>
      <c r="D4" s="130" t="s">
        <v>1</v>
      </c>
      <c r="E4" s="131"/>
      <c r="F4" s="9"/>
      <c r="G4" s="9"/>
      <c r="H4" s="10"/>
      <c r="I4" s="11"/>
      <c r="J4" s="130" t="s">
        <v>1</v>
      </c>
      <c r="K4" s="131"/>
      <c r="L4" s="9"/>
      <c r="M4" s="10"/>
      <c r="N4" s="11"/>
      <c r="O4" s="130" t="s">
        <v>1</v>
      </c>
      <c r="P4" s="131"/>
      <c r="Q4" s="9"/>
      <c r="R4" s="10"/>
    </row>
    <row r="5" spans="2:18" s="15" customFormat="1" ht="65.25" customHeight="1" x14ac:dyDescent="0.2">
      <c r="B5" s="32" t="s">
        <v>0</v>
      </c>
      <c r="C5" s="33"/>
      <c r="D5" s="34" t="s">
        <v>21</v>
      </c>
      <c r="E5" s="35" t="s">
        <v>19</v>
      </c>
      <c r="F5" s="36"/>
      <c r="G5" s="116" t="s">
        <v>3</v>
      </c>
      <c r="H5" s="117"/>
      <c r="I5" s="33"/>
      <c r="J5" s="34" t="s">
        <v>21</v>
      </c>
      <c r="K5" s="35" t="s">
        <v>19</v>
      </c>
      <c r="L5" s="116" t="s">
        <v>3</v>
      </c>
      <c r="M5" s="117"/>
      <c r="N5" s="33"/>
      <c r="O5" s="34" t="s">
        <v>21</v>
      </c>
      <c r="P5" s="35" t="s">
        <v>19</v>
      </c>
      <c r="Q5" s="116" t="s">
        <v>3</v>
      </c>
      <c r="R5" s="117"/>
    </row>
    <row r="6" spans="2:18" s="15" customFormat="1" ht="21" customHeight="1" x14ac:dyDescent="0.2">
      <c r="B6" s="37"/>
      <c r="C6" s="31" t="s">
        <v>14</v>
      </c>
      <c r="D6" s="38">
        <v>50</v>
      </c>
      <c r="E6" s="39">
        <v>50</v>
      </c>
      <c r="F6" s="40"/>
      <c r="G6" s="41">
        <v>50</v>
      </c>
      <c r="H6" s="42" t="s">
        <v>15</v>
      </c>
      <c r="I6" s="31"/>
      <c r="J6" s="38">
        <v>50</v>
      </c>
      <c r="K6" s="39">
        <v>50</v>
      </c>
      <c r="L6" s="41"/>
      <c r="M6" s="42"/>
      <c r="N6" s="31"/>
      <c r="O6" s="38">
        <v>50</v>
      </c>
      <c r="P6" s="39">
        <v>50</v>
      </c>
      <c r="Q6" s="41"/>
      <c r="R6" s="42"/>
    </row>
    <row r="7" spans="2:18" s="15" customFormat="1" ht="16" thickBot="1" x14ac:dyDescent="0.25">
      <c r="B7" s="43"/>
      <c r="C7" s="44"/>
      <c r="D7" s="45" t="s">
        <v>2</v>
      </c>
      <c r="E7" s="46" t="s">
        <v>2</v>
      </c>
      <c r="F7" s="46"/>
      <c r="G7" s="48" t="s">
        <v>2</v>
      </c>
      <c r="H7" s="49" t="s">
        <v>4</v>
      </c>
      <c r="I7" s="44"/>
      <c r="J7" s="45" t="s">
        <v>2</v>
      </c>
      <c r="K7" s="46" t="s">
        <v>2</v>
      </c>
      <c r="L7" s="48" t="s">
        <v>2</v>
      </c>
      <c r="M7" s="49" t="s">
        <v>4</v>
      </c>
      <c r="N7" s="44"/>
      <c r="O7" s="45" t="s">
        <v>2</v>
      </c>
      <c r="P7" s="46" t="s">
        <v>2</v>
      </c>
      <c r="Q7" s="48" t="s">
        <v>2</v>
      </c>
      <c r="R7" s="49" t="s">
        <v>4</v>
      </c>
    </row>
    <row r="8" spans="2:18" s="55" customFormat="1" x14ac:dyDescent="0.2">
      <c r="B8" s="51"/>
      <c r="C8" s="31"/>
      <c r="D8" s="52"/>
      <c r="E8" s="53"/>
      <c r="F8" s="53"/>
      <c r="G8" s="53"/>
      <c r="H8" s="54"/>
      <c r="I8" s="31"/>
      <c r="J8" s="52"/>
      <c r="K8" s="53"/>
      <c r="L8" s="53"/>
      <c r="M8" s="54"/>
      <c r="N8" s="31"/>
      <c r="O8" s="52"/>
      <c r="P8" s="53"/>
      <c r="Q8" s="53"/>
      <c r="R8" s="54"/>
    </row>
    <row r="9" spans="2:18" s="66" customFormat="1" x14ac:dyDescent="0.2">
      <c r="B9" s="68" t="s">
        <v>25</v>
      </c>
      <c r="C9" s="61"/>
      <c r="D9" s="62"/>
      <c r="E9" s="63"/>
      <c r="F9" s="64"/>
      <c r="G9" s="16">
        <f t="shared" ref="G9" si="0">SUM(D9:E9)</f>
        <v>0</v>
      </c>
      <c r="H9" s="17">
        <f>(D9*$D$6+E9*$E$6)/100</f>
        <v>0</v>
      </c>
      <c r="I9" s="61"/>
      <c r="J9" s="62"/>
      <c r="K9" s="64"/>
      <c r="L9" s="16">
        <f t="shared" ref="L9" si="1">SUM(J9:K9)</f>
        <v>0</v>
      </c>
      <c r="M9" s="17">
        <f>(J9*$J$6+K9*$K$6)/100</f>
        <v>0</v>
      </c>
      <c r="N9" s="61"/>
      <c r="O9" s="6">
        <f t="shared" ref="O9" si="2">D9-J9</f>
        <v>0</v>
      </c>
      <c r="P9" s="6">
        <f t="shared" ref="P9" si="3">E9-K9</f>
        <v>0</v>
      </c>
      <c r="Q9" s="16">
        <f t="shared" ref="Q9" si="4">G9-L9</f>
        <v>0</v>
      </c>
      <c r="R9" s="17">
        <f t="shared" ref="R9" si="5">H9-M9</f>
        <v>0</v>
      </c>
    </row>
    <row r="10" spans="2:18" ht="16" x14ac:dyDescent="0.2">
      <c r="B10" s="50">
        <v>44044</v>
      </c>
      <c r="C10" s="7"/>
      <c r="D10" s="6"/>
      <c r="E10" s="4"/>
      <c r="F10" s="3"/>
      <c r="G10" s="16">
        <f t="shared" ref="G10:G39" si="6">SUM(D10:E10)</f>
        <v>0</v>
      </c>
      <c r="H10" s="17">
        <f t="shared" ref="H10:H39" si="7">(D10*$D$6+E10*$E$6)/100</f>
        <v>0</v>
      </c>
      <c r="I10" s="7"/>
      <c r="J10" s="6"/>
      <c r="K10" s="3"/>
      <c r="L10" s="16">
        <f t="shared" ref="L10:L39" si="8">SUM(J10:K10)</f>
        <v>0</v>
      </c>
      <c r="M10" s="17">
        <f t="shared" ref="M10:M39" si="9">(J10*$J$6+K10*$K$6)/100</f>
        <v>0</v>
      </c>
      <c r="N10" s="7"/>
      <c r="O10" s="6">
        <f t="shared" ref="O10:O39" si="10">D10-J10</f>
        <v>0</v>
      </c>
      <c r="P10" s="6">
        <f t="shared" ref="P10:P39" si="11">E10-K10</f>
        <v>0</v>
      </c>
      <c r="Q10" s="16">
        <f t="shared" ref="Q10:Q39" si="12">G10-L10</f>
        <v>0</v>
      </c>
      <c r="R10" s="17">
        <f t="shared" ref="R10:R39" si="13">H10-M10</f>
        <v>0</v>
      </c>
    </row>
    <row r="11" spans="2:18" ht="16" x14ac:dyDescent="0.2">
      <c r="B11" s="50">
        <v>44045</v>
      </c>
      <c r="C11" s="7"/>
      <c r="D11" s="6"/>
      <c r="E11" s="4"/>
      <c r="F11" s="3"/>
      <c r="G11" s="16">
        <f t="shared" si="6"/>
        <v>0</v>
      </c>
      <c r="H11" s="17">
        <f t="shared" si="7"/>
        <v>0</v>
      </c>
      <c r="I11" s="7"/>
      <c r="J11" s="6"/>
      <c r="K11" s="3"/>
      <c r="L11" s="16">
        <f t="shared" si="8"/>
        <v>0</v>
      </c>
      <c r="M11" s="17">
        <f t="shared" si="9"/>
        <v>0</v>
      </c>
      <c r="N11" s="7"/>
      <c r="O11" s="6">
        <f t="shared" si="10"/>
        <v>0</v>
      </c>
      <c r="P11" s="6">
        <f t="shared" si="11"/>
        <v>0</v>
      </c>
      <c r="Q11" s="16">
        <f t="shared" si="12"/>
        <v>0</v>
      </c>
      <c r="R11" s="17">
        <f t="shared" si="13"/>
        <v>0</v>
      </c>
    </row>
    <row r="12" spans="2:18" ht="16" x14ac:dyDescent="0.2">
      <c r="B12" s="50">
        <v>44046</v>
      </c>
      <c r="C12" s="7"/>
      <c r="D12" s="6"/>
      <c r="E12" s="4"/>
      <c r="F12" s="3"/>
      <c r="G12" s="16">
        <f t="shared" si="6"/>
        <v>0</v>
      </c>
      <c r="H12" s="17">
        <f t="shared" si="7"/>
        <v>0</v>
      </c>
      <c r="I12" s="7"/>
      <c r="J12" s="6"/>
      <c r="K12" s="3"/>
      <c r="L12" s="16">
        <f t="shared" si="8"/>
        <v>0</v>
      </c>
      <c r="M12" s="17">
        <f t="shared" si="9"/>
        <v>0</v>
      </c>
      <c r="N12" s="7"/>
      <c r="O12" s="6">
        <f t="shared" si="10"/>
        <v>0</v>
      </c>
      <c r="P12" s="6">
        <f t="shared" si="11"/>
        <v>0</v>
      </c>
      <c r="Q12" s="16">
        <f t="shared" si="12"/>
        <v>0</v>
      </c>
      <c r="R12" s="17">
        <f t="shared" si="13"/>
        <v>0</v>
      </c>
    </row>
    <row r="13" spans="2:18" ht="16" x14ac:dyDescent="0.2">
      <c r="B13" s="50">
        <v>44047</v>
      </c>
      <c r="C13" s="7"/>
      <c r="D13" s="6"/>
      <c r="E13" s="4"/>
      <c r="F13" s="3"/>
      <c r="G13" s="16">
        <f t="shared" si="6"/>
        <v>0</v>
      </c>
      <c r="H13" s="17">
        <f t="shared" si="7"/>
        <v>0</v>
      </c>
      <c r="I13" s="7"/>
      <c r="J13" s="6"/>
      <c r="K13" s="3"/>
      <c r="L13" s="16">
        <f t="shared" si="8"/>
        <v>0</v>
      </c>
      <c r="M13" s="17">
        <f t="shared" si="9"/>
        <v>0</v>
      </c>
      <c r="N13" s="7"/>
      <c r="O13" s="6">
        <f t="shared" si="10"/>
        <v>0</v>
      </c>
      <c r="P13" s="6">
        <f t="shared" si="11"/>
        <v>0</v>
      </c>
      <c r="Q13" s="16">
        <f t="shared" si="12"/>
        <v>0</v>
      </c>
      <c r="R13" s="17">
        <f t="shared" si="13"/>
        <v>0</v>
      </c>
    </row>
    <row r="14" spans="2:18" ht="16" x14ac:dyDescent="0.2">
      <c r="B14" s="50">
        <v>44048</v>
      </c>
      <c r="C14" s="7"/>
      <c r="D14" s="6"/>
      <c r="E14" s="4"/>
      <c r="F14" s="3"/>
      <c r="G14" s="16">
        <f t="shared" si="6"/>
        <v>0</v>
      </c>
      <c r="H14" s="17">
        <f t="shared" si="7"/>
        <v>0</v>
      </c>
      <c r="I14" s="7"/>
      <c r="J14" s="6"/>
      <c r="K14" s="3"/>
      <c r="L14" s="16">
        <f t="shared" si="8"/>
        <v>0</v>
      </c>
      <c r="M14" s="17">
        <f t="shared" si="9"/>
        <v>0</v>
      </c>
      <c r="N14" s="7"/>
      <c r="O14" s="6">
        <f t="shared" si="10"/>
        <v>0</v>
      </c>
      <c r="P14" s="6">
        <f t="shared" si="11"/>
        <v>0</v>
      </c>
      <c r="Q14" s="16">
        <f t="shared" si="12"/>
        <v>0</v>
      </c>
      <c r="R14" s="17">
        <f t="shared" si="13"/>
        <v>0</v>
      </c>
    </row>
    <row r="15" spans="2:18" ht="16" x14ac:dyDescent="0.2">
      <c r="B15" s="50">
        <v>44049</v>
      </c>
      <c r="C15" s="7"/>
      <c r="D15" s="6"/>
      <c r="E15" s="4"/>
      <c r="F15" s="3"/>
      <c r="G15" s="16">
        <f t="shared" si="6"/>
        <v>0</v>
      </c>
      <c r="H15" s="17">
        <f t="shared" si="7"/>
        <v>0</v>
      </c>
      <c r="I15" s="7"/>
      <c r="J15" s="6"/>
      <c r="K15" s="3"/>
      <c r="L15" s="16">
        <f t="shared" si="8"/>
        <v>0</v>
      </c>
      <c r="M15" s="17">
        <f t="shared" si="9"/>
        <v>0</v>
      </c>
      <c r="N15" s="7"/>
      <c r="O15" s="6">
        <f t="shared" si="10"/>
        <v>0</v>
      </c>
      <c r="P15" s="6">
        <f t="shared" si="11"/>
        <v>0</v>
      </c>
      <c r="Q15" s="16">
        <f t="shared" si="12"/>
        <v>0</v>
      </c>
      <c r="R15" s="17">
        <f t="shared" si="13"/>
        <v>0</v>
      </c>
    </row>
    <row r="16" spans="2:18" ht="16" x14ac:dyDescent="0.2">
      <c r="B16" s="50">
        <v>44050</v>
      </c>
      <c r="C16" s="7"/>
      <c r="D16" s="6"/>
      <c r="E16" s="4"/>
      <c r="F16" s="3"/>
      <c r="G16" s="16">
        <f t="shared" si="6"/>
        <v>0</v>
      </c>
      <c r="H16" s="17">
        <f t="shared" si="7"/>
        <v>0</v>
      </c>
      <c r="I16" s="7"/>
      <c r="J16" s="6"/>
      <c r="K16" s="3"/>
      <c r="L16" s="16">
        <f t="shared" si="8"/>
        <v>0</v>
      </c>
      <c r="M16" s="17">
        <f t="shared" si="9"/>
        <v>0</v>
      </c>
      <c r="N16" s="7"/>
      <c r="O16" s="6">
        <f t="shared" si="10"/>
        <v>0</v>
      </c>
      <c r="P16" s="6">
        <f t="shared" si="11"/>
        <v>0</v>
      </c>
      <c r="Q16" s="16">
        <f t="shared" si="12"/>
        <v>0</v>
      </c>
      <c r="R16" s="17">
        <f t="shared" si="13"/>
        <v>0</v>
      </c>
    </row>
    <row r="17" spans="2:18" ht="16" x14ac:dyDescent="0.2">
      <c r="B17" s="50">
        <v>44051</v>
      </c>
      <c r="C17" s="7"/>
      <c r="D17" s="6"/>
      <c r="E17" s="4"/>
      <c r="F17" s="3"/>
      <c r="G17" s="16">
        <f t="shared" si="6"/>
        <v>0</v>
      </c>
      <c r="H17" s="17">
        <f t="shared" si="7"/>
        <v>0</v>
      </c>
      <c r="I17" s="7"/>
      <c r="J17" s="6"/>
      <c r="K17" s="3"/>
      <c r="L17" s="16">
        <f t="shared" si="8"/>
        <v>0</v>
      </c>
      <c r="M17" s="17">
        <f t="shared" si="9"/>
        <v>0</v>
      </c>
      <c r="N17" s="7"/>
      <c r="O17" s="6">
        <f t="shared" si="10"/>
        <v>0</v>
      </c>
      <c r="P17" s="6">
        <f t="shared" si="11"/>
        <v>0</v>
      </c>
      <c r="Q17" s="16">
        <f t="shared" si="12"/>
        <v>0</v>
      </c>
      <c r="R17" s="17">
        <f t="shared" si="13"/>
        <v>0</v>
      </c>
    </row>
    <row r="18" spans="2:18" ht="16" x14ac:dyDescent="0.2">
      <c r="B18" s="50">
        <v>44052</v>
      </c>
      <c r="C18" s="7"/>
      <c r="D18" s="6"/>
      <c r="E18" s="4"/>
      <c r="F18" s="3"/>
      <c r="G18" s="16">
        <f t="shared" si="6"/>
        <v>0</v>
      </c>
      <c r="H18" s="17">
        <f t="shared" si="7"/>
        <v>0</v>
      </c>
      <c r="I18" s="7"/>
      <c r="J18" s="6"/>
      <c r="K18" s="3"/>
      <c r="L18" s="16">
        <f t="shared" si="8"/>
        <v>0</v>
      </c>
      <c r="M18" s="17">
        <f t="shared" si="9"/>
        <v>0</v>
      </c>
      <c r="N18" s="7"/>
      <c r="O18" s="6">
        <f t="shared" si="10"/>
        <v>0</v>
      </c>
      <c r="P18" s="6">
        <f t="shared" si="11"/>
        <v>0</v>
      </c>
      <c r="Q18" s="16">
        <f t="shared" si="12"/>
        <v>0</v>
      </c>
      <c r="R18" s="17">
        <f t="shared" si="13"/>
        <v>0</v>
      </c>
    </row>
    <row r="19" spans="2:18" ht="16" x14ac:dyDescent="0.2">
      <c r="B19" s="50">
        <v>44053</v>
      </c>
      <c r="C19" s="7"/>
      <c r="D19" s="6"/>
      <c r="E19" s="4"/>
      <c r="F19" s="3"/>
      <c r="G19" s="16">
        <f t="shared" si="6"/>
        <v>0</v>
      </c>
      <c r="H19" s="17">
        <f t="shared" si="7"/>
        <v>0</v>
      </c>
      <c r="I19" s="7"/>
      <c r="J19" s="6"/>
      <c r="K19" s="3"/>
      <c r="L19" s="16">
        <f t="shared" si="8"/>
        <v>0</v>
      </c>
      <c r="M19" s="17">
        <f t="shared" si="9"/>
        <v>0</v>
      </c>
      <c r="N19" s="7"/>
      <c r="O19" s="6">
        <f t="shared" si="10"/>
        <v>0</v>
      </c>
      <c r="P19" s="6">
        <f t="shared" si="11"/>
        <v>0</v>
      </c>
      <c r="Q19" s="16">
        <f t="shared" si="12"/>
        <v>0</v>
      </c>
      <c r="R19" s="17">
        <f t="shared" si="13"/>
        <v>0</v>
      </c>
    </row>
    <row r="20" spans="2:18" ht="16" x14ac:dyDescent="0.2">
      <c r="B20" s="50">
        <v>44054</v>
      </c>
      <c r="C20" s="7"/>
      <c r="D20" s="6"/>
      <c r="E20" s="4"/>
      <c r="F20" s="3"/>
      <c r="G20" s="16">
        <f t="shared" si="6"/>
        <v>0</v>
      </c>
      <c r="H20" s="17">
        <f t="shared" si="7"/>
        <v>0</v>
      </c>
      <c r="I20" s="7"/>
      <c r="J20" s="6"/>
      <c r="K20" s="3"/>
      <c r="L20" s="16">
        <f t="shared" si="8"/>
        <v>0</v>
      </c>
      <c r="M20" s="17">
        <f t="shared" si="9"/>
        <v>0</v>
      </c>
      <c r="N20" s="7"/>
      <c r="O20" s="6">
        <f t="shared" si="10"/>
        <v>0</v>
      </c>
      <c r="P20" s="6">
        <f t="shared" si="11"/>
        <v>0</v>
      </c>
      <c r="Q20" s="16">
        <f t="shared" si="12"/>
        <v>0</v>
      </c>
      <c r="R20" s="17">
        <f t="shared" si="13"/>
        <v>0</v>
      </c>
    </row>
    <row r="21" spans="2:18" ht="16" x14ac:dyDescent="0.2">
      <c r="B21" s="50">
        <v>44055</v>
      </c>
      <c r="C21" s="7"/>
      <c r="D21" s="6"/>
      <c r="E21" s="4"/>
      <c r="F21" s="3"/>
      <c r="G21" s="16">
        <f t="shared" si="6"/>
        <v>0</v>
      </c>
      <c r="H21" s="17">
        <f t="shared" si="7"/>
        <v>0</v>
      </c>
      <c r="I21" s="7"/>
      <c r="J21" s="6"/>
      <c r="K21" s="3"/>
      <c r="L21" s="16">
        <f t="shared" si="8"/>
        <v>0</v>
      </c>
      <c r="M21" s="17">
        <f t="shared" si="9"/>
        <v>0</v>
      </c>
      <c r="N21" s="7"/>
      <c r="O21" s="6">
        <f t="shared" si="10"/>
        <v>0</v>
      </c>
      <c r="P21" s="6">
        <f t="shared" si="11"/>
        <v>0</v>
      </c>
      <c r="Q21" s="16">
        <f t="shared" si="12"/>
        <v>0</v>
      </c>
      <c r="R21" s="17">
        <f t="shared" si="13"/>
        <v>0</v>
      </c>
    </row>
    <row r="22" spans="2:18" ht="16" x14ac:dyDescent="0.2">
      <c r="B22" s="50">
        <v>44056</v>
      </c>
      <c r="C22" s="7"/>
      <c r="D22" s="6"/>
      <c r="E22" s="4"/>
      <c r="F22" s="3"/>
      <c r="G22" s="16">
        <f t="shared" si="6"/>
        <v>0</v>
      </c>
      <c r="H22" s="17">
        <f t="shared" si="7"/>
        <v>0</v>
      </c>
      <c r="I22" s="7"/>
      <c r="J22" s="6"/>
      <c r="K22" s="3"/>
      <c r="L22" s="16">
        <f t="shared" si="8"/>
        <v>0</v>
      </c>
      <c r="M22" s="17">
        <f t="shared" si="9"/>
        <v>0</v>
      </c>
      <c r="N22" s="7"/>
      <c r="O22" s="6">
        <f t="shared" si="10"/>
        <v>0</v>
      </c>
      <c r="P22" s="6">
        <f t="shared" si="11"/>
        <v>0</v>
      </c>
      <c r="Q22" s="16">
        <f t="shared" si="12"/>
        <v>0</v>
      </c>
      <c r="R22" s="17">
        <f t="shared" si="13"/>
        <v>0</v>
      </c>
    </row>
    <row r="23" spans="2:18" ht="16" x14ac:dyDescent="0.2">
      <c r="B23" s="50">
        <v>44057</v>
      </c>
      <c r="C23" s="7"/>
      <c r="D23" s="6"/>
      <c r="E23" s="4"/>
      <c r="F23" s="3"/>
      <c r="G23" s="16">
        <f t="shared" si="6"/>
        <v>0</v>
      </c>
      <c r="H23" s="17">
        <f t="shared" si="7"/>
        <v>0</v>
      </c>
      <c r="I23" s="7"/>
      <c r="J23" s="6"/>
      <c r="K23" s="3"/>
      <c r="L23" s="16">
        <f t="shared" si="8"/>
        <v>0</v>
      </c>
      <c r="M23" s="17">
        <f t="shared" si="9"/>
        <v>0</v>
      </c>
      <c r="N23" s="7"/>
      <c r="O23" s="6">
        <f t="shared" si="10"/>
        <v>0</v>
      </c>
      <c r="P23" s="6">
        <f t="shared" si="11"/>
        <v>0</v>
      </c>
      <c r="Q23" s="16">
        <f t="shared" si="12"/>
        <v>0</v>
      </c>
      <c r="R23" s="17">
        <f t="shared" si="13"/>
        <v>0</v>
      </c>
    </row>
    <row r="24" spans="2:18" ht="16" x14ac:dyDescent="0.2">
      <c r="B24" s="50">
        <v>44058</v>
      </c>
      <c r="C24" s="7"/>
      <c r="D24" s="6"/>
      <c r="E24" s="4"/>
      <c r="F24" s="3"/>
      <c r="G24" s="16">
        <f t="shared" si="6"/>
        <v>0</v>
      </c>
      <c r="H24" s="17">
        <f t="shared" si="7"/>
        <v>0</v>
      </c>
      <c r="I24" s="7"/>
      <c r="J24" s="6"/>
      <c r="K24" s="3"/>
      <c r="L24" s="16">
        <f t="shared" si="8"/>
        <v>0</v>
      </c>
      <c r="M24" s="17">
        <f t="shared" si="9"/>
        <v>0</v>
      </c>
      <c r="N24" s="7"/>
      <c r="O24" s="6">
        <f t="shared" si="10"/>
        <v>0</v>
      </c>
      <c r="P24" s="6">
        <f t="shared" si="11"/>
        <v>0</v>
      </c>
      <c r="Q24" s="16">
        <f t="shared" si="12"/>
        <v>0</v>
      </c>
      <c r="R24" s="17">
        <f t="shared" si="13"/>
        <v>0</v>
      </c>
    </row>
    <row r="25" spans="2:18" ht="16" x14ac:dyDescent="0.2">
      <c r="B25" s="50">
        <v>44059</v>
      </c>
      <c r="C25" s="7"/>
      <c r="D25" s="6"/>
      <c r="E25" s="4"/>
      <c r="F25" s="3"/>
      <c r="G25" s="16">
        <f t="shared" si="6"/>
        <v>0</v>
      </c>
      <c r="H25" s="17">
        <f t="shared" si="7"/>
        <v>0</v>
      </c>
      <c r="I25" s="7"/>
      <c r="J25" s="6"/>
      <c r="K25" s="3"/>
      <c r="L25" s="16">
        <f t="shared" si="8"/>
        <v>0</v>
      </c>
      <c r="M25" s="17">
        <f t="shared" si="9"/>
        <v>0</v>
      </c>
      <c r="N25" s="7"/>
      <c r="O25" s="6">
        <f t="shared" si="10"/>
        <v>0</v>
      </c>
      <c r="P25" s="6">
        <f t="shared" si="11"/>
        <v>0</v>
      </c>
      <c r="Q25" s="16">
        <f t="shared" si="12"/>
        <v>0</v>
      </c>
      <c r="R25" s="17">
        <f t="shared" si="13"/>
        <v>0</v>
      </c>
    </row>
    <row r="26" spans="2:18" ht="16" x14ac:dyDescent="0.2">
      <c r="B26" s="50">
        <v>44060</v>
      </c>
      <c r="C26" s="7"/>
      <c r="D26" s="6"/>
      <c r="E26" s="4"/>
      <c r="F26" s="3"/>
      <c r="G26" s="16">
        <f t="shared" si="6"/>
        <v>0</v>
      </c>
      <c r="H26" s="17">
        <f t="shared" si="7"/>
        <v>0</v>
      </c>
      <c r="I26" s="7"/>
      <c r="J26" s="6"/>
      <c r="K26" s="3"/>
      <c r="L26" s="16">
        <f t="shared" si="8"/>
        <v>0</v>
      </c>
      <c r="M26" s="17">
        <f t="shared" si="9"/>
        <v>0</v>
      </c>
      <c r="N26" s="7"/>
      <c r="O26" s="6">
        <f t="shared" si="10"/>
        <v>0</v>
      </c>
      <c r="P26" s="6">
        <f t="shared" si="11"/>
        <v>0</v>
      </c>
      <c r="Q26" s="16">
        <f t="shared" si="12"/>
        <v>0</v>
      </c>
      <c r="R26" s="17">
        <f t="shared" si="13"/>
        <v>0</v>
      </c>
    </row>
    <row r="27" spans="2:18" ht="16" x14ac:dyDescent="0.2">
      <c r="B27" s="50">
        <v>44061</v>
      </c>
      <c r="C27" s="7"/>
      <c r="D27" s="6"/>
      <c r="E27" s="4"/>
      <c r="F27" s="3"/>
      <c r="G27" s="16">
        <f t="shared" si="6"/>
        <v>0</v>
      </c>
      <c r="H27" s="17">
        <f t="shared" si="7"/>
        <v>0</v>
      </c>
      <c r="I27" s="7"/>
      <c r="J27" s="6"/>
      <c r="K27" s="3"/>
      <c r="L27" s="16">
        <f t="shared" si="8"/>
        <v>0</v>
      </c>
      <c r="M27" s="17">
        <f t="shared" si="9"/>
        <v>0</v>
      </c>
      <c r="N27" s="7"/>
      <c r="O27" s="6">
        <f t="shared" si="10"/>
        <v>0</v>
      </c>
      <c r="P27" s="6">
        <f t="shared" si="11"/>
        <v>0</v>
      </c>
      <c r="Q27" s="16">
        <f t="shared" si="12"/>
        <v>0</v>
      </c>
      <c r="R27" s="17">
        <f t="shared" si="13"/>
        <v>0</v>
      </c>
    </row>
    <row r="28" spans="2:18" ht="16" x14ac:dyDescent="0.2">
      <c r="B28" s="50">
        <v>44062</v>
      </c>
      <c r="C28" s="7"/>
      <c r="D28" s="6"/>
      <c r="E28" s="4"/>
      <c r="F28" s="3"/>
      <c r="G28" s="16">
        <f t="shared" si="6"/>
        <v>0</v>
      </c>
      <c r="H28" s="17">
        <f t="shared" si="7"/>
        <v>0</v>
      </c>
      <c r="I28" s="7"/>
      <c r="J28" s="6"/>
      <c r="K28" s="3"/>
      <c r="L28" s="16">
        <f t="shared" si="8"/>
        <v>0</v>
      </c>
      <c r="M28" s="17">
        <f t="shared" si="9"/>
        <v>0</v>
      </c>
      <c r="N28" s="7"/>
      <c r="O28" s="6">
        <f t="shared" si="10"/>
        <v>0</v>
      </c>
      <c r="P28" s="6">
        <f t="shared" si="11"/>
        <v>0</v>
      </c>
      <c r="Q28" s="16">
        <f t="shared" si="12"/>
        <v>0</v>
      </c>
      <c r="R28" s="17">
        <f t="shared" si="13"/>
        <v>0</v>
      </c>
    </row>
    <row r="29" spans="2:18" ht="16" x14ac:dyDescent="0.2">
      <c r="B29" s="50">
        <v>44063</v>
      </c>
      <c r="C29" s="7"/>
      <c r="D29" s="6"/>
      <c r="E29" s="4"/>
      <c r="F29" s="3"/>
      <c r="G29" s="16">
        <f t="shared" si="6"/>
        <v>0</v>
      </c>
      <c r="H29" s="17">
        <f t="shared" si="7"/>
        <v>0</v>
      </c>
      <c r="I29" s="7"/>
      <c r="J29" s="6"/>
      <c r="K29" s="3"/>
      <c r="L29" s="16">
        <f t="shared" si="8"/>
        <v>0</v>
      </c>
      <c r="M29" s="17">
        <f t="shared" si="9"/>
        <v>0</v>
      </c>
      <c r="N29" s="7"/>
      <c r="O29" s="6">
        <f t="shared" si="10"/>
        <v>0</v>
      </c>
      <c r="P29" s="6">
        <f t="shared" si="11"/>
        <v>0</v>
      </c>
      <c r="Q29" s="16">
        <f t="shared" si="12"/>
        <v>0</v>
      </c>
      <c r="R29" s="17">
        <f t="shared" si="13"/>
        <v>0</v>
      </c>
    </row>
    <row r="30" spans="2:18" ht="16" x14ac:dyDescent="0.2">
      <c r="B30" s="50">
        <v>44064</v>
      </c>
      <c r="C30" s="7"/>
      <c r="D30" s="6"/>
      <c r="E30" s="4"/>
      <c r="F30" s="3"/>
      <c r="G30" s="16">
        <f t="shared" si="6"/>
        <v>0</v>
      </c>
      <c r="H30" s="17">
        <f t="shared" si="7"/>
        <v>0</v>
      </c>
      <c r="I30" s="7"/>
      <c r="J30" s="6"/>
      <c r="K30" s="3"/>
      <c r="L30" s="16">
        <f t="shared" si="8"/>
        <v>0</v>
      </c>
      <c r="M30" s="17">
        <f t="shared" si="9"/>
        <v>0</v>
      </c>
      <c r="N30" s="7"/>
      <c r="O30" s="6">
        <f t="shared" si="10"/>
        <v>0</v>
      </c>
      <c r="P30" s="6">
        <f t="shared" si="11"/>
        <v>0</v>
      </c>
      <c r="Q30" s="16">
        <f t="shared" si="12"/>
        <v>0</v>
      </c>
      <c r="R30" s="17">
        <f t="shared" si="13"/>
        <v>0</v>
      </c>
    </row>
    <row r="31" spans="2:18" ht="16" x14ac:dyDescent="0.2">
      <c r="B31" s="50">
        <v>44065</v>
      </c>
      <c r="C31" s="7"/>
      <c r="D31" s="6"/>
      <c r="E31" s="4"/>
      <c r="F31" s="3"/>
      <c r="G31" s="16">
        <f t="shared" si="6"/>
        <v>0</v>
      </c>
      <c r="H31" s="17">
        <f t="shared" si="7"/>
        <v>0</v>
      </c>
      <c r="I31" s="7"/>
      <c r="J31" s="6"/>
      <c r="K31" s="3"/>
      <c r="L31" s="16">
        <f t="shared" si="8"/>
        <v>0</v>
      </c>
      <c r="M31" s="17">
        <f t="shared" si="9"/>
        <v>0</v>
      </c>
      <c r="N31" s="7"/>
      <c r="O31" s="6">
        <f t="shared" si="10"/>
        <v>0</v>
      </c>
      <c r="P31" s="6">
        <f t="shared" si="11"/>
        <v>0</v>
      </c>
      <c r="Q31" s="16">
        <f t="shared" si="12"/>
        <v>0</v>
      </c>
      <c r="R31" s="17">
        <f t="shared" si="13"/>
        <v>0</v>
      </c>
    </row>
    <row r="32" spans="2:18" ht="16" x14ac:dyDescent="0.2">
      <c r="B32" s="50">
        <v>44066</v>
      </c>
      <c r="C32" s="7"/>
      <c r="D32" s="6"/>
      <c r="E32" s="4"/>
      <c r="F32" s="3"/>
      <c r="G32" s="16">
        <f t="shared" si="6"/>
        <v>0</v>
      </c>
      <c r="H32" s="17">
        <f t="shared" si="7"/>
        <v>0</v>
      </c>
      <c r="I32" s="7"/>
      <c r="J32" s="6"/>
      <c r="K32" s="3"/>
      <c r="L32" s="16">
        <f t="shared" si="8"/>
        <v>0</v>
      </c>
      <c r="M32" s="17">
        <f t="shared" si="9"/>
        <v>0</v>
      </c>
      <c r="N32" s="7"/>
      <c r="O32" s="6">
        <f t="shared" si="10"/>
        <v>0</v>
      </c>
      <c r="P32" s="6">
        <f t="shared" si="11"/>
        <v>0</v>
      </c>
      <c r="Q32" s="16">
        <f t="shared" si="12"/>
        <v>0</v>
      </c>
      <c r="R32" s="17">
        <f t="shared" si="13"/>
        <v>0</v>
      </c>
    </row>
    <row r="33" spans="2:18" ht="16" x14ac:dyDescent="0.2">
      <c r="B33" s="50">
        <v>44067</v>
      </c>
      <c r="C33" s="7"/>
      <c r="D33" s="6"/>
      <c r="E33" s="4"/>
      <c r="F33" s="3"/>
      <c r="G33" s="16">
        <f t="shared" si="6"/>
        <v>0</v>
      </c>
      <c r="H33" s="17">
        <f t="shared" si="7"/>
        <v>0</v>
      </c>
      <c r="I33" s="7"/>
      <c r="J33" s="6"/>
      <c r="K33" s="3"/>
      <c r="L33" s="16">
        <f t="shared" si="8"/>
        <v>0</v>
      </c>
      <c r="M33" s="17">
        <f t="shared" si="9"/>
        <v>0</v>
      </c>
      <c r="N33" s="7"/>
      <c r="O33" s="6">
        <f t="shared" si="10"/>
        <v>0</v>
      </c>
      <c r="P33" s="6">
        <f t="shared" si="11"/>
        <v>0</v>
      </c>
      <c r="Q33" s="16">
        <f t="shared" si="12"/>
        <v>0</v>
      </c>
      <c r="R33" s="17">
        <f t="shared" si="13"/>
        <v>0</v>
      </c>
    </row>
    <row r="34" spans="2:18" ht="16" x14ac:dyDescent="0.2">
      <c r="B34" s="50">
        <v>44068</v>
      </c>
      <c r="C34" s="7"/>
      <c r="D34" s="6"/>
      <c r="E34" s="4"/>
      <c r="F34" s="3"/>
      <c r="G34" s="16">
        <f t="shared" si="6"/>
        <v>0</v>
      </c>
      <c r="H34" s="17">
        <f t="shared" si="7"/>
        <v>0</v>
      </c>
      <c r="I34" s="7"/>
      <c r="J34" s="6"/>
      <c r="K34" s="3"/>
      <c r="L34" s="16">
        <f t="shared" si="8"/>
        <v>0</v>
      </c>
      <c r="M34" s="17">
        <f t="shared" si="9"/>
        <v>0</v>
      </c>
      <c r="N34" s="7"/>
      <c r="O34" s="6">
        <f t="shared" si="10"/>
        <v>0</v>
      </c>
      <c r="P34" s="6">
        <f t="shared" si="11"/>
        <v>0</v>
      </c>
      <c r="Q34" s="16">
        <f t="shared" si="12"/>
        <v>0</v>
      </c>
      <c r="R34" s="17">
        <f t="shared" si="13"/>
        <v>0</v>
      </c>
    </row>
    <row r="35" spans="2:18" ht="16" x14ac:dyDescent="0.2">
      <c r="B35" s="50">
        <v>44069</v>
      </c>
      <c r="C35" s="7"/>
      <c r="D35" s="6"/>
      <c r="E35" s="4"/>
      <c r="F35" s="3"/>
      <c r="G35" s="16">
        <f t="shared" si="6"/>
        <v>0</v>
      </c>
      <c r="H35" s="17">
        <f t="shared" si="7"/>
        <v>0</v>
      </c>
      <c r="I35" s="7"/>
      <c r="J35" s="6"/>
      <c r="K35" s="3"/>
      <c r="L35" s="16">
        <f t="shared" si="8"/>
        <v>0</v>
      </c>
      <c r="M35" s="17">
        <f t="shared" si="9"/>
        <v>0</v>
      </c>
      <c r="N35" s="7"/>
      <c r="O35" s="6">
        <f t="shared" si="10"/>
        <v>0</v>
      </c>
      <c r="P35" s="6">
        <f t="shared" si="11"/>
        <v>0</v>
      </c>
      <c r="Q35" s="16">
        <f t="shared" si="12"/>
        <v>0</v>
      </c>
      <c r="R35" s="17">
        <f t="shared" si="13"/>
        <v>0</v>
      </c>
    </row>
    <row r="36" spans="2:18" ht="16" x14ac:dyDescent="0.2">
      <c r="B36" s="50">
        <v>44070</v>
      </c>
      <c r="C36" s="7"/>
      <c r="D36" s="6"/>
      <c r="E36" s="4"/>
      <c r="F36" s="3"/>
      <c r="G36" s="16">
        <f t="shared" si="6"/>
        <v>0</v>
      </c>
      <c r="H36" s="17">
        <f t="shared" si="7"/>
        <v>0</v>
      </c>
      <c r="I36" s="7"/>
      <c r="J36" s="6"/>
      <c r="K36" s="3"/>
      <c r="L36" s="16">
        <f t="shared" si="8"/>
        <v>0</v>
      </c>
      <c r="M36" s="17">
        <f t="shared" si="9"/>
        <v>0</v>
      </c>
      <c r="N36" s="7"/>
      <c r="O36" s="6">
        <f t="shared" si="10"/>
        <v>0</v>
      </c>
      <c r="P36" s="6">
        <f t="shared" si="11"/>
        <v>0</v>
      </c>
      <c r="Q36" s="16">
        <f t="shared" si="12"/>
        <v>0</v>
      </c>
      <c r="R36" s="17">
        <f t="shared" si="13"/>
        <v>0</v>
      </c>
    </row>
    <row r="37" spans="2:18" ht="16" x14ac:dyDescent="0.2">
      <c r="B37" s="50">
        <v>44071</v>
      </c>
      <c r="C37" s="7"/>
      <c r="D37" s="6"/>
      <c r="E37" s="4"/>
      <c r="F37" s="3"/>
      <c r="G37" s="16">
        <f t="shared" si="6"/>
        <v>0</v>
      </c>
      <c r="H37" s="17">
        <f t="shared" si="7"/>
        <v>0</v>
      </c>
      <c r="I37" s="7"/>
      <c r="J37" s="6"/>
      <c r="K37" s="3"/>
      <c r="L37" s="16">
        <f t="shared" si="8"/>
        <v>0</v>
      </c>
      <c r="M37" s="17">
        <f t="shared" si="9"/>
        <v>0</v>
      </c>
      <c r="N37" s="7"/>
      <c r="O37" s="6">
        <f t="shared" si="10"/>
        <v>0</v>
      </c>
      <c r="P37" s="6">
        <f t="shared" si="11"/>
        <v>0</v>
      </c>
      <c r="Q37" s="16">
        <f t="shared" si="12"/>
        <v>0</v>
      </c>
      <c r="R37" s="17">
        <f t="shared" si="13"/>
        <v>0</v>
      </c>
    </row>
    <row r="38" spans="2:18" ht="16" x14ac:dyDescent="0.2">
      <c r="B38" s="50">
        <v>44072</v>
      </c>
      <c r="C38" s="7"/>
      <c r="D38" s="6"/>
      <c r="E38" s="4"/>
      <c r="F38" s="3"/>
      <c r="G38" s="16">
        <f t="shared" si="6"/>
        <v>0</v>
      </c>
      <c r="H38" s="17">
        <f t="shared" si="7"/>
        <v>0</v>
      </c>
      <c r="I38" s="7"/>
      <c r="J38" s="6"/>
      <c r="K38" s="3"/>
      <c r="L38" s="16">
        <f t="shared" si="8"/>
        <v>0</v>
      </c>
      <c r="M38" s="17">
        <f t="shared" si="9"/>
        <v>0</v>
      </c>
      <c r="N38" s="7"/>
      <c r="O38" s="6">
        <f t="shared" si="10"/>
        <v>0</v>
      </c>
      <c r="P38" s="6">
        <f t="shared" si="11"/>
        <v>0</v>
      </c>
      <c r="Q38" s="16">
        <f t="shared" si="12"/>
        <v>0</v>
      </c>
      <c r="R38" s="17">
        <f t="shared" si="13"/>
        <v>0</v>
      </c>
    </row>
    <row r="39" spans="2:18" ht="16" x14ac:dyDescent="0.2">
      <c r="B39" s="50">
        <v>44073</v>
      </c>
      <c r="C39" s="7"/>
      <c r="D39" s="6"/>
      <c r="E39" s="4"/>
      <c r="F39" s="3"/>
      <c r="G39" s="16">
        <f t="shared" si="6"/>
        <v>0</v>
      </c>
      <c r="H39" s="17">
        <f t="shared" si="7"/>
        <v>0</v>
      </c>
      <c r="I39" s="7"/>
      <c r="J39" s="6"/>
      <c r="K39" s="3"/>
      <c r="L39" s="16">
        <f t="shared" si="8"/>
        <v>0</v>
      </c>
      <c r="M39" s="17">
        <f t="shared" si="9"/>
        <v>0</v>
      </c>
      <c r="N39" s="7"/>
      <c r="O39" s="6">
        <f t="shared" si="10"/>
        <v>0</v>
      </c>
      <c r="P39" s="6">
        <f t="shared" si="11"/>
        <v>0</v>
      </c>
      <c r="Q39" s="16">
        <f t="shared" si="12"/>
        <v>0</v>
      </c>
      <c r="R39" s="17">
        <f t="shared" si="13"/>
        <v>0</v>
      </c>
    </row>
    <row r="40" spans="2:18" ht="17" thickBot="1" x14ac:dyDescent="0.25">
      <c r="B40" s="50">
        <v>44074</v>
      </c>
      <c r="C40" s="11"/>
      <c r="D40" s="8"/>
      <c r="E40" s="18"/>
      <c r="F40" s="9"/>
      <c r="G40" s="16">
        <f t="shared" ref="G40" si="14">SUM(D40:E40)</f>
        <v>0</v>
      </c>
      <c r="H40" s="17">
        <f t="shared" ref="H40" si="15">(D40*$D$6+E40*$E$6)/100</f>
        <v>0</v>
      </c>
      <c r="I40" s="7"/>
      <c r="J40" s="6"/>
      <c r="K40" s="3"/>
      <c r="L40" s="16">
        <f t="shared" ref="L40" si="16">SUM(J40:K40)</f>
        <v>0</v>
      </c>
      <c r="M40" s="17">
        <f t="shared" ref="M40" si="17">(J40*$J$6+K40*$K$6)/100</f>
        <v>0</v>
      </c>
      <c r="N40" s="7"/>
      <c r="O40" s="6">
        <f t="shared" ref="O40" si="18">D40-J40</f>
        <v>0</v>
      </c>
      <c r="P40" s="6">
        <f t="shared" ref="P40" si="19">E40-K40</f>
        <v>0</v>
      </c>
      <c r="Q40" s="16">
        <f t="shared" ref="Q40" si="20">G40-L40</f>
        <v>0</v>
      </c>
      <c r="R40" s="17">
        <f t="shared" ref="R40" si="21">H40-M40</f>
        <v>0</v>
      </c>
    </row>
    <row r="41" spans="2:18" s="15" customFormat="1" ht="47.25" customHeight="1" thickBot="1" x14ac:dyDescent="0.25">
      <c r="B41" s="25" t="s">
        <v>6</v>
      </c>
      <c r="C41" s="29"/>
      <c r="D41" s="19">
        <f>SUM(D10:D40)</f>
        <v>0</v>
      </c>
      <c r="E41" s="19">
        <f>SUM(E10:E40)</f>
        <v>0</v>
      </c>
      <c r="F41" s="20"/>
      <c r="G41" s="22">
        <f>SUM(G10:G40)</f>
        <v>0</v>
      </c>
      <c r="H41" s="23">
        <f>SUM(H10:H40)</f>
        <v>0</v>
      </c>
      <c r="I41" s="30"/>
      <c r="J41" s="22">
        <f>SUM(J10:J40)</f>
        <v>0</v>
      </c>
      <c r="K41" s="22">
        <f>SUM(K10:K40)</f>
        <v>0</v>
      </c>
      <c r="L41" s="22">
        <f>SUM(L10:L40)</f>
        <v>0</v>
      </c>
      <c r="M41" s="22">
        <f>SUM(M10:M40)</f>
        <v>0</v>
      </c>
      <c r="N41" s="21"/>
      <c r="O41" s="22">
        <f>SUM(O10:O40)</f>
        <v>0</v>
      </c>
      <c r="P41" s="22">
        <f>SUM(P10:P40)</f>
        <v>0</v>
      </c>
      <c r="Q41" s="22">
        <f>SUM(Q10:Q40)</f>
        <v>0</v>
      </c>
      <c r="R41" s="22">
        <f>SUM(R10:R40)</f>
        <v>0</v>
      </c>
    </row>
  </sheetData>
  <mergeCells count="9">
    <mergeCell ref="G5:H5"/>
    <mergeCell ref="L5:M5"/>
    <mergeCell ref="Q5:R5"/>
    <mergeCell ref="D1:H3"/>
    <mergeCell ref="J1:M3"/>
    <mergeCell ref="O1:R3"/>
    <mergeCell ref="D4:E4"/>
    <mergeCell ref="J4:K4"/>
    <mergeCell ref="O4:P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D444-8878-4B13-81E8-0FE80F4997B0}">
  <sheetPr>
    <tabColor theme="3" tint="-0.249977111117893"/>
  </sheetPr>
  <dimension ref="B1:S41"/>
  <sheetViews>
    <sheetView zoomScale="117" zoomScaleNormal="71" workbookViewId="0">
      <pane ySplit="7" topLeftCell="A8" activePane="bottomLeft" state="frozen"/>
      <selection pane="bottomLeft" activeCell="G9" sqref="G9"/>
    </sheetView>
  </sheetViews>
  <sheetFormatPr baseColWidth="10" defaultColWidth="9.1640625" defaultRowHeight="15" x14ac:dyDescent="0.2"/>
  <cols>
    <col min="1" max="1" width="3.6640625" style="1" customWidth="1"/>
    <col min="2" max="2" width="14.33203125" style="1" customWidth="1"/>
    <col min="3" max="3" width="6.6640625" style="1" customWidth="1"/>
    <col min="4" max="4" width="14.33203125" style="1" customWidth="1"/>
    <col min="5" max="5" width="9.83203125" style="2" customWidth="1"/>
    <col min="6" max="6" width="5" style="1" customWidth="1"/>
    <col min="7" max="7" width="9.1640625" style="1"/>
    <col min="8" max="8" width="20.1640625" style="1" customWidth="1"/>
    <col min="9" max="9" width="9.1640625" style="66"/>
    <col min="10" max="10" width="9.1640625" style="1"/>
    <col min="11" max="11" width="9.1640625" style="1" customWidth="1"/>
    <col min="12" max="13" width="9.1640625" style="1"/>
    <col min="14" max="14" width="11.6640625" style="66" customWidth="1"/>
    <col min="15" max="18" width="9.1640625" style="1"/>
    <col min="19" max="19" width="9.1640625" style="66"/>
    <col min="20" max="16384" width="9.1640625" style="1"/>
  </cols>
  <sheetData>
    <row r="1" spans="2:19" ht="15" customHeight="1" x14ac:dyDescent="0.2">
      <c r="B1" s="5"/>
      <c r="C1" s="26"/>
      <c r="D1" s="132"/>
      <c r="E1" s="133"/>
      <c r="F1" s="133"/>
      <c r="G1" s="133"/>
      <c r="H1" s="134"/>
      <c r="I1" s="75"/>
      <c r="J1" s="118" t="s">
        <v>5</v>
      </c>
      <c r="K1" s="119"/>
      <c r="L1" s="119"/>
      <c r="M1" s="120"/>
      <c r="N1" s="75"/>
      <c r="O1" s="118" t="s">
        <v>24</v>
      </c>
      <c r="P1" s="119"/>
      <c r="Q1" s="119"/>
      <c r="R1" s="120"/>
    </row>
    <row r="2" spans="2:19" ht="15" customHeight="1" x14ac:dyDescent="0.2">
      <c r="B2" s="6"/>
      <c r="C2" s="27"/>
      <c r="D2" s="135"/>
      <c r="E2" s="136"/>
      <c r="F2" s="136"/>
      <c r="G2" s="136"/>
      <c r="H2" s="137"/>
      <c r="I2" s="75"/>
      <c r="J2" s="121"/>
      <c r="K2" s="122"/>
      <c r="L2" s="122"/>
      <c r="M2" s="123"/>
      <c r="N2" s="75"/>
      <c r="O2" s="121"/>
      <c r="P2" s="122"/>
      <c r="Q2" s="122"/>
      <c r="R2" s="123"/>
    </row>
    <row r="3" spans="2:19" ht="15" customHeight="1" x14ac:dyDescent="0.2">
      <c r="B3" s="6"/>
      <c r="C3" s="27"/>
      <c r="D3" s="138"/>
      <c r="E3" s="139"/>
      <c r="F3" s="139"/>
      <c r="G3" s="139"/>
      <c r="H3" s="140"/>
      <c r="I3" s="75"/>
      <c r="J3" s="121"/>
      <c r="K3" s="122"/>
      <c r="L3" s="122"/>
      <c r="M3" s="123"/>
      <c r="N3" s="75"/>
      <c r="O3" s="121"/>
      <c r="P3" s="122"/>
      <c r="Q3" s="122"/>
      <c r="R3" s="123"/>
    </row>
    <row r="4" spans="2:19" ht="16" thickBot="1" x14ac:dyDescent="0.25">
      <c r="B4" s="8"/>
      <c r="C4" s="28"/>
      <c r="D4" s="130" t="s">
        <v>1</v>
      </c>
      <c r="E4" s="131"/>
      <c r="F4" s="9"/>
      <c r="G4" s="9"/>
      <c r="H4" s="10"/>
      <c r="I4" s="72"/>
      <c r="J4" s="130" t="s">
        <v>1</v>
      </c>
      <c r="K4" s="131"/>
      <c r="L4" s="9"/>
      <c r="M4" s="10"/>
      <c r="N4" s="72"/>
      <c r="O4" s="130" t="s">
        <v>1</v>
      </c>
      <c r="P4" s="131"/>
      <c r="Q4" s="9"/>
      <c r="R4" s="10"/>
    </row>
    <row r="5" spans="2:19" s="15" customFormat="1" ht="65.25" customHeight="1" x14ac:dyDescent="0.2">
      <c r="B5" s="32" t="s">
        <v>0</v>
      </c>
      <c r="C5" s="33"/>
      <c r="D5" s="34" t="s">
        <v>21</v>
      </c>
      <c r="E5" s="35" t="s">
        <v>19</v>
      </c>
      <c r="F5" s="36"/>
      <c r="G5" s="116" t="s">
        <v>3</v>
      </c>
      <c r="H5" s="117"/>
      <c r="I5" s="33"/>
      <c r="J5" s="34" t="s">
        <v>21</v>
      </c>
      <c r="K5" s="35" t="s">
        <v>19</v>
      </c>
      <c r="L5" s="116" t="s">
        <v>3</v>
      </c>
      <c r="M5" s="117"/>
      <c r="N5" s="33"/>
      <c r="O5" s="34" t="s">
        <v>21</v>
      </c>
      <c r="P5" s="35" t="s">
        <v>19</v>
      </c>
      <c r="Q5" s="116" t="s">
        <v>3</v>
      </c>
      <c r="R5" s="117"/>
      <c r="S5" s="55"/>
    </row>
    <row r="6" spans="2:19" s="15" customFormat="1" ht="21" customHeight="1" x14ac:dyDescent="0.2">
      <c r="B6" s="37"/>
      <c r="C6" s="31" t="s">
        <v>14</v>
      </c>
      <c r="D6" s="38">
        <v>50</v>
      </c>
      <c r="E6" s="39">
        <v>50</v>
      </c>
      <c r="F6" s="40"/>
      <c r="G6" s="41">
        <v>50</v>
      </c>
      <c r="H6" s="42" t="s">
        <v>15</v>
      </c>
      <c r="I6" s="31"/>
      <c r="J6" s="38">
        <v>50</v>
      </c>
      <c r="K6" s="39">
        <v>50</v>
      </c>
      <c r="L6" s="41"/>
      <c r="M6" s="42"/>
      <c r="N6" s="31"/>
      <c r="O6" s="38">
        <v>50</v>
      </c>
      <c r="P6" s="39">
        <v>50</v>
      </c>
      <c r="Q6" s="41"/>
      <c r="R6" s="42"/>
      <c r="S6" s="55"/>
    </row>
    <row r="7" spans="2:19" s="15" customFormat="1" ht="16" thickBot="1" x14ac:dyDescent="0.25">
      <c r="B7" s="43"/>
      <c r="C7" s="44"/>
      <c r="D7" s="45" t="s">
        <v>2</v>
      </c>
      <c r="E7" s="46" t="s">
        <v>2</v>
      </c>
      <c r="F7" s="46"/>
      <c r="G7" s="48" t="s">
        <v>2</v>
      </c>
      <c r="H7" s="49" t="s">
        <v>4</v>
      </c>
      <c r="I7" s="44"/>
      <c r="J7" s="45" t="s">
        <v>2</v>
      </c>
      <c r="K7" s="46" t="s">
        <v>2</v>
      </c>
      <c r="L7" s="48" t="s">
        <v>2</v>
      </c>
      <c r="M7" s="49" t="s">
        <v>4</v>
      </c>
      <c r="N7" s="44"/>
      <c r="O7" s="45" t="s">
        <v>2</v>
      </c>
      <c r="P7" s="46" t="s">
        <v>2</v>
      </c>
      <c r="Q7" s="48" t="s">
        <v>2</v>
      </c>
      <c r="R7" s="49" t="s">
        <v>4</v>
      </c>
      <c r="S7" s="55"/>
    </row>
    <row r="8" spans="2:19" s="66" customFormat="1" x14ac:dyDescent="0.2">
      <c r="B8" s="60"/>
      <c r="C8" s="61"/>
      <c r="D8" s="62"/>
      <c r="E8" s="63"/>
      <c r="F8" s="64"/>
      <c r="G8" s="64"/>
      <c r="H8" s="65"/>
      <c r="I8" s="61"/>
      <c r="J8" s="62"/>
      <c r="K8" s="64"/>
      <c r="L8" s="64"/>
      <c r="M8" s="65"/>
      <c r="N8" s="61"/>
      <c r="O8" s="62"/>
      <c r="P8" s="64"/>
      <c r="Q8" s="64"/>
      <c r="R8" s="65"/>
    </row>
    <row r="9" spans="2:19" x14ac:dyDescent="0.2">
      <c r="B9" s="67" t="s">
        <v>25</v>
      </c>
      <c r="C9" s="14"/>
      <c r="D9" s="62">
        <v>1350</v>
      </c>
      <c r="E9" s="63">
        <v>35</v>
      </c>
      <c r="F9" s="12"/>
      <c r="G9" s="16">
        <f t="shared" ref="G9" si="0">SUM(D9:E9)</f>
        <v>1385</v>
      </c>
      <c r="H9" s="17">
        <f>(D9*$D$6+E9*$E$6)/100</f>
        <v>692.5</v>
      </c>
      <c r="I9" s="76"/>
      <c r="J9" s="62"/>
      <c r="K9" s="64"/>
      <c r="L9" s="16">
        <f t="shared" ref="L9" si="1">SUM(J9:K9)</f>
        <v>0</v>
      </c>
      <c r="M9" s="17">
        <f>(J9*$J$6+K9*$K$6)/100</f>
        <v>0</v>
      </c>
      <c r="N9" s="76"/>
      <c r="O9" s="6">
        <f t="shared" ref="O9" si="2">D9-J9</f>
        <v>1350</v>
      </c>
      <c r="P9" s="6">
        <f t="shared" ref="P9" si="3">E9-K9</f>
        <v>35</v>
      </c>
      <c r="Q9" s="16">
        <f t="shared" ref="Q9" si="4">G9-L9</f>
        <v>1385</v>
      </c>
      <c r="R9" s="17">
        <f t="shared" ref="R9" si="5">H9-M9</f>
        <v>692.5</v>
      </c>
      <c r="S9" s="76"/>
    </row>
    <row r="10" spans="2:19" ht="16" x14ac:dyDescent="0.2">
      <c r="B10" s="50">
        <v>44044</v>
      </c>
      <c r="C10" s="7"/>
      <c r="D10" s="71"/>
      <c r="E10" s="74"/>
      <c r="F10" s="3"/>
      <c r="G10" s="16">
        <f t="shared" ref="G10:G40" si="6">SUM(D10:E10)</f>
        <v>0</v>
      </c>
      <c r="H10" s="17">
        <f t="shared" ref="H10:H40" si="7">(D10*$D$6+E10*$E$6)/100</f>
        <v>0</v>
      </c>
      <c r="I10" s="76"/>
      <c r="J10" s="112">
        <v>1</v>
      </c>
      <c r="K10" s="64"/>
      <c r="L10" s="16">
        <f t="shared" ref="L10:L40" si="8">SUM(J10:K10)</f>
        <v>1</v>
      </c>
      <c r="M10" s="17">
        <f t="shared" ref="M10:M40" si="9">(J10*$J$6+K10*$K$6)/100</f>
        <v>0.5</v>
      </c>
      <c r="N10" s="76"/>
      <c r="O10" s="6">
        <f t="shared" ref="O10:O40" si="10">D10-J10</f>
        <v>-1</v>
      </c>
      <c r="P10" s="6">
        <f t="shared" ref="P10:P40" si="11">E10-K10</f>
        <v>0</v>
      </c>
      <c r="Q10" s="16">
        <f t="shared" ref="Q10:Q40" si="12">G10-L10</f>
        <v>-1</v>
      </c>
      <c r="R10" s="17">
        <f t="shared" ref="R10:R40" si="13">H10-M10</f>
        <v>-0.5</v>
      </c>
      <c r="S10" s="76"/>
    </row>
    <row r="11" spans="2:19" ht="16" x14ac:dyDescent="0.2">
      <c r="B11" s="50">
        <v>44045</v>
      </c>
      <c r="C11" s="7"/>
      <c r="D11" s="71"/>
      <c r="E11" s="74"/>
      <c r="F11" s="3"/>
      <c r="G11" s="16">
        <f t="shared" si="6"/>
        <v>0</v>
      </c>
      <c r="H11" s="17">
        <f t="shared" si="7"/>
        <v>0</v>
      </c>
      <c r="I11" s="76"/>
      <c r="J11" s="62"/>
      <c r="K11" s="64"/>
      <c r="L11" s="16">
        <f t="shared" si="8"/>
        <v>0</v>
      </c>
      <c r="M11" s="17">
        <f t="shared" si="9"/>
        <v>0</v>
      </c>
      <c r="N11" s="76"/>
      <c r="O11" s="6">
        <f t="shared" si="10"/>
        <v>0</v>
      </c>
      <c r="P11" s="6">
        <f t="shared" si="11"/>
        <v>0</v>
      </c>
      <c r="Q11" s="16">
        <f t="shared" si="12"/>
        <v>0</v>
      </c>
      <c r="R11" s="17">
        <f t="shared" si="13"/>
        <v>0</v>
      </c>
      <c r="S11" s="76"/>
    </row>
    <row r="12" spans="2:19" ht="16" x14ac:dyDescent="0.2">
      <c r="B12" s="50">
        <v>44046</v>
      </c>
      <c r="C12" s="7"/>
      <c r="D12" s="71"/>
      <c r="E12" s="74"/>
      <c r="F12" s="3"/>
      <c r="G12" s="16">
        <f t="shared" si="6"/>
        <v>0</v>
      </c>
      <c r="H12" s="17">
        <f t="shared" si="7"/>
        <v>0</v>
      </c>
      <c r="I12" s="76"/>
      <c r="J12" s="62"/>
      <c r="K12" s="64"/>
      <c r="L12" s="16">
        <f t="shared" si="8"/>
        <v>0</v>
      </c>
      <c r="M12" s="17">
        <f t="shared" si="9"/>
        <v>0</v>
      </c>
      <c r="N12" s="76"/>
      <c r="O12" s="6">
        <f t="shared" si="10"/>
        <v>0</v>
      </c>
      <c r="P12" s="6">
        <f t="shared" si="11"/>
        <v>0</v>
      </c>
      <c r="Q12" s="16">
        <f t="shared" si="12"/>
        <v>0</v>
      </c>
      <c r="R12" s="17">
        <f t="shared" si="13"/>
        <v>0</v>
      </c>
      <c r="S12" s="76"/>
    </row>
    <row r="13" spans="2:19" ht="16" x14ac:dyDescent="0.2">
      <c r="B13" s="50">
        <v>44047</v>
      </c>
      <c r="C13" s="7"/>
      <c r="D13" s="114">
        <v>40</v>
      </c>
      <c r="E13" s="74"/>
      <c r="F13" s="3"/>
      <c r="G13" s="16">
        <f t="shared" si="6"/>
        <v>40</v>
      </c>
      <c r="H13" s="17">
        <f t="shared" si="7"/>
        <v>20</v>
      </c>
      <c r="I13" s="76"/>
      <c r="J13" s="112">
        <v>1</v>
      </c>
      <c r="K13" s="64"/>
      <c r="L13" s="16">
        <f t="shared" si="8"/>
        <v>1</v>
      </c>
      <c r="M13" s="17">
        <f t="shared" si="9"/>
        <v>0.5</v>
      </c>
      <c r="N13" s="76"/>
      <c r="O13" s="6">
        <f t="shared" si="10"/>
        <v>39</v>
      </c>
      <c r="P13" s="6">
        <f t="shared" si="11"/>
        <v>0</v>
      </c>
      <c r="Q13" s="16">
        <f t="shared" si="12"/>
        <v>39</v>
      </c>
      <c r="R13" s="17">
        <f t="shared" si="13"/>
        <v>19.5</v>
      </c>
      <c r="S13" s="76"/>
    </row>
    <row r="14" spans="2:19" ht="16" x14ac:dyDescent="0.2">
      <c r="B14" s="50">
        <v>44048</v>
      </c>
      <c r="C14" s="7"/>
      <c r="D14" s="71"/>
      <c r="E14" s="74"/>
      <c r="F14" s="3"/>
      <c r="G14" s="16">
        <f t="shared" si="6"/>
        <v>0</v>
      </c>
      <c r="H14" s="17">
        <f t="shared" si="7"/>
        <v>0</v>
      </c>
      <c r="I14" s="76"/>
      <c r="J14" s="112">
        <v>2</v>
      </c>
      <c r="K14" s="64"/>
      <c r="L14" s="16">
        <f t="shared" si="8"/>
        <v>2</v>
      </c>
      <c r="M14" s="17">
        <f t="shared" si="9"/>
        <v>1</v>
      </c>
      <c r="N14" s="76"/>
      <c r="O14" s="6">
        <f t="shared" si="10"/>
        <v>-2</v>
      </c>
      <c r="P14" s="6">
        <f t="shared" si="11"/>
        <v>0</v>
      </c>
      <c r="Q14" s="16">
        <f t="shared" si="12"/>
        <v>-2</v>
      </c>
      <c r="R14" s="17">
        <f t="shared" si="13"/>
        <v>-1</v>
      </c>
      <c r="S14" s="76"/>
    </row>
    <row r="15" spans="2:19" ht="16" x14ac:dyDescent="0.2">
      <c r="B15" s="50">
        <v>44049</v>
      </c>
      <c r="C15" s="7"/>
      <c r="D15" s="71"/>
      <c r="E15" s="74"/>
      <c r="F15" s="3"/>
      <c r="G15" s="16">
        <f t="shared" si="6"/>
        <v>0</v>
      </c>
      <c r="H15" s="17">
        <f t="shared" si="7"/>
        <v>0</v>
      </c>
      <c r="I15" s="76"/>
      <c r="J15" s="62"/>
      <c r="K15" s="64"/>
      <c r="L15" s="16">
        <f t="shared" si="8"/>
        <v>0</v>
      </c>
      <c r="M15" s="17">
        <f t="shared" si="9"/>
        <v>0</v>
      </c>
      <c r="N15" s="76"/>
      <c r="O15" s="6">
        <f t="shared" si="10"/>
        <v>0</v>
      </c>
      <c r="P15" s="6">
        <f t="shared" si="11"/>
        <v>0</v>
      </c>
      <c r="Q15" s="16">
        <f t="shared" si="12"/>
        <v>0</v>
      </c>
      <c r="R15" s="17">
        <f t="shared" si="13"/>
        <v>0</v>
      </c>
      <c r="S15" s="76"/>
    </row>
    <row r="16" spans="2:19" ht="16" x14ac:dyDescent="0.2">
      <c r="B16" s="50">
        <v>44050</v>
      </c>
      <c r="C16" s="7"/>
      <c r="D16" s="71"/>
      <c r="E16" s="74"/>
      <c r="F16" s="3"/>
      <c r="G16" s="16">
        <f t="shared" si="6"/>
        <v>0</v>
      </c>
      <c r="H16" s="17">
        <f t="shared" si="7"/>
        <v>0</v>
      </c>
      <c r="I16" s="76"/>
      <c r="J16" s="62"/>
      <c r="K16" s="64"/>
      <c r="L16" s="16">
        <f t="shared" si="8"/>
        <v>0</v>
      </c>
      <c r="M16" s="17">
        <f t="shared" si="9"/>
        <v>0</v>
      </c>
      <c r="N16" s="76"/>
      <c r="O16" s="6">
        <f t="shared" si="10"/>
        <v>0</v>
      </c>
      <c r="P16" s="6">
        <f t="shared" si="11"/>
        <v>0</v>
      </c>
      <c r="Q16" s="16">
        <f t="shared" si="12"/>
        <v>0</v>
      </c>
      <c r="R16" s="17">
        <f t="shared" si="13"/>
        <v>0</v>
      </c>
      <c r="S16" s="76"/>
    </row>
    <row r="17" spans="2:19" ht="16" x14ac:dyDescent="0.2">
      <c r="B17" s="50">
        <v>44051</v>
      </c>
      <c r="C17" s="7"/>
      <c r="D17" s="71"/>
      <c r="E17" s="74"/>
      <c r="F17" s="3"/>
      <c r="G17" s="16">
        <f t="shared" si="6"/>
        <v>0</v>
      </c>
      <c r="H17" s="17">
        <f t="shared" si="7"/>
        <v>0</v>
      </c>
      <c r="I17" s="76"/>
      <c r="J17" s="62"/>
      <c r="K17" s="64"/>
      <c r="L17" s="16">
        <f t="shared" si="8"/>
        <v>0</v>
      </c>
      <c r="M17" s="17">
        <f t="shared" si="9"/>
        <v>0</v>
      </c>
      <c r="N17" s="76"/>
      <c r="O17" s="6">
        <f t="shared" si="10"/>
        <v>0</v>
      </c>
      <c r="P17" s="6">
        <f t="shared" si="11"/>
        <v>0</v>
      </c>
      <c r="Q17" s="16">
        <f t="shared" si="12"/>
        <v>0</v>
      </c>
      <c r="R17" s="17">
        <f t="shared" si="13"/>
        <v>0</v>
      </c>
      <c r="S17" s="76"/>
    </row>
    <row r="18" spans="2:19" ht="16" x14ac:dyDescent="0.2">
      <c r="B18" s="50">
        <v>44052</v>
      </c>
      <c r="C18" s="7"/>
      <c r="D18" s="71"/>
      <c r="E18" s="74"/>
      <c r="F18" s="3"/>
      <c r="G18" s="16">
        <f t="shared" si="6"/>
        <v>0</v>
      </c>
      <c r="H18" s="17">
        <f t="shared" si="7"/>
        <v>0</v>
      </c>
      <c r="I18" s="76"/>
      <c r="J18" s="62"/>
      <c r="K18" s="64"/>
      <c r="L18" s="16">
        <f t="shared" si="8"/>
        <v>0</v>
      </c>
      <c r="M18" s="17">
        <f t="shared" si="9"/>
        <v>0</v>
      </c>
      <c r="N18" s="76"/>
      <c r="O18" s="6">
        <f t="shared" si="10"/>
        <v>0</v>
      </c>
      <c r="P18" s="6">
        <f t="shared" si="11"/>
        <v>0</v>
      </c>
      <c r="Q18" s="16">
        <f t="shared" si="12"/>
        <v>0</v>
      </c>
      <c r="R18" s="17">
        <f t="shared" si="13"/>
        <v>0</v>
      </c>
      <c r="S18" s="76"/>
    </row>
    <row r="19" spans="2:19" ht="16" x14ac:dyDescent="0.2">
      <c r="B19" s="50">
        <v>44053</v>
      </c>
      <c r="C19" s="7"/>
      <c r="D19" s="71"/>
      <c r="E19" s="74"/>
      <c r="F19" s="3"/>
      <c r="G19" s="16">
        <f t="shared" si="6"/>
        <v>0</v>
      </c>
      <c r="H19" s="17">
        <f t="shared" si="7"/>
        <v>0</v>
      </c>
      <c r="I19" s="76"/>
      <c r="J19" s="62">
        <v>1</v>
      </c>
      <c r="K19" s="64"/>
      <c r="L19" s="16">
        <f t="shared" si="8"/>
        <v>1</v>
      </c>
      <c r="M19" s="17">
        <f t="shared" si="9"/>
        <v>0.5</v>
      </c>
      <c r="N19" s="76"/>
      <c r="O19" s="6">
        <f t="shared" si="10"/>
        <v>-1</v>
      </c>
      <c r="P19" s="6">
        <f t="shared" si="11"/>
        <v>0</v>
      </c>
      <c r="Q19" s="16">
        <f t="shared" si="12"/>
        <v>-1</v>
      </c>
      <c r="R19" s="17">
        <f t="shared" si="13"/>
        <v>-0.5</v>
      </c>
      <c r="S19" s="76"/>
    </row>
    <row r="20" spans="2:19" ht="16" x14ac:dyDescent="0.2">
      <c r="B20" s="50">
        <v>44054</v>
      </c>
      <c r="C20" s="7"/>
      <c r="D20" s="71">
        <v>30</v>
      </c>
      <c r="E20" s="74"/>
      <c r="F20" s="3"/>
      <c r="G20" s="16">
        <f t="shared" si="6"/>
        <v>30</v>
      </c>
      <c r="H20" s="17">
        <f t="shared" si="7"/>
        <v>15</v>
      </c>
      <c r="I20" s="76"/>
      <c r="J20" s="62"/>
      <c r="K20" s="64"/>
      <c r="L20" s="16">
        <f t="shared" si="8"/>
        <v>0</v>
      </c>
      <c r="M20" s="17">
        <f t="shared" si="9"/>
        <v>0</v>
      </c>
      <c r="N20" s="76"/>
      <c r="O20" s="6">
        <f t="shared" si="10"/>
        <v>30</v>
      </c>
      <c r="P20" s="6">
        <f t="shared" si="11"/>
        <v>0</v>
      </c>
      <c r="Q20" s="16">
        <f t="shared" si="12"/>
        <v>30</v>
      </c>
      <c r="R20" s="17">
        <f t="shared" si="13"/>
        <v>15</v>
      </c>
      <c r="S20" s="76"/>
    </row>
    <row r="21" spans="2:19" ht="16" x14ac:dyDescent="0.2">
      <c r="B21" s="50">
        <v>44055</v>
      </c>
      <c r="C21" s="7"/>
      <c r="D21" s="71"/>
      <c r="E21" s="74"/>
      <c r="F21" s="3"/>
      <c r="G21" s="16">
        <f t="shared" si="6"/>
        <v>0</v>
      </c>
      <c r="H21" s="17">
        <f t="shared" si="7"/>
        <v>0</v>
      </c>
      <c r="I21" s="76"/>
      <c r="J21" s="62">
        <v>2</v>
      </c>
      <c r="K21" s="64"/>
      <c r="L21" s="16">
        <f t="shared" si="8"/>
        <v>2</v>
      </c>
      <c r="M21" s="17">
        <f t="shared" si="9"/>
        <v>1</v>
      </c>
      <c r="N21" s="76"/>
      <c r="O21" s="6">
        <f t="shared" si="10"/>
        <v>-2</v>
      </c>
      <c r="P21" s="6">
        <f t="shared" si="11"/>
        <v>0</v>
      </c>
      <c r="Q21" s="16">
        <f t="shared" si="12"/>
        <v>-2</v>
      </c>
      <c r="R21" s="17">
        <f t="shared" si="13"/>
        <v>-1</v>
      </c>
      <c r="S21" s="76"/>
    </row>
    <row r="22" spans="2:19" ht="16" x14ac:dyDescent="0.2">
      <c r="B22" s="50">
        <v>44056</v>
      </c>
      <c r="C22" s="7"/>
      <c r="D22" s="71"/>
      <c r="E22" s="74"/>
      <c r="F22" s="3"/>
      <c r="G22" s="16">
        <f t="shared" si="6"/>
        <v>0</v>
      </c>
      <c r="H22" s="17">
        <f t="shared" si="7"/>
        <v>0</v>
      </c>
      <c r="I22" s="76"/>
      <c r="J22" s="62"/>
      <c r="K22" s="64"/>
      <c r="L22" s="16">
        <f t="shared" si="8"/>
        <v>0</v>
      </c>
      <c r="M22" s="17">
        <f t="shared" si="9"/>
        <v>0</v>
      </c>
      <c r="N22" s="76"/>
      <c r="O22" s="6">
        <f t="shared" si="10"/>
        <v>0</v>
      </c>
      <c r="P22" s="6">
        <f t="shared" si="11"/>
        <v>0</v>
      </c>
      <c r="Q22" s="16">
        <f t="shared" si="12"/>
        <v>0</v>
      </c>
      <c r="R22" s="17">
        <f t="shared" si="13"/>
        <v>0</v>
      </c>
      <c r="S22" s="76"/>
    </row>
    <row r="23" spans="2:19" ht="16" x14ac:dyDescent="0.2">
      <c r="B23" s="50">
        <v>44057</v>
      </c>
      <c r="C23" s="7"/>
      <c r="D23" s="71"/>
      <c r="E23" s="74"/>
      <c r="F23" s="3"/>
      <c r="G23" s="16">
        <f t="shared" si="6"/>
        <v>0</v>
      </c>
      <c r="H23" s="17">
        <f t="shared" si="7"/>
        <v>0</v>
      </c>
      <c r="I23" s="76"/>
      <c r="J23" s="62"/>
      <c r="K23" s="64"/>
      <c r="L23" s="16">
        <f t="shared" si="8"/>
        <v>0</v>
      </c>
      <c r="M23" s="17">
        <f t="shared" si="9"/>
        <v>0</v>
      </c>
      <c r="N23" s="76"/>
      <c r="O23" s="6">
        <f t="shared" si="10"/>
        <v>0</v>
      </c>
      <c r="P23" s="6">
        <f t="shared" si="11"/>
        <v>0</v>
      </c>
      <c r="Q23" s="16">
        <f t="shared" si="12"/>
        <v>0</v>
      </c>
      <c r="R23" s="17">
        <f t="shared" si="13"/>
        <v>0</v>
      </c>
      <c r="S23" s="76"/>
    </row>
    <row r="24" spans="2:19" ht="16" x14ac:dyDescent="0.2">
      <c r="B24" s="50">
        <v>44058</v>
      </c>
      <c r="C24" s="7"/>
      <c r="D24" s="71"/>
      <c r="E24" s="74"/>
      <c r="F24" s="3"/>
      <c r="G24" s="16">
        <f t="shared" si="6"/>
        <v>0</v>
      </c>
      <c r="H24" s="17">
        <f t="shared" si="7"/>
        <v>0</v>
      </c>
      <c r="I24" s="76"/>
      <c r="J24" s="62">
        <v>1</v>
      </c>
      <c r="K24" s="64"/>
      <c r="L24" s="16">
        <f t="shared" si="8"/>
        <v>1</v>
      </c>
      <c r="M24" s="17">
        <f t="shared" si="9"/>
        <v>0.5</v>
      </c>
      <c r="N24" s="76"/>
      <c r="O24" s="6">
        <f t="shared" si="10"/>
        <v>-1</v>
      </c>
      <c r="P24" s="6">
        <f t="shared" si="11"/>
        <v>0</v>
      </c>
      <c r="Q24" s="16">
        <f t="shared" si="12"/>
        <v>-1</v>
      </c>
      <c r="R24" s="17">
        <f t="shared" si="13"/>
        <v>-0.5</v>
      </c>
      <c r="S24" s="76"/>
    </row>
    <row r="25" spans="2:19" ht="16" x14ac:dyDescent="0.2">
      <c r="B25" s="50">
        <v>44059</v>
      </c>
      <c r="C25" s="7"/>
      <c r="D25" s="71"/>
      <c r="E25" s="74"/>
      <c r="F25" s="3"/>
      <c r="G25" s="16">
        <f t="shared" si="6"/>
        <v>0</v>
      </c>
      <c r="H25" s="17">
        <f t="shared" si="7"/>
        <v>0</v>
      </c>
      <c r="I25" s="76"/>
      <c r="J25" s="62">
        <v>1</v>
      </c>
      <c r="K25" s="64"/>
      <c r="L25" s="16">
        <f t="shared" si="8"/>
        <v>1</v>
      </c>
      <c r="M25" s="17">
        <f t="shared" si="9"/>
        <v>0.5</v>
      </c>
      <c r="N25" s="76"/>
      <c r="O25" s="6">
        <f t="shared" si="10"/>
        <v>-1</v>
      </c>
      <c r="P25" s="6">
        <f t="shared" si="11"/>
        <v>0</v>
      </c>
      <c r="Q25" s="16">
        <f t="shared" si="12"/>
        <v>-1</v>
      </c>
      <c r="R25" s="17">
        <f t="shared" si="13"/>
        <v>-0.5</v>
      </c>
      <c r="S25" s="76"/>
    </row>
    <row r="26" spans="2:19" ht="16" x14ac:dyDescent="0.2">
      <c r="B26" s="50">
        <v>44060</v>
      </c>
      <c r="C26" s="7"/>
      <c r="D26" s="71"/>
      <c r="E26" s="74"/>
      <c r="F26" s="3"/>
      <c r="G26" s="16">
        <f t="shared" si="6"/>
        <v>0</v>
      </c>
      <c r="H26" s="17">
        <f t="shared" si="7"/>
        <v>0</v>
      </c>
      <c r="I26" s="76"/>
      <c r="J26" s="62">
        <v>1.9</v>
      </c>
      <c r="K26" s="64"/>
      <c r="L26" s="16">
        <f t="shared" si="8"/>
        <v>1.9</v>
      </c>
      <c r="M26" s="17">
        <f t="shared" si="9"/>
        <v>0.95</v>
      </c>
      <c r="N26" s="76"/>
      <c r="O26" s="6">
        <f t="shared" si="10"/>
        <v>-1.9</v>
      </c>
      <c r="P26" s="6">
        <f t="shared" si="11"/>
        <v>0</v>
      </c>
      <c r="Q26" s="16">
        <f t="shared" si="12"/>
        <v>-1.9</v>
      </c>
      <c r="R26" s="17">
        <f t="shared" si="13"/>
        <v>-0.95</v>
      </c>
      <c r="S26" s="76"/>
    </row>
    <row r="27" spans="2:19" ht="16" x14ac:dyDescent="0.2">
      <c r="B27" s="50">
        <v>44061</v>
      </c>
      <c r="C27" s="7"/>
      <c r="D27" s="71"/>
      <c r="E27" s="74"/>
      <c r="F27" s="3"/>
      <c r="G27" s="16">
        <f t="shared" si="6"/>
        <v>0</v>
      </c>
      <c r="H27" s="17">
        <f t="shared" si="7"/>
        <v>0</v>
      </c>
      <c r="I27" s="76"/>
      <c r="J27" s="62"/>
      <c r="K27" s="64"/>
      <c r="L27" s="16">
        <f t="shared" si="8"/>
        <v>0</v>
      </c>
      <c r="M27" s="17">
        <f t="shared" si="9"/>
        <v>0</v>
      </c>
      <c r="N27" s="76"/>
      <c r="O27" s="6">
        <f t="shared" si="10"/>
        <v>0</v>
      </c>
      <c r="P27" s="6">
        <f t="shared" si="11"/>
        <v>0</v>
      </c>
      <c r="Q27" s="16">
        <f t="shared" si="12"/>
        <v>0</v>
      </c>
      <c r="R27" s="17">
        <f t="shared" si="13"/>
        <v>0</v>
      </c>
      <c r="S27" s="76"/>
    </row>
    <row r="28" spans="2:19" ht="16" x14ac:dyDescent="0.2">
      <c r="B28" s="50">
        <v>44062</v>
      </c>
      <c r="C28" s="7"/>
      <c r="D28" s="71">
        <v>36</v>
      </c>
      <c r="E28" s="74"/>
      <c r="F28" s="3"/>
      <c r="G28" s="16">
        <f t="shared" si="6"/>
        <v>36</v>
      </c>
      <c r="H28" s="17">
        <f t="shared" si="7"/>
        <v>18</v>
      </c>
      <c r="I28" s="76"/>
      <c r="J28" s="62">
        <v>1</v>
      </c>
      <c r="K28" s="64"/>
      <c r="L28" s="16">
        <f t="shared" si="8"/>
        <v>1</v>
      </c>
      <c r="M28" s="17">
        <f t="shared" si="9"/>
        <v>0.5</v>
      </c>
      <c r="N28" s="76"/>
      <c r="O28" s="6">
        <f t="shared" si="10"/>
        <v>35</v>
      </c>
      <c r="P28" s="6">
        <f t="shared" si="11"/>
        <v>0</v>
      </c>
      <c r="Q28" s="16">
        <f t="shared" si="12"/>
        <v>35</v>
      </c>
      <c r="R28" s="17">
        <f t="shared" si="13"/>
        <v>17.5</v>
      </c>
      <c r="S28" s="76"/>
    </row>
    <row r="29" spans="2:19" ht="16" x14ac:dyDescent="0.2">
      <c r="B29" s="50">
        <v>44063</v>
      </c>
      <c r="C29" s="7"/>
      <c r="D29" s="71"/>
      <c r="E29" s="74"/>
      <c r="F29" s="3"/>
      <c r="G29" s="16">
        <f t="shared" si="6"/>
        <v>0</v>
      </c>
      <c r="H29" s="17">
        <f t="shared" si="7"/>
        <v>0</v>
      </c>
      <c r="I29" s="76"/>
      <c r="J29" s="62">
        <v>1</v>
      </c>
      <c r="K29" s="64"/>
      <c r="L29" s="16">
        <f t="shared" si="8"/>
        <v>1</v>
      </c>
      <c r="M29" s="17">
        <f t="shared" si="9"/>
        <v>0.5</v>
      </c>
      <c r="N29" s="76"/>
      <c r="O29" s="6">
        <f t="shared" si="10"/>
        <v>-1</v>
      </c>
      <c r="P29" s="6">
        <f t="shared" si="11"/>
        <v>0</v>
      </c>
      <c r="Q29" s="16">
        <f t="shared" si="12"/>
        <v>-1</v>
      </c>
      <c r="R29" s="17">
        <f t="shared" si="13"/>
        <v>-0.5</v>
      </c>
      <c r="S29" s="76"/>
    </row>
    <row r="30" spans="2:19" ht="16" x14ac:dyDescent="0.2">
      <c r="B30" s="50">
        <v>44064</v>
      </c>
      <c r="C30" s="7"/>
      <c r="D30" s="71"/>
      <c r="E30" s="74"/>
      <c r="F30" s="3"/>
      <c r="G30" s="16">
        <f t="shared" si="6"/>
        <v>0</v>
      </c>
      <c r="H30" s="17">
        <f t="shared" si="7"/>
        <v>0</v>
      </c>
      <c r="I30" s="76"/>
      <c r="J30" s="62">
        <v>1</v>
      </c>
      <c r="K30" s="64"/>
      <c r="L30" s="16">
        <f t="shared" si="8"/>
        <v>1</v>
      </c>
      <c r="M30" s="17">
        <f t="shared" si="9"/>
        <v>0.5</v>
      </c>
      <c r="N30" s="76"/>
      <c r="O30" s="6">
        <f t="shared" si="10"/>
        <v>-1</v>
      </c>
      <c r="P30" s="6">
        <f t="shared" si="11"/>
        <v>0</v>
      </c>
      <c r="Q30" s="16">
        <f t="shared" si="12"/>
        <v>-1</v>
      </c>
      <c r="R30" s="17">
        <f t="shared" si="13"/>
        <v>-0.5</v>
      </c>
      <c r="S30" s="76"/>
    </row>
    <row r="31" spans="2:19" ht="16" x14ac:dyDescent="0.2">
      <c r="B31" s="50">
        <v>44065</v>
      </c>
      <c r="C31" s="7"/>
      <c r="D31" s="71"/>
      <c r="E31" s="74"/>
      <c r="F31" s="3"/>
      <c r="G31" s="16">
        <f t="shared" si="6"/>
        <v>0</v>
      </c>
      <c r="H31" s="17">
        <f t="shared" si="7"/>
        <v>0</v>
      </c>
      <c r="I31" s="76"/>
      <c r="J31" s="62"/>
      <c r="K31" s="64"/>
      <c r="L31" s="16">
        <f t="shared" si="8"/>
        <v>0</v>
      </c>
      <c r="M31" s="17">
        <f t="shared" si="9"/>
        <v>0</v>
      </c>
      <c r="N31" s="76"/>
      <c r="O31" s="6">
        <f t="shared" si="10"/>
        <v>0</v>
      </c>
      <c r="P31" s="6">
        <f t="shared" si="11"/>
        <v>0</v>
      </c>
      <c r="Q31" s="16">
        <f t="shared" si="12"/>
        <v>0</v>
      </c>
      <c r="R31" s="17">
        <f t="shared" si="13"/>
        <v>0</v>
      </c>
      <c r="S31" s="76"/>
    </row>
    <row r="32" spans="2:19" ht="16" x14ac:dyDescent="0.2">
      <c r="B32" s="50">
        <v>44066</v>
      </c>
      <c r="C32" s="7"/>
      <c r="D32" s="71">
        <v>10</v>
      </c>
      <c r="E32" s="74"/>
      <c r="F32" s="3"/>
      <c r="G32" s="16">
        <f t="shared" si="6"/>
        <v>10</v>
      </c>
      <c r="H32" s="17">
        <f t="shared" si="7"/>
        <v>5</v>
      </c>
      <c r="I32" s="76"/>
      <c r="J32" s="62">
        <v>650</v>
      </c>
      <c r="K32" s="64"/>
      <c r="L32" s="16">
        <f t="shared" si="8"/>
        <v>650</v>
      </c>
      <c r="M32" s="17">
        <v>299.8</v>
      </c>
      <c r="N32" s="76"/>
      <c r="O32" s="6">
        <f t="shared" si="10"/>
        <v>-640</v>
      </c>
      <c r="P32" s="6">
        <f t="shared" si="11"/>
        <v>0</v>
      </c>
      <c r="Q32" s="16">
        <f t="shared" si="12"/>
        <v>-640</v>
      </c>
      <c r="R32" s="17">
        <f t="shared" si="13"/>
        <v>-294.8</v>
      </c>
      <c r="S32" s="76"/>
    </row>
    <row r="33" spans="2:19" ht="16" x14ac:dyDescent="0.2">
      <c r="B33" s="50">
        <v>44067</v>
      </c>
      <c r="C33" s="7"/>
      <c r="D33" s="71"/>
      <c r="E33" s="74"/>
      <c r="F33" s="3"/>
      <c r="G33" s="16">
        <f t="shared" si="6"/>
        <v>0</v>
      </c>
      <c r="H33" s="17">
        <f t="shared" si="7"/>
        <v>0</v>
      </c>
      <c r="I33" s="76"/>
      <c r="J33" s="62"/>
      <c r="K33" s="64"/>
      <c r="L33" s="16">
        <f t="shared" si="8"/>
        <v>0</v>
      </c>
      <c r="M33" s="17">
        <f t="shared" si="9"/>
        <v>0</v>
      </c>
      <c r="N33" s="76"/>
      <c r="O33" s="6">
        <f t="shared" si="10"/>
        <v>0</v>
      </c>
      <c r="P33" s="6">
        <f t="shared" si="11"/>
        <v>0</v>
      </c>
      <c r="Q33" s="16">
        <f t="shared" si="12"/>
        <v>0</v>
      </c>
      <c r="R33" s="17">
        <f t="shared" si="13"/>
        <v>0</v>
      </c>
      <c r="S33" s="76"/>
    </row>
    <row r="34" spans="2:19" ht="16" x14ac:dyDescent="0.2">
      <c r="B34" s="50">
        <v>44068</v>
      </c>
      <c r="C34" s="7"/>
      <c r="D34" s="71"/>
      <c r="E34" s="74"/>
      <c r="F34" s="3"/>
      <c r="G34" s="16">
        <f t="shared" si="6"/>
        <v>0</v>
      </c>
      <c r="H34" s="17">
        <f t="shared" si="7"/>
        <v>0</v>
      </c>
      <c r="I34" s="76"/>
      <c r="J34" s="62"/>
      <c r="K34" s="64"/>
      <c r="L34" s="16">
        <f t="shared" si="8"/>
        <v>0</v>
      </c>
      <c r="M34" s="17">
        <f t="shared" si="9"/>
        <v>0</v>
      </c>
      <c r="N34" s="76"/>
      <c r="O34" s="6">
        <f t="shared" si="10"/>
        <v>0</v>
      </c>
      <c r="P34" s="6">
        <f t="shared" si="11"/>
        <v>0</v>
      </c>
      <c r="Q34" s="16">
        <f t="shared" si="12"/>
        <v>0</v>
      </c>
      <c r="R34" s="17">
        <f t="shared" si="13"/>
        <v>0</v>
      </c>
      <c r="S34" s="76"/>
    </row>
    <row r="35" spans="2:19" ht="16" x14ac:dyDescent="0.2">
      <c r="B35" s="50">
        <v>44069</v>
      </c>
      <c r="C35" s="7"/>
      <c r="D35" s="71"/>
      <c r="E35" s="74"/>
      <c r="F35" s="3"/>
      <c r="G35" s="16">
        <f t="shared" si="6"/>
        <v>0</v>
      </c>
      <c r="H35" s="17">
        <f t="shared" si="7"/>
        <v>0</v>
      </c>
      <c r="I35" s="76"/>
      <c r="J35" s="62"/>
      <c r="K35" s="64"/>
      <c r="L35" s="16">
        <f t="shared" si="8"/>
        <v>0</v>
      </c>
      <c r="M35" s="17">
        <f t="shared" si="9"/>
        <v>0</v>
      </c>
      <c r="N35" s="76"/>
      <c r="O35" s="6">
        <f t="shared" si="10"/>
        <v>0</v>
      </c>
      <c r="P35" s="6">
        <f t="shared" si="11"/>
        <v>0</v>
      </c>
      <c r="Q35" s="16">
        <f t="shared" si="12"/>
        <v>0</v>
      </c>
      <c r="R35" s="17">
        <f t="shared" si="13"/>
        <v>0</v>
      </c>
      <c r="S35" s="76"/>
    </row>
    <row r="36" spans="2:19" ht="16" x14ac:dyDescent="0.2">
      <c r="B36" s="50">
        <v>44070</v>
      </c>
      <c r="C36" s="7"/>
      <c r="D36" s="71"/>
      <c r="E36" s="74"/>
      <c r="F36" s="3"/>
      <c r="G36" s="16">
        <f t="shared" si="6"/>
        <v>0</v>
      </c>
      <c r="H36" s="17">
        <f t="shared" si="7"/>
        <v>0</v>
      </c>
      <c r="I36" s="76"/>
      <c r="J36" s="62"/>
      <c r="K36" s="64"/>
      <c r="L36" s="16">
        <f t="shared" si="8"/>
        <v>0</v>
      </c>
      <c r="M36" s="17">
        <f t="shared" si="9"/>
        <v>0</v>
      </c>
      <c r="N36" s="76"/>
      <c r="O36" s="6">
        <f t="shared" si="10"/>
        <v>0</v>
      </c>
      <c r="P36" s="6">
        <f t="shared" si="11"/>
        <v>0</v>
      </c>
      <c r="Q36" s="16">
        <f t="shared" si="12"/>
        <v>0</v>
      </c>
      <c r="R36" s="17">
        <f t="shared" si="13"/>
        <v>0</v>
      </c>
      <c r="S36" s="76"/>
    </row>
    <row r="37" spans="2:19" ht="16" x14ac:dyDescent="0.2">
      <c r="B37" s="50">
        <v>44071</v>
      </c>
      <c r="C37" s="7"/>
      <c r="D37" s="71"/>
      <c r="E37" s="74"/>
      <c r="F37" s="3"/>
      <c r="G37" s="16">
        <f t="shared" si="6"/>
        <v>0</v>
      </c>
      <c r="H37" s="17">
        <f t="shared" si="7"/>
        <v>0</v>
      </c>
      <c r="I37" s="76"/>
      <c r="J37" s="62">
        <v>1</v>
      </c>
      <c r="K37" s="64"/>
      <c r="L37" s="16">
        <f t="shared" si="8"/>
        <v>1</v>
      </c>
      <c r="M37" s="17">
        <f t="shared" si="9"/>
        <v>0.5</v>
      </c>
      <c r="N37" s="76"/>
      <c r="O37" s="6">
        <f t="shared" si="10"/>
        <v>-1</v>
      </c>
      <c r="P37" s="6">
        <f t="shared" si="11"/>
        <v>0</v>
      </c>
      <c r="Q37" s="16">
        <f t="shared" si="12"/>
        <v>-1</v>
      </c>
      <c r="R37" s="17">
        <f t="shared" si="13"/>
        <v>-0.5</v>
      </c>
      <c r="S37" s="76"/>
    </row>
    <row r="38" spans="2:19" ht="16" x14ac:dyDescent="0.2">
      <c r="B38" s="50">
        <v>44072</v>
      </c>
      <c r="C38" s="7"/>
      <c r="D38" s="71"/>
      <c r="E38" s="74"/>
      <c r="F38" s="3"/>
      <c r="G38" s="16">
        <f t="shared" si="6"/>
        <v>0</v>
      </c>
      <c r="H38" s="17">
        <f t="shared" si="7"/>
        <v>0</v>
      </c>
      <c r="I38" s="76"/>
      <c r="J38" s="62"/>
      <c r="K38" s="64"/>
      <c r="L38" s="16">
        <f t="shared" si="8"/>
        <v>0</v>
      </c>
      <c r="M38" s="17">
        <f t="shared" si="9"/>
        <v>0</v>
      </c>
      <c r="N38" s="76"/>
      <c r="O38" s="6">
        <f t="shared" si="10"/>
        <v>0</v>
      </c>
      <c r="P38" s="6">
        <f t="shared" si="11"/>
        <v>0</v>
      </c>
      <c r="Q38" s="16">
        <f t="shared" si="12"/>
        <v>0</v>
      </c>
      <c r="R38" s="17">
        <f t="shared" si="13"/>
        <v>0</v>
      </c>
      <c r="S38" s="76"/>
    </row>
    <row r="39" spans="2:19" ht="16" x14ac:dyDescent="0.2">
      <c r="B39" s="50">
        <v>44073</v>
      </c>
      <c r="C39" s="7"/>
      <c r="D39" s="71"/>
      <c r="E39" s="74"/>
      <c r="F39" s="3"/>
      <c r="G39" s="16">
        <f t="shared" si="6"/>
        <v>0</v>
      </c>
      <c r="H39" s="17">
        <f t="shared" si="7"/>
        <v>0</v>
      </c>
      <c r="I39" s="76"/>
      <c r="J39" s="62">
        <v>1</v>
      </c>
      <c r="K39" s="64"/>
      <c r="L39" s="16">
        <f t="shared" si="8"/>
        <v>1</v>
      </c>
      <c r="M39" s="17">
        <f t="shared" si="9"/>
        <v>0.5</v>
      </c>
      <c r="N39" s="76"/>
      <c r="O39" s="6">
        <f t="shared" si="10"/>
        <v>-1</v>
      </c>
      <c r="P39" s="6">
        <f t="shared" si="11"/>
        <v>0</v>
      </c>
      <c r="Q39" s="16">
        <f t="shared" si="12"/>
        <v>-1</v>
      </c>
      <c r="R39" s="17">
        <f t="shared" si="13"/>
        <v>-0.5</v>
      </c>
      <c r="S39" s="76"/>
    </row>
    <row r="40" spans="2:19" ht="17" thickBot="1" x14ac:dyDescent="0.25">
      <c r="B40" s="50">
        <v>44074</v>
      </c>
      <c r="C40" s="11"/>
      <c r="D40" s="8"/>
      <c r="E40" s="18"/>
      <c r="F40" s="9"/>
      <c r="G40" s="16">
        <f t="shared" si="6"/>
        <v>0</v>
      </c>
      <c r="H40" s="17">
        <f t="shared" si="7"/>
        <v>0</v>
      </c>
      <c r="I40" s="76"/>
      <c r="J40" s="62">
        <v>1</v>
      </c>
      <c r="K40" s="64"/>
      <c r="L40" s="16">
        <f t="shared" si="8"/>
        <v>1</v>
      </c>
      <c r="M40" s="17">
        <f t="shared" si="9"/>
        <v>0.5</v>
      </c>
      <c r="N40" s="76"/>
      <c r="O40" s="6">
        <f t="shared" si="10"/>
        <v>-1</v>
      </c>
      <c r="P40" s="6">
        <f t="shared" si="11"/>
        <v>0</v>
      </c>
      <c r="Q40" s="16">
        <f t="shared" si="12"/>
        <v>-1</v>
      </c>
      <c r="R40" s="17">
        <f t="shared" si="13"/>
        <v>-0.5</v>
      </c>
    </row>
    <row r="41" spans="2:19" s="15" customFormat="1" ht="47.25" customHeight="1" thickBot="1" x14ac:dyDescent="0.25">
      <c r="B41" s="25" t="s">
        <v>6</v>
      </c>
      <c r="C41" s="29"/>
      <c r="D41" s="57">
        <f>SUM(D9:D40)</f>
        <v>1466</v>
      </c>
      <c r="E41" s="57">
        <f>SUM(E9:E40)</f>
        <v>35</v>
      </c>
      <c r="F41" s="57">
        <f>SUM(F9:F40)</f>
        <v>0</v>
      </c>
      <c r="G41" s="57">
        <f>SUM(G9:G40)</f>
        <v>1501</v>
      </c>
      <c r="H41" s="57">
        <f>SUM(H9:H40)</f>
        <v>750.5</v>
      </c>
      <c r="I41" s="58"/>
      <c r="J41" s="57">
        <f>SUM(J9:J40)</f>
        <v>666.9</v>
      </c>
      <c r="K41" s="57">
        <f>SUM(K9:K40)</f>
        <v>0</v>
      </c>
      <c r="L41" s="57">
        <f>SUM(L9:L40)</f>
        <v>666.9</v>
      </c>
      <c r="M41" s="57">
        <f>SUM(M9:M40)</f>
        <v>308.25</v>
      </c>
      <c r="N41" s="58"/>
      <c r="O41" s="57">
        <f>SUM(O9:O40)</f>
        <v>799.09999999999991</v>
      </c>
      <c r="P41" s="57">
        <f>SUM(P9:P40)</f>
        <v>35</v>
      </c>
      <c r="Q41" s="57">
        <f>SUM(Q9:Q40)</f>
        <v>834.09999999999991</v>
      </c>
      <c r="R41" s="57">
        <f>SUM(R9:R40)</f>
        <v>442.24999999999994</v>
      </c>
      <c r="S41" s="55"/>
    </row>
  </sheetData>
  <mergeCells count="9">
    <mergeCell ref="G5:H5"/>
    <mergeCell ref="L5:M5"/>
    <mergeCell ref="Q5:R5"/>
    <mergeCell ref="D1:H3"/>
    <mergeCell ref="J1:M3"/>
    <mergeCell ref="O1:R3"/>
    <mergeCell ref="D4:E4"/>
    <mergeCell ref="J4:K4"/>
    <mergeCell ref="O4:P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36E9-F507-42B0-8F86-E4EEBC996ADF}">
  <dimension ref="A1"/>
  <sheetViews>
    <sheetView workbookViewId="0">
      <selection activeCell="F25" sqref="F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D28" sqref="D2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Arwa Rice</vt:lpstr>
      <vt:lpstr>Broken Rice</vt:lpstr>
      <vt:lpstr>HMT Rice</vt:lpstr>
      <vt:lpstr>Bran</vt:lpstr>
      <vt:lpstr>Khanda</vt:lpstr>
      <vt:lpstr>Rafi</vt:lpstr>
      <vt:lpstr>Sheet10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JRM</dc:creator>
  <cp:lastModifiedBy>Chethan Kulkarni</cp:lastModifiedBy>
  <dcterms:created xsi:type="dcterms:W3CDTF">2020-05-09T09:40:07Z</dcterms:created>
  <dcterms:modified xsi:type="dcterms:W3CDTF">2020-10-24T02:37:31Z</dcterms:modified>
</cp:coreProperties>
</file>