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thanjkulkarni/Downloads/"/>
    </mc:Choice>
  </mc:AlternateContent>
  <xr:revisionPtr revIDLastSave="0" documentId="13_ncr:1_{E1C1EBC6-3DF9-5547-8F9B-50BFC1181ECD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Mota Paddy" sheetId="18" r:id="rId1"/>
    <sheet name="Dalua Paddy " sheetId="12" r:id="rId2"/>
    <sheet name="Sarna  Paddy  " sheetId="19" r:id="rId3"/>
    <sheet name="HMT Komal Paddy " sheetId="20" r:id="rId4"/>
    <sheet name="Mota Discolour Paddy " sheetId="21" r:id="rId5"/>
    <sheet name="Sarna Discolour Paddy  " sheetId="22" r:id="rId6"/>
    <sheet name="Sheet2" sheetId="2" r:id="rId7"/>
    <sheet name="Sheet3" sheetId="3" r:id="rId8"/>
  </sheets>
  <calcPr calcId="191029"/>
</workbook>
</file>

<file path=xl/calcChain.xml><?xml version="1.0" encoding="utf-8"?>
<calcChain xmlns="http://schemas.openxmlformats.org/spreadsheetml/2006/main">
  <c r="I30" i="18" l="1"/>
  <c r="H30" i="18"/>
  <c r="I30" i="19"/>
  <c r="H30" i="19"/>
  <c r="I28" i="18" l="1"/>
  <c r="H28" i="18"/>
  <c r="I26" i="18" l="1"/>
  <c r="H26" i="18"/>
  <c r="G25" i="12" l="1"/>
  <c r="F25" i="12"/>
  <c r="I9" i="19" l="1"/>
  <c r="H9" i="19"/>
  <c r="D8" i="19" l="1"/>
  <c r="D8" i="18"/>
  <c r="R8" i="18" l="1"/>
  <c r="I10" i="19" l="1"/>
  <c r="I16" i="18" l="1"/>
  <c r="H16" i="18"/>
  <c r="I14" i="18" l="1"/>
  <c r="H14" i="18"/>
  <c r="I13" i="19"/>
  <c r="I13" i="18"/>
  <c r="H10" i="19" l="1"/>
  <c r="W40" i="22" l="1"/>
  <c r="V40" i="22"/>
  <c r="U40" i="22"/>
  <c r="T40" i="22"/>
  <c r="S40" i="22"/>
  <c r="R40" i="22"/>
  <c r="Q40" i="22"/>
  <c r="P40" i="22"/>
  <c r="O40" i="22"/>
  <c r="J40" i="22"/>
  <c r="H40" i="22"/>
  <c r="F40" i="22"/>
  <c r="D40" i="22"/>
  <c r="X39" i="22"/>
  <c r="K39" i="22"/>
  <c r="I39" i="22"/>
  <c r="G39" i="22"/>
  <c r="E39" i="22"/>
  <c r="X38" i="22"/>
  <c r="Y38" i="22" s="1"/>
  <c r="K38" i="22"/>
  <c r="M38" i="22" s="1"/>
  <c r="I38" i="22"/>
  <c r="G38" i="22"/>
  <c r="E38" i="22"/>
  <c r="X37" i="22"/>
  <c r="Y37" i="22" s="1"/>
  <c r="M37" i="22"/>
  <c r="K37" i="22"/>
  <c r="I37" i="22"/>
  <c r="G37" i="22"/>
  <c r="E37" i="22"/>
  <c r="Z36" i="22"/>
  <c r="X36" i="22"/>
  <c r="Y36" i="22" s="1"/>
  <c r="K36" i="22"/>
  <c r="I36" i="22"/>
  <c r="G36" i="22"/>
  <c r="E36" i="22"/>
  <c r="X35" i="22"/>
  <c r="K35" i="22"/>
  <c r="I35" i="22"/>
  <c r="G35" i="22"/>
  <c r="E35" i="22"/>
  <c r="X34" i="22"/>
  <c r="Y34" i="22" s="1"/>
  <c r="K34" i="22"/>
  <c r="M34" i="22" s="1"/>
  <c r="I34" i="22"/>
  <c r="G34" i="22"/>
  <c r="E34" i="22"/>
  <c r="X33" i="22"/>
  <c r="K33" i="22"/>
  <c r="M33" i="22" s="1"/>
  <c r="I33" i="22"/>
  <c r="G33" i="22"/>
  <c r="E33" i="22"/>
  <c r="X32" i="22"/>
  <c r="Y32" i="22" s="1"/>
  <c r="K32" i="22"/>
  <c r="I32" i="22"/>
  <c r="G32" i="22"/>
  <c r="E32" i="22"/>
  <c r="X31" i="22"/>
  <c r="K31" i="22"/>
  <c r="I31" i="22"/>
  <c r="G31" i="22"/>
  <c r="E31" i="22"/>
  <c r="X30" i="22"/>
  <c r="Y30" i="22" s="1"/>
  <c r="M30" i="22"/>
  <c r="K30" i="22"/>
  <c r="I30" i="22"/>
  <c r="G30" i="22"/>
  <c r="E30" i="22"/>
  <c r="Z29" i="22"/>
  <c r="X29" i="22"/>
  <c r="Y29" i="22" s="1"/>
  <c r="K29" i="22"/>
  <c r="M29" i="22" s="1"/>
  <c r="I29" i="22"/>
  <c r="G29" i="22"/>
  <c r="E29" i="22"/>
  <c r="X28" i="22"/>
  <c r="K28" i="22"/>
  <c r="I28" i="22"/>
  <c r="G28" i="22"/>
  <c r="E28" i="22"/>
  <c r="L28" i="22" s="1"/>
  <c r="X27" i="22"/>
  <c r="K27" i="22"/>
  <c r="I27" i="22"/>
  <c r="G27" i="22"/>
  <c r="E27" i="22"/>
  <c r="X26" i="22"/>
  <c r="Y26" i="22" s="1"/>
  <c r="K26" i="22"/>
  <c r="M26" i="22" s="1"/>
  <c r="I26" i="22"/>
  <c r="G26" i="22"/>
  <c r="E26" i="22"/>
  <c r="X25" i="22"/>
  <c r="Y25" i="22" s="1"/>
  <c r="K25" i="22"/>
  <c r="I25" i="22"/>
  <c r="G25" i="22"/>
  <c r="E25" i="22"/>
  <c r="X24" i="22"/>
  <c r="Y24" i="22" s="1"/>
  <c r="K24" i="22"/>
  <c r="I24" i="22"/>
  <c r="G24" i="22"/>
  <c r="E24" i="22"/>
  <c r="X23" i="22"/>
  <c r="K23" i="22"/>
  <c r="I23" i="22"/>
  <c r="G23" i="22"/>
  <c r="E23" i="22"/>
  <c r="X22" i="22"/>
  <c r="Y22" i="22" s="1"/>
  <c r="M22" i="22"/>
  <c r="K22" i="22"/>
  <c r="I22" i="22"/>
  <c r="G22" i="22"/>
  <c r="E22" i="22"/>
  <c r="Z21" i="22"/>
  <c r="X21" i="22"/>
  <c r="Y21" i="22" s="1"/>
  <c r="K21" i="22"/>
  <c r="M21" i="22" s="1"/>
  <c r="I21" i="22"/>
  <c r="G21" i="22"/>
  <c r="E21" i="22"/>
  <c r="L21" i="22" s="1"/>
  <c r="AC21" i="22" s="1"/>
  <c r="X20" i="22"/>
  <c r="Y20" i="22" s="1"/>
  <c r="K20" i="22"/>
  <c r="I20" i="22"/>
  <c r="G20" i="22"/>
  <c r="E20" i="22"/>
  <c r="X19" i="22"/>
  <c r="K19" i="22"/>
  <c r="I19" i="22"/>
  <c r="G19" i="22"/>
  <c r="E19" i="22"/>
  <c r="X18" i="22"/>
  <c r="Y18" i="22" s="1"/>
  <c r="M18" i="22"/>
  <c r="K18" i="22"/>
  <c r="I18" i="22"/>
  <c r="G18" i="22"/>
  <c r="E18" i="22"/>
  <c r="Z17" i="22"/>
  <c r="X17" i="22"/>
  <c r="Y17" i="22" s="1"/>
  <c r="K17" i="22"/>
  <c r="M17" i="22" s="1"/>
  <c r="I17" i="22"/>
  <c r="G17" i="22"/>
  <c r="E17" i="22"/>
  <c r="X16" i="22"/>
  <c r="K16" i="22"/>
  <c r="I16" i="22"/>
  <c r="G16" i="22"/>
  <c r="E16" i="22"/>
  <c r="L16" i="22" s="1"/>
  <c r="X15" i="22"/>
  <c r="K15" i="22"/>
  <c r="I15" i="22"/>
  <c r="G15" i="22"/>
  <c r="E15" i="22"/>
  <c r="X14" i="22"/>
  <c r="K14" i="22"/>
  <c r="AB14" i="22" s="1"/>
  <c r="AD14" i="22" s="1"/>
  <c r="I14" i="22"/>
  <c r="G14" i="22"/>
  <c r="E14" i="22"/>
  <c r="X13" i="22"/>
  <c r="Y13" i="22" s="1"/>
  <c r="K13" i="22"/>
  <c r="M13" i="22" s="1"/>
  <c r="I13" i="22"/>
  <c r="G13" i="22"/>
  <c r="E13" i="22"/>
  <c r="X12" i="22"/>
  <c r="K12" i="22"/>
  <c r="I12" i="22"/>
  <c r="G12" i="22"/>
  <c r="E12" i="22"/>
  <c r="X11" i="22"/>
  <c r="K11" i="22"/>
  <c r="I11" i="22"/>
  <c r="G11" i="22"/>
  <c r="E11" i="22"/>
  <c r="X10" i="22"/>
  <c r="Y10" i="22" s="1"/>
  <c r="K10" i="22"/>
  <c r="M10" i="22" s="1"/>
  <c r="I10" i="22"/>
  <c r="G10" i="22"/>
  <c r="E10" i="22"/>
  <c r="Z9" i="22"/>
  <c r="X9" i="22"/>
  <c r="Y9" i="22" s="1"/>
  <c r="M9" i="22"/>
  <c r="K9" i="22"/>
  <c r="I9" i="22"/>
  <c r="G9" i="22"/>
  <c r="E9" i="22"/>
  <c r="X8" i="22"/>
  <c r="Y8" i="22" s="1"/>
  <c r="K8" i="22"/>
  <c r="I8" i="22"/>
  <c r="G8" i="22"/>
  <c r="E8" i="22"/>
  <c r="W40" i="21"/>
  <c r="V40" i="21"/>
  <c r="U40" i="21"/>
  <c r="T40" i="21"/>
  <c r="S40" i="21"/>
  <c r="R40" i="21"/>
  <c r="Q40" i="21"/>
  <c r="P40" i="21"/>
  <c r="O40" i="21"/>
  <c r="J40" i="21"/>
  <c r="H40" i="21"/>
  <c r="F40" i="21"/>
  <c r="D40" i="21"/>
  <c r="X39" i="21"/>
  <c r="K39" i="21"/>
  <c r="I39" i="21"/>
  <c r="G39" i="21"/>
  <c r="E39" i="21"/>
  <c r="X38" i="21"/>
  <c r="Y38" i="21" s="1"/>
  <c r="K38" i="21"/>
  <c r="M38" i="21" s="1"/>
  <c r="I38" i="21"/>
  <c r="G38" i="21"/>
  <c r="E38" i="21"/>
  <c r="X37" i="21"/>
  <c r="Y37" i="21" s="1"/>
  <c r="K37" i="21"/>
  <c r="I37" i="21"/>
  <c r="G37" i="21"/>
  <c r="E37" i="21"/>
  <c r="X36" i="21"/>
  <c r="Y36" i="21" s="1"/>
  <c r="K36" i="21"/>
  <c r="I36" i="21"/>
  <c r="G36" i="21"/>
  <c r="E36" i="21"/>
  <c r="X35" i="21"/>
  <c r="K35" i="21"/>
  <c r="I35" i="21"/>
  <c r="G35" i="21"/>
  <c r="E35" i="21"/>
  <c r="X34" i="21"/>
  <c r="Y34" i="21" s="1"/>
  <c r="M34" i="21"/>
  <c r="K34" i="21"/>
  <c r="I34" i="21"/>
  <c r="G34" i="21"/>
  <c r="E34" i="21"/>
  <c r="Z33" i="21"/>
  <c r="X33" i="21"/>
  <c r="Y33" i="21" s="1"/>
  <c r="K33" i="21"/>
  <c r="M33" i="21" s="1"/>
  <c r="I33" i="21"/>
  <c r="G33" i="21"/>
  <c r="E33" i="21"/>
  <c r="L33" i="21" s="1"/>
  <c r="AC33" i="21" s="1"/>
  <c r="X32" i="21"/>
  <c r="K32" i="21"/>
  <c r="I32" i="21"/>
  <c r="G32" i="21"/>
  <c r="E32" i="21"/>
  <c r="X31" i="21"/>
  <c r="K31" i="21"/>
  <c r="I31" i="21"/>
  <c r="G31" i="21"/>
  <c r="E31" i="21"/>
  <c r="X30" i="21"/>
  <c r="Y30" i="21" s="1"/>
  <c r="K30" i="21"/>
  <c r="M30" i="21" s="1"/>
  <c r="I30" i="21"/>
  <c r="G30" i="21"/>
  <c r="E30" i="21"/>
  <c r="X29" i="21"/>
  <c r="K29" i="21"/>
  <c r="I29" i="21"/>
  <c r="G29" i="21"/>
  <c r="E29" i="21"/>
  <c r="Z28" i="21"/>
  <c r="X28" i="21"/>
  <c r="Y28" i="21" s="1"/>
  <c r="K28" i="21"/>
  <c r="I28" i="21"/>
  <c r="G28" i="21"/>
  <c r="E28" i="21"/>
  <c r="X27" i="21"/>
  <c r="K27" i="21"/>
  <c r="I27" i="21"/>
  <c r="G27" i="21"/>
  <c r="E27" i="21"/>
  <c r="X26" i="21"/>
  <c r="Y26" i="21" s="1"/>
  <c r="K26" i="21"/>
  <c r="M26" i="21" s="1"/>
  <c r="I26" i="21"/>
  <c r="G26" i="21"/>
  <c r="E26" i="21"/>
  <c r="X25" i="21"/>
  <c r="Y25" i="21" s="1"/>
  <c r="M25" i="21"/>
  <c r="K25" i="21"/>
  <c r="I25" i="21"/>
  <c r="G25" i="21"/>
  <c r="E25" i="21"/>
  <c r="X24" i="21"/>
  <c r="K24" i="21"/>
  <c r="I24" i="21"/>
  <c r="G24" i="21"/>
  <c r="E24" i="21"/>
  <c r="X23" i="21"/>
  <c r="Y23" i="21" s="1"/>
  <c r="K23" i="21"/>
  <c r="I23" i="21"/>
  <c r="G23" i="21"/>
  <c r="E23" i="21"/>
  <c r="X22" i="21"/>
  <c r="Y22" i="21" s="1"/>
  <c r="K22" i="21"/>
  <c r="M22" i="21" s="1"/>
  <c r="I22" i="21"/>
  <c r="G22" i="21"/>
  <c r="E22" i="21"/>
  <c r="X21" i="21"/>
  <c r="Y21" i="21" s="1"/>
  <c r="K21" i="21"/>
  <c r="I21" i="21"/>
  <c r="G21" i="21"/>
  <c r="E21" i="21"/>
  <c r="X20" i="21"/>
  <c r="Y20" i="21" s="1"/>
  <c r="K20" i="21"/>
  <c r="I20" i="21"/>
  <c r="G20" i="21"/>
  <c r="E20" i="21"/>
  <c r="X19" i="21"/>
  <c r="K19" i="21"/>
  <c r="I19" i="21"/>
  <c r="G19" i="21"/>
  <c r="E19" i="21"/>
  <c r="X18" i="21"/>
  <c r="Y18" i="21" s="1"/>
  <c r="K18" i="21"/>
  <c r="M18" i="21" s="1"/>
  <c r="I18" i="21"/>
  <c r="G18" i="21"/>
  <c r="E18" i="21"/>
  <c r="X17" i="21"/>
  <c r="K17" i="21"/>
  <c r="M17" i="21" s="1"/>
  <c r="I17" i="21"/>
  <c r="G17" i="21"/>
  <c r="E17" i="21"/>
  <c r="X16" i="21"/>
  <c r="Y16" i="21" s="1"/>
  <c r="K16" i="21"/>
  <c r="I16" i="21"/>
  <c r="G16" i="21"/>
  <c r="E16" i="21"/>
  <c r="L16" i="21" s="1"/>
  <c r="X15" i="21"/>
  <c r="Y15" i="21" s="1"/>
  <c r="K15" i="21"/>
  <c r="I15" i="21"/>
  <c r="G15" i="21"/>
  <c r="E15" i="21"/>
  <c r="X14" i="21"/>
  <c r="Y14" i="21" s="1"/>
  <c r="K14" i="21"/>
  <c r="M14" i="21" s="1"/>
  <c r="I14" i="21"/>
  <c r="G14" i="21"/>
  <c r="E14" i="21"/>
  <c r="X13" i="21"/>
  <c r="Y13" i="21" s="1"/>
  <c r="K13" i="21"/>
  <c r="I13" i="21"/>
  <c r="G13" i="21"/>
  <c r="E13" i="21"/>
  <c r="X12" i="21"/>
  <c r="Y12" i="21" s="1"/>
  <c r="K12" i="21"/>
  <c r="I12" i="21"/>
  <c r="G12" i="21"/>
  <c r="E12" i="21"/>
  <c r="X11" i="21"/>
  <c r="K11" i="21"/>
  <c r="I11" i="21"/>
  <c r="G11" i="21"/>
  <c r="E11" i="21"/>
  <c r="X10" i="21"/>
  <c r="K10" i="21"/>
  <c r="I10" i="21"/>
  <c r="G10" i="21"/>
  <c r="E10" i="21"/>
  <c r="Z9" i="21"/>
  <c r="X9" i="21"/>
  <c r="Y9" i="21" s="1"/>
  <c r="K9" i="21"/>
  <c r="M9" i="21" s="1"/>
  <c r="I9" i="21"/>
  <c r="G9" i="21"/>
  <c r="E9" i="21"/>
  <c r="L9" i="21" s="1"/>
  <c r="X8" i="21"/>
  <c r="Y8" i="21" s="1"/>
  <c r="K8" i="21"/>
  <c r="I8" i="21"/>
  <c r="G8" i="21"/>
  <c r="E8" i="21"/>
  <c r="W40" i="20"/>
  <c r="V40" i="20"/>
  <c r="U40" i="20"/>
  <c r="T40" i="20"/>
  <c r="S40" i="20"/>
  <c r="R40" i="20"/>
  <c r="Q40" i="20"/>
  <c r="P40" i="20"/>
  <c r="O40" i="20"/>
  <c r="J40" i="20"/>
  <c r="H40" i="20"/>
  <c r="F40" i="20"/>
  <c r="D40" i="20"/>
  <c r="X39" i="20"/>
  <c r="Z39" i="20" s="1"/>
  <c r="K39" i="20"/>
  <c r="Y39" i="20" s="1"/>
  <c r="I39" i="20"/>
  <c r="G39" i="20"/>
  <c r="E39" i="20"/>
  <c r="X38" i="20"/>
  <c r="Z38" i="20" s="1"/>
  <c r="K38" i="20"/>
  <c r="I38" i="20"/>
  <c r="G38" i="20"/>
  <c r="E38" i="20"/>
  <c r="X37" i="20"/>
  <c r="Z37" i="20" s="1"/>
  <c r="K37" i="20"/>
  <c r="I37" i="20"/>
  <c r="G37" i="20"/>
  <c r="E37" i="20"/>
  <c r="X36" i="20"/>
  <c r="K36" i="20"/>
  <c r="Y36" i="20" s="1"/>
  <c r="I36" i="20"/>
  <c r="G36" i="20"/>
  <c r="E36" i="20"/>
  <c r="X35" i="20"/>
  <c r="Z35" i="20" s="1"/>
  <c r="K35" i="20"/>
  <c r="Y35" i="20" s="1"/>
  <c r="I35" i="20"/>
  <c r="G35" i="20"/>
  <c r="E35" i="20"/>
  <c r="X34" i="20"/>
  <c r="Z34" i="20" s="1"/>
  <c r="K34" i="20"/>
  <c r="I34" i="20"/>
  <c r="G34" i="20"/>
  <c r="E34" i="20"/>
  <c r="X33" i="20"/>
  <c r="Z33" i="20" s="1"/>
  <c r="K33" i="20"/>
  <c r="AB33" i="20" s="1"/>
  <c r="AD33" i="20" s="1"/>
  <c r="I33" i="20"/>
  <c r="G33" i="20"/>
  <c r="E33" i="20"/>
  <c r="X32" i="20"/>
  <c r="Z32" i="20" s="1"/>
  <c r="K32" i="20"/>
  <c r="Y32" i="20" s="1"/>
  <c r="I32" i="20"/>
  <c r="G32" i="20"/>
  <c r="E32" i="20"/>
  <c r="L32" i="20" s="1"/>
  <c r="Z31" i="20"/>
  <c r="X31" i="20"/>
  <c r="K31" i="20"/>
  <c r="Y31" i="20" s="1"/>
  <c r="I31" i="20"/>
  <c r="G31" i="20"/>
  <c r="E31" i="20"/>
  <c r="X30" i="20"/>
  <c r="Z30" i="20" s="1"/>
  <c r="K30" i="20"/>
  <c r="Y30" i="20" s="1"/>
  <c r="I30" i="20"/>
  <c r="G30" i="20"/>
  <c r="E30" i="20"/>
  <c r="L30" i="20" s="1"/>
  <c r="X29" i="20"/>
  <c r="K29" i="20"/>
  <c r="Y29" i="20" s="1"/>
  <c r="I29" i="20"/>
  <c r="G29" i="20"/>
  <c r="E29" i="20"/>
  <c r="X28" i="20"/>
  <c r="Z28" i="20" s="1"/>
  <c r="K28" i="20"/>
  <c r="Y28" i="20" s="1"/>
  <c r="I28" i="20"/>
  <c r="G28" i="20"/>
  <c r="E28" i="20"/>
  <c r="Z27" i="20"/>
  <c r="X27" i="20"/>
  <c r="K27" i="20"/>
  <c r="Y27" i="20" s="1"/>
  <c r="I27" i="20"/>
  <c r="G27" i="20"/>
  <c r="E27" i="20"/>
  <c r="X26" i="20"/>
  <c r="Z26" i="20" s="1"/>
  <c r="K26" i="20"/>
  <c r="Y26" i="20" s="1"/>
  <c r="I26" i="20"/>
  <c r="G26" i="20"/>
  <c r="E26" i="20"/>
  <c r="X25" i="20"/>
  <c r="AB25" i="20" s="1"/>
  <c r="AD25" i="20" s="1"/>
  <c r="K25" i="20"/>
  <c r="Y25" i="20" s="1"/>
  <c r="I25" i="20"/>
  <c r="G25" i="20"/>
  <c r="E25" i="20"/>
  <c r="Z24" i="20"/>
  <c r="X24" i="20"/>
  <c r="K24" i="20"/>
  <c r="Y24" i="20" s="1"/>
  <c r="I24" i="20"/>
  <c r="G24" i="20"/>
  <c r="E24" i="20"/>
  <c r="X23" i="20"/>
  <c r="Z23" i="20" s="1"/>
  <c r="K23" i="20"/>
  <c r="Y23" i="20" s="1"/>
  <c r="I23" i="20"/>
  <c r="G23" i="20"/>
  <c r="E23" i="20"/>
  <c r="L23" i="20" s="1"/>
  <c r="X22" i="20"/>
  <c r="Z22" i="20" s="1"/>
  <c r="K22" i="20"/>
  <c r="Y22" i="20" s="1"/>
  <c r="I22" i="20"/>
  <c r="G22" i="20"/>
  <c r="E22" i="20"/>
  <c r="X21" i="20"/>
  <c r="M21" i="20"/>
  <c r="K21" i="20"/>
  <c r="Y21" i="20" s="1"/>
  <c r="I21" i="20"/>
  <c r="G21" i="20"/>
  <c r="E21" i="20"/>
  <c r="X20" i="20"/>
  <c r="Z20" i="20" s="1"/>
  <c r="K20" i="20"/>
  <c r="Y20" i="20" s="1"/>
  <c r="I20" i="20"/>
  <c r="G20" i="20"/>
  <c r="E20" i="20"/>
  <c r="Z19" i="20"/>
  <c r="X19" i="20"/>
  <c r="K19" i="20"/>
  <c r="Y19" i="20" s="1"/>
  <c r="I19" i="20"/>
  <c r="G19" i="20"/>
  <c r="E19" i="20"/>
  <c r="X18" i="20"/>
  <c r="Z18" i="20" s="1"/>
  <c r="K18" i="20"/>
  <c r="Y18" i="20" s="1"/>
  <c r="I18" i="20"/>
  <c r="G18" i="20"/>
  <c r="E18" i="20"/>
  <c r="X17" i="20"/>
  <c r="K17" i="20"/>
  <c r="Y17" i="20" s="1"/>
  <c r="I17" i="20"/>
  <c r="G17" i="20"/>
  <c r="E17" i="20"/>
  <c r="Z16" i="20"/>
  <c r="X16" i="20"/>
  <c r="K16" i="20"/>
  <c r="Y16" i="20" s="1"/>
  <c r="I16" i="20"/>
  <c r="G16" i="20"/>
  <c r="E16" i="20"/>
  <c r="L16" i="20" s="1"/>
  <c r="X15" i="20"/>
  <c r="Z15" i="20" s="1"/>
  <c r="K15" i="20"/>
  <c r="I15" i="20"/>
  <c r="G15" i="20"/>
  <c r="E15" i="20"/>
  <c r="X14" i="20"/>
  <c r="Z14" i="20" s="1"/>
  <c r="K14" i="20"/>
  <c r="Y14" i="20" s="1"/>
  <c r="I14" i="20"/>
  <c r="G14" i="20"/>
  <c r="E14" i="20"/>
  <c r="X13" i="20"/>
  <c r="M13" i="20"/>
  <c r="K13" i="20"/>
  <c r="Y13" i="20" s="1"/>
  <c r="I13" i="20"/>
  <c r="G13" i="20"/>
  <c r="E13" i="20"/>
  <c r="X12" i="20"/>
  <c r="Z12" i="20" s="1"/>
  <c r="K12" i="20"/>
  <c r="Y12" i="20" s="1"/>
  <c r="I12" i="20"/>
  <c r="G12" i="20"/>
  <c r="E12" i="20"/>
  <c r="X11" i="20"/>
  <c r="Z11" i="20" s="1"/>
  <c r="K11" i="20"/>
  <c r="I11" i="20"/>
  <c r="G11" i="20"/>
  <c r="E11" i="20"/>
  <c r="X10" i="20"/>
  <c r="Z10" i="20" s="1"/>
  <c r="K10" i="20"/>
  <c r="Y10" i="20" s="1"/>
  <c r="I10" i="20"/>
  <c r="G10" i="20"/>
  <c r="E10" i="20"/>
  <c r="X9" i="20"/>
  <c r="K9" i="20"/>
  <c r="Y9" i="20" s="1"/>
  <c r="I9" i="20"/>
  <c r="G9" i="20"/>
  <c r="E9" i="20"/>
  <c r="X8" i="20"/>
  <c r="Z8" i="20" s="1"/>
  <c r="K8" i="20"/>
  <c r="I8" i="20"/>
  <c r="G8" i="20"/>
  <c r="E8" i="20"/>
  <c r="W40" i="19"/>
  <c r="V40" i="19"/>
  <c r="U40" i="19"/>
  <c r="T40" i="19"/>
  <c r="S40" i="19"/>
  <c r="R40" i="19"/>
  <c r="Q40" i="19"/>
  <c r="P40" i="19"/>
  <c r="O40" i="19"/>
  <c r="J40" i="19"/>
  <c r="H40" i="19"/>
  <c r="F40" i="19"/>
  <c r="D40" i="19"/>
  <c r="X39" i="19"/>
  <c r="Y39" i="19" s="1"/>
  <c r="K39" i="19"/>
  <c r="I39" i="19"/>
  <c r="G39" i="19"/>
  <c r="E39" i="19"/>
  <c r="X38" i="19"/>
  <c r="Z38" i="19" s="1"/>
  <c r="K38" i="19"/>
  <c r="I38" i="19"/>
  <c r="G38" i="19"/>
  <c r="E38" i="19"/>
  <c r="X37" i="19"/>
  <c r="Z37" i="19" s="1"/>
  <c r="K37" i="19"/>
  <c r="I37" i="19"/>
  <c r="G37" i="19"/>
  <c r="E37" i="19"/>
  <c r="X36" i="19"/>
  <c r="Z36" i="19" s="1"/>
  <c r="K36" i="19"/>
  <c r="Y36" i="19" s="1"/>
  <c r="I36" i="19"/>
  <c r="G36" i="19"/>
  <c r="E36" i="19"/>
  <c r="Y35" i="19"/>
  <c r="X35" i="19"/>
  <c r="Z35" i="19" s="1"/>
  <c r="K35" i="19"/>
  <c r="I35" i="19"/>
  <c r="G35" i="19"/>
  <c r="E35" i="19"/>
  <c r="L35" i="19" s="1"/>
  <c r="X34" i="19"/>
  <c r="Z34" i="19" s="1"/>
  <c r="K34" i="19"/>
  <c r="G34" i="19"/>
  <c r="E34" i="19"/>
  <c r="X33" i="19"/>
  <c r="Z33" i="19" s="1"/>
  <c r="K33" i="19"/>
  <c r="G33" i="19"/>
  <c r="E33" i="19"/>
  <c r="L33" i="19" s="1"/>
  <c r="X32" i="19"/>
  <c r="Z32" i="19" s="1"/>
  <c r="K32" i="19"/>
  <c r="G32" i="19"/>
  <c r="E32" i="19"/>
  <c r="X31" i="19"/>
  <c r="Z31" i="19" s="1"/>
  <c r="K31" i="19"/>
  <c r="I31" i="19"/>
  <c r="G31" i="19"/>
  <c r="E31" i="19"/>
  <c r="X30" i="19"/>
  <c r="K30" i="19"/>
  <c r="G30" i="19"/>
  <c r="E30" i="19"/>
  <c r="X29" i="19"/>
  <c r="Z29" i="19" s="1"/>
  <c r="K29" i="19"/>
  <c r="G29" i="19"/>
  <c r="E29" i="19"/>
  <c r="X28" i="19"/>
  <c r="Z28" i="19" s="1"/>
  <c r="K28" i="19"/>
  <c r="Y28" i="19" s="1"/>
  <c r="I28" i="19"/>
  <c r="G28" i="19"/>
  <c r="E28" i="19"/>
  <c r="X27" i="19"/>
  <c r="Z27" i="19" s="1"/>
  <c r="K27" i="19"/>
  <c r="G27" i="19"/>
  <c r="E27" i="19"/>
  <c r="X26" i="19"/>
  <c r="K26" i="19"/>
  <c r="G26" i="19"/>
  <c r="E26" i="19"/>
  <c r="X25" i="19"/>
  <c r="Z25" i="19" s="1"/>
  <c r="K25" i="19"/>
  <c r="Y25" i="19" s="1"/>
  <c r="I25" i="19"/>
  <c r="G25" i="19"/>
  <c r="E25" i="19"/>
  <c r="X24" i="19"/>
  <c r="Z24" i="19" s="1"/>
  <c r="K24" i="19"/>
  <c r="Y24" i="19" s="1"/>
  <c r="I24" i="19"/>
  <c r="G24" i="19"/>
  <c r="E24" i="19"/>
  <c r="X23" i="19"/>
  <c r="Z23" i="19" s="1"/>
  <c r="K23" i="19"/>
  <c r="G23" i="19"/>
  <c r="E23" i="19"/>
  <c r="X22" i="19"/>
  <c r="K22" i="19"/>
  <c r="M22" i="19" s="1"/>
  <c r="I22" i="19"/>
  <c r="G22" i="19"/>
  <c r="E22" i="19"/>
  <c r="X21" i="19"/>
  <c r="Z21" i="19" s="1"/>
  <c r="K21" i="19"/>
  <c r="G21" i="19"/>
  <c r="E21" i="19"/>
  <c r="Z20" i="19"/>
  <c r="X20" i="19"/>
  <c r="K20" i="19"/>
  <c r="G20" i="19"/>
  <c r="E20" i="19"/>
  <c r="X19" i="19"/>
  <c r="Z19" i="19" s="1"/>
  <c r="K19" i="19"/>
  <c r="I19" i="19"/>
  <c r="G19" i="19"/>
  <c r="E19" i="19"/>
  <c r="X18" i="19"/>
  <c r="K18" i="19"/>
  <c r="G18" i="19"/>
  <c r="E18" i="19"/>
  <c r="X17" i="19"/>
  <c r="Z17" i="19" s="1"/>
  <c r="K17" i="19"/>
  <c r="Y17" i="19" s="1"/>
  <c r="I17" i="19"/>
  <c r="G17" i="19"/>
  <c r="E17" i="19"/>
  <c r="Z16" i="19"/>
  <c r="X16" i="19"/>
  <c r="K16" i="19"/>
  <c r="G16" i="19"/>
  <c r="E16" i="19"/>
  <c r="X15" i="19"/>
  <c r="Z15" i="19" s="1"/>
  <c r="K15" i="19"/>
  <c r="Y15" i="19" s="1"/>
  <c r="I15" i="19"/>
  <c r="G15" i="19"/>
  <c r="E15" i="19"/>
  <c r="AB14" i="19"/>
  <c r="AD14" i="19" s="1"/>
  <c r="X14" i="19"/>
  <c r="Z14" i="19" s="1"/>
  <c r="K14" i="19"/>
  <c r="I14" i="19"/>
  <c r="G14" i="19"/>
  <c r="E14" i="19"/>
  <c r="Z13" i="19"/>
  <c r="X13" i="19"/>
  <c r="K13" i="19"/>
  <c r="G13" i="19"/>
  <c r="E13" i="19"/>
  <c r="Z12" i="19"/>
  <c r="X12" i="19"/>
  <c r="K12" i="19"/>
  <c r="Y12" i="19" s="1"/>
  <c r="I12" i="19"/>
  <c r="G12" i="19"/>
  <c r="E12" i="19"/>
  <c r="X11" i="19"/>
  <c r="Z11" i="19" s="1"/>
  <c r="K11" i="19"/>
  <c r="Y11" i="19" s="1"/>
  <c r="I11" i="19"/>
  <c r="G11" i="19"/>
  <c r="E11" i="19"/>
  <c r="X10" i="19"/>
  <c r="Z10" i="19" s="1"/>
  <c r="K10" i="19"/>
  <c r="G10" i="19"/>
  <c r="E10" i="19"/>
  <c r="X9" i="19"/>
  <c r="K9" i="19"/>
  <c r="G9" i="19"/>
  <c r="E9" i="19"/>
  <c r="L9" i="19" s="1"/>
  <c r="X8" i="19"/>
  <c r="K8" i="19"/>
  <c r="I8" i="19"/>
  <c r="G8" i="19"/>
  <c r="E8" i="19"/>
  <c r="W40" i="18"/>
  <c r="V40" i="18"/>
  <c r="U40" i="18"/>
  <c r="T40" i="18"/>
  <c r="S40" i="18"/>
  <c r="R40" i="18"/>
  <c r="Q40" i="18"/>
  <c r="P40" i="18"/>
  <c r="O40" i="18"/>
  <c r="J40" i="18"/>
  <c r="H40" i="18"/>
  <c r="F40" i="18"/>
  <c r="D40" i="18"/>
  <c r="X39" i="18"/>
  <c r="Z39" i="18" s="1"/>
  <c r="K39" i="18"/>
  <c r="I39" i="18"/>
  <c r="G39" i="18"/>
  <c r="E39" i="18"/>
  <c r="X38" i="18"/>
  <c r="Z38" i="18" s="1"/>
  <c r="K38" i="18"/>
  <c r="Y38" i="18" s="1"/>
  <c r="I38" i="18"/>
  <c r="G38" i="18"/>
  <c r="E38" i="18"/>
  <c r="X37" i="18"/>
  <c r="Z37" i="18" s="1"/>
  <c r="M37" i="18"/>
  <c r="K37" i="18"/>
  <c r="AB37" i="18" s="1"/>
  <c r="AD37" i="18" s="1"/>
  <c r="I37" i="18"/>
  <c r="G37" i="18"/>
  <c r="E37" i="18"/>
  <c r="X36" i="18"/>
  <c r="K36" i="18"/>
  <c r="Y36" i="18" s="1"/>
  <c r="I36" i="18"/>
  <c r="G36" i="18"/>
  <c r="E36" i="18"/>
  <c r="X35" i="18"/>
  <c r="K35" i="18"/>
  <c r="I35" i="18"/>
  <c r="G35" i="18"/>
  <c r="E35" i="18"/>
  <c r="X34" i="18"/>
  <c r="Z34" i="18" s="1"/>
  <c r="K34" i="18"/>
  <c r="G34" i="18"/>
  <c r="E34" i="18"/>
  <c r="L34" i="18" s="1"/>
  <c r="X33" i="18"/>
  <c r="Z33" i="18" s="1"/>
  <c r="K33" i="18"/>
  <c r="AB33" i="18" s="1"/>
  <c r="G33" i="18"/>
  <c r="E33" i="18"/>
  <c r="X32" i="18"/>
  <c r="Z32" i="18" s="1"/>
  <c r="K32" i="18"/>
  <c r="G32" i="18"/>
  <c r="E32" i="18"/>
  <c r="X31" i="18"/>
  <c r="Z31" i="18" s="1"/>
  <c r="K31" i="18"/>
  <c r="I31" i="18"/>
  <c r="G31" i="18"/>
  <c r="E31" i="18"/>
  <c r="X30" i="18"/>
  <c r="Z30" i="18" s="1"/>
  <c r="K30" i="18"/>
  <c r="G30" i="18"/>
  <c r="E30" i="18"/>
  <c r="AB29" i="18"/>
  <c r="X29" i="18"/>
  <c r="Z29" i="18" s="1"/>
  <c r="K29" i="18"/>
  <c r="G29" i="18"/>
  <c r="E29" i="18"/>
  <c r="X28" i="18"/>
  <c r="K28" i="18"/>
  <c r="G28" i="18"/>
  <c r="E28" i="18"/>
  <c r="X27" i="18"/>
  <c r="Z27" i="18" s="1"/>
  <c r="K27" i="18"/>
  <c r="G27" i="18"/>
  <c r="E27" i="18"/>
  <c r="X26" i="18"/>
  <c r="Z26" i="18" s="1"/>
  <c r="K26" i="18"/>
  <c r="G26" i="18"/>
  <c r="E26" i="18"/>
  <c r="X25" i="18"/>
  <c r="Z25" i="18" s="1"/>
  <c r="K25" i="18"/>
  <c r="G25" i="18"/>
  <c r="E25" i="18"/>
  <c r="Z24" i="18"/>
  <c r="X24" i="18"/>
  <c r="K24" i="18"/>
  <c r="G24" i="18"/>
  <c r="E24" i="18"/>
  <c r="X23" i="18"/>
  <c r="Z23" i="18" s="1"/>
  <c r="K23" i="18"/>
  <c r="G23" i="18"/>
  <c r="E23" i="18"/>
  <c r="L23" i="18" s="1"/>
  <c r="X22" i="18"/>
  <c r="Z22" i="18" s="1"/>
  <c r="K22" i="18"/>
  <c r="G22" i="18"/>
  <c r="E22" i="18"/>
  <c r="X21" i="18"/>
  <c r="Z21" i="18" s="1"/>
  <c r="K21" i="18"/>
  <c r="G21" i="18"/>
  <c r="E21" i="18"/>
  <c r="X20" i="18"/>
  <c r="K20" i="18"/>
  <c r="G20" i="18"/>
  <c r="E20" i="18"/>
  <c r="X19" i="18"/>
  <c r="Z19" i="18" s="1"/>
  <c r="K19" i="18"/>
  <c r="G19" i="18"/>
  <c r="E19" i="18"/>
  <c r="X18" i="18"/>
  <c r="Z18" i="18" s="1"/>
  <c r="K18" i="18"/>
  <c r="I18" i="18"/>
  <c r="G18" i="18"/>
  <c r="E18" i="18"/>
  <c r="L18" i="18" s="1"/>
  <c r="X17" i="18"/>
  <c r="Z17" i="18" s="1"/>
  <c r="K17" i="18"/>
  <c r="G17" i="18"/>
  <c r="E17" i="18"/>
  <c r="X16" i="18"/>
  <c r="K16" i="18"/>
  <c r="G16" i="18"/>
  <c r="E16" i="18"/>
  <c r="L16" i="18" s="1"/>
  <c r="X15" i="18"/>
  <c r="Z15" i="18" s="1"/>
  <c r="K15" i="18"/>
  <c r="G15" i="18"/>
  <c r="E15" i="18"/>
  <c r="X14" i="18"/>
  <c r="Z14" i="18" s="1"/>
  <c r="K14" i="18"/>
  <c r="G14" i="18"/>
  <c r="E14" i="18"/>
  <c r="L14" i="18" s="1"/>
  <c r="X13" i="18"/>
  <c r="K13" i="18"/>
  <c r="G13" i="18"/>
  <c r="E13" i="18"/>
  <c r="X12" i="18"/>
  <c r="K12" i="18"/>
  <c r="G12" i="18"/>
  <c r="E12" i="18"/>
  <c r="X11" i="18"/>
  <c r="Z11" i="18" s="1"/>
  <c r="K11" i="18"/>
  <c r="I11" i="18"/>
  <c r="G11" i="18"/>
  <c r="E11" i="18"/>
  <c r="X10" i="18"/>
  <c r="Z10" i="18" s="1"/>
  <c r="K10" i="18"/>
  <c r="AB10" i="18" s="1"/>
  <c r="G10" i="18"/>
  <c r="E10" i="18"/>
  <c r="X9" i="18"/>
  <c r="K9" i="18"/>
  <c r="Y9" i="18" s="1"/>
  <c r="G9" i="18"/>
  <c r="E9" i="18"/>
  <c r="X8" i="18"/>
  <c r="K8" i="18"/>
  <c r="I8" i="18"/>
  <c r="G8" i="18"/>
  <c r="E8" i="18"/>
  <c r="X39" i="12"/>
  <c r="Z39" i="12" s="1"/>
  <c r="G11" i="12"/>
  <c r="X9" i="12"/>
  <c r="Z9" i="12" s="1"/>
  <c r="X10" i="12"/>
  <c r="X11" i="12"/>
  <c r="X12" i="12"/>
  <c r="Z12" i="12" s="1"/>
  <c r="X13" i="12"/>
  <c r="X14" i="12"/>
  <c r="Z14" i="12" s="1"/>
  <c r="X15" i="12"/>
  <c r="X16" i="12"/>
  <c r="X17" i="12"/>
  <c r="Z17" i="12" s="1"/>
  <c r="X18" i="12"/>
  <c r="X19" i="12"/>
  <c r="X20" i="12"/>
  <c r="Z20" i="12" s="1"/>
  <c r="X21" i="12"/>
  <c r="X22" i="12"/>
  <c r="Z22" i="12" s="1"/>
  <c r="X23" i="12"/>
  <c r="X24" i="12"/>
  <c r="X25" i="12"/>
  <c r="Z25" i="12" s="1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Z38" i="12" s="1"/>
  <c r="I8" i="12"/>
  <c r="I9" i="12"/>
  <c r="K8" i="12"/>
  <c r="Z36" i="12"/>
  <c r="Z24" i="12"/>
  <c r="Z23" i="12"/>
  <c r="Z21" i="12"/>
  <c r="Z19" i="12"/>
  <c r="Z18" i="12"/>
  <c r="Z16" i="12"/>
  <c r="Z15" i="12"/>
  <c r="Z1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L20" i="12" s="1"/>
  <c r="I19" i="12"/>
  <c r="I18" i="12"/>
  <c r="I17" i="12"/>
  <c r="I16" i="12"/>
  <c r="I15" i="12"/>
  <c r="I14" i="12"/>
  <c r="I13" i="12"/>
  <c r="I12" i="12"/>
  <c r="I11" i="12"/>
  <c r="I10" i="12"/>
  <c r="G36" i="12"/>
  <c r="G8" i="12"/>
  <c r="E9" i="12"/>
  <c r="E10" i="12"/>
  <c r="L10" i="12" s="1"/>
  <c r="E11" i="12"/>
  <c r="E12" i="12"/>
  <c r="E13" i="12"/>
  <c r="E14" i="12"/>
  <c r="E15" i="12"/>
  <c r="L15" i="12" s="1"/>
  <c r="E16" i="12"/>
  <c r="E17" i="12"/>
  <c r="E18" i="12"/>
  <c r="L18" i="12" s="1"/>
  <c r="E19" i="12"/>
  <c r="E20" i="12"/>
  <c r="E21" i="12"/>
  <c r="E22" i="12"/>
  <c r="E23" i="12"/>
  <c r="E24" i="12"/>
  <c r="L24" i="12" s="1"/>
  <c r="E25" i="12"/>
  <c r="E26" i="12"/>
  <c r="L26" i="12" s="1"/>
  <c r="E27" i="12"/>
  <c r="E28" i="12"/>
  <c r="E29" i="12"/>
  <c r="E30" i="12"/>
  <c r="E31" i="12"/>
  <c r="L31" i="12" s="1"/>
  <c r="E32" i="12"/>
  <c r="L32" i="12" s="1"/>
  <c r="E33" i="12"/>
  <c r="E34" i="12"/>
  <c r="L34" i="12" s="1"/>
  <c r="E35" i="12"/>
  <c r="E36" i="12"/>
  <c r="E37" i="12"/>
  <c r="E38" i="12"/>
  <c r="E39" i="12"/>
  <c r="E8" i="12"/>
  <c r="L36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Y36" i="12" s="1"/>
  <c r="K37" i="12"/>
  <c r="K38" i="12"/>
  <c r="K39" i="12"/>
  <c r="AB39" i="12" s="1"/>
  <c r="F40" i="12"/>
  <c r="H40" i="12"/>
  <c r="J40" i="12"/>
  <c r="O40" i="12"/>
  <c r="P40" i="12"/>
  <c r="Q40" i="12"/>
  <c r="R40" i="12"/>
  <c r="S40" i="12"/>
  <c r="T40" i="12"/>
  <c r="U40" i="12"/>
  <c r="V40" i="12"/>
  <c r="W40" i="12"/>
  <c r="D40" i="12"/>
  <c r="Z11" i="22" l="1"/>
  <c r="Y11" i="22"/>
  <c r="Y31" i="12"/>
  <c r="Y14" i="12"/>
  <c r="Z10" i="21"/>
  <c r="Y10" i="21"/>
  <c r="L28" i="12"/>
  <c r="Y28" i="12" s="1"/>
  <c r="L12" i="12"/>
  <c r="Y12" i="12" s="1"/>
  <c r="L23" i="12"/>
  <c r="L39" i="12"/>
  <c r="L35" i="18"/>
  <c r="L13" i="19"/>
  <c r="L28" i="19"/>
  <c r="M16" i="20"/>
  <c r="L18" i="20"/>
  <c r="AC18" i="20" s="1"/>
  <c r="AG18" i="20" s="1"/>
  <c r="L28" i="20"/>
  <c r="AC28" i="20" s="1"/>
  <c r="AG28" i="20" s="1"/>
  <c r="M36" i="20"/>
  <c r="L11" i="21"/>
  <c r="L12" i="22"/>
  <c r="M14" i="22"/>
  <c r="Z28" i="22"/>
  <c r="Y28" i="22"/>
  <c r="Z32" i="22"/>
  <c r="L37" i="22"/>
  <c r="AC37" i="22" s="1"/>
  <c r="M36" i="12"/>
  <c r="M36" i="18"/>
  <c r="AB13" i="20"/>
  <c r="AD13" i="20" s="1"/>
  <c r="Z27" i="21"/>
  <c r="Y27" i="21"/>
  <c r="Z37" i="21"/>
  <c r="Z14" i="22"/>
  <c r="Y14" i="22"/>
  <c r="Z25" i="22"/>
  <c r="Z35" i="22"/>
  <c r="Y35" i="22"/>
  <c r="Z39" i="22"/>
  <c r="Y39" i="22"/>
  <c r="Y13" i="19"/>
  <c r="L37" i="19"/>
  <c r="AB8" i="20"/>
  <c r="AF8" i="20" s="1"/>
  <c r="AH8" i="20" s="1"/>
  <c r="Z31" i="22"/>
  <c r="Y31" i="22"/>
  <c r="Y15" i="12"/>
  <c r="L15" i="19"/>
  <c r="AC15" i="19" s="1"/>
  <c r="AG15" i="19" s="1"/>
  <c r="L20" i="19"/>
  <c r="AB38" i="19"/>
  <c r="AD38" i="19" s="1"/>
  <c r="M8" i="20"/>
  <c r="AB29" i="20"/>
  <c r="AD29" i="20" s="1"/>
  <c r="M32" i="20"/>
  <c r="L24" i="21"/>
  <c r="Z32" i="21"/>
  <c r="Y32" i="21"/>
  <c r="Z36" i="21"/>
  <c r="Z39" i="21"/>
  <c r="Y39" i="21"/>
  <c r="Z13" i="22"/>
  <c r="Z16" i="22"/>
  <c r="Y16" i="22"/>
  <c r="Z20" i="22"/>
  <c r="Z24" i="22"/>
  <c r="Z27" i="22"/>
  <c r="Y27" i="22"/>
  <c r="I40" i="12"/>
  <c r="Z11" i="21"/>
  <c r="Y11" i="21"/>
  <c r="Z17" i="21"/>
  <c r="Y17" i="21"/>
  <c r="Z29" i="21"/>
  <c r="Y29" i="21"/>
  <c r="Z12" i="22"/>
  <c r="Y12" i="22"/>
  <c r="AC12" i="22" s="1"/>
  <c r="AG12" i="22" s="1"/>
  <c r="Y13" i="12"/>
  <c r="L11" i="19"/>
  <c r="L17" i="19"/>
  <c r="L31" i="19"/>
  <c r="AB37" i="19"/>
  <c r="AD37" i="19" s="1"/>
  <c r="L39" i="19"/>
  <c r="M24" i="20"/>
  <c r="AB37" i="20"/>
  <c r="AD37" i="20" s="1"/>
  <c r="L39" i="20"/>
  <c r="L27" i="21"/>
  <c r="Z35" i="21"/>
  <c r="Y35" i="21"/>
  <c r="Z19" i="22"/>
  <c r="Y19" i="22"/>
  <c r="AC19" i="22" s="1"/>
  <c r="Z23" i="22"/>
  <c r="Y23" i="22"/>
  <c r="M20" i="12"/>
  <c r="L38" i="12"/>
  <c r="L14" i="12"/>
  <c r="L39" i="18"/>
  <c r="L19" i="19"/>
  <c r="L24" i="19"/>
  <c r="M37" i="19"/>
  <c r="AB21" i="20"/>
  <c r="AD21" i="20" s="1"/>
  <c r="M37" i="20"/>
  <c r="AB10" i="21"/>
  <c r="AD10" i="21" s="1"/>
  <c r="Z19" i="21"/>
  <c r="Y19" i="21"/>
  <c r="Z25" i="21"/>
  <c r="Z31" i="21"/>
  <c r="Y31" i="21"/>
  <c r="Z15" i="22"/>
  <c r="Y15" i="22"/>
  <c r="L31" i="22"/>
  <c r="Z33" i="22"/>
  <c r="Y33" i="22"/>
  <c r="Z37" i="22"/>
  <c r="Y24" i="21"/>
  <c r="Z24" i="21" s="1"/>
  <c r="AF39" i="12"/>
  <c r="AH39" i="12" s="1"/>
  <c r="L35" i="12"/>
  <c r="Y35" i="12" s="1"/>
  <c r="Y34" i="18"/>
  <c r="M33" i="19"/>
  <c r="L32" i="18"/>
  <c r="Y32" i="18" s="1"/>
  <c r="Y32" i="12"/>
  <c r="M32" i="12"/>
  <c r="L30" i="12"/>
  <c r="Y30" i="12" s="1"/>
  <c r="L30" i="18"/>
  <c r="Y30" i="18" s="1"/>
  <c r="AC30" i="18" s="1"/>
  <c r="AG30" i="18" s="1"/>
  <c r="L28" i="18"/>
  <c r="AC28" i="18" s="1"/>
  <c r="AG28" i="18" s="1"/>
  <c r="L27" i="12"/>
  <c r="Y27" i="12" s="1"/>
  <c r="L27" i="19"/>
  <c r="M24" i="12"/>
  <c r="Y24" i="12"/>
  <c r="Y23" i="12"/>
  <c r="L22" i="12"/>
  <c r="Y22" i="12" s="1"/>
  <c r="Z21" i="21"/>
  <c r="L21" i="19"/>
  <c r="Y21" i="19" s="1"/>
  <c r="Z15" i="21"/>
  <c r="AB14" i="21"/>
  <c r="Z13" i="21"/>
  <c r="Z9" i="19"/>
  <c r="Y20" i="19"/>
  <c r="L20" i="18"/>
  <c r="Y20" i="18" s="1"/>
  <c r="AC20" i="18" s="1"/>
  <c r="AG20" i="18" s="1"/>
  <c r="Y20" i="12"/>
  <c r="Z37" i="12"/>
  <c r="L19" i="18"/>
  <c r="M19" i="18" s="1"/>
  <c r="L19" i="12"/>
  <c r="Y19" i="12" s="1"/>
  <c r="AB16" i="18"/>
  <c r="M16" i="18"/>
  <c r="Y16" i="18"/>
  <c r="AC16" i="18" s="1"/>
  <c r="AG16" i="18" s="1"/>
  <c r="L16" i="12"/>
  <c r="M16" i="12" s="1"/>
  <c r="G40" i="12"/>
  <c r="I40" i="18"/>
  <c r="AF17" i="22"/>
  <c r="AH17" i="22" s="1"/>
  <c r="AB25" i="22"/>
  <c r="AF25" i="22" s="1"/>
  <c r="AH25" i="22" s="1"/>
  <c r="X40" i="22"/>
  <c r="AB9" i="22"/>
  <c r="AD9" i="22" s="1"/>
  <c r="AB10" i="22"/>
  <c r="AD10" i="22" s="1"/>
  <c r="AB13" i="22"/>
  <c r="AD13" i="22" s="1"/>
  <c r="AB17" i="22"/>
  <c r="AD17" i="22" s="1"/>
  <c r="L19" i="22"/>
  <c r="L25" i="22"/>
  <c r="AC25" i="22" s="1"/>
  <c r="M25" i="22"/>
  <c r="AB29" i="22"/>
  <c r="AD29" i="22" s="1"/>
  <c r="L32" i="22"/>
  <c r="L35" i="22"/>
  <c r="AC35" i="22" s="1"/>
  <c r="G40" i="22"/>
  <c r="L9" i="22"/>
  <c r="L11" i="22"/>
  <c r="AC11" i="22" s="1"/>
  <c r="AG11" i="22" s="1"/>
  <c r="L13" i="22"/>
  <c r="AC13" i="22" s="1"/>
  <c r="AF14" i="22"/>
  <c r="AH14" i="22" s="1"/>
  <c r="L15" i="22"/>
  <c r="AC15" i="22" s="1"/>
  <c r="AG15" i="22" s="1"/>
  <c r="L17" i="22"/>
  <c r="L20" i="22"/>
  <c r="AC20" i="22" s="1"/>
  <c r="L23" i="22"/>
  <c r="L29" i="22"/>
  <c r="AC29" i="22" s="1"/>
  <c r="AG29" i="22" s="1"/>
  <c r="AB33" i="22"/>
  <c r="L36" i="22"/>
  <c r="AC36" i="22" s="1"/>
  <c r="AG36" i="22" s="1"/>
  <c r="L39" i="22"/>
  <c r="AB21" i="22"/>
  <c r="L24" i="22"/>
  <c r="AC24" i="22" s="1"/>
  <c r="L27" i="22"/>
  <c r="L33" i="22"/>
  <c r="AB37" i="22"/>
  <c r="AB9" i="20"/>
  <c r="AD9" i="20" s="1"/>
  <c r="L12" i="20"/>
  <c r="AC12" i="20" s="1"/>
  <c r="AG12" i="20" s="1"/>
  <c r="M12" i="20"/>
  <c r="L14" i="20"/>
  <c r="M17" i="20"/>
  <c r="L19" i="20"/>
  <c r="AC19" i="20" s="1"/>
  <c r="AG19" i="20" s="1"/>
  <c r="AB24" i="20"/>
  <c r="AD24" i="20" s="1"/>
  <c r="M28" i="20"/>
  <c r="L33" i="20"/>
  <c r="M33" i="20"/>
  <c r="L35" i="20"/>
  <c r="AC35" i="20" s="1"/>
  <c r="AG35" i="20" s="1"/>
  <c r="Z36" i="20"/>
  <c r="AB12" i="20"/>
  <c r="AD12" i="20" s="1"/>
  <c r="E40" i="20"/>
  <c r="L10" i="20"/>
  <c r="L15" i="20"/>
  <c r="AB20" i="20"/>
  <c r="AD20" i="20" s="1"/>
  <c r="L24" i="20"/>
  <c r="AF24" i="20"/>
  <c r="AH24" i="20" s="1"/>
  <c r="L26" i="20"/>
  <c r="M29" i="20"/>
  <c r="L31" i="20"/>
  <c r="AC31" i="20" s="1"/>
  <c r="AG31" i="20" s="1"/>
  <c r="AB36" i="20"/>
  <c r="AD36" i="20" s="1"/>
  <c r="AB38" i="20"/>
  <c r="AD38" i="20" s="1"/>
  <c r="AB28" i="20"/>
  <c r="AD28" i="20" s="1"/>
  <c r="G40" i="20"/>
  <c r="M9" i="20"/>
  <c r="L11" i="20"/>
  <c r="AB16" i="20"/>
  <c r="AB17" i="20"/>
  <c r="AD17" i="20" s="1"/>
  <c r="L20" i="20"/>
  <c r="M20" i="20"/>
  <c r="AF20" i="20"/>
  <c r="AH20" i="20" s="1"/>
  <c r="L22" i="20"/>
  <c r="AC22" i="20" s="1"/>
  <c r="M25" i="20"/>
  <c r="L27" i="20"/>
  <c r="AC27" i="20" s="1"/>
  <c r="AG27" i="20" s="1"/>
  <c r="AB32" i="20"/>
  <c r="AB34" i="20"/>
  <c r="AD34" i="20" s="1"/>
  <c r="L36" i="20"/>
  <c r="AB17" i="19"/>
  <c r="AD17" i="19" s="1"/>
  <c r="M9" i="19"/>
  <c r="AF9" i="19"/>
  <c r="AC11" i="19"/>
  <c r="AG11" i="19" s="1"/>
  <c r="M13" i="19"/>
  <c r="AF13" i="19"/>
  <c r="AF14" i="19"/>
  <c r="AH14" i="19" s="1"/>
  <c r="M17" i="19"/>
  <c r="AB25" i="19"/>
  <c r="AD25" i="19" s="1"/>
  <c r="M14" i="19"/>
  <c r="L23" i="19"/>
  <c r="M23" i="19" s="1"/>
  <c r="L25" i="19"/>
  <c r="AC25" i="19" s="1"/>
  <c r="M25" i="19"/>
  <c r="L26" i="19"/>
  <c r="Y26" i="19" s="1"/>
  <c r="AG26" i="19" s="1"/>
  <c r="M26" i="19"/>
  <c r="L32" i="19"/>
  <c r="L36" i="19"/>
  <c r="AC36" i="19" s="1"/>
  <c r="AG36" i="19" s="1"/>
  <c r="AF10" i="19"/>
  <c r="E40" i="19"/>
  <c r="L12" i="19"/>
  <c r="AC12" i="19" s="1"/>
  <c r="AG12" i="19" s="1"/>
  <c r="L16" i="19"/>
  <c r="AF21" i="19"/>
  <c r="L29" i="19"/>
  <c r="L30" i="19"/>
  <c r="M30" i="19" s="1"/>
  <c r="L34" i="19"/>
  <c r="M34" i="19" s="1"/>
  <c r="Y38" i="12"/>
  <c r="L11" i="12"/>
  <c r="L9" i="12"/>
  <c r="M9" i="12" s="1"/>
  <c r="M39" i="12"/>
  <c r="M31" i="12"/>
  <c r="M27" i="12"/>
  <c r="M23" i="12"/>
  <c r="M19" i="12"/>
  <c r="M15" i="12"/>
  <c r="M10" i="12"/>
  <c r="Y39" i="12"/>
  <c r="AC39" i="12" s="1"/>
  <c r="AD39" i="12" s="1"/>
  <c r="Y34" i="12"/>
  <c r="Y18" i="12"/>
  <c r="M38" i="12"/>
  <c r="M30" i="12"/>
  <c r="M14" i="12"/>
  <c r="Y26" i="12"/>
  <c r="M34" i="12"/>
  <c r="M26" i="12"/>
  <c r="M18" i="12"/>
  <c r="L13" i="12"/>
  <c r="M13" i="12" s="1"/>
  <c r="L17" i="12"/>
  <c r="M17" i="12" s="1"/>
  <c r="L21" i="12"/>
  <c r="M21" i="12" s="1"/>
  <c r="L25" i="12"/>
  <c r="Y25" i="12" s="1"/>
  <c r="L29" i="12"/>
  <c r="Y29" i="12" s="1"/>
  <c r="L33" i="12"/>
  <c r="Y33" i="12" s="1"/>
  <c r="L37" i="12"/>
  <c r="Y37" i="12" s="1"/>
  <c r="Y10" i="12"/>
  <c r="AB20" i="18"/>
  <c r="AB25" i="18"/>
  <c r="Z36" i="18"/>
  <c r="AB11" i="18"/>
  <c r="AD11" i="18" s="1"/>
  <c r="AB12" i="18"/>
  <c r="L15" i="18"/>
  <c r="L22" i="18"/>
  <c r="L24" i="18"/>
  <c r="M24" i="18" s="1"/>
  <c r="L26" i="18"/>
  <c r="Y26" i="18" s="1"/>
  <c r="AC26" i="18" s="1"/>
  <c r="AG26" i="18" s="1"/>
  <c r="L31" i="18"/>
  <c r="AB36" i="18"/>
  <c r="AD36" i="18" s="1"/>
  <c r="AB19" i="18"/>
  <c r="AB28" i="18"/>
  <c r="Z12" i="18"/>
  <c r="AB24" i="18"/>
  <c r="L8" i="18"/>
  <c r="M8" i="18" s="1"/>
  <c r="L10" i="18"/>
  <c r="X40" i="18"/>
  <c r="L11" i="18"/>
  <c r="M11" i="18"/>
  <c r="L12" i="18"/>
  <c r="Y12" i="18" s="1"/>
  <c r="Z20" i="18"/>
  <c r="L27" i="18"/>
  <c r="AB32" i="18"/>
  <c r="L36" i="18"/>
  <c r="L38" i="18"/>
  <c r="AC38" i="18" s="1"/>
  <c r="AG38" i="18" s="1"/>
  <c r="AB21" i="21"/>
  <c r="M10" i="21"/>
  <c r="L12" i="21"/>
  <c r="AC12" i="21" s="1"/>
  <c r="AB17" i="21"/>
  <c r="AB18" i="21"/>
  <c r="AF18" i="21" s="1"/>
  <c r="AH18" i="21" s="1"/>
  <c r="L21" i="21"/>
  <c r="M21" i="21"/>
  <c r="AB25" i="21"/>
  <c r="AF25" i="21" s="1"/>
  <c r="AH25" i="21" s="1"/>
  <c r="L28" i="21"/>
  <c r="L31" i="21"/>
  <c r="L37" i="21"/>
  <c r="AC37" i="21" s="1"/>
  <c r="AG37" i="21" s="1"/>
  <c r="M37" i="21"/>
  <c r="AB13" i="21"/>
  <c r="L17" i="21"/>
  <c r="AC17" i="21" s="1"/>
  <c r="AG17" i="21" s="1"/>
  <c r="L19" i="21"/>
  <c r="L25" i="21"/>
  <c r="AC25" i="21" s="1"/>
  <c r="AB29" i="21"/>
  <c r="L32" i="21"/>
  <c r="L35" i="21"/>
  <c r="AC35" i="21" s="1"/>
  <c r="AB37" i="21"/>
  <c r="AF37" i="21" s="1"/>
  <c r="AH37" i="21" s="1"/>
  <c r="AB9" i="21"/>
  <c r="L13" i="21"/>
  <c r="AC13" i="21" s="1"/>
  <c r="AG13" i="21" s="1"/>
  <c r="M13" i="21"/>
  <c r="L15" i="21"/>
  <c r="L20" i="21"/>
  <c r="L23" i="21"/>
  <c r="AC23" i="21" s="1"/>
  <c r="L29" i="21"/>
  <c r="AC29" i="21" s="1"/>
  <c r="M29" i="21"/>
  <c r="AB33" i="21"/>
  <c r="AF33" i="21" s="1"/>
  <c r="AH33" i="21" s="1"/>
  <c r="L36" i="21"/>
  <c r="AC36" i="21" s="1"/>
  <c r="AG36" i="21" s="1"/>
  <c r="L39" i="21"/>
  <c r="AC16" i="22"/>
  <c r="AG16" i="22"/>
  <c r="AC28" i="22"/>
  <c r="AG28" i="22" s="1"/>
  <c r="AC32" i="22"/>
  <c r="AG32" i="22" s="1"/>
  <c r="AC9" i="22"/>
  <c r="AG9" i="22" s="1"/>
  <c r="AC17" i="22"/>
  <c r="AG17" i="22" s="1"/>
  <c r="AB19" i="22"/>
  <c r="AD19" i="22" s="1"/>
  <c r="M19" i="22"/>
  <c r="AF19" i="22"/>
  <c r="AH19" i="22" s="1"/>
  <c r="AG21" i="22"/>
  <c r="AB23" i="22"/>
  <c r="AD23" i="22" s="1"/>
  <c r="M23" i="22"/>
  <c r="AB27" i="22"/>
  <c r="AD27" i="22" s="1"/>
  <c r="M27" i="22"/>
  <c r="AF27" i="22"/>
  <c r="AH27" i="22" s="1"/>
  <c r="AB31" i="22"/>
  <c r="AD31" i="22" s="1"/>
  <c r="M31" i="22"/>
  <c r="AB35" i="22"/>
  <c r="AD35" i="22" s="1"/>
  <c r="M35" i="22"/>
  <c r="AB39" i="22"/>
  <c r="AD39" i="22" s="1"/>
  <c r="M39" i="22"/>
  <c r="AF39" i="22"/>
  <c r="AH39" i="22" s="1"/>
  <c r="I40" i="22"/>
  <c r="L10" i="22"/>
  <c r="L14" i="22"/>
  <c r="L18" i="22"/>
  <c r="L22" i="22"/>
  <c r="L26" i="22"/>
  <c r="L30" i="22"/>
  <c r="L34" i="22"/>
  <c r="L38" i="22"/>
  <c r="K40" i="22"/>
  <c r="AB8" i="22"/>
  <c r="M8" i="22"/>
  <c r="Z10" i="22"/>
  <c r="AB11" i="22"/>
  <c r="AD11" i="22" s="1"/>
  <c r="M11" i="22"/>
  <c r="AB15" i="22"/>
  <c r="AD15" i="22" s="1"/>
  <c r="M15" i="22"/>
  <c r="AB18" i="22"/>
  <c r="AD18" i="22" s="1"/>
  <c r="Z18" i="22"/>
  <c r="AB22" i="22"/>
  <c r="AD22" i="22" s="1"/>
  <c r="Z22" i="22"/>
  <c r="AB26" i="22"/>
  <c r="AD26" i="22" s="1"/>
  <c r="Z26" i="22"/>
  <c r="AB30" i="22"/>
  <c r="AD30" i="22" s="1"/>
  <c r="Z30" i="22"/>
  <c r="AC31" i="22"/>
  <c r="AB34" i="22"/>
  <c r="AD34" i="22" s="1"/>
  <c r="Z34" i="22"/>
  <c r="AB38" i="22"/>
  <c r="AD38" i="22" s="1"/>
  <c r="Z38" i="22"/>
  <c r="E40" i="22"/>
  <c r="L8" i="22"/>
  <c r="Z8" i="22" s="1"/>
  <c r="AB12" i="22"/>
  <c r="AD12" i="22" s="1"/>
  <c r="M12" i="22"/>
  <c r="AB16" i="22"/>
  <c r="AD16" i="22" s="1"/>
  <c r="M16" i="22"/>
  <c r="AF21" i="22"/>
  <c r="AH21" i="22" s="1"/>
  <c r="AD21" i="22"/>
  <c r="AF29" i="22"/>
  <c r="AH29" i="22" s="1"/>
  <c r="AF33" i="22"/>
  <c r="AH33" i="22" s="1"/>
  <c r="AD33" i="22"/>
  <c r="AF37" i="22"/>
  <c r="AH37" i="22" s="1"/>
  <c r="AD37" i="22"/>
  <c r="M20" i="22"/>
  <c r="AB20" i="22"/>
  <c r="M24" i="22"/>
  <c r="AB24" i="22"/>
  <c r="M28" i="22"/>
  <c r="AB28" i="22"/>
  <c r="M32" i="22"/>
  <c r="AB32" i="22"/>
  <c r="M36" i="22"/>
  <c r="AB36" i="22"/>
  <c r="AC21" i="21"/>
  <c r="AG21" i="21" s="1"/>
  <c r="AC28" i="21"/>
  <c r="AG28" i="21"/>
  <c r="AC32" i="21"/>
  <c r="AG32" i="21" s="1"/>
  <c r="AC15" i="21"/>
  <c r="AG15" i="21" s="1"/>
  <c r="AC9" i="21"/>
  <c r="AG9" i="21" s="1"/>
  <c r="K40" i="21"/>
  <c r="AB8" i="21"/>
  <c r="AF8" i="21" s="1"/>
  <c r="AB12" i="21"/>
  <c r="AF12" i="21" s="1"/>
  <c r="AH12" i="21" s="1"/>
  <c r="M12" i="21"/>
  <c r="AB16" i="21"/>
  <c r="AF16" i="21" s="1"/>
  <c r="AH16" i="21" s="1"/>
  <c r="M16" i="21"/>
  <c r="AB20" i="21"/>
  <c r="M20" i="21"/>
  <c r="AB23" i="21"/>
  <c r="M23" i="21"/>
  <c r="AB27" i="21"/>
  <c r="AD27" i="21" s="1"/>
  <c r="M27" i="21"/>
  <c r="AB31" i="21"/>
  <c r="AD31" i="21" s="1"/>
  <c r="M31" i="21"/>
  <c r="AF31" i="21"/>
  <c r="AH31" i="21" s="1"/>
  <c r="AG33" i="21"/>
  <c r="AB35" i="21"/>
  <c r="AD35" i="21" s="1"/>
  <c r="M35" i="21"/>
  <c r="AF35" i="21"/>
  <c r="AH35" i="21" s="1"/>
  <c r="AB39" i="21"/>
  <c r="AD39" i="21" s="1"/>
  <c r="M39" i="21"/>
  <c r="E40" i="21"/>
  <c r="L8" i="21"/>
  <c r="Z8" i="21" s="1"/>
  <c r="AF10" i="21"/>
  <c r="AH10" i="21" s="1"/>
  <c r="L22" i="21"/>
  <c r="L26" i="21"/>
  <c r="L30" i="21"/>
  <c r="L34" i="21"/>
  <c r="L38" i="21"/>
  <c r="G40" i="21"/>
  <c r="X40" i="21"/>
  <c r="L10" i="21"/>
  <c r="AC11" i="21"/>
  <c r="AG11" i="21" s="1"/>
  <c r="L14" i="21"/>
  <c r="L18" i="21"/>
  <c r="AC19" i="21"/>
  <c r="AG19" i="21" s="1"/>
  <c r="AB22" i="21"/>
  <c r="Z22" i="21"/>
  <c r="AB26" i="21"/>
  <c r="AB30" i="21"/>
  <c r="AD30" i="21" s="1"/>
  <c r="Z30" i="21"/>
  <c r="AC31" i="21"/>
  <c r="AG31" i="21" s="1"/>
  <c r="AB34" i="21"/>
  <c r="AD34" i="21" s="1"/>
  <c r="Z34" i="21"/>
  <c r="AB38" i="21"/>
  <c r="AD38" i="21" s="1"/>
  <c r="Z38" i="21"/>
  <c r="AC39" i="21"/>
  <c r="I40" i="21"/>
  <c r="AB11" i="21"/>
  <c r="AD11" i="21" s="1"/>
  <c r="M11" i="21"/>
  <c r="AB15" i="21"/>
  <c r="M15" i="21"/>
  <c r="Z16" i="21"/>
  <c r="AB19" i="21"/>
  <c r="AD19" i="21" s="1"/>
  <c r="M19" i="21"/>
  <c r="AC20" i="21"/>
  <c r="AF21" i="21"/>
  <c r="AH21" i="21" s="1"/>
  <c r="AF29" i="21"/>
  <c r="AH29" i="21" s="1"/>
  <c r="AD29" i="21"/>
  <c r="Z14" i="21"/>
  <c r="Z18" i="21"/>
  <c r="M24" i="21"/>
  <c r="AB24" i="21"/>
  <c r="Z26" i="21"/>
  <c r="M28" i="21"/>
  <c r="AB28" i="21"/>
  <c r="M32" i="21"/>
  <c r="AB32" i="21"/>
  <c r="M36" i="21"/>
  <c r="AB36" i="21"/>
  <c r="AC36" i="20"/>
  <c r="AG36" i="20" s="1"/>
  <c r="AC16" i="20"/>
  <c r="AG16" i="20" s="1"/>
  <c r="AC23" i="20"/>
  <c r="AG23" i="20" s="1"/>
  <c r="AC32" i="20"/>
  <c r="AG32" i="20" s="1"/>
  <c r="AC20" i="20"/>
  <c r="AG20" i="20"/>
  <c r="AC14" i="20"/>
  <c r="AG14" i="20" s="1"/>
  <c r="AC30" i="20"/>
  <c r="AC10" i="20"/>
  <c r="AG10" i="20" s="1"/>
  <c r="AC24" i="20"/>
  <c r="AG24" i="20" s="1"/>
  <c r="AC26" i="20"/>
  <c r="AG26" i="20" s="1"/>
  <c r="AB11" i="20"/>
  <c r="AD11" i="20" s="1"/>
  <c r="M11" i="20"/>
  <c r="AB15" i="20"/>
  <c r="AD15" i="20" s="1"/>
  <c r="M15" i="20"/>
  <c r="I40" i="20"/>
  <c r="X40" i="20"/>
  <c r="L34" i="20"/>
  <c r="AF37" i="20"/>
  <c r="AH37" i="20" s="1"/>
  <c r="AC39" i="20"/>
  <c r="AG39" i="20"/>
  <c r="K40" i="20"/>
  <c r="Y8" i="20"/>
  <c r="L9" i="20"/>
  <c r="L13" i="20"/>
  <c r="L17" i="20"/>
  <c r="L21" i="20"/>
  <c r="L25" i="20"/>
  <c r="L29" i="20"/>
  <c r="L37" i="20"/>
  <c r="L38" i="20"/>
  <c r="L8" i="20"/>
  <c r="AD8" i="20"/>
  <c r="AF9" i="20"/>
  <c r="AH9" i="20" s="1"/>
  <c r="Z9" i="20"/>
  <c r="AB10" i="20"/>
  <c r="AD10" i="20" s="1"/>
  <c r="M10" i="20"/>
  <c r="Y11" i="20"/>
  <c r="AF13" i="20"/>
  <c r="AH13" i="20" s="1"/>
  <c r="Z13" i="20"/>
  <c r="AB14" i="20"/>
  <c r="AD14" i="20" s="1"/>
  <c r="M14" i="20"/>
  <c r="Y15" i="20"/>
  <c r="Z17" i="20"/>
  <c r="AB18" i="20"/>
  <c r="AD18" i="20" s="1"/>
  <c r="M18" i="20"/>
  <c r="AF21" i="20"/>
  <c r="AH21" i="20" s="1"/>
  <c r="Z21" i="20"/>
  <c r="AB22" i="20"/>
  <c r="AD22" i="20" s="1"/>
  <c r="M22" i="20"/>
  <c r="AF25" i="20"/>
  <c r="AH25" i="20" s="1"/>
  <c r="Z25" i="20"/>
  <c r="AB26" i="20"/>
  <c r="AD26" i="20" s="1"/>
  <c r="M26" i="20"/>
  <c r="AF29" i="20"/>
  <c r="AH29" i="20" s="1"/>
  <c r="Z29" i="20"/>
  <c r="AB30" i="20"/>
  <c r="AD30" i="20" s="1"/>
  <c r="M30" i="20"/>
  <c r="AB35" i="20"/>
  <c r="AD35" i="20" s="1"/>
  <c r="M35" i="20"/>
  <c r="AB19" i="20"/>
  <c r="AD19" i="20" s="1"/>
  <c r="M19" i="20"/>
  <c r="AG22" i="20"/>
  <c r="AB23" i="20"/>
  <c r="AD23" i="20" s="1"/>
  <c r="M23" i="20"/>
  <c r="AB27" i="20"/>
  <c r="AD27" i="20" s="1"/>
  <c r="M27" i="20"/>
  <c r="AG30" i="20"/>
  <c r="AB31" i="20"/>
  <c r="AD31" i="20" s="1"/>
  <c r="M31" i="20"/>
  <c r="AF33" i="20"/>
  <c r="AH33" i="20" s="1"/>
  <c r="AB39" i="20"/>
  <c r="AD39" i="20" s="1"/>
  <c r="M39" i="20"/>
  <c r="Y34" i="20"/>
  <c r="Y38" i="20"/>
  <c r="Y33" i="20"/>
  <c r="AC33" i="20" s="1"/>
  <c r="Y37" i="20"/>
  <c r="AF38" i="20"/>
  <c r="AH38" i="20" s="1"/>
  <c r="M34" i="20"/>
  <c r="M38" i="20"/>
  <c r="AG9" i="19"/>
  <c r="AG13" i="19"/>
  <c r="AC17" i="19"/>
  <c r="AG17" i="19" s="1"/>
  <c r="AC28" i="19"/>
  <c r="AG28" i="19"/>
  <c r="L8" i="19"/>
  <c r="Y8" i="19" s="1"/>
  <c r="Z8" i="19" s="1"/>
  <c r="AB19" i="19"/>
  <c r="AD19" i="19" s="1"/>
  <c r="M19" i="19"/>
  <c r="AG25" i="19"/>
  <c r="M27" i="19"/>
  <c r="AB31" i="19"/>
  <c r="AD31" i="19" s="1"/>
  <c r="M31" i="19"/>
  <c r="G40" i="19"/>
  <c r="X40" i="19"/>
  <c r="L10" i="19"/>
  <c r="M10" i="19" s="1"/>
  <c r="L14" i="19"/>
  <c r="L18" i="19"/>
  <c r="M18" i="19" s="1"/>
  <c r="L22" i="19"/>
  <c r="AF37" i="19"/>
  <c r="AH37" i="19" s="1"/>
  <c r="M39" i="19"/>
  <c r="I40" i="19"/>
  <c r="AB11" i="19"/>
  <c r="AD11" i="19" s="1"/>
  <c r="M11" i="19"/>
  <c r="AB15" i="19"/>
  <c r="AD15" i="19" s="1"/>
  <c r="M15" i="19"/>
  <c r="AF15" i="19"/>
  <c r="AH15" i="19" s="1"/>
  <c r="Z18" i="19"/>
  <c r="Y19" i="19"/>
  <c r="AC19" i="19" s="1"/>
  <c r="AB22" i="19"/>
  <c r="AD22" i="19" s="1"/>
  <c r="Z22" i="19"/>
  <c r="Z26" i="19"/>
  <c r="Y27" i="19"/>
  <c r="Z30" i="19"/>
  <c r="Y31" i="19"/>
  <c r="AC31" i="19" s="1"/>
  <c r="AG31" i="19" s="1"/>
  <c r="AB35" i="19"/>
  <c r="AD35" i="19" s="1"/>
  <c r="M35" i="19"/>
  <c r="L38" i="19"/>
  <c r="AG39" i="19"/>
  <c r="AG20" i="19"/>
  <c r="AC24" i="19"/>
  <c r="AG24" i="19"/>
  <c r="K40" i="19"/>
  <c r="AB8" i="19"/>
  <c r="AF8" i="19" s="1"/>
  <c r="AB12" i="19"/>
  <c r="AD12" i="19" s="1"/>
  <c r="M12" i="19"/>
  <c r="AF29" i="19"/>
  <c r="AF33" i="19"/>
  <c r="AC35" i="19"/>
  <c r="AG35" i="19" s="1"/>
  <c r="Y14" i="19"/>
  <c r="M20" i="19"/>
  <c r="Y22" i="19"/>
  <c r="M24" i="19"/>
  <c r="AB24" i="19"/>
  <c r="M28" i="19"/>
  <c r="AB28" i="19"/>
  <c r="M32" i="19"/>
  <c r="M36" i="19"/>
  <c r="AB36" i="19"/>
  <c r="Y38" i="19"/>
  <c r="Y33" i="19"/>
  <c r="AD33" i="19" s="1"/>
  <c r="Y37" i="19"/>
  <c r="AC37" i="19" s="1"/>
  <c r="AF38" i="19"/>
  <c r="AH38" i="19" s="1"/>
  <c r="M38" i="19"/>
  <c r="AC36" i="18"/>
  <c r="AG36" i="18" s="1"/>
  <c r="AB13" i="18"/>
  <c r="AF13" i="18" s="1"/>
  <c r="AH13" i="18" s="1"/>
  <c r="AB14" i="18"/>
  <c r="M14" i="18"/>
  <c r="AF16" i="18"/>
  <c r="AH16" i="18" s="1"/>
  <c r="AB35" i="18"/>
  <c r="M35" i="18"/>
  <c r="AB39" i="18"/>
  <c r="AD39" i="18" s="1"/>
  <c r="M39" i="18"/>
  <c r="E40" i="18"/>
  <c r="K40" i="18"/>
  <c r="L13" i="18"/>
  <c r="M13" i="18" s="1"/>
  <c r="Z16" i="18"/>
  <c r="Y18" i="18"/>
  <c r="L21" i="18"/>
  <c r="M21" i="18" s="1"/>
  <c r="AF29" i="18"/>
  <c r="AH29" i="18" s="1"/>
  <c r="AF33" i="18"/>
  <c r="AH33" i="18" s="1"/>
  <c r="AF37" i="18"/>
  <c r="AH37" i="18" s="1"/>
  <c r="AB27" i="18"/>
  <c r="AF27" i="18" s="1"/>
  <c r="AH27" i="18" s="1"/>
  <c r="M27" i="18"/>
  <c r="AB31" i="18"/>
  <c r="AD31" i="18" s="1"/>
  <c r="M31" i="18"/>
  <c r="AB8" i="18"/>
  <c r="AF8" i="18" s="1"/>
  <c r="AB9" i="18"/>
  <c r="Y11" i="18"/>
  <c r="AB15" i="18"/>
  <c r="AB17" i="18"/>
  <c r="AB18" i="18"/>
  <c r="AD18" i="18" s="1"/>
  <c r="M18" i="18"/>
  <c r="Y19" i="18"/>
  <c r="L25" i="18"/>
  <c r="M25" i="18" s="1"/>
  <c r="L29" i="18"/>
  <c r="M29" i="18" s="1"/>
  <c r="L33" i="18"/>
  <c r="Y33" i="18" s="1"/>
  <c r="AC34" i="18"/>
  <c r="AG34" i="18" s="1"/>
  <c r="L37" i="18"/>
  <c r="AF39" i="18"/>
  <c r="AH39" i="18" s="1"/>
  <c r="AB21" i="18"/>
  <c r="AB22" i="18"/>
  <c r="M22" i="18"/>
  <c r="AB23" i="18"/>
  <c r="M23" i="18"/>
  <c r="G40" i="18"/>
  <c r="L9" i="18"/>
  <c r="M9" i="18" s="1"/>
  <c r="Z13" i="18"/>
  <c r="Y14" i="18"/>
  <c r="L17" i="18"/>
  <c r="Y17" i="18" s="1"/>
  <c r="Y21" i="18"/>
  <c r="Y22" i="18"/>
  <c r="Y23" i="18"/>
  <c r="AC23" i="18" s="1"/>
  <c r="AB26" i="18"/>
  <c r="Y27" i="18"/>
  <c r="AB30" i="18"/>
  <c r="M30" i="18"/>
  <c r="Y31" i="18"/>
  <c r="AB34" i="18"/>
  <c r="M34" i="18"/>
  <c r="Y35" i="18"/>
  <c r="AC35" i="18" s="1"/>
  <c r="AB38" i="18"/>
  <c r="AD38" i="18" s="1"/>
  <c r="M38" i="18"/>
  <c r="Y39" i="18"/>
  <c r="AC39" i="18" s="1"/>
  <c r="Y29" i="18"/>
  <c r="Y37" i="18"/>
  <c r="Y11" i="12"/>
  <c r="Z11" i="12" s="1"/>
  <c r="M11" i="12"/>
  <c r="L8" i="12"/>
  <c r="E40" i="12"/>
  <c r="M22" i="12" l="1"/>
  <c r="AH13" i="19"/>
  <c r="M28" i="18"/>
  <c r="AD33" i="21"/>
  <c r="M12" i="18"/>
  <c r="M20" i="18"/>
  <c r="Y10" i="18"/>
  <c r="AC10" i="18"/>
  <c r="AD10" i="18" s="1"/>
  <c r="AF34" i="20"/>
  <c r="AH34" i="20" s="1"/>
  <c r="AF10" i="22"/>
  <c r="AH10" i="22" s="1"/>
  <c r="AG37" i="22"/>
  <c r="AG24" i="22"/>
  <c r="AF17" i="19"/>
  <c r="AH17" i="19" s="1"/>
  <c r="Y16" i="19"/>
  <c r="AG16" i="19" s="1"/>
  <c r="AC16" i="19"/>
  <c r="AF11" i="20"/>
  <c r="AH11" i="20" s="1"/>
  <c r="AD34" i="18"/>
  <c r="AF35" i="19"/>
  <c r="AH35" i="19" s="1"/>
  <c r="AF14" i="20"/>
  <c r="AH14" i="20" s="1"/>
  <c r="AF23" i="22"/>
  <c r="AH23" i="22" s="1"/>
  <c r="AC15" i="20"/>
  <c r="AG15" i="20" s="1"/>
  <c r="M12" i="12"/>
  <c r="M28" i="12"/>
  <c r="AF17" i="20"/>
  <c r="AH17" i="20" s="1"/>
  <c r="Y34" i="19"/>
  <c r="AC31" i="18"/>
  <c r="AG31" i="18" s="1"/>
  <c r="AD25" i="21"/>
  <c r="AC24" i="21"/>
  <c r="AG24" i="21" s="1"/>
  <c r="M35" i="12"/>
  <c r="AC33" i="22"/>
  <c r="AG33" i="22" s="1"/>
  <c r="Y13" i="18"/>
  <c r="AD39" i="19"/>
  <c r="Z39" i="19"/>
  <c r="Z40" i="19" s="1"/>
  <c r="M37" i="12"/>
  <c r="M33" i="18"/>
  <c r="M33" i="12"/>
  <c r="Y32" i="19"/>
  <c r="M32" i="18"/>
  <c r="AC32" i="18"/>
  <c r="AG32" i="18"/>
  <c r="AD30" i="18"/>
  <c r="Y30" i="19"/>
  <c r="AD30" i="19" s="1"/>
  <c r="M29" i="12"/>
  <c r="M29" i="19"/>
  <c r="Y29" i="19"/>
  <c r="AG20" i="22"/>
  <c r="AD13" i="21"/>
  <c r="Z28" i="18"/>
  <c r="AD28" i="18"/>
  <c r="AD26" i="19"/>
  <c r="M26" i="18"/>
  <c r="AD26" i="18"/>
  <c r="AF25" i="19"/>
  <c r="AH25" i="19" s="1"/>
  <c r="Y25" i="18"/>
  <c r="AF25" i="18"/>
  <c r="AH25" i="18" s="1"/>
  <c r="M25" i="12"/>
  <c r="Y24" i="18"/>
  <c r="AC24" i="18" s="1"/>
  <c r="AD23" i="21"/>
  <c r="Z23" i="21"/>
  <c r="Y23" i="19"/>
  <c r="AD23" i="18"/>
  <c r="AF22" i="18"/>
  <c r="AH22" i="18" s="1"/>
  <c r="AD21" i="21"/>
  <c r="AG21" i="19"/>
  <c r="AH21" i="19" s="1"/>
  <c r="AD21" i="19"/>
  <c r="M21" i="19"/>
  <c r="Y21" i="12"/>
  <c r="AD20" i="21"/>
  <c r="Z20" i="21"/>
  <c r="Z40" i="21" s="1"/>
  <c r="AF20" i="21"/>
  <c r="AH20" i="21" s="1"/>
  <c r="AD15" i="21"/>
  <c r="AF14" i="21"/>
  <c r="AH14" i="21" s="1"/>
  <c r="AF13" i="21"/>
  <c r="AH13" i="21" s="1"/>
  <c r="AD12" i="21"/>
  <c r="Z12" i="21"/>
  <c r="AH9" i="19"/>
  <c r="AD9" i="19"/>
  <c r="AD20" i="18"/>
  <c r="AD35" i="18"/>
  <c r="Z35" i="18"/>
  <c r="M8" i="21"/>
  <c r="M8" i="19"/>
  <c r="M40" i="19" s="1"/>
  <c r="Y8" i="18"/>
  <c r="Z8" i="18" s="1"/>
  <c r="Y18" i="19"/>
  <c r="M17" i="18"/>
  <c r="Y17" i="12"/>
  <c r="AD16" i="18"/>
  <c r="M16" i="19"/>
  <c r="Y16" i="12"/>
  <c r="Y15" i="18"/>
  <c r="AC15" i="18" s="1"/>
  <c r="M15" i="18"/>
  <c r="AD13" i="19"/>
  <c r="Z13" i="12"/>
  <c r="AC12" i="18"/>
  <c r="AG12" i="18" s="1"/>
  <c r="AF11" i="18"/>
  <c r="AH11" i="18" s="1"/>
  <c r="M10" i="18"/>
  <c r="Y10" i="19"/>
  <c r="Z9" i="18"/>
  <c r="Y9" i="12"/>
  <c r="AD25" i="22"/>
  <c r="AC39" i="22"/>
  <c r="AG39" i="22" s="1"/>
  <c r="AC23" i="22"/>
  <c r="AG23" i="22" s="1"/>
  <c r="AF12" i="22"/>
  <c r="AH12" i="22" s="1"/>
  <c r="AC27" i="22"/>
  <c r="AG27" i="22" s="1"/>
  <c r="AG13" i="22"/>
  <c r="AF13" i="22"/>
  <c r="AH13" i="22" s="1"/>
  <c r="AF15" i="22"/>
  <c r="AH15" i="22" s="1"/>
  <c r="AF34" i="22"/>
  <c r="AH34" i="22" s="1"/>
  <c r="AG25" i="22"/>
  <c r="AF18" i="22"/>
  <c r="AH18" i="22" s="1"/>
  <c r="AF9" i="22"/>
  <c r="AH9" i="22" s="1"/>
  <c r="AD16" i="20"/>
  <c r="AD40" i="20" s="1"/>
  <c r="AF16" i="20"/>
  <c r="AH16" i="20" s="1"/>
  <c r="Z40" i="20"/>
  <c r="AF28" i="20"/>
  <c r="AH28" i="20" s="1"/>
  <c r="AF39" i="20"/>
  <c r="AH39" i="20" s="1"/>
  <c r="AF26" i="20"/>
  <c r="AH26" i="20" s="1"/>
  <c r="AC11" i="20"/>
  <c r="AG11" i="20" s="1"/>
  <c r="AF23" i="20"/>
  <c r="AH23" i="20" s="1"/>
  <c r="AF15" i="20"/>
  <c r="AH15" i="20" s="1"/>
  <c r="AD32" i="20"/>
  <c r="AF32" i="20"/>
  <c r="AH32" i="20" s="1"/>
  <c r="AF35" i="20"/>
  <c r="AH35" i="20" s="1"/>
  <c r="AF22" i="20"/>
  <c r="AH22" i="20" s="1"/>
  <c r="AF31" i="20"/>
  <c r="AH31" i="20" s="1"/>
  <c r="M40" i="20"/>
  <c r="AF12" i="20"/>
  <c r="AH12" i="20" s="1"/>
  <c r="AF36" i="20"/>
  <c r="AH36" i="20" s="1"/>
  <c r="AF26" i="19"/>
  <c r="AH26" i="19" s="1"/>
  <c r="AF30" i="19"/>
  <c r="AF18" i="19"/>
  <c r="AG23" i="19"/>
  <c r="AD27" i="19"/>
  <c r="AF31" i="19"/>
  <c r="AH31" i="19" s="1"/>
  <c r="AF27" i="19"/>
  <c r="AF23" i="19"/>
  <c r="AF19" i="19"/>
  <c r="AH19" i="19" s="1"/>
  <c r="AG39" i="12"/>
  <c r="AF30" i="18"/>
  <c r="AH30" i="18" s="1"/>
  <c r="AF26" i="18"/>
  <c r="AH26" i="18" s="1"/>
  <c r="AC11" i="18"/>
  <c r="AG11" i="18" s="1"/>
  <c r="AF12" i="18"/>
  <c r="AH12" i="18" s="1"/>
  <c r="AC19" i="18"/>
  <c r="AG19" i="18" s="1"/>
  <c r="AC27" i="18"/>
  <c r="AG27" i="18" s="1"/>
  <c r="AF38" i="18"/>
  <c r="AH38" i="18" s="1"/>
  <c r="AF34" i="18"/>
  <c r="AH34" i="18" s="1"/>
  <c r="AF14" i="18"/>
  <c r="AH14" i="18" s="1"/>
  <c r="AF31" i="18"/>
  <c r="AH31" i="18" s="1"/>
  <c r="AD32" i="18"/>
  <c r="AF32" i="18"/>
  <c r="AH32" i="18" s="1"/>
  <c r="AF19" i="18"/>
  <c r="AH19" i="18" s="1"/>
  <c r="AF24" i="18"/>
  <c r="AH24" i="18" s="1"/>
  <c r="AF20" i="18"/>
  <c r="AH20" i="18" s="1"/>
  <c r="AF28" i="18"/>
  <c r="AH28" i="18" s="1"/>
  <c r="AF36" i="18"/>
  <c r="AH36" i="18" s="1"/>
  <c r="AD17" i="21"/>
  <c r="AF17" i="21"/>
  <c r="AH17" i="21" s="1"/>
  <c r="AC27" i="21"/>
  <c r="AG27" i="21" s="1"/>
  <c r="AD37" i="21"/>
  <c r="AF26" i="21"/>
  <c r="AH26" i="21" s="1"/>
  <c r="AG29" i="21"/>
  <c r="AG25" i="21"/>
  <c r="AD9" i="21"/>
  <c r="AF9" i="21"/>
  <c r="AH9" i="21" s="1"/>
  <c r="AD28" i="22"/>
  <c r="AF28" i="22"/>
  <c r="AH28" i="22" s="1"/>
  <c r="AB40" i="22"/>
  <c r="AC34" i="22"/>
  <c r="AG34" i="22" s="1"/>
  <c r="AC18" i="22"/>
  <c r="AG18" i="22" s="1"/>
  <c r="AC10" i="22"/>
  <c r="AG10" i="22" s="1"/>
  <c r="AF35" i="22"/>
  <c r="AH35" i="22" s="1"/>
  <c r="AF30" i="22"/>
  <c r="AH30" i="22" s="1"/>
  <c r="AD32" i="22"/>
  <c r="AF32" i="22"/>
  <c r="AH32" i="22" s="1"/>
  <c r="AF11" i="22"/>
  <c r="AH11" i="22" s="1"/>
  <c r="AC38" i="22"/>
  <c r="AG38" i="22" s="1"/>
  <c r="AG31" i="22"/>
  <c r="AC22" i="22"/>
  <c r="AG22" i="22" s="1"/>
  <c r="AF16" i="22"/>
  <c r="AH16" i="22" s="1"/>
  <c r="Y40" i="22"/>
  <c r="AF31" i="22"/>
  <c r="AH31" i="22" s="1"/>
  <c r="AF26" i="22"/>
  <c r="AH26" i="22" s="1"/>
  <c r="AD36" i="22"/>
  <c r="AF36" i="22"/>
  <c r="AH36" i="22" s="1"/>
  <c r="AD20" i="22"/>
  <c r="AF20" i="22"/>
  <c r="AH20" i="22" s="1"/>
  <c r="AC8" i="22"/>
  <c r="AD8" i="22" s="1"/>
  <c r="L40" i="22"/>
  <c r="Z40" i="22"/>
  <c r="AF22" i="22"/>
  <c r="AH22" i="22" s="1"/>
  <c r="AG35" i="22"/>
  <c r="AC26" i="22"/>
  <c r="AG26" i="22" s="1"/>
  <c r="AG19" i="22"/>
  <c r="AC14" i="22"/>
  <c r="AG14" i="22" s="1"/>
  <c r="AF38" i="22"/>
  <c r="AH38" i="22" s="1"/>
  <c r="AD24" i="22"/>
  <c r="AF24" i="22"/>
  <c r="AH24" i="22" s="1"/>
  <c r="M40" i="22"/>
  <c r="AC30" i="22"/>
  <c r="AG30" i="22" s="1"/>
  <c r="AF8" i="22"/>
  <c r="AD24" i="21"/>
  <c r="AF24" i="21"/>
  <c r="AH24" i="21" s="1"/>
  <c r="AC38" i="21"/>
  <c r="AG38" i="21" s="1"/>
  <c r="AC22" i="21"/>
  <c r="AD22" i="21" s="1"/>
  <c r="AC16" i="21"/>
  <c r="AG16" i="21" s="1"/>
  <c r="AD28" i="21"/>
  <c r="AF28" i="21"/>
  <c r="AH28" i="21" s="1"/>
  <c r="AF19" i="21"/>
  <c r="AH19" i="21" s="1"/>
  <c r="AF15" i="21"/>
  <c r="AH15" i="21" s="1"/>
  <c r="AF11" i="21"/>
  <c r="AH11" i="21" s="1"/>
  <c r="AC18" i="21"/>
  <c r="AD18" i="21" s="1"/>
  <c r="AG35" i="21"/>
  <c r="AC26" i="21"/>
  <c r="AG26" i="21" s="1"/>
  <c r="AF38" i="21"/>
  <c r="AH38" i="21" s="1"/>
  <c r="AF27" i="21"/>
  <c r="AH27" i="21" s="1"/>
  <c r="AF22" i="21"/>
  <c r="AH22" i="21" s="1"/>
  <c r="AG20" i="21"/>
  <c r="AC8" i="21"/>
  <c r="AG8" i="21" s="1"/>
  <c r="L40" i="21"/>
  <c r="AD32" i="21"/>
  <c r="AF32" i="21"/>
  <c r="AH32" i="21" s="1"/>
  <c r="AC10" i="21"/>
  <c r="AG10" i="21" s="1"/>
  <c r="AG39" i="21"/>
  <c r="AC30" i="21"/>
  <c r="AG30" i="21" s="1"/>
  <c r="AG23" i="21"/>
  <c r="AF39" i="21"/>
  <c r="AH39" i="21" s="1"/>
  <c r="AF34" i="21"/>
  <c r="AH34" i="21" s="1"/>
  <c r="AF23" i="21"/>
  <c r="AH23" i="21" s="1"/>
  <c r="M40" i="21"/>
  <c r="AG12" i="21"/>
  <c r="Y40" i="21"/>
  <c r="AD36" i="21"/>
  <c r="AF36" i="21"/>
  <c r="AH36" i="21" s="1"/>
  <c r="AC14" i="21"/>
  <c r="AG14" i="21" s="1"/>
  <c r="AH8" i="21"/>
  <c r="AC34" i="21"/>
  <c r="AG34" i="21" s="1"/>
  <c r="AF30" i="21"/>
  <c r="AH30" i="21" s="1"/>
  <c r="AB40" i="21"/>
  <c r="AD8" i="21"/>
  <c r="AC17" i="20"/>
  <c r="AG17" i="20" s="1"/>
  <c r="AG33" i="20"/>
  <c r="AC8" i="20"/>
  <c r="AG8" i="20" s="1"/>
  <c r="L40" i="20"/>
  <c r="AC29" i="20"/>
  <c r="AG29" i="20" s="1"/>
  <c r="AC21" i="20"/>
  <c r="AG21" i="20" s="1"/>
  <c r="AF18" i="20"/>
  <c r="AH18" i="20" s="1"/>
  <c r="AF10" i="20"/>
  <c r="AC38" i="20"/>
  <c r="AG38" i="20" s="1"/>
  <c r="AF27" i="20"/>
  <c r="AH27" i="20" s="1"/>
  <c r="AF19" i="20"/>
  <c r="AH19" i="20" s="1"/>
  <c r="AC13" i="20"/>
  <c r="AG13" i="20" s="1"/>
  <c r="Y40" i="20"/>
  <c r="AC9" i="20"/>
  <c r="AG9" i="20" s="1"/>
  <c r="AF30" i="20"/>
  <c r="AH30" i="20" s="1"/>
  <c r="AB40" i="20"/>
  <c r="AC37" i="20"/>
  <c r="AG37" i="20" s="1"/>
  <c r="AC25" i="20"/>
  <c r="AG25" i="20" s="1"/>
  <c r="AC34" i="20"/>
  <c r="AG34" i="20" s="1"/>
  <c r="AH8" i="19"/>
  <c r="AF32" i="19"/>
  <c r="AD20" i="19"/>
  <c r="AF20" i="19"/>
  <c r="AH20" i="19" s="1"/>
  <c r="AG33" i="19"/>
  <c r="AH33" i="19" s="1"/>
  <c r="AG19" i="19"/>
  <c r="AC14" i="19"/>
  <c r="AG14" i="19" s="1"/>
  <c r="AC8" i="19"/>
  <c r="AD8" i="19" s="1"/>
  <c r="L40" i="19"/>
  <c r="AD28" i="19"/>
  <c r="AF28" i="19"/>
  <c r="AH28" i="19" s="1"/>
  <c r="AD36" i="19"/>
  <c r="AF36" i="19"/>
  <c r="AH36" i="19" s="1"/>
  <c r="AD24" i="19"/>
  <c r="AF24" i="19"/>
  <c r="AH24" i="19" s="1"/>
  <c r="AC38" i="19"/>
  <c r="AG38" i="19" s="1"/>
  <c r="AF12" i="19"/>
  <c r="AH12" i="19" s="1"/>
  <c r="AG37" i="19"/>
  <c r="AC22" i="19"/>
  <c r="AG22" i="19" s="1"/>
  <c r="AF16" i="19"/>
  <c r="AF34" i="19"/>
  <c r="AB40" i="19"/>
  <c r="AF11" i="19"/>
  <c r="AH11" i="19" s="1"/>
  <c r="AF39" i="19"/>
  <c r="AH39" i="19" s="1"/>
  <c r="AF22" i="19"/>
  <c r="AH22" i="19" s="1"/>
  <c r="AG34" i="19"/>
  <c r="AG18" i="19"/>
  <c r="AC37" i="18"/>
  <c r="AG37" i="18" s="1"/>
  <c r="AC18" i="18"/>
  <c r="AG18" i="18" s="1"/>
  <c r="AC14" i="18"/>
  <c r="AG14" i="18" s="1"/>
  <c r="AC22" i="18"/>
  <c r="AG22" i="18" s="1"/>
  <c r="AH8" i="18"/>
  <c r="AF35" i="18"/>
  <c r="AH35" i="18" s="1"/>
  <c r="AC25" i="18"/>
  <c r="AG25" i="18" s="1"/>
  <c r="AF9" i="18"/>
  <c r="AH9" i="18" s="1"/>
  <c r="AF21" i="18"/>
  <c r="AH21" i="18" s="1"/>
  <c r="AG35" i="18"/>
  <c r="AF10" i="18"/>
  <c r="AH10" i="18" s="1"/>
  <c r="AC17" i="18"/>
  <c r="AG17" i="18" s="1"/>
  <c r="AC9" i="18"/>
  <c r="AG9" i="18" s="1"/>
  <c r="AC29" i="18"/>
  <c r="AF17" i="18"/>
  <c r="AH17" i="18" s="1"/>
  <c r="AB40" i="18"/>
  <c r="AC13" i="18"/>
  <c r="AG13" i="18" s="1"/>
  <c r="AG39" i="18"/>
  <c r="AG23" i="18"/>
  <c r="AF23" i="18"/>
  <c r="AH23" i="18" s="1"/>
  <c r="L40" i="18"/>
  <c r="M40" i="18" s="1"/>
  <c r="AC33" i="18"/>
  <c r="AC21" i="18"/>
  <c r="AG21" i="18" s="1"/>
  <c r="AF15" i="18"/>
  <c r="AH15" i="18" s="1"/>
  <c r="AF18" i="18"/>
  <c r="AH18" i="18" s="1"/>
  <c r="M8" i="12"/>
  <c r="AG10" i="18" l="1"/>
  <c r="AH16" i="19"/>
  <c r="AH23" i="19"/>
  <c r="AH34" i="19"/>
  <c r="AD34" i="19"/>
  <c r="AG33" i="18"/>
  <c r="AD33" i="18"/>
  <c r="AG32" i="19"/>
  <c r="AH32" i="19" s="1"/>
  <c r="AD32" i="19"/>
  <c r="AG30" i="19"/>
  <c r="AH30" i="19" s="1"/>
  <c r="AG29" i="18"/>
  <c r="AD29" i="18"/>
  <c r="AD29" i="19"/>
  <c r="AD40" i="22"/>
  <c r="AG22" i="21"/>
  <c r="AD27" i="18"/>
  <c r="AG27" i="19"/>
  <c r="AH27" i="19" s="1"/>
  <c r="AD26" i="21"/>
  <c r="M40" i="12"/>
  <c r="AD25" i="18"/>
  <c r="AG24" i="18"/>
  <c r="AD24" i="18"/>
  <c r="AH40" i="21"/>
  <c r="Y40" i="19"/>
  <c r="AD23" i="19"/>
  <c r="AD22" i="18"/>
  <c r="AD21" i="18"/>
  <c r="AG18" i="21"/>
  <c r="AG40" i="21" s="1"/>
  <c r="AD16" i="21"/>
  <c r="AD14" i="21"/>
  <c r="AD19" i="18"/>
  <c r="AC8" i="18"/>
  <c r="AG8" i="18" s="1"/>
  <c r="AH18" i="19"/>
  <c r="AD18" i="19"/>
  <c r="AD17" i="18"/>
  <c r="AD16" i="19"/>
  <c r="Y40" i="18"/>
  <c r="AG15" i="18"/>
  <c r="AD15" i="18"/>
  <c r="AD14" i="18"/>
  <c r="AD13" i="18"/>
  <c r="AD12" i="18"/>
  <c r="AG10" i="19"/>
  <c r="AH10" i="19" s="1"/>
  <c r="AD10" i="19"/>
  <c r="AD9" i="18"/>
  <c r="AH8" i="22"/>
  <c r="AH40" i="22" s="1"/>
  <c r="AF40" i="22"/>
  <c r="AC40" i="22"/>
  <c r="AG8" i="22"/>
  <c r="AG40" i="22" s="1"/>
  <c r="AC40" i="21"/>
  <c r="AF40" i="21"/>
  <c r="AG40" i="20"/>
  <c r="AH10" i="20"/>
  <c r="AH40" i="20" s="1"/>
  <c r="AF40" i="20"/>
  <c r="AC40" i="20"/>
  <c r="AF40" i="19"/>
  <c r="AC40" i="19"/>
  <c r="AG8" i="19"/>
  <c r="AF40" i="18"/>
  <c r="AH40" i="18" s="1"/>
  <c r="AG29" i="19" l="1"/>
  <c r="AH29" i="19" s="1"/>
  <c r="AD40" i="21"/>
  <c r="AH40" i="19"/>
  <c r="Z40" i="18"/>
  <c r="AC40" i="18"/>
  <c r="AG40" i="18"/>
  <c r="AD8" i="18"/>
  <c r="AD40" i="19"/>
  <c r="AG40" i="19"/>
  <c r="X8" i="12"/>
  <c r="Z31" i="12"/>
  <c r="Z29" i="12"/>
  <c r="Z28" i="12"/>
  <c r="AD40" i="18" l="1"/>
  <c r="Y8" i="12"/>
  <c r="AC8" i="12" s="1"/>
  <c r="AB8" i="12"/>
  <c r="AF8" i="12" s="1"/>
  <c r="Z32" i="12"/>
  <c r="Z27" i="12"/>
  <c r="Z35" i="12"/>
  <c r="Z33" i="12"/>
  <c r="Z26" i="12"/>
  <c r="Z30" i="12"/>
  <c r="Z34" i="12"/>
  <c r="Z8" i="12"/>
  <c r="X40" i="12"/>
  <c r="AB32" i="12"/>
  <c r="AB36" i="12"/>
  <c r="AB16" i="12"/>
  <c r="AB20" i="12"/>
  <c r="AB24" i="12"/>
  <c r="K40" i="12"/>
  <c r="AB28" i="12"/>
  <c r="AC15" i="12"/>
  <c r="AG15" i="12" s="1"/>
  <c r="AC19" i="12"/>
  <c r="AG19" i="12" s="1"/>
  <c r="AC23" i="12"/>
  <c r="AG23" i="12" s="1"/>
  <c r="AC24" i="12"/>
  <c r="AG24" i="12" s="1"/>
  <c r="AC31" i="12"/>
  <c r="AG31" i="12" s="1"/>
  <c r="AC32" i="12"/>
  <c r="AG32" i="12" s="1"/>
  <c r="AC36" i="12"/>
  <c r="AG36" i="12" s="1"/>
  <c r="AB30" i="12"/>
  <c r="AB34" i="12"/>
  <c r="AB38" i="12"/>
  <c r="AC16" i="12"/>
  <c r="AG16" i="12" s="1"/>
  <c r="AC20" i="12"/>
  <c r="AG20" i="12" s="1"/>
  <c r="AC27" i="12"/>
  <c r="AG27" i="12" s="1"/>
  <c r="AC28" i="12"/>
  <c r="AG28" i="12" s="1"/>
  <c r="AC35" i="12"/>
  <c r="AG35" i="12" s="1"/>
  <c r="AB14" i="12"/>
  <c r="AF14" i="12" s="1"/>
  <c r="AH14" i="12" s="1"/>
  <c r="AB18" i="12"/>
  <c r="AB22" i="12"/>
  <c r="AB26" i="12"/>
  <c r="AC13" i="12"/>
  <c r="AG13" i="12" s="1"/>
  <c r="AC14" i="12"/>
  <c r="AG14" i="12" s="1"/>
  <c r="AC17" i="12"/>
  <c r="AG17" i="12" s="1"/>
  <c r="AC18" i="12"/>
  <c r="AG18" i="12" s="1"/>
  <c r="AC21" i="12"/>
  <c r="AG21" i="12" s="1"/>
  <c r="AC22" i="12"/>
  <c r="AG22" i="12" s="1"/>
  <c r="AC25" i="12"/>
  <c r="AG25" i="12" s="1"/>
  <c r="AC26" i="12"/>
  <c r="AG26" i="12" s="1"/>
  <c r="AC29" i="12"/>
  <c r="AG29" i="12" s="1"/>
  <c r="AC30" i="12"/>
  <c r="AG30" i="12" s="1"/>
  <c r="AC33" i="12"/>
  <c r="AG33" i="12" s="1"/>
  <c r="AC34" i="12"/>
  <c r="AG34" i="12" s="1"/>
  <c r="AC37" i="12"/>
  <c r="AG37" i="12" s="1"/>
  <c r="AC38" i="12"/>
  <c r="AG38" i="12" s="1"/>
  <c r="AB12" i="12"/>
  <c r="AC12" i="12"/>
  <c r="AG12" i="12" s="1"/>
  <c r="AC10" i="12"/>
  <c r="AG10" i="12" s="1"/>
  <c r="AB10" i="12"/>
  <c r="AC11" i="12"/>
  <c r="AG11" i="12" s="1"/>
  <c r="AB13" i="12"/>
  <c r="AB17" i="12"/>
  <c r="AB19" i="12"/>
  <c r="AB21" i="12"/>
  <c r="AB25" i="12"/>
  <c r="AB27" i="12"/>
  <c r="AB31" i="12"/>
  <c r="AB33" i="12"/>
  <c r="AB35" i="12"/>
  <c r="AB37" i="12"/>
  <c r="AB9" i="12"/>
  <c r="AB11" i="12"/>
  <c r="AF11" i="12" s="1"/>
  <c r="AH11" i="12" s="1"/>
  <c r="AB15" i="12"/>
  <c r="AB23" i="12"/>
  <c r="AB29" i="12"/>
  <c r="AF9" i="12" l="1"/>
  <c r="AH9" i="12" s="1"/>
  <c r="AD18" i="12"/>
  <c r="AF18" i="12"/>
  <c r="AH18" i="12" s="1"/>
  <c r="AD34" i="12"/>
  <c r="AF34" i="12"/>
  <c r="AH34" i="12" s="1"/>
  <c r="AD24" i="12"/>
  <c r="AF24" i="12"/>
  <c r="AH24" i="12" s="1"/>
  <c r="AD32" i="12"/>
  <c r="AF32" i="12"/>
  <c r="AH32" i="12" s="1"/>
  <c r="AD37" i="12"/>
  <c r="AF37" i="12"/>
  <c r="AH37" i="12" s="1"/>
  <c r="AD20" i="12"/>
  <c r="AF20" i="12"/>
  <c r="AH20" i="12" s="1"/>
  <c r="AD15" i="12"/>
  <c r="AF15" i="12"/>
  <c r="AH15" i="12" s="1"/>
  <c r="AD35" i="12"/>
  <c r="AF35" i="12"/>
  <c r="AH35" i="12" s="1"/>
  <c r="AD25" i="12"/>
  <c r="AF25" i="12"/>
  <c r="AH25" i="12" s="1"/>
  <c r="AD13" i="12"/>
  <c r="AF13" i="12"/>
  <c r="AH13" i="12" s="1"/>
  <c r="AD26" i="12"/>
  <c r="AF26" i="12"/>
  <c r="AH26" i="12" s="1"/>
  <c r="AD28" i="12"/>
  <c r="AF28" i="12"/>
  <c r="AH28" i="12" s="1"/>
  <c r="AD16" i="12"/>
  <c r="AF16" i="12"/>
  <c r="AH16" i="12" s="1"/>
  <c r="AD29" i="12"/>
  <c r="AF29" i="12"/>
  <c r="AH29" i="12" s="1"/>
  <c r="AD31" i="12"/>
  <c r="AF31" i="12"/>
  <c r="AH31" i="12" s="1"/>
  <c r="AD19" i="12"/>
  <c r="AF19" i="12"/>
  <c r="AH19" i="12" s="1"/>
  <c r="AD10" i="12"/>
  <c r="AF10" i="12"/>
  <c r="AH10" i="12" s="1"/>
  <c r="AD23" i="12"/>
  <c r="AF23" i="12"/>
  <c r="AH23" i="12" s="1"/>
  <c r="AD27" i="12"/>
  <c r="AF27" i="12"/>
  <c r="AH27" i="12" s="1"/>
  <c r="AD17" i="12"/>
  <c r="AF17" i="12"/>
  <c r="AH17" i="12" s="1"/>
  <c r="AD30" i="12"/>
  <c r="AF30" i="12"/>
  <c r="AH30" i="12" s="1"/>
  <c r="AD33" i="12"/>
  <c r="AF33" i="12"/>
  <c r="AH33" i="12" s="1"/>
  <c r="AD21" i="12"/>
  <c r="AF21" i="12"/>
  <c r="AH21" i="12" s="1"/>
  <c r="AD12" i="12"/>
  <c r="AF12" i="12"/>
  <c r="AH12" i="12" s="1"/>
  <c r="AD22" i="12"/>
  <c r="AF22" i="12"/>
  <c r="AH22" i="12" s="1"/>
  <c r="AD38" i="12"/>
  <c r="AF38" i="12"/>
  <c r="AH38" i="12" s="1"/>
  <c r="AD36" i="12"/>
  <c r="AF36" i="12"/>
  <c r="AH36" i="12" s="1"/>
  <c r="AD14" i="12"/>
  <c r="AD11" i="12"/>
  <c r="Z40" i="12"/>
  <c r="Y40" i="12"/>
  <c r="AB40" i="12"/>
  <c r="L40" i="12"/>
  <c r="AC9" i="12"/>
  <c r="AG9" i="12" s="1"/>
  <c r="AD9" i="12" l="1"/>
  <c r="AF40" i="12"/>
  <c r="AD8" i="12"/>
  <c r="AG8" i="12"/>
  <c r="AC40" i="12"/>
  <c r="AD40" i="12" l="1"/>
  <c r="AG40" i="12"/>
  <c r="AH8" i="12"/>
  <c r="AH40" i="12" s="1"/>
</calcChain>
</file>

<file path=xl/sharedStrings.xml><?xml version="1.0" encoding="utf-8"?>
<sst xmlns="http://schemas.openxmlformats.org/spreadsheetml/2006/main" count="318" uniqueCount="25">
  <si>
    <t>Date</t>
  </si>
  <si>
    <t>Source</t>
  </si>
  <si>
    <t>Society</t>
  </si>
  <si>
    <t>Paddy Traders</t>
  </si>
  <si>
    <t>Sangrahan kendra</t>
  </si>
  <si>
    <t>(In Bags)</t>
  </si>
  <si>
    <t>Total</t>
  </si>
  <si>
    <t>(In Qtl)</t>
  </si>
  <si>
    <t>INCOMING</t>
  </si>
  <si>
    <t>Roller Godown</t>
  </si>
  <si>
    <t>Milltech</t>
  </si>
  <si>
    <t>Maharaj Side Godown</t>
  </si>
  <si>
    <t>Surri Plant Godown</t>
  </si>
  <si>
    <t>Dharamkaanta Side Godown</t>
  </si>
  <si>
    <t>Middle Passage Godown</t>
  </si>
  <si>
    <t>Misc 1</t>
  </si>
  <si>
    <t>Misc 2</t>
  </si>
  <si>
    <t>Boiler Side</t>
  </si>
  <si>
    <t>OUTGOING</t>
  </si>
  <si>
    <t>PADDY PROCESSED</t>
  </si>
  <si>
    <t>Opening Balance</t>
  </si>
  <si>
    <t>Average Weight</t>
  </si>
  <si>
    <t>(In Kg)</t>
  </si>
  <si>
    <t>Arwa Side</t>
  </si>
  <si>
    <t>Milltech (Devki Chacha Ghar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</si>
</sst>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37EB-F7A7-4B5D-B4D7-2D74F1282192}">
  <sheetPr>
    <tabColor theme="9"/>
  </sheetPr>
  <dimension ref="B1:AH40"/>
  <sheetViews>
    <sheetView topLeftCell="O1" zoomScale="82" zoomScaleNormal="82" workbookViewId="0">
      <pane ySplit="6" topLeftCell="A7" activePane="bottomLeft" state="frozen"/>
      <selection pane="bottomLeft" activeCell="Y27" sqref="Y27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  <c r="N1" s="50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50"/>
      <c r="N2" s="50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51"/>
      <c r="N3" s="51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64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47"/>
      <c r="O5" s="29" t="s">
        <v>9</v>
      </c>
      <c r="P5" s="27" t="s">
        <v>24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17</v>
      </c>
      <c r="AC5" s="90"/>
      <c r="AD5" s="79" t="s">
        <v>21</v>
      </c>
      <c r="AF5" s="89" t="s">
        <v>23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>
        <f>8000+2400+1600+40896</f>
        <v>52896</v>
      </c>
      <c r="E8" s="80">
        <f>D8*40/100</f>
        <v>21158.400000000001</v>
      </c>
      <c r="F8" s="75"/>
      <c r="G8" s="80">
        <f>F8*40/100</f>
        <v>0</v>
      </c>
      <c r="H8" s="73"/>
      <c r="I8" s="80">
        <f t="shared" ref="I8:I39" si="0">H8*40/100</f>
        <v>0</v>
      </c>
      <c r="J8" s="70"/>
      <c r="K8" s="17">
        <f t="shared" ref="K8:L39" si="1">D8+F8+H8</f>
        <v>52896</v>
      </c>
      <c r="L8" s="18">
        <f t="shared" si="1"/>
        <v>21158.400000000001</v>
      </c>
      <c r="M8" s="77">
        <f>IF(K8=0,"NA",L8/K8*100)</f>
        <v>40</v>
      </c>
      <c r="N8" s="78"/>
      <c r="O8" s="11">
        <v>37401</v>
      </c>
      <c r="P8" s="12"/>
      <c r="Q8" s="86">
        <v>1815</v>
      </c>
      <c r="R8" s="13">
        <f>155+400</f>
        <v>555</v>
      </c>
      <c r="S8" s="13"/>
      <c r="T8" s="13">
        <v>1000</v>
      </c>
      <c r="U8" s="13"/>
      <c r="V8" s="13"/>
      <c r="W8" s="12"/>
      <c r="X8" s="19">
        <f>SUM(O8:W8)</f>
        <v>40771</v>
      </c>
      <c r="Y8" s="20">
        <f t="shared" ref="Y8:Y39" si="2">IF(K8=0,"0",X8*L8/K8)</f>
        <v>16308.400000000001</v>
      </c>
      <c r="Z8" s="77">
        <f>IF(X8=0,"NA",Y8/X8*100)</f>
        <v>40</v>
      </c>
      <c r="AA8" s="77"/>
      <c r="AB8" s="21">
        <f t="shared" ref="AB8:AB39" si="3">K8-X8</f>
        <v>12125</v>
      </c>
      <c r="AC8" s="16">
        <f t="shared" ref="AC8:AC39" si="4">L8-Y8</f>
        <v>4850</v>
      </c>
      <c r="AD8" s="77">
        <f>IF(AB8=0,"NA",AC8/AB8*100)</f>
        <v>40</v>
      </c>
      <c r="AF8" s="21">
        <f t="shared" ref="AF8:AF39" si="5">K8-X8-AB8</f>
        <v>0</v>
      </c>
      <c r="AG8" s="16">
        <f t="shared" ref="AG8:AG39" si="6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80">
        <f t="shared" ref="E9:G24" si="7">D9*40/100</f>
        <v>0</v>
      </c>
      <c r="F9" s="76"/>
      <c r="G9" s="80">
        <f t="shared" si="7"/>
        <v>0</v>
      </c>
      <c r="H9" s="84">
        <v>0</v>
      </c>
      <c r="I9" s="80">
        <v>0</v>
      </c>
      <c r="J9" s="71"/>
      <c r="K9" s="17">
        <f t="shared" si="1"/>
        <v>0</v>
      </c>
      <c r="L9" s="18">
        <f t="shared" si="1"/>
        <v>0</v>
      </c>
      <c r="M9" s="77" t="str">
        <f t="shared" ref="M9:M40" si="8">IF(K9=0,"NA",L9/K9*100)</f>
        <v>NA</v>
      </c>
      <c r="N9" s="78"/>
      <c r="O9" s="5"/>
      <c r="P9" s="87"/>
      <c r="Q9" s="4"/>
      <c r="R9" s="4"/>
      <c r="S9" s="4"/>
      <c r="T9" s="4"/>
      <c r="U9" s="4"/>
      <c r="V9" s="4"/>
      <c r="W9" s="3"/>
      <c r="X9" s="19">
        <f t="shared" ref="X9:X39" si="9">SUM(O9:W9)</f>
        <v>0</v>
      </c>
      <c r="Y9" s="20" t="str">
        <f t="shared" si="2"/>
        <v>0</v>
      </c>
      <c r="Z9" s="77" t="str">
        <f t="shared" ref="Z9:Z40" si="10">IF(X9=0,"NA",Y9/X9*100)</f>
        <v>NA</v>
      </c>
      <c r="AA9" s="77"/>
      <c r="AB9" s="21">
        <f t="shared" si="3"/>
        <v>0</v>
      </c>
      <c r="AC9" s="16">
        <f t="shared" si="4"/>
        <v>0</v>
      </c>
      <c r="AD9" s="77" t="str">
        <f t="shared" ref="AD9:AD40" si="11">IF(AB9=0,"NA",AC9/AB9*100)</f>
        <v>NA</v>
      </c>
      <c r="AF9" s="21">
        <f t="shared" si="5"/>
        <v>0</v>
      </c>
      <c r="AG9" s="16">
        <f t="shared" si="6"/>
        <v>0</v>
      </c>
      <c r="AH9" s="77" t="str">
        <f t="shared" ref="AH9:AH40" si="12">IF(AF9=0,"NA",AG9/AF9*100)</f>
        <v>NA</v>
      </c>
    </row>
    <row r="10" spans="2:34" ht="16" x14ac:dyDescent="0.2">
      <c r="B10" s="22">
        <v>44045</v>
      </c>
      <c r="C10" s="56"/>
      <c r="D10" s="5"/>
      <c r="E10" s="80">
        <f t="shared" si="7"/>
        <v>0</v>
      </c>
      <c r="F10" s="76"/>
      <c r="G10" s="80">
        <f t="shared" si="7"/>
        <v>0</v>
      </c>
      <c r="H10" s="84">
        <v>500</v>
      </c>
      <c r="I10" s="80">
        <v>195.9</v>
      </c>
      <c r="J10" s="71"/>
      <c r="K10" s="17">
        <f t="shared" si="1"/>
        <v>500</v>
      </c>
      <c r="L10" s="18">
        <f t="shared" si="1"/>
        <v>195.9</v>
      </c>
      <c r="M10" s="77">
        <f t="shared" si="8"/>
        <v>39.180000000000007</v>
      </c>
      <c r="N10" s="78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9"/>
        <v>0</v>
      </c>
      <c r="Y10" s="20">
        <f t="shared" si="2"/>
        <v>0</v>
      </c>
      <c r="Z10" s="77" t="str">
        <f t="shared" si="10"/>
        <v>NA</v>
      </c>
      <c r="AA10" s="77"/>
      <c r="AB10" s="21">
        <f t="shared" ref="AB10" si="13">K10-X10</f>
        <v>500</v>
      </c>
      <c r="AC10" s="16">
        <f t="shared" ref="AC10" si="14">L10-Y10</f>
        <v>195.9</v>
      </c>
      <c r="AD10" s="77">
        <f t="shared" si="11"/>
        <v>39.180000000000007</v>
      </c>
      <c r="AF10" s="21">
        <f t="shared" si="5"/>
        <v>0</v>
      </c>
      <c r="AG10" s="16">
        <f t="shared" si="6"/>
        <v>0</v>
      </c>
      <c r="AH10" s="77" t="str">
        <f t="shared" si="12"/>
        <v>NA</v>
      </c>
    </row>
    <row r="11" spans="2:34" ht="16" x14ac:dyDescent="0.2">
      <c r="B11" s="22">
        <v>44046</v>
      </c>
      <c r="C11" s="56"/>
      <c r="D11" s="5"/>
      <c r="E11" s="80">
        <f t="shared" si="7"/>
        <v>0</v>
      </c>
      <c r="F11" s="76"/>
      <c r="G11" s="80">
        <f t="shared" si="7"/>
        <v>0</v>
      </c>
      <c r="H11" s="84">
        <v>0</v>
      </c>
      <c r="I11" s="80">
        <f t="shared" si="0"/>
        <v>0</v>
      </c>
      <c r="J11" s="71"/>
      <c r="K11" s="17">
        <f t="shared" si="1"/>
        <v>0</v>
      </c>
      <c r="L11" s="18">
        <f t="shared" si="1"/>
        <v>0</v>
      </c>
      <c r="M11" s="77" t="str">
        <f t="shared" si="8"/>
        <v>NA</v>
      </c>
      <c r="N11" s="78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9"/>
        <v>0</v>
      </c>
      <c r="Y11" s="20" t="str">
        <f t="shared" si="2"/>
        <v>0</v>
      </c>
      <c r="Z11" s="77" t="str">
        <f t="shared" si="10"/>
        <v>NA</v>
      </c>
      <c r="AA11" s="77"/>
      <c r="AB11" s="21">
        <f t="shared" si="3"/>
        <v>0</v>
      </c>
      <c r="AC11" s="16">
        <f t="shared" si="4"/>
        <v>0</v>
      </c>
      <c r="AD11" s="77" t="str">
        <f t="shared" si="11"/>
        <v>NA</v>
      </c>
      <c r="AF11" s="21">
        <f t="shared" si="5"/>
        <v>0</v>
      </c>
      <c r="AG11" s="16">
        <f t="shared" si="6"/>
        <v>0</v>
      </c>
      <c r="AH11" s="77" t="str">
        <f t="shared" si="12"/>
        <v>NA</v>
      </c>
    </row>
    <row r="12" spans="2:34" ht="16" x14ac:dyDescent="0.2">
      <c r="B12" s="22">
        <v>44047</v>
      </c>
      <c r="C12" s="56"/>
      <c r="D12" s="5"/>
      <c r="E12" s="80">
        <f t="shared" si="7"/>
        <v>0</v>
      </c>
      <c r="F12" s="76"/>
      <c r="G12" s="80">
        <f t="shared" si="7"/>
        <v>0</v>
      </c>
      <c r="H12" s="84">
        <v>500</v>
      </c>
      <c r="I12" s="80">
        <v>194.8</v>
      </c>
      <c r="J12" s="71"/>
      <c r="K12" s="17">
        <f t="shared" si="1"/>
        <v>500</v>
      </c>
      <c r="L12" s="18">
        <f t="shared" si="1"/>
        <v>194.8</v>
      </c>
      <c r="M12" s="77">
        <f t="shared" si="8"/>
        <v>38.96</v>
      </c>
      <c r="N12" s="78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9"/>
        <v>0</v>
      </c>
      <c r="Y12" s="20">
        <f t="shared" si="2"/>
        <v>0</v>
      </c>
      <c r="Z12" s="77" t="str">
        <f t="shared" si="10"/>
        <v>NA</v>
      </c>
      <c r="AA12" s="77"/>
      <c r="AB12" s="21">
        <f t="shared" si="3"/>
        <v>500</v>
      </c>
      <c r="AC12" s="16">
        <f t="shared" si="4"/>
        <v>194.8</v>
      </c>
      <c r="AD12" s="77">
        <f t="shared" si="11"/>
        <v>38.96</v>
      </c>
      <c r="AF12" s="21">
        <f t="shared" si="5"/>
        <v>0</v>
      </c>
      <c r="AG12" s="16">
        <f t="shared" si="6"/>
        <v>0</v>
      </c>
      <c r="AH12" s="77" t="str">
        <f t="shared" si="12"/>
        <v>NA</v>
      </c>
    </row>
    <row r="13" spans="2:34" ht="16" x14ac:dyDescent="0.2">
      <c r="B13" s="22">
        <v>44048</v>
      </c>
      <c r="C13" s="56"/>
      <c r="D13" s="5"/>
      <c r="E13" s="80">
        <f t="shared" si="7"/>
        <v>0</v>
      </c>
      <c r="F13" s="76"/>
      <c r="G13" s="80">
        <f t="shared" si="7"/>
        <v>0</v>
      </c>
      <c r="H13" s="84">
        <v>1500</v>
      </c>
      <c r="I13" s="80">
        <f>H13*38.735/100</f>
        <v>581.02499999999998</v>
      </c>
      <c r="J13" s="71"/>
      <c r="K13" s="17">
        <f t="shared" si="1"/>
        <v>1500</v>
      </c>
      <c r="L13" s="18">
        <f t="shared" si="1"/>
        <v>581.02499999999998</v>
      </c>
      <c r="M13" s="77">
        <f t="shared" si="8"/>
        <v>38.734999999999999</v>
      </c>
      <c r="N13" s="78"/>
      <c r="O13" s="5"/>
      <c r="P13" s="3"/>
      <c r="Q13" s="4"/>
      <c r="R13" s="4"/>
      <c r="S13" s="4"/>
      <c r="T13" s="4"/>
      <c r="U13" s="4"/>
      <c r="V13" s="4"/>
      <c r="W13" s="3"/>
      <c r="X13" s="19">
        <f t="shared" si="9"/>
        <v>0</v>
      </c>
      <c r="Y13" s="20">
        <f t="shared" si="2"/>
        <v>0</v>
      </c>
      <c r="Z13" s="77" t="str">
        <f t="shared" si="10"/>
        <v>NA</v>
      </c>
      <c r="AA13" s="77"/>
      <c r="AB13" s="21">
        <f t="shared" si="3"/>
        <v>1500</v>
      </c>
      <c r="AC13" s="16">
        <f t="shared" si="4"/>
        <v>581.02499999999998</v>
      </c>
      <c r="AD13" s="77">
        <f t="shared" si="11"/>
        <v>38.734999999999999</v>
      </c>
      <c r="AF13" s="21">
        <f t="shared" si="5"/>
        <v>0</v>
      </c>
      <c r="AG13" s="16">
        <f t="shared" si="6"/>
        <v>0</v>
      </c>
      <c r="AH13" s="77" t="str">
        <f t="shared" si="12"/>
        <v>NA</v>
      </c>
    </row>
    <row r="14" spans="2:34" ht="16" x14ac:dyDescent="0.2">
      <c r="B14" s="22">
        <v>44049</v>
      </c>
      <c r="C14" s="56"/>
      <c r="D14" s="5"/>
      <c r="E14" s="80">
        <f t="shared" si="7"/>
        <v>0</v>
      </c>
      <c r="F14" s="76"/>
      <c r="G14" s="80">
        <f t="shared" si="7"/>
        <v>0</v>
      </c>
      <c r="H14" s="84">
        <f>500+1050</f>
        <v>1550</v>
      </c>
      <c r="I14" s="80">
        <f>186.05+411.31</f>
        <v>597.36</v>
      </c>
      <c r="J14" s="71"/>
      <c r="K14" s="17">
        <f t="shared" si="1"/>
        <v>1550</v>
      </c>
      <c r="L14" s="18">
        <f t="shared" si="1"/>
        <v>597.36</v>
      </c>
      <c r="M14" s="77">
        <f t="shared" si="8"/>
        <v>38.539354838709677</v>
      </c>
      <c r="N14" s="78"/>
      <c r="O14" s="5"/>
      <c r="P14" s="3"/>
      <c r="Q14" s="4"/>
      <c r="R14" s="4"/>
      <c r="S14" s="4"/>
      <c r="T14" s="4"/>
      <c r="U14" s="4"/>
      <c r="V14" s="4"/>
      <c r="W14" s="3"/>
      <c r="X14" s="19">
        <f t="shared" si="9"/>
        <v>0</v>
      </c>
      <c r="Y14" s="20">
        <f t="shared" si="2"/>
        <v>0</v>
      </c>
      <c r="Z14" s="77" t="str">
        <f t="shared" si="10"/>
        <v>NA</v>
      </c>
      <c r="AA14" s="77"/>
      <c r="AB14" s="21">
        <f t="shared" si="3"/>
        <v>1550</v>
      </c>
      <c r="AC14" s="16">
        <f t="shared" si="4"/>
        <v>597.36</v>
      </c>
      <c r="AD14" s="77">
        <f t="shared" si="11"/>
        <v>38.539354838709677</v>
      </c>
      <c r="AF14" s="21">
        <f t="shared" si="5"/>
        <v>0</v>
      </c>
      <c r="AG14" s="16">
        <f t="shared" si="6"/>
        <v>0</v>
      </c>
      <c r="AH14" s="77" t="str">
        <f t="shared" si="12"/>
        <v>NA</v>
      </c>
    </row>
    <row r="15" spans="2:34" ht="16" x14ac:dyDescent="0.2">
      <c r="B15" s="22">
        <v>44050</v>
      </c>
      <c r="C15" s="56"/>
      <c r="D15" s="5"/>
      <c r="E15" s="80">
        <f t="shared" si="7"/>
        <v>0</v>
      </c>
      <c r="F15" s="76"/>
      <c r="G15" s="80">
        <f t="shared" si="7"/>
        <v>0</v>
      </c>
      <c r="H15" s="84">
        <v>2000</v>
      </c>
      <c r="I15" s="80">
        <v>769.75</v>
      </c>
      <c r="J15" s="71"/>
      <c r="K15" s="17">
        <f t="shared" si="1"/>
        <v>2000</v>
      </c>
      <c r="L15" s="18">
        <f t="shared" si="1"/>
        <v>769.75</v>
      </c>
      <c r="M15" s="77">
        <f t="shared" si="8"/>
        <v>38.487500000000004</v>
      </c>
      <c r="N15" s="78"/>
      <c r="O15" s="5"/>
      <c r="P15" s="3"/>
      <c r="Q15" s="4"/>
      <c r="R15" s="4"/>
      <c r="S15" s="4"/>
      <c r="T15" s="4"/>
      <c r="U15" s="4"/>
      <c r="V15" s="4"/>
      <c r="W15" s="3"/>
      <c r="X15" s="19">
        <f t="shared" si="9"/>
        <v>0</v>
      </c>
      <c r="Y15" s="20">
        <f t="shared" si="2"/>
        <v>0</v>
      </c>
      <c r="Z15" s="77" t="str">
        <f t="shared" si="10"/>
        <v>NA</v>
      </c>
      <c r="AA15" s="77"/>
      <c r="AB15" s="21">
        <f t="shared" si="3"/>
        <v>2000</v>
      </c>
      <c r="AC15" s="16">
        <f t="shared" si="4"/>
        <v>769.75</v>
      </c>
      <c r="AD15" s="77">
        <f t="shared" si="11"/>
        <v>38.487500000000004</v>
      </c>
      <c r="AF15" s="21">
        <f t="shared" si="5"/>
        <v>0</v>
      </c>
      <c r="AG15" s="16">
        <f t="shared" si="6"/>
        <v>0</v>
      </c>
      <c r="AH15" s="77" t="str">
        <f t="shared" si="12"/>
        <v>NA</v>
      </c>
    </row>
    <row r="16" spans="2:34" ht="16" x14ac:dyDescent="0.2">
      <c r="B16" s="22">
        <v>44051</v>
      </c>
      <c r="C16" s="56"/>
      <c r="D16" s="5"/>
      <c r="E16" s="80">
        <f t="shared" si="7"/>
        <v>0</v>
      </c>
      <c r="F16" s="76"/>
      <c r="G16" s="80">
        <f t="shared" si="7"/>
        <v>0</v>
      </c>
      <c r="H16" s="84">
        <f>650+500</f>
        <v>1150</v>
      </c>
      <c r="I16" s="80">
        <f>252.93+191.8</f>
        <v>444.73</v>
      </c>
      <c r="J16" s="71"/>
      <c r="K16" s="17">
        <f t="shared" si="1"/>
        <v>1150</v>
      </c>
      <c r="L16" s="18">
        <f t="shared" si="1"/>
        <v>444.73</v>
      </c>
      <c r="M16" s="77">
        <f t="shared" si="8"/>
        <v>38.67217391304348</v>
      </c>
      <c r="N16" s="78"/>
      <c r="O16" s="5"/>
      <c r="P16" s="3"/>
      <c r="Q16" s="4"/>
      <c r="R16" s="4"/>
      <c r="S16" s="4"/>
      <c r="T16" s="4"/>
      <c r="U16" s="4"/>
      <c r="V16" s="4"/>
      <c r="W16" s="3"/>
      <c r="X16" s="19">
        <f t="shared" si="9"/>
        <v>0</v>
      </c>
      <c r="Y16" s="20">
        <f t="shared" si="2"/>
        <v>0</v>
      </c>
      <c r="Z16" s="77" t="str">
        <f t="shared" si="10"/>
        <v>NA</v>
      </c>
      <c r="AA16" s="77"/>
      <c r="AB16" s="21">
        <f t="shared" si="3"/>
        <v>1150</v>
      </c>
      <c r="AC16" s="16">
        <f t="shared" si="4"/>
        <v>444.73</v>
      </c>
      <c r="AD16" s="77">
        <f t="shared" si="11"/>
        <v>38.67217391304348</v>
      </c>
      <c r="AF16" s="21">
        <f t="shared" si="5"/>
        <v>0</v>
      </c>
      <c r="AG16" s="16">
        <f t="shared" si="6"/>
        <v>0</v>
      </c>
      <c r="AH16" s="77" t="str">
        <f t="shared" si="12"/>
        <v>NA</v>
      </c>
    </row>
    <row r="17" spans="2:34" ht="16" x14ac:dyDescent="0.2">
      <c r="B17" s="22">
        <v>44052</v>
      </c>
      <c r="C17" s="56"/>
      <c r="D17" s="5"/>
      <c r="E17" s="80">
        <f t="shared" si="7"/>
        <v>0</v>
      </c>
      <c r="F17" s="76"/>
      <c r="G17" s="80">
        <f t="shared" si="7"/>
        <v>0</v>
      </c>
      <c r="H17" s="84">
        <v>1500</v>
      </c>
      <c r="I17" s="80">
        <v>569.70000000000005</v>
      </c>
      <c r="J17" s="71"/>
      <c r="K17" s="17">
        <f t="shared" si="1"/>
        <v>1500</v>
      </c>
      <c r="L17" s="18">
        <f t="shared" si="1"/>
        <v>569.70000000000005</v>
      </c>
      <c r="M17" s="77">
        <f t="shared" si="8"/>
        <v>37.980000000000004</v>
      </c>
      <c r="N17" s="78"/>
      <c r="O17" s="5"/>
      <c r="P17" s="3"/>
      <c r="Q17" s="4"/>
      <c r="R17" s="4"/>
      <c r="S17" s="4"/>
      <c r="T17" s="4"/>
      <c r="U17" s="4"/>
      <c r="V17" s="4"/>
      <c r="W17" s="3"/>
      <c r="X17" s="19">
        <f t="shared" si="9"/>
        <v>0</v>
      </c>
      <c r="Y17" s="20">
        <f t="shared" si="2"/>
        <v>0</v>
      </c>
      <c r="Z17" s="77" t="str">
        <f t="shared" si="10"/>
        <v>NA</v>
      </c>
      <c r="AA17" s="77"/>
      <c r="AB17" s="21">
        <f t="shared" si="3"/>
        <v>1500</v>
      </c>
      <c r="AC17" s="16">
        <f t="shared" si="4"/>
        <v>569.70000000000005</v>
      </c>
      <c r="AD17" s="77">
        <f t="shared" si="11"/>
        <v>37.980000000000004</v>
      </c>
      <c r="AF17" s="21">
        <f t="shared" si="5"/>
        <v>0</v>
      </c>
      <c r="AG17" s="16">
        <f t="shared" si="6"/>
        <v>0</v>
      </c>
      <c r="AH17" s="77" t="str">
        <f t="shared" si="12"/>
        <v>NA</v>
      </c>
    </row>
    <row r="18" spans="2:34" ht="16" x14ac:dyDescent="0.2">
      <c r="B18" s="22">
        <v>44053</v>
      </c>
      <c r="C18" s="56"/>
      <c r="D18" s="5"/>
      <c r="E18" s="80">
        <f t="shared" si="7"/>
        <v>0</v>
      </c>
      <c r="F18" s="76"/>
      <c r="G18" s="80">
        <f t="shared" si="7"/>
        <v>0</v>
      </c>
      <c r="H18" s="74"/>
      <c r="I18" s="80">
        <f t="shared" si="0"/>
        <v>0</v>
      </c>
      <c r="J18" s="71"/>
      <c r="K18" s="17">
        <f t="shared" si="1"/>
        <v>0</v>
      </c>
      <c r="L18" s="18">
        <f t="shared" si="1"/>
        <v>0</v>
      </c>
      <c r="M18" s="77" t="str">
        <f t="shared" si="8"/>
        <v>NA</v>
      </c>
      <c r="N18" s="78"/>
      <c r="O18" s="5"/>
      <c r="P18" s="3"/>
      <c r="Q18" s="4"/>
      <c r="R18" s="4"/>
      <c r="S18" s="4"/>
      <c r="T18" s="4"/>
      <c r="U18" s="4"/>
      <c r="V18" s="4"/>
      <c r="W18" s="3"/>
      <c r="X18" s="19">
        <f t="shared" si="9"/>
        <v>0</v>
      </c>
      <c r="Y18" s="20" t="str">
        <f t="shared" si="2"/>
        <v>0</v>
      </c>
      <c r="Z18" s="77" t="str">
        <f t="shared" si="10"/>
        <v>NA</v>
      </c>
      <c r="AA18" s="77"/>
      <c r="AB18" s="21">
        <f t="shared" si="3"/>
        <v>0</v>
      </c>
      <c r="AC18" s="16">
        <f t="shared" si="4"/>
        <v>0</v>
      </c>
      <c r="AD18" s="77" t="str">
        <f t="shared" si="11"/>
        <v>NA</v>
      </c>
      <c r="AF18" s="21">
        <f t="shared" si="5"/>
        <v>0</v>
      </c>
      <c r="AG18" s="16">
        <f t="shared" si="6"/>
        <v>0</v>
      </c>
      <c r="AH18" s="77" t="str">
        <f t="shared" si="12"/>
        <v>NA</v>
      </c>
    </row>
    <row r="19" spans="2:34" ht="16" x14ac:dyDescent="0.2">
      <c r="B19" s="22">
        <v>44054</v>
      </c>
      <c r="C19" s="56"/>
      <c r="D19" s="5"/>
      <c r="E19" s="80">
        <f t="shared" si="7"/>
        <v>0</v>
      </c>
      <c r="F19" s="76"/>
      <c r="G19" s="80">
        <f t="shared" si="7"/>
        <v>0</v>
      </c>
      <c r="H19" s="74">
        <v>1000</v>
      </c>
      <c r="I19" s="80">
        <v>372.55</v>
      </c>
      <c r="J19" s="71"/>
      <c r="K19" s="17">
        <f t="shared" si="1"/>
        <v>1000</v>
      </c>
      <c r="L19" s="18">
        <f t="shared" si="1"/>
        <v>372.55</v>
      </c>
      <c r="M19" s="77">
        <f t="shared" si="8"/>
        <v>37.255000000000003</v>
      </c>
      <c r="N19" s="78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9"/>
        <v>0</v>
      </c>
      <c r="Y19" s="20">
        <f t="shared" si="2"/>
        <v>0</v>
      </c>
      <c r="Z19" s="77" t="str">
        <f t="shared" si="10"/>
        <v>NA</v>
      </c>
      <c r="AA19" s="77"/>
      <c r="AB19" s="21">
        <f t="shared" si="3"/>
        <v>1000</v>
      </c>
      <c r="AC19" s="16">
        <f t="shared" si="4"/>
        <v>372.55</v>
      </c>
      <c r="AD19" s="77">
        <f t="shared" si="11"/>
        <v>37.255000000000003</v>
      </c>
      <c r="AF19" s="21">
        <f t="shared" si="5"/>
        <v>0</v>
      </c>
      <c r="AG19" s="16">
        <f t="shared" si="6"/>
        <v>0</v>
      </c>
      <c r="AH19" s="77" t="str">
        <f t="shared" si="12"/>
        <v>NA</v>
      </c>
    </row>
    <row r="20" spans="2:34" ht="16" x14ac:dyDescent="0.2">
      <c r="B20" s="22">
        <v>44055</v>
      </c>
      <c r="C20" s="56"/>
      <c r="D20" s="5"/>
      <c r="E20" s="80">
        <f t="shared" si="7"/>
        <v>0</v>
      </c>
      <c r="F20" s="76"/>
      <c r="G20" s="80">
        <f t="shared" si="7"/>
        <v>0</v>
      </c>
      <c r="H20" s="74">
        <v>1000</v>
      </c>
      <c r="I20" s="80">
        <v>391.7</v>
      </c>
      <c r="J20" s="71"/>
      <c r="K20" s="17">
        <f t="shared" si="1"/>
        <v>1000</v>
      </c>
      <c r="L20" s="18">
        <f t="shared" si="1"/>
        <v>391.7</v>
      </c>
      <c r="M20" s="77">
        <f t="shared" si="8"/>
        <v>39.17</v>
      </c>
      <c r="N20" s="78"/>
      <c r="O20" s="5"/>
      <c r="P20" s="3"/>
      <c r="Q20" s="4"/>
      <c r="R20" s="4"/>
      <c r="S20" s="4"/>
      <c r="T20" s="4"/>
      <c r="U20" s="4"/>
      <c r="V20" s="4"/>
      <c r="W20" s="3"/>
      <c r="X20" s="19">
        <f t="shared" si="9"/>
        <v>0</v>
      </c>
      <c r="Y20" s="20">
        <f t="shared" si="2"/>
        <v>0</v>
      </c>
      <c r="Z20" s="77" t="str">
        <f t="shared" si="10"/>
        <v>NA</v>
      </c>
      <c r="AA20" s="77"/>
      <c r="AB20" s="21">
        <f t="shared" si="3"/>
        <v>1000</v>
      </c>
      <c r="AC20" s="16">
        <f t="shared" si="4"/>
        <v>391.7</v>
      </c>
      <c r="AD20" s="77">
        <f t="shared" si="11"/>
        <v>39.17</v>
      </c>
      <c r="AF20" s="21">
        <f t="shared" si="5"/>
        <v>0</v>
      </c>
      <c r="AG20" s="16">
        <f t="shared" si="6"/>
        <v>0</v>
      </c>
      <c r="AH20" s="77" t="str">
        <f t="shared" si="12"/>
        <v>NA</v>
      </c>
    </row>
    <row r="21" spans="2:34" ht="16" x14ac:dyDescent="0.2">
      <c r="B21" s="22">
        <v>44056</v>
      </c>
      <c r="C21" s="56"/>
      <c r="D21" s="5"/>
      <c r="E21" s="80">
        <f t="shared" si="7"/>
        <v>0</v>
      </c>
      <c r="F21" s="76"/>
      <c r="G21" s="80">
        <f t="shared" si="7"/>
        <v>0</v>
      </c>
      <c r="H21" s="74">
        <v>500</v>
      </c>
      <c r="I21" s="80">
        <v>184.7</v>
      </c>
      <c r="J21" s="71"/>
      <c r="K21" s="17">
        <f t="shared" si="1"/>
        <v>500</v>
      </c>
      <c r="L21" s="18">
        <f t="shared" si="1"/>
        <v>184.7</v>
      </c>
      <c r="M21" s="77">
        <f t="shared" si="8"/>
        <v>36.94</v>
      </c>
      <c r="N21" s="78"/>
      <c r="O21" s="5"/>
      <c r="P21" s="3"/>
      <c r="Q21" s="4"/>
      <c r="R21" s="4"/>
      <c r="S21" s="4"/>
      <c r="T21" s="4"/>
      <c r="U21" s="4"/>
      <c r="V21" s="4"/>
      <c r="W21" s="3"/>
      <c r="X21" s="19">
        <f t="shared" si="9"/>
        <v>0</v>
      </c>
      <c r="Y21" s="20">
        <f t="shared" si="2"/>
        <v>0</v>
      </c>
      <c r="Z21" s="77" t="str">
        <f t="shared" si="10"/>
        <v>NA</v>
      </c>
      <c r="AA21" s="77"/>
      <c r="AB21" s="21">
        <f t="shared" si="3"/>
        <v>500</v>
      </c>
      <c r="AC21" s="16">
        <f t="shared" si="4"/>
        <v>184.7</v>
      </c>
      <c r="AD21" s="77">
        <f t="shared" si="11"/>
        <v>36.94</v>
      </c>
      <c r="AF21" s="21">
        <f t="shared" si="5"/>
        <v>0</v>
      </c>
      <c r="AG21" s="16">
        <f t="shared" si="6"/>
        <v>0</v>
      </c>
      <c r="AH21" s="77" t="str">
        <f t="shared" si="12"/>
        <v>NA</v>
      </c>
    </row>
    <row r="22" spans="2:34" ht="16" x14ac:dyDescent="0.2">
      <c r="B22" s="22">
        <v>44057</v>
      </c>
      <c r="C22" s="56"/>
      <c r="D22" s="5"/>
      <c r="E22" s="80">
        <f t="shared" si="7"/>
        <v>0</v>
      </c>
      <c r="F22" s="76"/>
      <c r="G22" s="80">
        <f t="shared" si="7"/>
        <v>0</v>
      </c>
      <c r="H22" s="74">
        <v>1000</v>
      </c>
      <c r="I22" s="80">
        <v>394.2</v>
      </c>
      <c r="J22" s="71"/>
      <c r="K22" s="17">
        <f t="shared" si="1"/>
        <v>1000</v>
      </c>
      <c r="L22" s="18">
        <f t="shared" si="1"/>
        <v>394.2</v>
      </c>
      <c r="M22" s="77">
        <f t="shared" si="8"/>
        <v>39.42</v>
      </c>
      <c r="N22" s="78"/>
      <c r="O22" s="5"/>
      <c r="P22" s="3"/>
      <c r="Q22" s="4"/>
      <c r="R22" s="4"/>
      <c r="S22" s="4"/>
      <c r="T22" s="4"/>
      <c r="U22" s="4"/>
      <c r="V22" s="4"/>
      <c r="W22" s="3"/>
      <c r="X22" s="19">
        <f t="shared" si="9"/>
        <v>0</v>
      </c>
      <c r="Y22" s="20">
        <f t="shared" si="2"/>
        <v>0</v>
      </c>
      <c r="Z22" s="77" t="str">
        <f t="shared" si="10"/>
        <v>NA</v>
      </c>
      <c r="AA22" s="77"/>
      <c r="AB22" s="21">
        <f t="shared" si="3"/>
        <v>1000</v>
      </c>
      <c r="AC22" s="16">
        <f t="shared" si="4"/>
        <v>394.2</v>
      </c>
      <c r="AD22" s="77">
        <f t="shared" si="11"/>
        <v>39.42</v>
      </c>
      <c r="AF22" s="21">
        <f t="shared" si="5"/>
        <v>0</v>
      </c>
      <c r="AG22" s="16">
        <f t="shared" si="6"/>
        <v>0</v>
      </c>
      <c r="AH22" s="77" t="str">
        <f t="shared" si="12"/>
        <v>NA</v>
      </c>
    </row>
    <row r="23" spans="2:34" ht="16" x14ac:dyDescent="0.2">
      <c r="B23" s="22">
        <v>44058</v>
      </c>
      <c r="C23" s="56"/>
      <c r="D23" s="5"/>
      <c r="E23" s="80">
        <f t="shared" si="7"/>
        <v>0</v>
      </c>
      <c r="F23" s="76"/>
      <c r="G23" s="80">
        <f t="shared" si="7"/>
        <v>0</v>
      </c>
      <c r="H23" s="74">
        <v>500</v>
      </c>
      <c r="I23" s="80">
        <v>192.2</v>
      </c>
      <c r="J23" s="71"/>
      <c r="K23" s="17">
        <f t="shared" si="1"/>
        <v>500</v>
      </c>
      <c r="L23" s="18">
        <f t="shared" si="1"/>
        <v>192.2</v>
      </c>
      <c r="M23" s="77">
        <f t="shared" si="8"/>
        <v>38.44</v>
      </c>
      <c r="N23" s="78"/>
      <c r="O23" s="5"/>
      <c r="P23" s="3"/>
      <c r="Q23" s="4"/>
      <c r="R23" s="4"/>
      <c r="S23" s="4"/>
      <c r="T23" s="4"/>
      <c r="U23" s="4"/>
      <c r="V23" s="4"/>
      <c r="W23" s="3"/>
      <c r="X23" s="19">
        <f t="shared" si="9"/>
        <v>0</v>
      </c>
      <c r="Y23" s="20">
        <f t="shared" si="2"/>
        <v>0</v>
      </c>
      <c r="Z23" s="77" t="str">
        <f t="shared" si="10"/>
        <v>NA</v>
      </c>
      <c r="AA23" s="77"/>
      <c r="AB23" s="21">
        <f t="shared" si="3"/>
        <v>500</v>
      </c>
      <c r="AC23" s="16">
        <f t="shared" si="4"/>
        <v>192.2</v>
      </c>
      <c r="AD23" s="77">
        <f t="shared" si="11"/>
        <v>38.44</v>
      </c>
      <c r="AF23" s="21">
        <f t="shared" si="5"/>
        <v>0</v>
      </c>
      <c r="AG23" s="16">
        <f t="shared" si="6"/>
        <v>0</v>
      </c>
      <c r="AH23" s="77" t="str">
        <f t="shared" si="12"/>
        <v>NA</v>
      </c>
    </row>
    <row r="24" spans="2:34" ht="16" x14ac:dyDescent="0.2">
      <c r="B24" s="22">
        <v>44059</v>
      </c>
      <c r="C24" s="56"/>
      <c r="D24" s="5"/>
      <c r="E24" s="80">
        <f t="shared" si="7"/>
        <v>0</v>
      </c>
      <c r="F24" s="76"/>
      <c r="G24" s="80">
        <f t="shared" si="7"/>
        <v>0</v>
      </c>
      <c r="H24" s="74">
        <v>1000</v>
      </c>
      <c r="I24" s="80">
        <v>382.7</v>
      </c>
      <c r="J24" s="71"/>
      <c r="K24" s="17">
        <f t="shared" si="1"/>
        <v>1000</v>
      </c>
      <c r="L24" s="18">
        <f t="shared" si="1"/>
        <v>382.7</v>
      </c>
      <c r="M24" s="77">
        <f t="shared" si="8"/>
        <v>38.269999999999996</v>
      </c>
      <c r="N24" s="78"/>
      <c r="O24" s="5"/>
      <c r="P24" s="3"/>
      <c r="Q24" s="4"/>
      <c r="R24" s="4"/>
      <c r="S24" s="4"/>
      <c r="T24" s="4"/>
      <c r="U24" s="4"/>
      <c r="V24" s="4"/>
      <c r="W24" s="3"/>
      <c r="X24" s="19">
        <f t="shared" si="9"/>
        <v>0</v>
      </c>
      <c r="Y24" s="20">
        <f t="shared" si="2"/>
        <v>0</v>
      </c>
      <c r="Z24" s="77" t="str">
        <f t="shared" si="10"/>
        <v>NA</v>
      </c>
      <c r="AA24" s="77"/>
      <c r="AB24" s="21">
        <f t="shared" si="3"/>
        <v>1000</v>
      </c>
      <c r="AC24" s="16">
        <f t="shared" si="4"/>
        <v>382.7</v>
      </c>
      <c r="AD24" s="77">
        <f t="shared" si="11"/>
        <v>38.269999999999996</v>
      </c>
      <c r="AF24" s="21">
        <f t="shared" si="5"/>
        <v>0</v>
      </c>
      <c r="AG24" s="16">
        <f t="shared" si="6"/>
        <v>0</v>
      </c>
      <c r="AH24" s="77" t="str">
        <f t="shared" si="12"/>
        <v>NA</v>
      </c>
    </row>
    <row r="25" spans="2:34" ht="16" x14ac:dyDescent="0.2">
      <c r="B25" s="22">
        <v>44060</v>
      </c>
      <c r="C25" s="56"/>
      <c r="D25" s="5"/>
      <c r="E25" s="80">
        <f t="shared" ref="E25:G39" si="15">D25*40/100</f>
        <v>0</v>
      </c>
      <c r="F25" s="76"/>
      <c r="G25" s="80">
        <f t="shared" si="15"/>
        <v>0</v>
      </c>
      <c r="H25" s="74">
        <v>1000</v>
      </c>
      <c r="I25" s="80">
        <v>385.3</v>
      </c>
      <c r="J25" s="71"/>
      <c r="K25" s="17">
        <f t="shared" si="1"/>
        <v>1000</v>
      </c>
      <c r="L25" s="18">
        <f t="shared" si="1"/>
        <v>385.3</v>
      </c>
      <c r="M25" s="77">
        <f t="shared" si="8"/>
        <v>38.53</v>
      </c>
      <c r="N25" s="78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9"/>
        <v>0</v>
      </c>
      <c r="Y25" s="20">
        <f t="shared" si="2"/>
        <v>0</v>
      </c>
      <c r="Z25" s="77" t="str">
        <f t="shared" si="10"/>
        <v>NA</v>
      </c>
      <c r="AA25" s="77"/>
      <c r="AB25" s="21">
        <f t="shared" si="3"/>
        <v>1000</v>
      </c>
      <c r="AC25" s="16">
        <f t="shared" si="4"/>
        <v>385.3</v>
      </c>
      <c r="AD25" s="77">
        <f t="shared" si="11"/>
        <v>38.53</v>
      </c>
      <c r="AF25" s="21">
        <f t="shared" si="5"/>
        <v>0</v>
      </c>
      <c r="AG25" s="16">
        <f t="shared" si="6"/>
        <v>0</v>
      </c>
      <c r="AH25" s="77" t="str">
        <f t="shared" si="12"/>
        <v>NA</v>
      </c>
    </row>
    <row r="26" spans="2:34" ht="16" x14ac:dyDescent="0.2">
      <c r="B26" s="22">
        <v>44061</v>
      </c>
      <c r="C26" s="56"/>
      <c r="D26" s="5"/>
      <c r="E26" s="80">
        <f t="shared" si="15"/>
        <v>0</v>
      </c>
      <c r="F26" s="76"/>
      <c r="G26" s="80">
        <f t="shared" si="15"/>
        <v>0</v>
      </c>
      <c r="H26" s="74">
        <f>500+530</f>
        <v>1030</v>
      </c>
      <c r="I26" s="80">
        <f>192.05+207.83</f>
        <v>399.88</v>
      </c>
      <c r="J26" s="71"/>
      <c r="K26" s="17">
        <f t="shared" si="1"/>
        <v>1030</v>
      </c>
      <c r="L26" s="18">
        <f t="shared" si="1"/>
        <v>399.88</v>
      </c>
      <c r="M26" s="77">
        <f t="shared" si="8"/>
        <v>38.823300970873788</v>
      </c>
      <c r="N26" s="78"/>
      <c r="O26" s="5"/>
      <c r="P26" s="3"/>
      <c r="Q26" s="44"/>
      <c r="R26" s="44"/>
      <c r="S26" s="44"/>
      <c r="T26" s="44"/>
      <c r="U26" s="44"/>
      <c r="V26" s="4"/>
      <c r="W26" s="3"/>
      <c r="X26" s="19">
        <f t="shared" si="9"/>
        <v>0</v>
      </c>
      <c r="Y26" s="20">
        <f t="shared" si="2"/>
        <v>0</v>
      </c>
      <c r="Z26" s="77" t="str">
        <f t="shared" si="10"/>
        <v>NA</v>
      </c>
      <c r="AA26" s="77"/>
      <c r="AB26" s="21">
        <f t="shared" si="3"/>
        <v>1030</v>
      </c>
      <c r="AC26" s="16">
        <f t="shared" si="4"/>
        <v>399.88</v>
      </c>
      <c r="AD26" s="77">
        <f t="shared" si="11"/>
        <v>38.823300970873788</v>
      </c>
      <c r="AF26" s="21">
        <f t="shared" si="5"/>
        <v>0</v>
      </c>
      <c r="AG26" s="16">
        <f t="shared" si="6"/>
        <v>0</v>
      </c>
      <c r="AH26" s="77" t="str">
        <f t="shared" si="12"/>
        <v>NA</v>
      </c>
    </row>
    <row r="27" spans="2:34" ht="16" x14ac:dyDescent="0.2">
      <c r="B27" s="22">
        <v>44062</v>
      </c>
      <c r="C27" s="56"/>
      <c r="D27" s="5"/>
      <c r="E27" s="80">
        <f t="shared" si="15"/>
        <v>0</v>
      </c>
      <c r="F27" s="76"/>
      <c r="G27" s="80">
        <f t="shared" si="15"/>
        <v>0</v>
      </c>
      <c r="H27" s="74">
        <v>1000</v>
      </c>
      <c r="I27" s="80">
        <v>377</v>
      </c>
      <c r="J27" s="71"/>
      <c r="K27" s="17">
        <f t="shared" si="1"/>
        <v>1000</v>
      </c>
      <c r="L27" s="18">
        <f t="shared" si="1"/>
        <v>377</v>
      </c>
      <c r="M27" s="77">
        <f t="shared" si="8"/>
        <v>37.700000000000003</v>
      </c>
      <c r="N27" s="78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9"/>
        <v>0</v>
      </c>
      <c r="Y27" s="20">
        <f t="shared" si="2"/>
        <v>0</v>
      </c>
      <c r="Z27" s="77" t="str">
        <f t="shared" si="10"/>
        <v>NA</v>
      </c>
      <c r="AA27" s="77"/>
      <c r="AB27" s="21">
        <f t="shared" si="3"/>
        <v>1000</v>
      </c>
      <c r="AC27" s="16">
        <f t="shared" si="4"/>
        <v>377</v>
      </c>
      <c r="AD27" s="77">
        <f t="shared" si="11"/>
        <v>37.700000000000003</v>
      </c>
      <c r="AF27" s="21">
        <f t="shared" si="5"/>
        <v>0</v>
      </c>
      <c r="AG27" s="16">
        <f t="shared" si="6"/>
        <v>0</v>
      </c>
      <c r="AH27" s="77" t="str">
        <f t="shared" si="12"/>
        <v>NA</v>
      </c>
    </row>
    <row r="28" spans="2:34" ht="16" x14ac:dyDescent="0.2">
      <c r="B28" s="22">
        <v>44063</v>
      </c>
      <c r="C28" s="56"/>
      <c r="D28" s="5"/>
      <c r="E28" s="80">
        <f t="shared" si="15"/>
        <v>0</v>
      </c>
      <c r="F28" s="76"/>
      <c r="G28" s="80">
        <f t="shared" si="15"/>
        <v>0</v>
      </c>
      <c r="H28" s="74">
        <f>550+530</f>
        <v>1080</v>
      </c>
      <c r="I28" s="80">
        <f>215.15+208.43</f>
        <v>423.58000000000004</v>
      </c>
      <c r="J28" s="71"/>
      <c r="K28" s="17">
        <f t="shared" si="1"/>
        <v>1080</v>
      </c>
      <c r="L28" s="18">
        <f t="shared" si="1"/>
        <v>423.58000000000004</v>
      </c>
      <c r="M28" s="77">
        <f t="shared" si="8"/>
        <v>39.220370370370375</v>
      </c>
      <c r="N28" s="78"/>
      <c r="O28" s="5"/>
      <c r="P28" s="3"/>
      <c r="Q28" s="44">
        <v>550</v>
      </c>
      <c r="R28" s="44"/>
      <c r="S28" s="44"/>
      <c r="T28" s="44"/>
      <c r="U28" s="44"/>
      <c r="V28" s="4"/>
      <c r="W28" s="3"/>
      <c r="X28" s="19">
        <f t="shared" si="9"/>
        <v>550</v>
      </c>
      <c r="Y28" s="20">
        <v>215.15</v>
      </c>
      <c r="Z28" s="77">
        <f t="shared" si="10"/>
        <v>39.118181818181817</v>
      </c>
      <c r="AA28" s="77"/>
      <c r="AB28" s="21">
        <f t="shared" si="3"/>
        <v>530</v>
      </c>
      <c r="AC28" s="16">
        <f t="shared" si="4"/>
        <v>208.43000000000004</v>
      </c>
      <c r="AD28" s="77">
        <f t="shared" si="11"/>
        <v>39.32641509433963</v>
      </c>
      <c r="AF28" s="21">
        <f t="shared" si="5"/>
        <v>0</v>
      </c>
      <c r="AG28" s="16">
        <f t="shared" si="6"/>
        <v>0</v>
      </c>
      <c r="AH28" s="77" t="str">
        <f t="shared" si="12"/>
        <v>NA</v>
      </c>
    </row>
    <row r="29" spans="2:34" ht="16" x14ac:dyDescent="0.2">
      <c r="B29" s="22">
        <v>44064</v>
      </c>
      <c r="C29" s="56"/>
      <c r="D29" s="5"/>
      <c r="E29" s="80">
        <f t="shared" si="15"/>
        <v>0</v>
      </c>
      <c r="F29" s="76"/>
      <c r="G29" s="80">
        <f t="shared" si="15"/>
        <v>0</v>
      </c>
      <c r="H29" s="74">
        <v>1000</v>
      </c>
      <c r="I29" s="80">
        <v>383.75</v>
      </c>
      <c r="J29" s="71"/>
      <c r="K29" s="17">
        <f t="shared" si="1"/>
        <v>1000</v>
      </c>
      <c r="L29" s="18">
        <f t="shared" si="1"/>
        <v>383.75</v>
      </c>
      <c r="M29" s="77">
        <f t="shared" si="8"/>
        <v>38.375</v>
      </c>
      <c r="N29" s="78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9"/>
        <v>0</v>
      </c>
      <c r="Y29" s="20">
        <f t="shared" si="2"/>
        <v>0</v>
      </c>
      <c r="Z29" s="77" t="str">
        <f t="shared" si="10"/>
        <v>NA</v>
      </c>
      <c r="AA29" s="77"/>
      <c r="AB29" s="21">
        <f t="shared" si="3"/>
        <v>1000</v>
      </c>
      <c r="AC29" s="16">
        <f t="shared" si="4"/>
        <v>383.75</v>
      </c>
      <c r="AD29" s="77">
        <f t="shared" si="11"/>
        <v>38.375</v>
      </c>
      <c r="AF29" s="21">
        <f t="shared" si="5"/>
        <v>0</v>
      </c>
      <c r="AG29" s="16">
        <f t="shared" si="6"/>
        <v>0</v>
      </c>
      <c r="AH29" s="77" t="str">
        <f t="shared" si="12"/>
        <v>NA</v>
      </c>
    </row>
    <row r="30" spans="2:34" ht="16" x14ac:dyDescent="0.2">
      <c r="B30" s="22">
        <v>44065</v>
      </c>
      <c r="C30" s="56"/>
      <c r="D30" s="5"/>
      <c r="E30" s="80">
        <f t="shared" si="15"/>
        <v>0</v>
      </c>
      <c r="F30" s="76"/>
      <c r="G30" s="80">
        <f t="shared" si="15"/>
        <v>0</v>
      </c>
      <c r="H30" s="74">
        <f>441+500</f>
        <v>941</v>
      </c>
      <c r="I30" s="80">
        <f>169.829+191.65</f>
        <v>361.47900000000004</v>
      </c>
      <c r="J30" s="71"/>
      <c r="K30" s="17">
        <f t="shared" si="1"/>
        <v>941</v>
      </c>
      <c r="L30" s="18">
        <f t="shared" si="1"/>
        <v>361.47900000000004</v>
      </c>
      <c r="M30" s="77">
        <f t="shared" si="8"/>
        <v>38.414346439957498</v>
      </c>
      <c r="N30" s="78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9"/>
        <v>0</v>
      </c>
      <c r="Y30" s="20">
        <f t="shared" si="2"/>
        <v>0</v>
      </c>
      <c r="Z30" s="77" t="str">
        <f t="shared" si="10"/>
        <v>NA</v>
      </c>
      <c r="AA30" s="77"/>
      <c r="AB30" s="21">
        <f t="shared" si="3"/>
        <v>941</v>
      </c>
      <c r="AC30" s="16">
        <f t="shared" si="4"/>
        <v>361.47900000000004</v>
      </c>
      <c r="AD30" s="77">
        <f t="shared" si="11"/>
        <v>38.414346439957498</v>
      </c>
      <c r="AF30" s="21">
        <f t="shared" si="5"/>
        <v>0</v>
      </c>
      <c r="AG30" s="16">
        <f t="shared" si="6"/>
        <v>0</v>
      </c>
      <c r="AH30" s="77" t="str">
        <f t="shared" si="12"/>
        <v>NA</v>
      </c>
    </row>
    <row r="31" spans="2:34" ht="16" x14ac:dyDescent="0.2">
      <c r="B31" s="22">
        <v>44066</v>
      </c>
      <c r="C31" s="56"/>
      <c r="D31" s="5"/>
      <c r="E31" s="80">
        <f t="shared" si="15"/>
        <v>0</v>
      </c>
      <c r="F31" s="76"/>
      <c r="G31" s="80">
        <f t="shared" si="15"/>
        <v>0</v>
      </c>
      <c r="H31" s="74"/>
      <c r="I31" s="80">
        <f t="shared" si="0"/>
        <v>0</v>
      </c>
      <c r="J31" s="71"/>
      <c r="K31" s="17">
        <f t="shared" si="1"/>
        <v>0</v>
      </c>
      <c r="L31" s="18">
        <f t="shared" si="1"/>
        <v>0</v>
      </c>
      <c r="M31" s="77" t="str">
        <f t="shared" si="8"/>
        <v>NA</v>
      </c>
      <c r="N31" s="78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9"/>
        <v>0</v>
      </c>
      <c r="Y31" s="20" t="str">
        <f t="shared" si="2"/>
        <v>0</v>
      </c>
      <c r="Z31" s="77" t="str">
        <f t="shared" si="10"/>
        <v>NA</v>
      </c>
      <c r="AA31" s="77"/>
      <c r="AB31" s="21">
        <f t="shared" si="3"/>
        <v>0</v>
      </c>
      <c r="AC31" s="16">
        <f t="shared" si="4"/>
        <v>0</v>
      </c>
      <c r="AD31" s="77" t="str">
        <f t="shared" si="11"/>
        <v>NA</v>
      </c>
      <c r="AF31" s="21">
        <f t="shared" si="5"/>
        <v>0</v>
      </c>
      <c r="AG31" s="16">
        <f t="shared" si="6"/>
        <v>0</v>
      </c>
      <c r="AH31" s="77" t="str">
        <f t="shared" si="12"/>
        <v>NA</v>
      </c>
    </row>
    <row r="32" spans="2:34" ht="16" x14ac:dyDescent="0.2">
      <c r="B32" s="22">
        <v>44067</v>
      </c>
      <c r="C32" s="56"/>
      <c r="D32" s="5"/>
      <c r="E32" s="80">
        <f t="shared" si="15"/>
        <v>0</v>
      </c>
      <c r="F32" s="76"/>
      <c r="G32" s="80">
        <f t="shared" si="15"/>
        <v>0</v>
      </c>
      <c r="H32" s="74">
        <v>1500</v>
      </c>
      <c r="I32" s="80">
        <v>579.15</v>
      </c>
      <c r="J32" s="71"/>
      <c r="K32" s="17">
        <f t="shared" si="1"/>
        <v>1500</v>
      </c>
      <c r="L32" s="18">
        <f t="shared" si="1"/>
        <v>579.15</v>
      </c>
      <c r="M32" s="77">
        <f t="shared" si="8"/>
        <v>38.61</v>
      </c>
      <c r="N32" s="78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9"/>
        <v>0</v>
      </c>
      <c r="Y32" s="20">
        <f t="shared" si="2"/>
        <v>0</v>
      </c>
      <c r="Z32" s="77" t="str">
        <f t="shared" si="10"/>
        <v>NA</v>
      </c>
      <c r="AA32" s="77"/>
      <c r="AB32" s="21">
        <f t="shared" si="3"/>
        <v>1500</v>
      </c>
      <c r="AC32" s="16">
        <f t="shared" si="4"/>
        <v>579.15</v>
      </c>
      <c r="AD32" s="77">
        <f t="shared" si="11"/>
        <v>38.61</v>
      </c>
      <c r="AF32" s="21">
        <f t="shared" si="5"/>
        <v>0</v>
      </c>
      <c r="AG32" s="16">
        <f t="shared" si="6"/>
        <v>0</v>
      </c>
      <c r="AH32" s="77" t="str">
        <f t="shared" si="12"/>
        <v>NA</v>
      </c>
    </row>
    <row r="33" spans="2:34" ht="16" x14ac:dyDescent="0.2">
      <c r="B33" s="22">
        <v>44068</v>
      </c>
      <c r="C33" s="56"/>
      <c r="D33" s="5"/>
      <c r="E33" s="80">
        <f t="shared" si="15"/>
        <v>0</v>
      </c>
      <c r="F33" s="76"/>
      <c r="G33" s="80">
        <f t="shared" si="15"/>
        <v>0</v>
      </c>
      <c r="H33" s="74">
        <v>1000</v>
      </c>
      <c r="I33" s="80">
        <v>386.4</v>
      </c>
      <c r="J33" s="71"/>
      <c r="K33" s="17">
        <f t="shared" si="1"/>
        <v>1000</v>
      </c>
      <c r="L33" s="18">
        <f t="shared" si="1"/>
        <v>386.4</v>
      </c>
      <c r="M33" s="77">
        <f t="shared" si="8"/>
        <v>38.639999999999993</v>
      </c>
      <c r="N33" s="78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9"/>
        <v>0</v>
      </c>
      <c r="Y33" s="20">
        <f t="shared" si="2"/>
        <v>0</v>
      </c>
      <c r="Z33" s="77" t="str">
        <f t="shared" si="10"/>
        <v>NA</v>
      </c>
      <c r="AA33" s="77"/>
      <c r="AB33" s="21">
        <f t="shared" si="3"/>
        <v>1000</v>
      </c>
      <c r="AC33" s="16">
        <f t="shared" si="4"/>
        <v>386.4</v>
      </c>
      <c r="AD33" s="77">
        <f t="shared" si="11"/>
        <v>38.639999999999993</v>
      </c>
      <c r="AF33" s="21">
        <f t="shared" si="5"/>
        <v>0</v>
      </c>
      <c r="AG33" s="16">
        <f t="shared" si="6"/>
        <v>0</v>
      </c>
      <c r="AH33" s="77" t="str">
        <f t="shared" si="12"/>
        <v>NA</v>
      </c>
    </row>
    <row r="34" spans="2:34" ht="16" x14ac:dyDescent="0.2">
      <c r="B34" s="22">
        <v>44069</v>
      </c>
      <c r="C34" s="56"/>
      <c r="D34" s="5"/>
      <c r="E34" s="80">
        <f t="shared" si="15"/>
        <v>0</v>
      </c>
      <c r="F34" s="76"/>
      <c r="G34" s="80">
        <f t="shared" si="15"/>
        <v>0</v>
      </c>
      <c r="H34" s="74">
        <v>1000</v>
      </c>
      <c r="I34" s="80">
        <v>392.4</v>
      </c>
      <c r="J34" s="71"/>
      <c r="K34" s="17">
        <f t="shared" si="1"/>
        <v>1000</v>
      </c>
      <c r="L34" s="18">
        <f t="shared" si="1"/>
        <v>392.4</v>
      </c>
      <c r="M34" s="77">
        <f t="shared" si="8"/>
        <v>39.239999999999995</v>
      </c>
      <c r="N34" s="78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9"/>
        <v>0</v>
      </c>
      <c r="Y34" s="20">
        <f t="shared" si="2"/>
        <v>0</v>
      </c>
      <c r="Z34" s="77" t="str">
        <f t="shared" si="10"/>
        <v>NA</v>
      </c>
      <c r="AA34" s="77"/>
      <c r="AB34" s="21">
        <f t="shared" si="3"/>
        <v>1000</v>
      </c>
      <c r="AC34" s="16">
        <f t="shared" si="4"/>
        <v>392.4</v>
      </c>
      <c r="AD34" s="77">
        <f t="shared" si="11"/>
        <v>39.239999999999995</v>
      </c>
      <c r="AF34" s="21">
        <f t="shared" si="5"/>
        <v>0</v>
      </c>
      <c r="AG34" s="16">
        <f t="shared" si="6"/>
        <v>0</v>
      </c>
      <c r="AH34" s="77" t="str">
        <f t="shared" si="12"/>
        <v>NA</v>
      </c>
    </row>
    <row r="35" spans="2:34" ht="16" x14ac:dyDescent="0.2">
      <c r="B35" s="22">
        <v>44070</v>
      </c>
      <c r="C35" s="56"/>
      <c r="D35" s="5"/>
      <c r="E35" s="80">
        <f t="shared" si="15"/>
        <v>0</v>
      </c>
      <c r="F35" s="76"/>
      <c r="G35" s="80">
        <f t="shared" si="15"/>
        <v>0</v>
      </c>
      <c r="H35" s="74"/>
      <c r="I35" s="80">
        <f t="shared" si="0"/>
        <v>0</v>
      </c>
      <c r="J35" s="71"/>
      <c r="K35" s="17">
        <f t="shared" si="1"/>
        <v>0</v>
      </c>
      <c r="L35" s="18">
        <f t="shared" si="1"/>
        <v>0</v>
      </c>
      <c r="M35" s="77" t="str">
        <f t="shared" si="8"/>
        <v>NA</v>
      </c>
      <c r="N35" s="78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9"/>
        <v>0</v>
      </c>
      <c r="Y35" s="20" t="str">
        <f t="shared" si="2"/>
        <v>0</v>
      </c>
      <c r="Z35" s="77" t="str">
        <f t="shared" si="10"/>
        <v>NA</v>
      </c>
      <c r="AA35" s="77"/>
      <c r="AB35" s="21">
        <f t="shared" si="3"/>
        <v>0</v>
      </c>
      <c r="AC35" s="16">
        <f t="shared" si="4"/>
        <v>0</v>
      </c>
      <c r="AD35" s="77" t="str">
        <f t="shared" si="11"/>
        <v>NA</v>
      </c>
      <c r="AF35" s="21">
        <f t="shared" si="5"/>
        <v>0</v>
      </c>
      <c r="AG35" s="16">
        <f t="shared" si="6"/>
        <v>0</v>
      </c>
      <c r="AH35" s="77" t="str">
        <f t="shared" si="12"/>
        <v>NA</v>
      </c>
    </row>
    <row r="36" spans="2:34" ht="16" x14ac:dyDescent="0.2">
      <c r="B36" s="22">
        <v>44071</v>
      </c>
      <c r="C36" s="56"/>
      <c r="D36" s="5"/>
      <c r="E36" s="80">
        <f t="shared" si="15"/>
        <v>0</v>
      </c>
      <c r="F36" s="76"/>
      <c r="G36" s="80">
        <f t="shared" si="15"/>
        <v>0</v>
      </c>
      <c r="H36" s="74"/>
      <c r="I36" s="80">
        <f t="shared" si="0"/>
        <v>0</v>
      </c>
      <c r="J36" s="71"/>
      <c r="K36" s="17">
        <f t="shared" si="1"/>
        <v>0</v>
      </c>
      <c r="L36" s="18">
        <f t="shared" si="1"/>
        <v>0</v>
      </c>
      <c r="M36" s="77" t="str">
        <f t="shared" si="8"/>
        <v>NA</v>
      </c>
      <c r="N36" s="78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9"/>
        <v>0</v>
      </c>
      <c r="Y36" s="20" t="str">
        <f t="shared" si="2"/>
        <v>0</v>
      </c>
      <c r="Z36" s="77" t="str">
        <f t="shared" si="10"/>
        <v>NA</v>
      </c>
      <c r="AA36" s="77"/>
      <c r="AB36" s="21">
        <f t="shared" si="3"/>
        <v>0</v>
      </c>
      <c r="AC36" s="16">
        <f t="shared" si="4"/>
        <v>0</v>
      </c>
      <c r="AD36" s="77" t="str">
        <f t="shared" si="11"/>
        <v>NA</v>
      </c>
      <c r="AF36" s="21">
        <f t="shared" si="5"/>
        <v>0</v>
      </c>
      <c r="AG36" s="16">
        <f t="shared" si="6"/>
        <v>0</v>
      </c>
      <c r="AH36" s="77" t="str">
        <f t="shared" si="12"/>
        <v>NA</v>
      </c>
    </row>
    <row r="37" spans="2:34" ht="16" x14ac:dyDescent="0.2">
      <c r="B37" s="22">
        <v>44072</v>
      </c>
      <c r="C37" s="56"/>
      <c r="D37" s="5"/>
      <c r="E37" s="80">
        <f t="shared" si="15"/>
        <v>0</v>
      </c>
      <c r="F37" s="76"/>
      <c r="G37" s="80">
        <f t="shared" si="15"/>
        <v>0</v>
      </c>
      <c r="H37" s="74"/>
      <c r="I37" s="80">
        <f t="shared" si="0"/>
        <v>0</v>
      </c>
      <c r="J37" s="71"/>
      <c r="K37" s="17">
        <f t="shared" si="1"/>
        <v>0</v>
      </c>
      <c r="L37" s="18">
        <f t="shared" si="1"/>
        <v>0</v>
      </c>
      <c r="M37" s="77" t="str">
        <f t="shared" si="8"/>
        <v>NA</v>
      </c>
      <c r="N37" s="78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9"/>
        <v>0</v>
      </c>
      <c r="Y37" s="20" t="str">
        <f t="shared" si="2"/>
        <v>0</v>
      </c>
      <c r="Z37" s="77" t="str">
        <f t="shared" si="10"/>
        <v>NA</v>
      </c>
      <c r="AA37" s="77"/>
      <c r="AB37" s="21">
        <f t="shared" si="3"/>
        <v>0</v>
      </c>
      <c r="AC37" s="16">
        <f t="shared" si="4"/>
        <v>0</v>
      </c>
      <c r="AD37" s="77" t="str">
        <f t="shared" si="11"/>
        <v>NA</v>
      </c>
      <c r="AF37" s="21">
        <f t="shared" si="5"/>
        <v>0</v>
      </c>
      <c r="AG37" s="16">
        <f t="shared" si="6"/>
        <v>0</v>
      </c>
      <c r="AH37" s="77" t="str">
        <f t="shared" si="12"/>
        <v>NA</v>
      </c>
    </row>
    <row r="38" spans="2:34" ht="16" x14ac:dyDescent="0.2">
      <c r="B38" s="22">
        <v>44073</v>
      </c>
      <c r="C38" s="56"/>
      <c r="D38" s="5"/>
      <c r="E38" s="80">
        <f t="shared" si="15"/>
        <v>0</v>
      </c>
      <c r="F38" s="76"/>
      <c r="G38" s="80">
        <f t="shared" si="15"/>
        <v>0</v>
      </c>
      <c r="H38" s="74"/>
      <c r="I38" s="80">
        <f t="shared" si="0"/>
        <v>0</v>
      </c>
      <c r="J38" s="71"/>
      <c r="K38" s="17">
        <f t="shared" si="1"/>
        <v>0</v>
      </c>
      <c r="L38" s="18">
        <f t="shared" si="1"/>
        <v>0</v>
      </c>
      <c r="M38" s="77" t="str">
        <f t="shared" si="8"/>
        <v>NA</v>
      </c>
      <c r="N38" s="78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9"/>
        <v>0</v>
      </c>
      <c r="Y38" s="20" t="str">
        <f t="shared" si="2"/>
        <v>0</v>
      </c>
      <c r="Z38" s="77" t="str">
        <f t="shared" si="10"/>
        <v>NA</v>
      </c>
      <c r="AA38" s="77"/>
      <c r="AB38" s="21">
        <f t="shared" si="3"/>
        <v>0</v>
      </c>
      <c r="AC38" s="16">
        <f t="shared" si="4"/>
        <v>0</v>
      </c>
      <c r="AD38" s="77" t="str">
        <f t="shared" si="11"/>
        <v>NA</v>
      </c>
      <c r="AF38" s="21">
        <f t="shared" si="5"/>
        <v>0</v>
      </c>
      <c r="AG38" s="16">
        <f t="shared" si="6"/>
        <v>0</v>
      </c>
      <c r="AH38" s="77" t="str">
        <f t="shared" si="12"/>
        <v>NA</v>
      </c>
    </row>
    <row r="39" spans="2:34" ht="17" thickBot="1" x14ac:dyDescent="0.25">
      <c r="B39" s="22">
        <v>44074</v>
      </c>
      <c r="C39" s="57"/>
      <c r="D39" s="7"/>
      <c r="E39" s="80">
        <f t="shared" si="15"/>
        <v>0</v>
      </c>
      <c r="F39" s="67"/>
      <c r="G39" s="80">
        <f t="shared" si="15"/>
        <v>0</v>
      </c>
      <c r="H39" s="67"/>
      <c r="I39" s="80">
        <f t="shared" si="0"/>
        <v>0</v>
      </c>
      <c r="J39" s="72"/>
      <c r="K39" s="17">
        <f t="shared" si="1"/>
        <v>0</v>
      </c>
      <c r="L39" s="18">
        <f t="shared" si="1"/>
        <v>0</v>
      </c>
      <c r="M39" s="77" t="str">
        <f t="shared" si="8"/>
        <v>NA</v>
      </c>
      <c r="N39" s="48"/>
      <c r="O39" s="7"/>
      <c r="P39" s="8"/>
      <c r="Q39" s="23"/>
      <c r="R39" s="23"/>
      <c r="S39" s="23"/>
      <c r="T39" s="23"/>
      <c r="U39" s="23"/>
      <c r="V39" s="23"/>
      <c r="W39" s="8"/>
      <c r="X39" s="19">
        <f t="shared" si="9"/>
        <v>0</v>
      </c>
      <c r="Y39" s="20" t="str">
        <f t="shared" si="2"/>
        <v>0</v>
      </c>
      <c r="Z39" s="77" t="str">
        <f t="shared" si="10"/>
        <v>NA</v>
      </c>
      <c r="AA39" s="49"/>
      <c r="AB39" s="21">
        <f t="shared" si="3"/>
        <v>0</v>
      </c>
      <c r="AC39" s="16">
        <f t="shared" si="4"/>
        <v>0</v>
      </c>
      <c r="AD39" s="77" t="str">
        <f t="shared" si="11"/>
        <v>NA</v>
      </c>
      <c r="AF39" s="21">
        <f t="shared" si="5"/>
        <v>0</v>
      </c>
      <c r="AG39" s="16">
        <f t="shared" si="6"/>
        <v>0</v>
      </c>
      <c r="AH39" s="77" t="str">
        <f t="shared" si="12"/>
        <v>NA</v>
      </c>
    </row>
    <row r="40" spans="2:34" s="15" customFormat="1" ht="47.25" customHeight="1" thickBot="1" x14ac:dyDescent="0.25">
      <c r="B40" s="22"/>
      <c r="C40" s="58"/>
      <c r="D40" s="63">
        <f>SUM(D8:D39)</f>
        <v>52896</v>
      </c>
      <c r="E40" s="81">
        <f t="shared" ref="E40:AC40" si="16">SUM(E8:E39)</f>
        <v>21158.400000000001</v>
      </c>
      <c r="F40" s="63">
        <f t="shared" si="16"/>
        <v>0</v>
      </c>
      <c r="G40" s="81">
        <f t="shared" si="16"/>
        <v>0</v>
      </c>
      <c r="H40" s="63">
        <f t="shared" si="16"/>
        <v>23251</v>
      </c>
      <c r="I40" s="81">
        <f t="shared" si="16"/>
        <v>8960.253999999999</v>
      </c>
      <c r="J40" s="60">
        <f t="shared" si="16"/>
        <v>0</v>
      </c>
      <c r="K40" s="24">
        <f t="shared" si="16"/>
        <v>76147</v>
      </c>
      <c r="L40" s="24">
        <f t="shared" si="16"/>
        <v>30118.654000000013</v>
      </c>
      <c r="M40" s="77">
        <f t="shared" si="8"/>
        <v>39.553303478797609</v>
      </c>
      <c r="N40" s="24"/>
      <c r="O40" s="24">
        <f t="shared" si="16"/>
        <v>37401</v>
      </c>
      <c r="P40" s="24">
        <f t="shared" si="16"/>
        <v>0</v>
      </c>
      <c r="Q40" s="24">
        <f t="shared" si="16"/>
        <v>2365</v>
      </c>
      <c r="R40" s="24">
        <f t="shared" si="16"/>
        <v>555</v>
      </c>
      <c r="S40" s="24">
        <f t="shared" si="16"/>
        <v>0</v>
      </c>
      <c r="T40" s="24">
        <f t="shared" si="16"/>
        <v>1000</v>
      </c>
      <c r="U40" s="24">
        <f t="shared" si="16"/>
        <v>0</v>
      </c>
      <c r="V40" s="24">
        <f t="shared" si="16"/>
        <v>0</v>
      </c>
      <c r="W40" s="24">
        <f t="shared" si="16"/>
        <v>0</v>
      </c>
      <c r="X40" s="24">
        <f t="shared" si="16"/>
        <v>41321</v>
      </c>
      <c r="Y40" s="24">
        <f t="shared" si="16"/>
        <v>16523.550000000003</v>
      </c>
      <c r="Z40" s="77">
        <f t="shared" si="10"/>
        <v>39.988262626751535</v>
      </c>
      <c r="AA40" s="24"/>
      <c r="AB40" s="24">
        <f t="shared" si="16"/>
        <v>34826</v>
      </c>
      <c r="AC40" s="24">
        <f t="shared" si="16"/>
        <v>13595.103999999999</v>
      </c>
      <c r="AD40" s="77">
        <f t="shared" si="11"/>
        <v>39.037225061735484</v>
      </c>
      <c r="AF40" s="24">
        <f t="shared" ref="AF40:AG40" si="17">SUM(AF8:AF39)</f>
        <v>0</v>
      </c>
      <c r="AG40" s="24">
        <f t="shared" si="17"/>
        <v>0</v>
      </c>
      <c r="AH40" s="77" t="str">
        <f t="shared" si="12"/>
        <v>NA</v>
      </c>
    </row>
  </sheetData>
  <mergeCells count="13">
    <mergeCell ref="B1:L3"/>
    <mergeCell ref="O1:Y3"/>
    <mergeCell ref="AB1:AC3"/>
    <mergeCell ref="AF1:AG3"/>
    <mergeCell ref="D4:I4"/>
    <mergeCell ref="O4:V4"/>
    <mergeCell ref="AF5:AG5"/>
    <mergeCell ref="D5:E5"/>
    <mergeCell ref="F5:G5"/>
    <mergeCell ref="H5:I5"/>
    <mergeCell ref="K5:L5"/>
    <mergeCell ref="X5:Y5"/>
    <mergeCell ref="AB5:A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F875-991A-479A-9348-DC74E8EFAFE0}">
  <sheetPr>
    <tabColor rgb="FF92D050"/>
  </sheetPr>
  <dimension ref="B1:AH40"/>
  <sheetViews>
    <sheetView topLeftCell="V1" zoomScale="112" zoomScaleNormal="82" workbookViewId="0">
      <pane ySplit="6" topLeftCell="A19" activePane="bottomLeft" state="frozen"/>
      <selection pane="bottomLeft" activeCell="H37" sqref="H37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45"/>
      <c r="N1" s="45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45"/>
      <c r="N2" s="45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46"/>
      <c r="N3" s="46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48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47"/>
      <c r="O5" s="29" t="s">
        <v>9</v>
      </c>
      <c r="P5" s="27" t="s">
        <v>10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17</v>
      </c>
      <c r="AC5" s="90"/>
      <c r="AD5" s="79" t="s">
        <v>21</v>
      </c>
      <c r="AF5" s="89" t="s">
        <v>23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/>
      <c r="E8" s="80">
        <f>D8*40/100</f>
        <v>0</v>
      </c>
      <c r="F8" s="75"/>
      <c r="G8" s="80">
        <f>F8*40/100</f>
        <v>0</v>
      </c>
      <c r="H8" s="73"/>
      <c r="I8" s="80">
        <f t="shared" ref="I8:I10" si="0">H8*40/100</f>
        <v>0</v>
      </c>
      <c r="J8" s="70"/>
      <c r="K8" s="17">
        <f t="shared" ref="K8:K39" si="1">D8+F8+H8</f>
        <v>0</v>
      </c>
      <c r="L8" s="18">
        <f t="shared" ref="L8:L39" si="2">E8+G8+I8</f>
        <v>0</v>
      </c>
      <c r="M8" s="77" t="str">
        <f>IF(K8=0,"NA",L8/K8*100)</f>
        <v>NA</v>
      </c>
      <c r="N8" s="78"/>
      <c r="O8" s="11"/>
      <c r="P8" s="12"/>
      <c r="Q8" s="13"/>
      <c r="R8" s="13"/>
      <c r="S8" s="13"/>
      <c r="T8" s="13"/>
      <c r="U8" s="13"/>
      <c r="V8" s="13"/>
      <c r="W8" s="12"/>
      <c r="X8" s="19">
        <f>SUM(O8:W8)</f>
        <v>0</v>
      </c>
      <c r="Y8" s="20" t="str">
        <f t="shared" ref="Y8:Y39" si="3">IF(K8=0,"0",X8*L8/K8)</f>
        <v>0</v>
      </c>
      <c r="Z8" s="77" t="str">
        <f>IF(X8=0,"NA",Y8/X8*100)</f>
        <v>NA</v>
      </c>
      <c r="AA8" s="77"/>
      <c r="AB8" s="21">
        <f t="shared" ref="AB8:AB39" si="4">K8-X8</f>
        <v>0</v>
      </c>
      <c r="AC8" s="16">
        <f t="shared" ref="AC8:AC39" si="5">L8-Y8</f>
        <v>0</v>
      </c>
      <c r="AD8" s="77" t="str">
        <f>IF(AB8=0,"NA",AC8/AB8*100)</f>
        <v>NA</v>
      </c>
      <c r="AF8" s="21">
        <f t="shared" ref="AF8:AF39" si="6">K8-X8-AB8</f>
        <v>0</v>
      </c>
      <c r="AG8" s="16">
        <f t="shared" ref="AG8:AG39" si="7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80">
        <f t="shared" ref="E9:G39" si="8">D9*40/100</f>
        <v>0</v>
      </c>
      <c r="F9" s="84">
        <v>492</v>
      </c>
      <c r="G9" s="80">
        <v>281.7</v>
      </c>
      <c r="H9" s="74"/>
      <c r="I9" s="80">
        <f t="shared" si="0"/>
        <v>0</v>
      </c>
      <c r="J9" s="71"/>
      <c r="K9" s="17">
        <f t="shared" si="1"/>
        <v>492</v>
      </c>
      <c r="L9" s="18">
        <f t="shared" si="2"/>
        <v>281.7</v>
      </c>
      <c r="M9" s="77">
        <f t="shared" ref="M9:M39" si="9">IF(K9=0,"NA",L9/K9*100)</f>
        <v>57.256097560975604</v>
      </c>
      <c r="N9" s="78"/>
      <c r="O9" s="5"/>
      <c r="P9" s="3"/>
      <c r="Q9" s="4"/>
      <c r="R9" s="4"/>
      <c r="S9" s="4"/>
      <c r="T9" s="4"/>
      <c r="U9" s="4"/>
      <c r="V9" s="4"/>
      <c r="W9" s="3"/>
      <c r="X9" s="19">
        <f t="shared" ref="X9:X38" si="10">SUM(O9:W9)</f>
        <v>0</v>
      </c>
      <c r="Y9" s="20">
        <f t="shared" si="3"/>
        <v>0</v>
      </c>
      <c r="Z9" s="77" t="str">
        <f t="shared" ref="Z9:Z39" si="11">IF(X9=0,"NA",Y9/X9*100)</f>
        <v>NA</v>
      </c>
      <c r="AA9" s="77"/>
      <c r="AB9" s="21">
        <f t="shared" si="4"/>
        <v>492</v>
      </c>
      <c r="AC9" s="16">
        <f t="shared" si="5"/>
        <v>281.7</v>
      </c>
      <c r="AD9" s="77">
        <f t="shared" ref="AD9:AD39" si="12">IF(AB9=0,"NA",AC9/AB9*100)</f>
        <v>57.256097560975604</v>
      </c>
      <c r="AF9" s="21">
        <f t="shared" si="6"/>
        <v>0</v>
      </c>
      <c r="AG9" s="16">
        <f t="shared" si="7"/>
        <v>0</v>
      </c>
      <c r="AH9" s="77" t="str">
        <f t="shared" ref="AH9:AH39" si="13">IF(AF9=0,"NA",AG9/AF9*100)</f>
        <v>NA</v>
      </c>
    </row>
    <row r="10" spans="2:34" ht="16" x14ac:dyDescent="0.2">
      <c r="B10" s="22">
        <v>44045</v>
      </c>
      <c r="C10" s="56"/>
      <c r="D10" s="5"/>
      <c r="E10" s="80">
        <f t="shared" si="8"/>
        <v>0</v>
      </c>
      <c r="F10" s="84">
        <v>261</v>
      </c>
      <c r="G10" s="80">
        <v>101.2</v>
      </c>
      <c r="H10" s="74"/>
      <c r="I10" s="80">
        <f t="shared" si="0"/>
        <v>0</v>
      </c>
      <c r="J10" s="71"/>
      <c r="K10" s="17">
        <f t="shared" si="1"/>
        <v>261</v>
      </c>
      <c r="L10" s="18">
        <f t="shared" si="2"/>
        <v>101.2</v>
      </c>
      <c r="M10" s="77">
        <f t="shared" si="9"/>
        <v>38.773946360153253</v>
      </c>
      <c r="N10" s="78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10"/>
        <v>0</v>
      </c>
      <c r="Y10" s="20">
        <f t="shared" si="3"/>
        <v>0</v>
      </c>
      <c r="Z10" s="77" t="str">
        <f t="shared" si="11"/>
        <v>NA</v>
      </c>
      <c r="AA10" s="77"/>
      <c r="AB10" s="21">
        <f t="shared" si="4"/>
        <v>261</v>
      </c>
      <c r="AC10" s="16">
        <f t="shared" si="5"/>
        <v>101.2</v>
      </c>
      <c r="AD10" s="77">
        <f t="shared" si="12"/>
        <v>38.773946360153253</v>
      </c>
      <c r="AF10" s="21">
        <f t="shared" si="6"/>
        <v>0</v>
      </c>
      <c r="AG10" s="16">
        <f t="shared" si="7"/>
        <v>0</v>
      </c>
      <c r="AH10" s="77" t="str">
        <f t="shared" si="13"/>
        <v>NA</v>
      </c>
    </row>
    <row r="11" spans="2:34" ht="16" x14ac:dyDescent="0.2">
      <c r="B11" s="22">
        <v>44046</v>
      </c>
      <c r="C11" s="56"/>
      <c r="D11" s="5"/>
      <c r="E11" s="80">
        <f t="shared" si="8"/>
        <v>0</v>
      </c>
      <c r="F11" s="84">
        <v>0</v>
      </c>
      <c r="G11" s="80">
        <f t="shared" ref="G11" si="14">F11*40/100</f>
        <v>0</v>
      </c>
      <c r="H11" s="74"/>
      <c r="I11" s="80">
        <f t="shared" ref="I11" si="15">H11*40/100</f>
        <v>0</v>
      </c>
      <c r="J11" s="71"/>
      <c r="K11" s="17">
        <f t="shared" si="1"/>
        <v>0</v>
      </c>
      <c r="L11" s="18">
        <f t="shared" si="2"/>
        <v>0</v>
      </c>
      <c r="M11" s="77" t="str">
        <f t="shared" si="9"/>
        <v>NA</v>
      </c>
      <c r="N11" s="78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10"/>
        <v>0</v>
      </c>
      <c r="Y11" s="20" t="str">
        <f t="shared" si="3"/>
        <v>0</v>
      </c>
      <c r="Z11" s="77" t="str">
        <f t="shared" si="11"/>
        <v>NA</v>
      </c>
      <c r="AA11" s="77"/>
      <c r="AB11" s="21">
        <f t="shared" si="4"/>
        <v>0</v>
      </c>
      <c r="AC11" s="16">
        <f t="shared" si="5"/>
        <v>0</v>
      </c>
      <c r="AD11" s="77" t="str">
        <f t="shared" si="12"/>
        <v>NA</v>
      </c>
      <c r="AF11" s="21">
        <f t="shared" si="6"/>
        <v>0</v>
      </c>
      <c r="AG11" s="16">
        <f t="shared" si="7"/>
        <v>0</v>
      </c>
      <c r="AH11" s="77" t="str">
        <f t="shared" si="13"/>
        <v>NA</v>
      </c>
    </row>
    <row r="12" spans="2:34" ht="16" x14ac:dyDescent="0.2">
      <c r="B12" s="22">
        <v>44047</v>
      </c>
      <c r="C12" s="56"/>
      <c r="D12" s="5"/>
      <c r="E12" s="80">
        <f t="shared" si="8"/>
        <v>0</v>
      </c>
      <c r="F12" s="84">
        <v>107</v>
      </c>
      <c r="G12" s="80">
        <v>43.8</v>
      </c>
      <c r="H12" s="74"/>
      <c r="I12" s="80">
        <f t="shared" ref="I12" si="16">H12*40/100</f>
        <v>0</v>
      </c>
      <c r="J12" s="71"/>
      <c r="K12" s="17">
        <f t="shared" si="1"/>
        <v>107</v>
      </c>
      <c r="L12" s="18">
        <f t="shared" si="2"/>
        <v>43.8</v>
      </c>
      <c r="M12" s="77">
        <f t="shared" si="9"/>
        <v>40.934579439252332</v>
      </c>
      <c r="N12" s="78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10"/>
        <v>0</v>
      </c>
      <c r="Y12" s="20">
        <f t="shared" si="3"/>
        <v>0</v>
      </c>
      <c r="Z12" s="77" t="str">
        <f t="shared" si="11"/>
        <v>NA</v>
      </c>
      <c r="AA12" s="77"/>
      <c r="AB12" s="21">
        <f t="shared" si="4"/>
        <v>107</v>
      </c>
      <c r="AC12" s="16">
        <f t="shared" si="5"/>
        <v>43.8</v>
      </c>
      <c r="AD12" s="77">
        <f t="shared" si="12"/>
        <v>40.934579439252332</v>
      </c>
      <c r="AF12" s="21">
        <f t="shared" si="6"/>
        <v>0</v>
      </c>
      <c r="AG12" s="16">
        <f t="shared" si="7"/>
        <v>0</v>
      </c>
      <c r="AH12" s="77" t="str">
        <f t="shared" si="13"/>
        <v>NA</v>
      </c>
    </row>
    <row r="13" spans="2:34" ht="16" x14ac:dyDescent="0.2">
      <c r="B13" s="22">
        <v>44048</v>
      </c>
      <c r="C13" s="56"/>
      <c r="D13" s="5"/>
      <c r="E13" s="80">
        <f t="shared" si="8"/>
        <v>0</v>
      </c>
      <c r="F13" s="84">
        <v>114</v>
      </c>
      <c r="G13" s="80">
        <v>47.47</v>
      </c>
      <c r="H13" s="74"/>
      <c r="I13" s="80">
        <f t="shared" ref="I13" si="17">H13*40/100</f>
        <v>0</v>
      </c>
      <c r="J13" s="71"/>
      <c r="K13" s="17">
        <f t="shared" si="1"/>
        <v>114</v>
      </c>
      <c r="L13" s="18">
        <f t="shared" si="2"/>
        <v>47.47</v>
      </c>
      <c r="M13" s="77">
        <f t="shared" si="9"/>
        <v>41.640350877192986</v>
      </c>
      <c r="N13" s="78"/>
      <c r="O13" s="5"/>
      <c r="P13" s="3"/>
      <c r="Q13" s="44"/>
      <c r="R13" s="4"/>
      <c r="S13" s="4"/>
      <c r="T13" s="4"/>
      <c r="U13" s="4"/>
      <c r="V13" s="4"/>
      <c r="W13" s="3"/>
      <c r="X13" s="19">
        <f t="shared" si="10"/>
        <v>0</v>
      </c>
      <c r="Y13" s="20">
        <f t="shared" si="3"/>
        <v>0</v>
      </c>
      <c r="Z13" s="77" t="str">
        <f t="shared" si="11"/>
        <v>NA</v>
      </c>
      <c r="AA13" s="77"/>
      <c r="AB13" s="21">
        <f t="shared" si="4"/>
        <v>114</v>
      </c>
      <c r="AC13" s="16">
        <f t="shared" si="5"/>
        <v>47.47</v>
      </c>
      <c r="AD13" s="77">
        <f t="shared" si="12"/>
        <v>41.640350877192986</v>
      </c>
      <c r="AF13" s="21">
        <f t="shared" si="6"/>
        <v>0</v>
      </c>
      <c r="AG13" s="16">
        <f t="shared" si="7"/>
        <v>0</v>
      </c>
      <c r="AH13" s="77" t="str">
        <f t="shared" si="13"/>
        <v>NA</v>
      </c>
    </row>
    <row r="14" spans="2:34" ht="16" x14ac:dyDescent="0.2">
      <c r="B14" s="22">
        <v>44049</v>
      </c>
      <c r="C14" s="56"/>
      <c r="D14" s="5"/>
      <c r="E14" s="80">
        <f t="shared" si="8"/>
        <v>0</v>
      </c>
      <c r="F14" s="84">
        <v>22</v>
      </c>
      <c r="G14" s="80">
        <v>7.95</v>
      </c>
      <c r="H14" s="74"/>
      <c r="I14" s="80">
        <f t="shared" ref="I14" si="18">H14*40/100</f>
        <v>0</v>
      </c>
      <c r="J14" s="71"/>
      <c r="K14" s="17">
        <f t="shared" si="1"/>
        <v>22</v>
      </c>
      <c r="L14" s="18">
        <f t="shared" si="2"/>
        <v>7.95</v>
      </c>
      <c r="M14" s="77">
        <f t="shared" si="9"/>
        <v>36.13636363636364</v>
      </c>
      <c r="N14" s="78"/>
      <c r="O14" s="5"/>
      <c r="P14" s="3"/>
      <c r="Q14" s="4"/>
      <c r="R14" s="4"/>
      <c r="S14" s="4"/>
      <c r="T14" s="4"/>
      <c r="U14" s="4"/>
      <c r="V14" s="4"/>
      <c r="W14" s="3"/>
      <c r="X14" s="19">
        <f t="shared" si="10"/>
        <v>0</v>
      </c>
      <c r="Y14" s="20">
        <f t="shared" si="3"/>
        <v>0</v>
      </c>
      <c r="Z14" s="77" t="str">
        <f t="shared" si="11"/>
        <v>NA</v>
      </c>
      <c r="AA14" s="77"/>
      <c r="AB14" s="21">
        <f t="shared" si="4"/>
        <v>22</v>
      </c>
      <c r="AC14" s="16">
        <f t="shared" si="5"/>
        <v>7.95</v>
      </c>
      <c r="AD14" s="77">
        <f t="shared" si="12"/>
        <v>36.13636363636364</v>
      </c>
      <c r="AF14" s="21">
        <f t="shared" si="6"/>
        <v>0</v>
      </c>
      <c r="AG14" s="16">
        <f t="shared" si="7"/>
        <v>0</v>
      </c>
      <c r="AH14" s="77" t="str">
        <f t="shared" si="13"/>
        <v>NA</v>
      </c>
    </row>
    <row r="15" spans="2:34" ht="16" x14ac:dyDescent="0.2">
      <c r="B15" s="22">
        <v>44050</v>
      </c>
      <c r="C15" s="56"/>
      <c r="D15" s="5"/>
      <c r="E15" s="80">
        <f t="shared" si="8"/>
        <v>0</v>
      </c>
      <c r="F15" s="84">
        <v>230</v>
      </c>
      <c r="G15" s="80">
        <v>91.62</v>
      </c>
      <c r="H15" s="74"/>
      <c r="I15" s="80">
        <f t="shared" ref="I15" si="19">H15*40/100</f>
        <v>0</v>
      </c>
      <c r="J15" s="71"/>
      <c r="K15" s="17">
        <f t="shared" si="1"/>
        <v>230</v>
      </c>
      <c r="L15" s="18">
        <f t="shared" si="2"/>
        <v>91.62</v>
      </c>
      <c r="M15" s="77">
        <f t="shared" si="9"/>
        <v>39.834782608695654</v>
      </c>
      <c r="N15" s="78"/>
      <c r="O15" s="5"/>
      <c r="P15" s="3"/>
      <c r="Q15" s="4"/>
      <c r="R15" s="4"/>
      <c r="S15" s="4"/>
      <c r="T15" s="4"/>
      <c r="U15" s="4"/>
      <c r="V15" s="4"/>
      <c r="W15" s="3"/>
      <c r="X15" s="19">
        <f t="shared" si="10"/>
        <v>0</v>
      </c>
      <c r="Y15" s="20">
        <f t="shared" si="3"/>
        <v>0</v>
      </c>
      <c r="Z15" s="77" t="str">
        <f t="shared" si="11"/>
        <v>NA</v>
      </c>
      <c r="AA15" s="77"/>
      <c r="AB15" s="21">
        <f t="shared" si="4"/>
        <v>230</v>
      </c>
      <c r="AC15" s="16">
        <f t="shared" si="5"/>
        <v>91.62</v>
      </c>
      <c r="AD15" s="77">
        <f t="shared" si="12"/>
        <v>39.834782608695654</v>
      </c>
      <c r="AF15" s="21">
        <f t="shared" si="6"/>
        <v>0</v>
      </c>
      <c r="AG15" s="16">
        <f t="shared" si="7"/>
        <v>0</v>
      </c>
      <c r="AH15" s="77" t="str">
        <f t="shared" si="13"/>
        <v>NA</v>
      </c>
    </row>
    <row r="16" spans="2:34" ht="16" x14ac:dyDescent="0.2">
      <c r="B16" s="22">
        <v>44051</v>
      </c>
      <c r="C16" s="56"/>
      <c r="D16" s="5"/>
      <c r="E16" s="80">
        <f t="shared" si="8"/>
        <v>0</v>
      </c>
      <c r="F16" s="84">
        <v>207</v>
      </c>
      <c r="G16" s="80">
        <v>85.38</v>
      </c>
      <c r="H16" s="74"/>
      <c r="I16" s="80">
        <f t="shared" ref="I16" si="20">H16*40/100</f>
        <v>0</v>
      </c>
      <c r="J16" s="71"/>
      <c r="K16" s="17">
        <f t="shared" si="1"/>
        <v>207</v>
      </c>
      <c r="L16" s="18">
        <f t="shared" si="2"/>
        <v>85.38</v>
      </c>
      <c r="M16" s="77">
        <f t="shared" si="9"/>
        <v>41.246376811594196</v>
      </c>
      <c r="N16" s="78"/>
      <c r="O16" s="5"/>
      <c r="P16" s="3"/>
      <c r="Q16" s="4"/>
      <c r="R16" s="4"/>
      <c r="S16" s="4"/>
      <c r="T16" s="4"/>
      <c r="U16" s="4"/>
      <c r="V16" s="4"/>
      <c r="W16" s="3"/>
      <c r="X16" s="19">
        <f t="shared" si="10"/>
        <v>0</v>
      </c>
      <c r="Y16" s="20">
        <f t="shared" si="3"/>
        <v>0</v>
      </c>
      <c r="Z16" s="77" t="str">
        <f t="shared" si="11"/>
        <v>NA</v>
      </c>
      <c r="AA16" s="77"/>
      <c r="AB16" s="21">
        <f t="shared" si="4"/>
        <v>207</v>
      </c>
      <c r="AC16" s="16">
        <f t="shared" si="5"/>
        <v>85.38</v>
      </c>
      <c r="AD16" s="77">
        <f t="shared" si="12"/>
        <v>41.246376811594196</v>
      </c>
      <c r="AF16" s="21">
        <f t="shared" si="6"/>
        <v>0</v>
      </c>
      <c r="AG16" s="16">
        <f t="shared" si="7"/>
        <v>0</v>
      </c>
      <c r="AH16" s="77" t="str">
        <f t="shared" si="13"/>
        <v>NA</v>
      </c>
    </row>
    <row r="17" spans="2:34" ht="16" x14ac:dyDescent="0.2">
      <c r="B17" s="22">
        <v>44052</v>
      </c>
      <c r="C17" s="56"/>
      <c r="D17" s="5"/>
      <c r="E17" s="80">
        <f t="shared" si="8"/>
        <v>0</v>
      </c>
      <c r="F17" s="84">
        <v>81</v>
      </c>
      <c r="G17" s="80">
        <v>31.42</v>
      </c>
      <c r="H17" s="74"/>
      <c r="I17" s="80">
        <f t="shared" ref="I17" si="21">H17*40/100</f>
        <v>0</v>
      </c>
      <c r="J17" s="71"/>
      <c r="K17" s="17">
        <f t="shared" si="1"/>
        <v>81</v>
      </c>
      <c r="L17" s="18">
        <f t="shared" si="2"/>
        <v>31.42</v>
      </c>
      <c r="M17" s="77">
        <f t="shared" si="9"/>
        <v>38.790123456790127</v>
      </c>
      <c r="N17" s="78"/>
      <c r="O17" s="5"/>
      <c r="P17" s="3"/>
      <c r="Q17" s="4"/>
      <c r="R17" s="4"/>
      <c r="S17" s="4"/>
      <c r="T17" s="4"/>
      <c r="U17" s="4"/>
      <c r="V17" s="4"/>
      <c r="W17" s="3"/>
      <c r="X17" s="19">
        <f t="shared" si="10"/>
        <v>0</v>
      </c>
      <c r="Y17" s="20">
        <f t="shared" si="3"/>
        <v>0</v>
      </c>
      <c r="Z17" s="77" t="str">
        <f t="shared" si="11"/>
        <v>NA</v>
      </c>
      <c r="AA17" s="77"/>
      <c r="AB17" s="21">
        <f t="shared" si="4"/>
        <v>81</v>
      </c>
      <c r="AC17" s="16">
        <f t="shared" si="5"/>
        <v>31.42</v>
      </c>
      <c r="AD17" s="77">
        <f t="shared" si="12"/>
        <v>38.790123456790127</v>
      </c>
      <c r="AF17" s="21">
        <f t="shared" si="6"/>
        <v>0</v>
      </c>
      <c r="AG17" s="16">
        <f t="shared" si="7"/>
        <v>0</v>
      </c>
      <c r="AH17" s="77" t="str">
        <f t="shared" si="13"/>
        <v>NA</v>
      </c>
    </row>
    <row r="18" spans="2:34" ht="16" x14ac:dyDescent="0.2">
      <c r="B18" s="22">
        <v>44053</v>
      </c>
      <c r="C18" s="56"/>
      <c r="D18" s="5"/>
      <c r="E18" s="80">
        <f t="shared" si="8"/>
        <v>0</v>
      </c>
      <c r="F18" s="76">
        <v>179</v>
      </c>
      <c r="G18" s="80">
        <v>77.38</v>
      </c>
      <c r="H18" s="74"/>
      <c r="I18" s="80">
        <f t="shared" ref="I18" si="22">H18*40/100</f>
        <v>0</v>
      </c>
      <c r="J18" s="71"/>
      <c r="K18" s="17">
        <f t="shared" si="1"/>
        <v>179</v>
      </c>
      <c r="L18" s="18">
        <f t="shared" si="2"/>
        <v>77.38</v>
      </c>
      <c r="M18" s="77">
        <f t="shared" si="9"/>
        <v>43.229050279329606</v>
      </c>
      <c r="N18" s="78"/>
      <c r="O18" s="5"/>
      <c r="P18" s="3"/>
      <c r="Q18" s="4"/>
      <c r="R18" s="4"/>
      <c r="S18" s="4"/>
      <c r="T18" s="4"/>
      <c r="U18" s="4"/>
      <c r="V18" s="4"/>
      <c r="W18" s="3"/>
      <c r="X18" s="19">
        <f t="shared" si="10"/>
        <v>0</v>
      </c>
      <c r="Y18" s="20">
        <f t="shared" si="3"/>
        <v>0</v>
      </c>
      <c r="Z18" s="77" t="str">
        <f t="shared" si="11"/>
        <v>NA</v>
      </c>
      <c r="AA18" s="77"/>
      <c r="AB18" s="21">
        <f t="shared" si="4"/>
        <v>179</v>
      </c>
      <c r="AC18" s="16">
        <f t="shared" si="5"/>
        <v>77.38</v>
      </c>
      <c r="AD18" s="77">
        <f t="shared" si="12"/>
        <v>43.229050279329606</v>
      </c>
      <c r="AF18" s="21">
        <f t="shared" si="6"/>
        <v>0</v>
      </c>
      <c r="AG18" s="16">
        <f t="shared" si="7"/>
        <v>0</v>
      </c>
      <c r="AH18" s="77" t="str">
        <f t="shared" si="13"/>
        <v>NA</v>
      </c>
    </row>
    <row r="19" spans="2:34" ht="16" x14ac:dyDescent="0.2">
      <c r="B19" s="22">
        <v>44054</v>
      </c>
      <c r="C19" s="56"/>
      <c r="D19" s="5"/>
      <c r="E19" s="80">
        <f t="shared" si="8"/>
        <v>0</v>
      </c>
      <c r="F19" s="76">
        <v>392</v>
      </c>
      <c r="G19" s="80">
        <v>160.91999999999999</v>
      </c>
      <c r="H19" s="74"/>
      <c r="I19" s="80">
        <f t="shared" ref="I19" si="23">H19*40/100</f>
        <v>0</v>
      </c>
      <c r="J19" s="71"/>
      <c r="K19" s="17">
        <f t="shared" si="1"/>
        <v>392</v>
      </c>
      <c r="L19" s="18">
        <f t="shared" si="2"/>
        <v>160.91999999999999</v>
      </c>
      <c r="M19" s="77">
        <f t="shared" si="9"/>
        <v>41.051020408163261</v>
      </c>
      <c r="N19" s="78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10"/>
        <v>0</v>
      </c>
      <c r="Y19" s="20">
        <f t="shared" si="3"/>
        <v>0</v>
      </c>
      <c r="Z19" s="77" t="str">
        <f t="shared" si="11"/>
        <v>NA</v>
      </c>
      <c r="AA19" s="77"/>
      <c r="AB19" s="21">
        <f t="shared" si="4"/>
        <v>392</v>
      </c>
      <c r="AC19" s="16">
        <f t="shared" si="5"/>
        <v>160.91999999999999</v>
      </c>
      <c r="AD19" s="77">
        <f t="shared" si="12"/>
        <v>41.051020408163261</v>
      </c>
      <c r="AF19" s="21">
        <f t="shared" si="6"/>
        <v>0</v>
      </c>
      <c r="AG19" s="16">
        <f t="shared" si="7"/>
        <v>0</v>
      </c>
      <c r="AH19" s="77" t="str">
        <f t="shared" si="13"/>
        <v>NA</v>
      </c>
    </row>
    <row r="20" spans="2:34" ht="16" x14ac:dyDescent="0.2">
      <c r="B20" s="22">
        <v>44055</v>
      </c>
      <c r="C20" s="56"/>
      <c r="D20" s="5"/>
      <c r="E20" s="80">
        <f t="shared" si="8"/>
        <v>0</v>
      </c>
      <c r="F20" s="76">
        <v>239</v>
      </c>
      <c r="G20" s="80">
        <v>94.7</v>
      </c>
      <c r="H20" s="74"/>
      <c r="I20" s="80">
        <f t="shared" ref="I20" si="24">H20*40/100</f>
        <v>0</v>
      </c>
      <c r="J20" s="71"/>
      <c r="K20" s="17">
        <f t="shared" si="1"/>
        <v>239</v>
      </c>
      <c r="L20" s="18">
        <f t="shared" si="2"/>
        <v>94.7</v>
      </c>
      <c r="M20" s="77">
        <f t="shared" si="9"/>
        <v>39.6234309623431</v>
      </c>
      <c r="N20" s="78"/>
      <c r="O20" s="5"/>
      <c r="P20" s="3"/>
      <c r="Q20" s="4"/>
      <c r="R20" s="4"/>
      <c r="S20" s="4"/>
      <c r="T20" s="4"/>
      <c r="U20" s="4"/>
      <c r="V20" s="4"/>
      <c r="W20" s="3"/>
      <c r="X20" s="19">
        <f t="shared" si="10"/>
        <v>0</v>
      </c>
      <c r="Y20" s="20">
        <f t="shared" si="3"/>
        <v>0</v>
      </c>
      <c r="Z20" s="77" t="str">
        <f t="shared" si="11"/>
        <v>NA</v>
      </c>
      <c r="AA20" s="77"/>
      <c r="AB20" s="21">
        <f t="shared" si="4"/>
        <v>239</v>
      </c>
      <c r="AC20" s="16">
        <f t="shared" si="5"/>
        <v>94.7</v>
      </c>
      <c r="AD20" s="77">
        <f t="shared" si="12"/>
        <v>39.6234309623431</v>
      </c>
      <c r="AF20" s="21">
        <f t="shared" si="6"/>
        <v>0</v>
      </c>
      <c r="AG20" s="16">
        <f t="shared" si="7"/>
        <v>0</v>
      </c>
      <c r="AH20" s="77" t="str">
        <f t="shared" si="13"/>
        <v>NA</v>
      </c>
    </row>
    <row r="21" spans="2:34" ht="16" x14ac:dyDescent="0.2">
      <c r="B21" s="22">
        <v>44056</v>
      </c>
      <c r="C21" s="56"/>
      <c r="D21" s="5"/>
      <c r="E21" s="80">
        <f t="shared" si="8"/>
        <v>0</v>
      </c>
      <c r="F21" s="76">
        <v>200</v>
      </c>
      <c r="G21" s="80">
        <v>85.93</v>
      </c>
      <c r="H21" s="74"/>
      <c r="I21" s="80">
        <f t="shared" ref="I21" si="25">H21*40/100</f>
        <v>0</v>
      </c>
      <c r="J21" s="71"/>
      <c r="K21" s="17">
        <f t="shared" si="1"/>
        <v>200</v>
      </c>
      <c r="L21" s="18">
        <f t="shared" si="2"/>
        <v>85.93</v>
      </c>
      <c r="M21" s="77">
        <f t="shared" si="9"/>
        <v>42.965000000000003</v>
      </c>
      <c r="N21" s="78"/>
      <c r="O21" s="5"/>
      <c r="P21" s="3"/>
      <c r="Q21" s="4"/>
      <c r="R21" s="4"/>
      <c r="S21" s="4"/>
      <c r="T21" s="4"/>
      <c r="U21" s="4"/>
      <c r="V21" s="4"/>
      <c r="W21" s="3"/>
      <c r="X21" s="19">
        <f t="shared" si="10"/>
        <v>0</v>
      </c>
      <c r="Y21" s="20">
        <f t="shared" si="3"/>
        <v>0</v>
      </c>
      <c r="Z21" s="77" t="str">
        <f t="shared" si="11"/>
        <v>NA</v>
      </c>
      <c r="AA21" s="77"/>
      <c r="AB21" s="21">
        <f t="shared" si="4"/>
        <v>200</v>
      </c>
      <c r="AC21" s="16">
        <f t="shared" si="5"/>
        <v>85.93</v>
      </c>
      <c r="AD21" s="77">
        <f t="shared" si="12"/>
        <v>42.965000000000003</v>
      </c>
      <c r="AF21" s="21">
        <f t="shared" si="6"/>
        <v>0</v>
      </c>
      <c r="AG21" s="16">
        <f t="shared" si="7"/>
        <v>0</v>
      </c>
      <c r="AH21" s="77" t="str">
        <f t="shared" si="13"/>
        <v>NA</v>
      </c>
    </row>
    <row r="22" spans="2:34" ht="16" x14ac:dyDescent="0.2">
      <c r="B22" s="22">
        <v>44057</v>
      </c>
      <c r="C22" s="56"/>
      <c r="D22" s="5"/>
      <c r="E22" s="80">
        <f t="shared" si="8"/>
        <v>0</v>
      </c>
      <c r="F22" s="76">
        <v>209</v>
      </c>
      <c r="G22" s="80">
        <v>87.94</v>
      </c>
      <c r="H22" s="74"/>
      <c r="I22" s="80">
        <f t="shared" ref="I22" si="26">H22*40/100</f>
        <v>0</v>
      </c>
      <c r="J22" s="71"/>
      <c r="K22" s="17">
        <f t="shared" si="1"/>
        <v>209</v>
      </c>
      <c r="L22" s="18">
        <f t="shared" si="2"/>
        <v>87.94</v>
      </c>
      <c r="M22" s="77">
        <f t="shared" si="9"/>
        <v>42.076555023923447</v>
      </c>
      <c r="N22" s="78"/>
      <c r="O22" s="5"/>
      <c r="P22" s="3"/>
      <c r="Q22" s="4"/>
      <c r="R22" s="4"/>
      <c r="S22" s="4"/>
      <c r="T22" s="4"/>
      <c r="U22" s="4"/>
      <c r="V22" s="4"/>
      <c r="W22" s="3"/>
      <c r="X22" s="19">
        <f t="shared" si="10"/>
        <v>0</v>
      </c>
      <c r="Y22" s="20">
        <f t="shared" si="3"/>
        <v>0</v>
      </c>
      <c r="Z22" s="77" t="str">
        <f t="shared" si="11"/>
        <v>NA</v>
      </c>
      <c r="AA22" s="77"/>
      <c r="AB22" s="21">
        <f t="shared" si="4"/>
        <v>209</v>
      </c>
      <c r="AC22" s="16">
        <f t="shared" si="5"/>
        <v>87.94</v>
      </c>
      <c r="AD22" s="77">
        <f t="shared" si="12"/>
        <v>42.076555023923447</v>
      </c>
      <c r="AF22" s="21">
        <f t="shared" si="6"/>
        <v>0</v>
      </c>
      <c r="AG22" s="16">
        <f t="shared" si="7"/>
        <v>0</v>
      </c>
      <c r="AH22" s="77" t="str">
        <f t="shared" si="13"/>
        <v>NA</v>
      </c>
    </row>
    <row r="23" spans="2:34" ht="16" x14ac:dyDescent="0.2">
      <c r="B23" s="22">
        <v>44058</v>
      </c>
      <c r="C23" s="56"/>
      <c r="D23" s="5"/>
      <c r="E23" s="80">
        <f t="shared" si="8"/>
        <v>0</v>
      </c>
      <c r="F23" s="76">
        <v>170</v>
      </c>
      <c r="G23" s="80">
        <v>69.099999999999994</v>
      </c>
      <c r="H23" s="74"/>
      <c r="I23" s="80">
        <f t="shared" ref="I23" si="27">H23*40/100</f>
        <v>0</v>
      </c>
      <c r="J23" s="71"/>
      <c r="K23" s="17">
        <f t="shared" si="1"/>
        <v>170</v>
      </c>
      <c r="L23" s="18">
        <f t="shared" si="2"/>
        <v>69.099999999999994</v>
      </c>
      <c r="M23" s="77">
        <f t="shared" si="9"/>
        <v>40.647058823529406</v>
      </c>
      <c r="N23" s="78"/>
      <c r="O23" s="5"/>
      <c r="P23" s="3"/>
      <c r="Q23" s="4"/>
      <c r="R23" s="4"/>
      <c r="S23" s="4"/>
      <c r="T23" s="4"/>
      <c r="U23" s="4"/>
      <c r="V23" s="4"/>
      <c r="W23" s="3"/>
      <c r="X23" s="19">
        <f t="shared" si="10"/>
        <v>0</v>
      </c>
      <c r="Y23" s="20">
        <f t="shared" si="3"/>
        <v>0</v>
      </c>
      <c r="Z23" s="77" t="str">
        <f t="shared" si="11"/>
        <v>NA</v>
      </c>
      <c r="AA23" s="77"/>
      <c r="AB23" s="21">
        <f t="shared" si="4"/>
        <v>170</v>
      </c>
      <c r="AC23" s="16">
        <f t="shared" si="5"/>
        <v>69.099999999999994</v>
      </c>
      <c r="AD23" s="77">
        <f t="shared" si="12"/>
        <v>40.647058823529406</v>
      </c>
      <c r="AF23" s="21">
        <f t="shared" si="6"/>
        <v>0</v>
      </c>
      <c r="AG23" s="16">
        <f t="shared" si="7"/>
        <v>0</v>
      </c>
      <c r="AH23" s="77" t="str">
        <f t="shared" si="13"/>
        <v>NA</v>
      </c>
    </row>
    <row r="24" spans="2:34" ht="16" x14ac:dyDescent="0.2">
      <c r="B24" s="22">
        <v>44059</v>
      </c>
      <c r="C24" s="56"/>
      <c r="D24" s="5"/>
      <c r="E24" s="80">
        <f t="shared" si="8"/>
        <v>0</v>
      </c>
      <c r="F24" s="76">
        <v>230</v>
      </c>
      <c r="G24" s="80">
        <v>92.3</v>
      </c>
      <c r="H24" s="74"/>
      <c r="I24" s="80">
        <f t="shared" ref="I24" si="28">H24*40/100</f>
        <v>0</v>
      </c>
      <c r="J24" s="71"/>
      <c r="K24" s="17">
        <f t="shared" si="1"/>
        <v>230</v>
      </c>
      <c r="L24" s="18">
        <f t="shared" si="2"/>
        <v>92.3</v>
      </c>
      <c r="M24" s="77">
        <f t="shared" si="9"/>
        <v>40.130434782608695</v>
      </c>
      <c r="N24" s="78"/>
      <c r="O24" s="5"/>
      <c r="P24" s="3"/>
      <c r="Q24" s="4"/>
      <c r="R24" s="4"/>
      <c r="S24" s="4"/>
      <c r="T24" s="4"/>
      <c r="U24" s="4"/>
      <c r="V24" s="4"/>
      <c r="W24" s="3"/>
      <c r="X24" s="19">
        <f t="shared" si="10"/>
        <v>0</v>
      </c>
      <c r="Y24" s="20">
        <f t="shared" si="3"/>
        <v>0</v>
      </c>
      <c r="Z24" s="77" t="str">
        <f t="shared" si="11"/>
        <v>NA</v>
      </c>
      <c r="AA24" s="77"/>
      <c r="AB24" s="21">
        <f t="shared" si="4"/>
        <v>230</v>
      </c>
      <c r="AC24" s="16">
        <f t="shared" si="5"/>
        <v>92.3</v>
      </c>
      <c r="AD24" s="77">
        <f t="shared" si="12"/>
        <v>40.130434782608695</v>
      </c>
      <c r="AF24" s="21">
        <f t="shared" si="6"/>
        <v>0</v>
      </c>
      <c r="AG24" s="16">
        <f t="shared" si="7"/>
        <v>0</v>
      </c>
      <c r="AH24" s="77" t="str">
        <f t="shared" si="13"/>
        <v>NA</v>
      </c>
    </row>
    <row r="25" spans="2:34" ht="16" x14ac:dyDescent="0.2">
      <c r="B25" s="22">
        <v>44060</v>
      </c>
      <c r="C25" s="56"/>
      <c r="D25" s="5"/>
      <c r="E25" s="80">
        <f t="shared" si="8"/>
        <v>0</v>
      </c>
      <c r="F25" s="76">
        <f>42+125</f>
        <v>167</v>
      </c>
      <c r="G25" s="80">
        <f>17.9+125*40/100</f>
        <v>67.900000000000006</v>
      </c>
      <c r="H25" s="74"/>
      <c r="I25" s="80">
        <f t="shared" ref="I25" si="29">H25*40/100</f>
        <v>0</v>
      </c>
      <c r="J25" s="71"/>
      <c r="K25" s="17">
        <f t="shared" si="1"/>
        <v>167</v>
      </c>
      <c r="L25" s="18">
        <f t="shared" si="2"/>
        <v>67.900000000000006</v>
      </c>
      <c r="M25" s="77">
        <f t="shared" si="9"/>
        <v>40.658682634730539</v>
      </c>
      <c r="N25" s="78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10"/>
        <v>0</v>
      </c>
      <c r="Y25" s="20">
        <f t="shared" si="3"/>
        <v>0</v>
      </c>
      <c r="Z25" s="77" t="str">
        <f t="shared" si="11"/>
        <v>NA</v>
      </c>
      <c r="AA25" s="77"/>
      <c r="AB25" s="21">
        <f t="shared" si="4"/>
        <v>167</v>
      </c>
      <c r="AC25" s="16">
        <f t="shared" si="5"/>
        <v>67.900000000000006</v>
      </c>
      <c r="AD25" s="77">
        <f t="shared" si="12"/>
        <v>40.658682634730539</v>
      </c>
      <c r="AF25" s="21">
        <f t="shared" si="6"/>
        <v>0</v>
      </c>
      <c r="AG25" s="16">
        <f t="shared" si="7"/>
        <v>0</v>
      </c>
      <c r="AH25" s="77" t="str">
        <f t="shared" si="13"/>
        <v>NA</v>
      </c>
    </row>
    <row r="26" spans="2:34" ht="16" x14ac:dyDescent="0.2">
      <c r="B26" s="22">
        <v>44061</v>
      </c>
      <c r="C26" s="56"/>
      <c r="D26" s="5"/>
      <c r="E26" s="80">
        <f t="shared" si="8"/>
        <v>0</v>
      </c>
      <c r="F26" s="76">
        <v>87</v>
      </c>
      <c r="G26" s="80">
        <v>36.86</v>
      </c>
      <c r="H26" s="74"/>
      <c r="I26" s="80">
        <f t="shared" ref="I26" si="30">H26*40/100</f>
        <v>0</v>
      </c>
      <c r="J26" s="71"/>
      <c r="K26" s="17">
        <f t="shared" si="1"/>
        <v>87</v>
      </c>
      <c r="L26" s="18">
        <f t="shared" si="2"/>
        <v>36.86</v>
      </c>
      <c r="M26" s="77">
        <f t="shared" si="9"/>
        <v>42.367816091954026</v>
      </c>
      <c r="N26" s="78"/>
      <c r="O26" s="5"/>
      <c r="P26" s="3"/>
      <c r="Q26" s="44"/>
      <c r="R26" s="44"/>
      <c r="S26" s="44"/>
      <c r="T26" s="44"/>
      <c r="U26" s="44"/>
      <c r="V26" s="4"/>
      <c r="W26" s="3"/>
      <c r="X26" s="19">
        <f t="shared" si="10"/>
        <v>0</v>
      </c>
      <c r="Y26" s="20">
        <f t="shared" si="3"/>
        <v>0</v>
      </c>
      <c r="Z26" s="77" t="str">
        <f t="shared" si="11"/>
        <v>NA</v>
      </c>
      <c r="AA26" s="77"/>
      <c r="AB26" s="21">
        <f t="shared" si="4"/>
        <v>87</v>
      </c>
      <c r="AC26" s="16">
        <f t="shared" si="5"/>
        <v>36.86</v>
      </c>
      <c r="AD26" s="77">
        <f t="shared" si="12"/>
        <v>42.367816091954026</v>
      </c>
      <c r="AF26" s="21">
        <f t="shared" si="6"/>
        <v>0</v>
      </c>
      <c r="AG26" s="16">
        <f t="shared" si="7"/>
        <v>0</v>
      </c>
      <c r="AH26" s="77" t="str">
        <f t="shared" si="13"/>
        <v>NA</v>
      </c>
    </row>
    <row r="27" spans="2:34" ht="16" x14ac:dyDescent="0.2">
      <c r="B27" s="22">
        <v>44062</v>
      </c>
      <c r="C27" s="56"/>
      <c r="D27" s="5"/>
      <c r="E27" s="80">
        <f t="shared" si="8"/>
        <v>0</v>
      </c>
      <c r="F27" s="76">
        <v>132</v>
      </c>
      <c r="G27" s="80">
        <v>54.28</v>
      </c>
      <c r="H27" s="74"/>
      <c r="I27" s="80">
        <f t="shared" ref="I27" si="31">H27*40/100</f>
        <v>0</v>
      </c>
      <c r="J27" s="71"/>
      <c r="K27" s="17">
        <f t="shared" si="1"/>
        <v>132</v>
      </c>
      <c r="L27" s="18">
        <f t="shared" si="2"/>
        <v>54.28</v>
      </c>
      <c r="M27" s="77">
        <f t="shared" si="9"/>
        <v>41.121212121212118</v>
      </c>
      <c r="N27" s="78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10"/>
        <v>0</v>
      </c>
      <c r="Y27" s="20">
        <f t="shared" si="3"/>
        <v>0</v>
      </c>
      <c r="Z27" s="77" t="str">
        <f t="shared" si="11"/>
        <v>NA</v>
      </c>
      <c r="AA27" s="77"/>
      <c r="AB27" s="21">
        <f t="shared" si="4"/>
        <v>132</v>
      </c>
      <c r="AC27" s="16">
        <f t="shared" si="5"/>
        <v>54.28</v>
      </c>
      <c r="AD27" s="77">
        <f t="shared" si="12"/>
        <v>41.121212121212118</v>
      </c>
      <c r="AF27" s="21">
        <f t="shared" si="6"/>
        <v>0</v>
      </c>
      <c r="AG27" s="16">
        <f t="shared" si="7"/>
        <v>0</v>
      </c>
      <c r="AH27" s="77" t="str">
        <f t="shared" si="13"/>
        <v>NA</v>
      </c>
    </row>
    <row r="28" spans="2:34" ht="16" x14ac:dyDescent="0.2">
      <c r="B28" s="22">
        <v>44063</v>
      </c>
      <c r="C28" s="56"/>
      <c r="D28" s="5"/>
      <c r="E28" s="80">
        <f t="shared" si="8"/>
        <v>0</v>
      </c>
      <c r="F28" s="76">
        <v>56</v>
      </c>
      <c r="G28" s="80">
        <v>22.37</v>
      </c>
      <c r="H28" s="74"/>
      <c r="I28" s="80">
        <f t="shared" ref="I28" si="32">H28*40/100</f>
        <v>0</v>
      </c>
      <c r="J28" s="71"/>
      <c r="K28" s="17">
        <f t="shared" si="1"/>
        <v>56</v>
      </c>
      <c r="L28" s="18">
        <f t="shared" si="2"/>
        <v>22.37</v>
      </c>
      <c r="M28" s="77">
        <f t="shared" si="9"/>
        <v>39.946428571428569</v>
      </c>
      <c r="N28" s="78"/>
      <c r="O28" s="5"/>
      <c r="P28" s="3"/>
      <c r="Q28" s="44"/>
      <c r="R28" s="44"/>
      <c r="S28" s="44"/>
      <c r="T28" s="44"/>
      <c r="U28" s="44"/>
      <c r="V28" s="4"/>
      <c r="W28" s="3"/>
      <c r="X28" s="19">
        <f t="shared" si="10"/>
        <v>0</v>
      </c>
      <c r="Y28" s="20">
        <f t="shared" si="3"/>
        <v>0</v>
      </c>
      <c r="Z28" s="77" t="str">
        <f t="shared" si="11"/>
        <v>NA</v>
      </c>
      <c r="AA28" s="77"/>
      <c r="AB28" s="21">
        <f t="shared" si="4"/>
        <v>56</v>
      </c>
      <c r="AC28" s="16">
        <f t="shared" si="5"/>
        <v>22.37</v>
      </c>
      <c r="AD28" s="77">
        <f t="shared" si="12"/>
        <v>39.946428571428569</v>
      </c>
      <c r="AF28" s="21">
        <f t="shared" si="6"/>
        <v>0</v>
      </c>
      <c r="AG28" s="16">
        <f t="shared" si="7"/>
        <v>0</v>
      </c>
      <c r="AH28" s="77" t="str">
        <f t="shared" si="13"/>
        <v>NA</v>
      </c>
    </row>
    <row r="29" spans="2:34" ht="16" x14ac:dyDescent="0.2">
      <c r="B29" s="22">
        <v>44064</v>
      </c>
      <c r="C29" s="56"/>
      <c r="D29" s="5"/>
      <c r="E29" s="80">
        <f t="shared" si="8"/>
        <v>0</v>
      </c>
      <c r="F29" s="76">
        <v>259</v>
      </c>
      <c r="G29" s="80">
        <v>106.95</v>
      </c>
      <c r="H29" s="74"/>
      <c r="I29" s="80">
        <f t="shared" ref="I29" si="33">H29*40/100</f>
        <v>0</v>
      </c>
      <c r="J29" s="71"/>
      <c r="K29" s="17">
        <f t="shared" si="1"/>
        <v>259</v>
      </c>
      <c r="L29" s="18">
        <f t="shared" si="2"/>
        <v>106.95</v>
      </c>
      <c r="M29" s="77">
        <f t="shared" si="9"/>
        <v>41.293436293436294</v>
      </c>
      <c r="N29" s="78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10"/>
        <v>0</v>
      </c>
      <c r="Y29" s="20">
        <f t="shared" si="3"/>
        <v>0</v>
      </c>
      <c r="Z29" s="77" t="str">
        <f t="shared" si="11"/>
        <v>NA</v>
      </c>
      <c r="AA29" s="77"/>
      <c r="AB29" s="21">
        <f t="shared" si="4"/>
        <v>259</v>
      </c>
      <c r="AC29" s="16">
        <f t="shared" si="5"/>
        <v>106.95</v>
      </c>
      <c r="AD29" s="77">
        <f t="shared" si="12"/>
        <v>41.293436293436294</v>
      </c>
      <c r="AF29" s="21">
        <f t="shared" si="6"/>
        <v>0</v>
      </c>
      <c r="AG29" s="16">
        <f t="shared" si="7"/>
        <v>0</v>
      </c>
      <c r="AH29" s="77" t="str">
        <f t="shared" si="13"/>
        <v>NA</v>
      </c>
    </row>
    <row r="30" spans="2:34" ht="16" x14ac:dyDescent="0.2">
      <c r="B30" s="22">
        <v>44065</v>
      </c>
      <c r="C30" s="56"/>
      <c r="D30" s="5"/>
      <c r="E30" s="80">
        <f t="shared" si="8"/>
        <v>0</v>
      </c>
      <c r="F30" s="76">
        <v>129</v>
      </c>
      <c r="G30" s="80">
        <v>53.81</v>
      </c>
      <c r="H30" s="74"/>
      <c r="I30" s="80">
        <f t="shared" ref="I30" si="34">H30*40/100</f>
        <v>0</v>
      </c>
      <c r="J30" s="71"/>
      <c r="K30" s="17">
        <f t="shared" si="1"/>
        <v>129</v>
      </c>
      <c r="L30" s="18">
        <f t="shared" si="2"/>
        <v>53.81</v>
      </c>
      <c r="M30" s="77">
        <f t="shared" si="9"/>
        <v>41.713178294573645</v>
      </c>
      <c r="N30" s="78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10"/>
        <v>0</v>
      </c>
      <c r="Y30" s="20">
        <f t="shared" si="3"/>
        <v>0</v>
      </c>
      <c r="Z30" s="77" t="str">
        <f t="shared" si="11"/>
        <v>NA</v>
      </c>
      <c r="AA30" s="77"/>
      <c r="AB30" s="21">
        <f t="shared" si="4"/>
        <v>129</v>
      </c>
      <c r="AC30" s="16">
        <f t="shared" si="5"/>
        <v>53.81</v>
      </c>
      <c r="AD30" s="77">
        <f t="shared" si="12"/>
        <v>41.713178294573645</v>
      </c>
      <c r="AF30" s="21">
        <f t="shared" si="6"/>
        <v>0</v>
      </c>
      <c r="AG30" s="16">
        <f t="shared" si="7"/>
        <v>0</v>
      </c>
      <c r="AH30" s="77" t="str">
        <f t="shared" si="13"/>
        <v>NA</v>
      </c>
    </row>
    <row r="31" spans="2:34" ht="16" x14ac:dyDescent="0.2">
      <c r="B31" s="22">
        <v>44066</v>
      </c>
      <c r="C31" s="56"/>
      <c r="D31" s="5"/>
      <c r="E31" s="80">
        <f t="shared" si="8"/>
        <v>0</v>
      </c>
      <c r="F31" s="76">
        <v>221</v>
      </c>
      <c r="G31" s="80">
        <v>94.11</v>
      </c>
      <c r="H31" s="74"/>
      <c r="I31" s="80">
        <f t="shared" ref="I31" si="35">H31*40/100</f>
        <v>0</v>
      </c>
      <c r="J31" s="71"/>
      <c r="K31" s="17">
        <f t="shared" si="1"/>
        <v>221</v>
      </c>
      <c r="L31" s="18">
        <f t="shared" si="2"/>
        <v>94.11</v>
      </c>
      <c r="M31" s="77">
        <f t="shared" si="9"/>
        <v>42.583710407239813</v>
      </c>
      <c r="N31" s="78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10"/>
        <v>0</v>
      </c>
      <c r="Y31" s="20">
        <f t="shared" si="3"/>
        <v>0</v>
      </c>
      <c r="Z31" s="77" t="str">
        <f t="shared" si="11"/>
        <v>NA</v>
      </c>
      <c r="AA31" s="77"/>
      <c r="AB31" s="21">
        <f t="shared" si="4"/>
        <v>221</v>
      </c>
      <c r="AC31" s="16">
        <f t="shared" si="5"/>
        <v>94.11</v>
      </c>
      <c r="AD31" s="77">
        <f t="shared" si="12"/>
        <v>42.583710407239813</v>
      </c>
      <c r="AF31" s="21">
        <f t="shared" si="6"/>
        <v>0</v>
      </c>
      <c r="AG31" s="16">
        <f t="shared" si="7"/>
        <v>0</v>
      </c>
      <c r="AH31" s="77" t="str">
        <f t="shared" si="13"/>
        <v>NA</v>
      </c>
    </row>
    <row r="32" spans="2:34" ht="16" x14ac:dyDescent="0.2">
      <c r="B32" s="22">
        <v>44067</v>
      </c>
      <c r="C32" s="56"/>
      <c r="D32" s="5"/>
      <c r="E32" s="80">
        <f t="shared" si="8"/>
        <v>0</v>
      </c>
      <c r="F32" s="76">
        <v>29</v>
      </c>
      <c r="G32" s="80">
        <v>11.76</v>
      </c>
      <c r="H32" s="74"/>
      <c r="I32" s="80">
        <f t="shared" ref="I32" si="36">H32*40/100</f>
        <v>0</v>
      </c>
      <c r="J32" s="71"/>
      <c r="K32" s="17">
        <f t="shared" si="1"/>
        <v>29</v>
      </c>
      <c r="L32" s="18">
        <f t="shared" si="2"/>
        <v>11.76</v>
      </c>
      <c r="M32" s="77">
        <f t="shared" si="9"/>
        <v>40.551724137931032</v>
      </c>
      <c r="N32" s="78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10"/>
        <v>0</v>
      </c>
      <c r="Y32" s="20">
        <f t="shared" si="3"/>
        <v>0</v>
      </c>
      <c r="Z32" s="77" t="str">
        <f t="shared" si="11"/>
        <v>NA</v>
      </c>
      <c r="AA32" s="77"/>
      <c r="AB32" s="21">
        <f t="shared" si="4"/>
        <v>29</v>
      </c>
      <c r="AC32" s="16">
        <f t="shared" si="5"/>
        <v>11.76</v>
      </c>
      <c r="AD32" s="77">
        <f t="shared" si="12"/>
        <v>40.551724137931032</v>
      </c>
      <c r="AF32" s="21">
        <f t="shared" si="6"/>
        <v>0</v>
      </c>
      <c r="AG32" s="16">
        <f t="shared" si="7"/>
        <v>0</v>
      </c>
      <c r="AH32" s="77" t="str">
        <f t="shared" si="13"/>
        <v>NA</v>
      </c>
    </row>
    <row r="33" spans="2:34" ht="16" x14ac:dyDescent="0.2">
      <c r="B33" s="22">
        <v>44068</v>
      </c>
      <c r="C33" s="56"/>
      <c r="D33" s="5"/>
      <c r="E33" s="80">
        <f t="shared" si="8"/>
        <v>0</v>
      </c>
      <c r="F33" s="76">
        <v>129</v>
      </c>
      <c r="G33" s="80">
        <v>50.94</v>
      </c>
      <c r="H33" s="74"/>
      <c r="I33" s="80">
        <f t="shared" ref="I33" si="37">H33*40/100</f>
        <v>0</v>
      </c>
      <c r="J33" s="71"/>
      <c r="K33" s="17">
        <f t="shared" si="1"/>
        <v>129</v>
      </c>
      <c r="L33" s="18">
        <f t="shared" si="2"/>
        <v>50.94</v>
      </c>
      <c r="M33" s="77">
        <f t="shared" si="9"/>
        <v>39.488372093023258</v>
      </c>
      <c r="N33" s="78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10"/>
        <v>0</v>
      </c>
      <c r="Y33" s="20">
        <f t="shared" si="3"/>
        <v>0</v>
      </c>
      <c r="Z33" s="77" t="str">
        <f t="shared" si="11"/>
        <v>NA</v>
      </c>
      <c r="AA33" s="77"/>
      <c r="AB33" s="21">
        <f t="shared" si="4"/>
        <v>129</v>
      </c>
      <c r="AC33" s="16">
        <f t="shared" si="5"/>
        <v>50.94</v>
      </c>
      <c r="AD33" s="77">
        <f t="shared" si="12"/>
        <v>39.488372093023258</v>
      </c>
      <c r="AF33" s="21">
        <f t="shared" si="6"/>
        <v>0</v>
      </c>
      <c r="AG33" s="16">
        <f t="shared" si="7"/>
        <v>0</v>
      </c>
      <c r="AH33" s="77" t="str">
        <f t="shared" si="13"/>
        <v>NA</v>
      </c>
    </row>
    <row r="34" spans="2:34" ht="16" x14ac:dyDescent="0.2">
      <c r="B34" s="22">
        <v>44069</v>
      </c>
      <c r="C34" s="56"/>
      <c r="D34" s="5"/>
      <c r="E34" s="80">
        <f t="shared" si="8"/>
        <v>0</v>
      </c>
      <c r="F34" s="76">
        <v>109</v>
      </c>
      <c r="G34" s="80">
        <v>48.08</v>
      </c>
      <c r="H34" s="74"/>
      <c r="I34" s="80">
        <f t="shared" ref="I34" si="38">H34*40/100</f>
        <v>0</v>
      </c>
      <c r="J34" s="71"/>
      <c r="K34" s="17">
        <f t="shared" si="1"/>
        <v>109</v>
      </c>
      <c r="L34" s="18">
        <f t="shared" si="2"/>
        <v>48.08</v>
      </c>
      <c r="M34" s="77">
        <f t="shared" si="9"/>
        <v>44.110091743119263</v>
      </c>
      <c r="N34" s="78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10"/>
        <v>0</v>
      </c>
      <c r="Y34" s="20">
        <f t="shared" si="3"/>
        <v>0</v>
      </c>
      <c r="Z34" s="77" t="str">
        <f t="shared" si="11"/>
        <v>NA</v>
      </c>
      <c r="AA34" s="77"/>
      <c r="AB34" s="21">
        <f t="shared" si="4"/>
        <v>109</v>
      </c>
      <c r="AC34" s="16">
        <f t="shared" si="5"/>
        <v>48.08</v>
      </c>
      <c r="AD34" s="77">
        <f t="shared" si="12"/>
        <v>44.110091743119263</v>
      </c>
      <c r="AF34" s="21">
        <f t="shared" si="6"/>
        <v>0</v>
      </c>
      <c r="AG34" s="16">
        <f t="shared" si="7"/>
        <v>0</v>
      </c>
      <c r="AH34" s="77" t="str">
        <f t="shared" si="13"/>
        <v>NA</v>
      </c>
    </row>
    <row r="35" spans="2:34" ht="16" x14ac:dyDescent="0.2">
      <c r="B35" s="22">
        <v>44070</v>
      </c>
      <c r="C35" s="56"/>
      <c r="D35" s="5"/>
      <c r="E35" s="80">
        <f t="shared" si="8"/>
        <v>0</v>
      </c>
      <c r="F35" s="76">
        <v>241</v>
      </c>
      <c r="G35" s="80">
        <v>97</v>
      </c>
      <c r="H35" s="74"/>
      <c r="I35" s="80">
        <f t="shared" ref="I35" si="39">H35*40/100</f>
        <v>0</v>
      </c>
      <c r="J35" s="71"/>
      <c r="K35" s="17">
        <f t="shared" si="1"/>
        <v>241</v>
      </c>
      <c r="L35" s="18">
        <f t="shared" si="2"/>
        <v>97</v>
      </c>
      <c r="M35" s="77">
        <f t="shared" si="9"/>
        <v>40.248962655601659</v>
      </c>
      <c r="N35" s="78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10"/>
        <v>0</v>
      </c>
      <c r="Y35" s="20">
        <f t="shared" si="3"/>
        <v>0</v>
      </c>
      <c r="Z35" s="77" t="str">
        <f t="shared" si="11"/>
        <v>NA</v>
      </c>
      <c r="AA35" s="77"/>
      <c r="AB35" s="21">
        <f t="shared" si="4"/>
        <v>241</v>
      </c>
      <c r="AC35" s="16">
        <f t="shared" si="5"/>
        <v>97</v>
      </c>
      <c r="AD35" s="77">
        <f t="shared" si="12"/>
        <v>40.248962655601659</v>
      </c>
      <c r="AF35" s="21">
        <f t="shared" si="6"/>
        <v>0</v>
      </c>
      <c r="AG35" s="16">
        <f t="shared" si="7"/>
        <v>0</v>
      </c>
      <c r="AH35" s="77" t="str">
        <f t="shared" si="13"/>
        <v>NA</v>
      </c>
    </row>
    <row r="36" spans="2:34" ht="16" x14ac:dyDescent="0.2">
      <c r="B36" s="22">
        <v>44071</v>
      </c>
      <c r="C36" s="56"/>
      <c r="D36" s="5"/>
      <c r="E36" s="80">
        <f t="shared" si="8"/>
        <v>0</v>
      </c>
      <c r="F36" s="76"/>
      <c r="G36" s="80">
        <f t="shared" si="8"/>
        <v>0</v>
      </c>
      <c r="H36" s="74"/>
      <c r="I36" s="80">
        <f t="shared" ref="I36" si="40">H36*40/100</f>
        <v>0</v>
      </c>
      <c r="J36" s="71"/>
      <c r="K36" s="17">
        <f t="shared" si="1"/>
        <v>0</v>
      </c>
      <c r="L36" s="18">
        <f t="shared" si="2"/>
        <v>0</v>
      </c>
      <c r="M36" s="77" t="str">
        <f t="shared" si="9"/>
        <v>NA</v>
      </c>
      <c r="N36" s="78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10"/>
        <v>0</v>
      </c>
      <c r="Y36" s="20" t="str">
        <f t="shared" si="3"/>
        <v>0</v>
      </c>
      <c r="Z36" s="77" t="str">
        <f t="shared" si="11"/>
        <v>NA</v>
      </c>
      <c r="AA36" s="77"/>
      <c r="AB36" s="21">
        <f t="shared" si="4"/>
        <v>0</v>
      </c>
      <c r="AC36" s="16">
        <f t="shared" si="5"/>
        <v>0</v>
      </c>
      <c r="AD36" s="77" t="str">
        <f t="shared" si="12"/>
        <v>NA</v>
      </c>
      <c r="AF36" s="21">
        <f t="shared" si="6"/>
        <v>0</v>
      </c>
      <c r="AG36" s="16">
        <f t="shared" si="7"/>
        <v>0</v>
      </c>
      <c r="AH36" s="77" t="str">
        <f t="shared" si="13"/>
        <v>NA</v>
      </c>
    </row>
    <row r="37" spans="2:34" ht="16" x14ac:dyDescent="0.2">
      <c r="B37" s="22">
        <v>44072</v>
      </c>
      <c r="C37" s="56"/>
      <c r="D37" s="5"/>
      <c r="E37" s="80">
        <f t="shared" si="8"/>
        <v>0</v>
      </c>
      <c r="F37" s="76">
        <v>270</v>
      </c>
      <c r="G37" s="80">
        <v>112.36</v>
      </c>
      <c r="H37" s="74"/>
      <c r="I37" s="80">
        <f t="shared" ref="I37" si="41">H37*40/100</f>
        <v>0</v>
      </c>
      <c r="J37" s="71"/>
      <c r="K37" s="17">
        <f t="shared" si="1"/>
        <v>270</v>
      </c>
      <c r="L37" s="18">
        <f t="shared" si="2"/>
        <v>112.36</v>
      </c>
      <c r="M37" s="77">
        <f t="shared" si="9"/>
        <v>41.614814814814814</v>
      </c>
      <c r="N37" s="78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10"/>
        <v>0</v>
      </c>
      <c r="Y37" s="20">
        <f t="shared" si="3"/>
        <v>0</v>
      </c>
      <c r="Z37" s="77" t="str">
        <f t="shared" si="11"/>
        <v>NA</v>
      </c>
      <c r="AA37" s="77"/>
      <c r="AB37" s="21">
        <f t="shared" si="4"/>
        <v>270</v>
      </c>
      <c r="AC37" s="16">
        <f t="shared" si="5"/>
        <v>112.36</v>
      </c>
      <c r="AD37" s="77">
        <f t="shared" si="12"/>
        <v>41.614814814814814</v>
      </c>
      <c r="AF37" s="21">
        <f t="shared" si="6"/>
        <v>0</v>
      </c>
      <c r="AG37" s="16">
        <f t="shared" si="7"/>
        <v>0</v>
      </c>
      <c r="AH37" s="77" t="str">
        <f t="shared" si="13"/>
        <v>NA</v>
      </c>
    </row>
    <row r="38" spans="2:34" ht="16" x14ac:dyDescent="0.2">
      <c r="B38" s="22">
        <v>44073</v>
      </c>
      <c r="C38" s="56"/>
      <c r="D38" s="5"/>
      <c r="E38" s="80">
        <f t="shared" si="8"/>
        <v>0</v>
      </c>
      <c r="F38" s="76">
        <v>205</v>
      </c>
      <c r="G38" s="80">
        <v>83.03</v>
      </c>
      <c r="H38" s="74"/>
      <c r="I38" s="80">
        <f t="shared" ref="I38" si="42">H38*40/100</f>
        <v>0</v>
      </c>
      <c r="J38" s="71"/>
      <c r="K38" s="17">
        <f t="shared" si="1"/>
        <v>205</v>
      </c>
      <c r="L38" s="18">
        <f t="shared" si="2"/>
        <v>83.03</v>
      </c>
      <c r="M38" s="77">
        <f t="shared" si="9"/>
        <v>40.502439024390249</v>
      </c>
      <c r="N38" s="78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10"/>
        <v>0</v>
      </c>
      <c r="Y38" s="20">
        <f t="shared" si="3"/>
        <v>0</v>
      </c>
      <c r="Z38" s="77" t="str">
        <f t="shared" si="11"/>
        <v>NA</v>
      </c>
      <c r="AA38" s="77"/>
      <c r="AB38" s="21">
        <f t="shared" si="4"/>
        <v>205</v>
      </c>
      <c r="AC38" s="16">
        <f t="shared" si="5"/>
        <v>83.03</v>
      </c>
      <c r="AD38" s="77">
        <f t="shared" si="12"/>
        <v>40.502439024390249</v>
      </c>
      <c r="AF38" s="21">
        <f t="shared" si="6"/>
        <v>0</v>
      </c>
      <c r="AG38" s="16">
        <f t="shared" si="7"/>
        <v>0</v>
      </c>
      <c r="AH38" s="77" t="str">
        <f t="shared" si="13"/>
        <v>NA</v>
      </c>
    </row>
    <row r="39" spans="2:34" ht="17" thickBot="1" x14ac:dyDescent="0.25">
      <c r="B39" s="22">
        <v>44074</v>
      </c>
      <c r="C39" s="57"/>
      <c r="D39" s="7"/>
      <c r="E39" s="80">
        <f t="shared" si="8"/>
        <v>0</v>
      </c>
      <c r="F39" s="88">
        <v>698</v>
      </c>
      <c r="G39" s="80">
        <v>288.29000000000002</v>
      </c>
      <c r="H39" s="67"/>
      <c r="I39" s="80">
        <f t="shared" ref="I39" si="43">H39*40/100</f>
        <v>0</v>
      </c>
      <c r="J39" s="72"/>
      <c r="K39" s="17">
        <f t="shared" si="1"/>
        <v>698</v>
      </c>
      <c r="L39" s="18">
        <f t="shared" si="2"/>
        <v>288.29000000000002</v>
      </c>
      <c r="M39" s="77">
        <f t="shared" si="9"/>
        <v>41.302292263610319</v>
      </c>
      <c r="N39" s="48"/>
      <c r="O39" s="7"/>
      <c r="P39" s="8"/>
      <c r="Q39" s="23"/>
      <c r="R39" s="23"/>
      <c r="S39" s="23"/>
      <c r="T39" s="23"/>
      <c r="U39" s="23"/>
      <c r="V39" s="23"/>
      <c r="W39" s="8"/>
      <c r="X39" s="19">
        <f t="shared" ref="X39" si="44">SUM(O39:W39)</f>
        <v>0</v>
      </c>
      <c r="Y39" s="20">
        <f t="shared" si="3"/>
        <v>0</v>
      </c>
      <c r="Z39" s="77" t="str">
        <f t="shared" si="11"/>
        <v>NA</v>
      </c>
      <c r="AA39" s="49"/>
      <c r="AB39" s="21">
        <f t="shared" si="4"/>
        <v>698</v>
      </c>
      <c r="AC39" s="16">
        <f t="shared" si="5"/>
        <v>288.29000000000002</v>
      </c>
      <c r="AD39" s="77">
        <f t="shared" si="12"/>
        <v>41.302292263610319</v>
      </c>
      <c r="AF39" s="21">
        <f t="shared" si="6"/>
        <v>0</v>
      </c>
      <c r="AG39" s="16">
        <f t="shared" si="7"/>
        <v>0</v>
      </c>
      <c r="AH39" s="77" t="str">
        <f t="shared" si="13"/>
        <v>NA</v>
      </c>
    </row>
    <row r="40" spans="2:34" s="15" customFormat="1" ht="47.25" customHeight="1" thickBot="1" x14ac:dyDescent="0.25">
      <c r="B40" s="22"/>
      <c r="C40" s="58"/>
      <c r="D40" s="63">
        <f>SUM(D8:D39)</f>
        <v>0</v>
      </c>
      <c r="E40" s="81">
        <f t="shared" ref="E40:AD40" si="45">SUM(E8:E39)</f>
        <v>0</v>
      </c>
      <c r="F40" s="63">
        <f t="shared" si="45"/>
        <v>5865</v>
      </c>
      <c r="G40" s="81">
        <f t="shared" si="45"/>
        <v>2486.5499999999997</v>
      </c>
      <c r="H40" s="63">
        <f t="shared" si="45"/>
        <v>0</v>
      </c>
      <c r="I40" s="81">
        <f t="shared" si="45"/>
        <v>0</v>
      </c>
      <c r="J40" s="60">
        <f t="shared" si="45"/>
        <v>0</v>
      </c>
      <c r="K40" s="24">
        <f t="shared" si="45"/>
        <v>5865</v>
      </c>
      <c r="L40" s="24">
        <f t="shared" si="45"/>
        <v>2486.5499999999997</v>
      </c>
      <c r="M40" s="24">
        <f t="shared" si="45"/>
        <v>1201.8383321779809</v>
      </c>
      <c r="N40" s="24"/>
      <c r="O40" s="24">
        <f t="shared" si="45"/>
        <v>0</v>
      </c>
      <c r="P40" s="24">
        <f t="shared" si="45"/>
        <v>0</v>
      </c>
      <c r="Q40" s="24">
        <f t="shared" si="45"/>
        <v>0</v>
      </c>
      <c r="R40" s="24">
        <f t="shared" si="45"/>
        <v>0</v>
      </c>
      <c r="S40" s="24">
        <f t="shared" si="45"/>
        <v>0</v>
      </c>
      <c r="T40" s="24">
        <f t="shared" si="45"/>
        <v>0</v>
      </c>
      <c r="U40" s="24">
        <f t="shared" si="45"/>
        <v>0</v>
      </c>
      <c r="V40" s="24">
        <f t="shared" si="45"/>
        <v>0</v>
      </c>
      <c r="W40" s="24">
        <f t="shared" si="45"/>
        <v>0</v>
      </c>
      <c r="X40" s="24">
        <f t="shared" si="45"/>
        <v>0</v>
      </c>
      <c r="Y40" s="24">
        <f t="shared" si="45"/>
        <v>0</v>
      </c>
      <c r="Z40" s="24">
        <f t="shared" si="45"/>
        <v>0</v>
      </c>
      <c r="AA40" s="24"/>
      <c r="AB40" s="24">
        <f t="shared" si="45"/>
        <v>5865</v>
      </c>
      <c r="AC40" s="24">
        <f t="shared" si="45"/>
        <v>2486.5499999999997</v>
      </c>
      <c r="AD40" s="24">
        <f t="shared" si="45"/>
        <v>1201.8383321779809</v>
      </c>
      <c r="AF40" s="24">
        <f t="shared" ref="AF40" si="46">SUM(AF8:AF39)</f>
        <v>0</v>
      </c>
      <c r="AG40" s="24">
        <f t="shared" ref="AG40" si="47">SUM(AG8:AG39)</f>
        <v>0</v>
      </c>
      <c r="AH40" s="24">
        <f t="shared" ref="AH40" si="48">SUM(AH8:AH39)</f>
        <v>0</v>
      </c>
    </row>
  </sheetData>
  <mergeCells count="13">
    <mergeCell ref="AF1:AG3"/>
    <mergeCell ref="AF5:AG5"/>
    <mergeCell ref="K5:L5"/>
    <mergeCell ref="X5:Y5"/>
    <mergeCell ref="AB5:AC5"/>
    <mergeCell ref="B1:L3"/>
    <mergeCell ref="O1:Y3"/>
    <mergeCell ref="AB1:AC3"/>
    <mergeCell ref="O4:V4"/>
    <mergeCell ref="D5:E5"/>
    <mergeCell ref="F5:G5"/>
    <mergeCell ref="H5:I5"/>
    <mergeCell ref="D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BB27-D73D-44EC-8460-E8B49AEAB9DC}">
  <sheetPr>
    <tabColor rgb="FF00B0F0"/>
  </sheetPr>
  <dimension ref="B1:AH40"/>
  <sheetViews>
    <sheetView tabSelected="1" zoomScale="82" zoomScaleNormal="82" workbookViewId="0">
      <pane ySplit="6" topLeftCell="A7" activePane="bottomLeft" state="frozen"/>
      <selection pane="bottomLeft" activeCell="AF35" sqref="AF35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  <c r="N1" s="50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50"/>
      <c r="N2" s="50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51"/>
      <c r="N3" s="51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48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47"/>
      <c r="O5" s="29" t="s">
        <v>9</v>
      </c>
      <c r="P5" s="27" t="s">
        <v>10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23</v>
      </c>
      <c r="AC5" s="90"/>
      <c r="AD5" s="79" t="s">
        <v>21</v>
      </c>
      <c r="AF5" s="89" t="s">
        <v>17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>
        <f>2500+19570</f>
        <v>22070</v>
      </c>
      <c r="E8" s="80">
        <f>D8*40/100</f>
        <v>8828</v>
      </c>
      <c r="F8" s="75"/>
      <c r="G8" s="80">
        <f>F8*40/100</f>
        <v>0</v>
      </c>
      <c r="H8" s="73"/>
      <c r="I8" s="80">
        <f t="shared" ref="I8:I39" si="0">H8*40/100</f>
        <v>0</v>
      </c>
      <c r="J8" s="70"/>
      <c r="K8" s="17">
        <f t="shared" ref="K8:L39" si="1">D8+F8+H8</f>
        <v>22070</v>
      </c>
      <c r="L8" s="18">
        <f t="shared" si="1"/>
        <v>8828</v>
      </c>
      <c r="M8" s="77">
        <f>IF(K8=0,"NA",L8/K8*100)</f>
        <v>40</v>
      </c>
      <c r="N8" s="78"/>
      <c r="O8" s="11">
        <v>2480</v>
      </c>
      <c r="P8" s="12">
        <v>11290</v>
      </c>
      <c r="Q8" s="13"/>
      <c r="R8" s="13"/>
      <c r="S8" s="13"/>
      <c r="T8" s="13">
        <v>5800</v>
      </c>
      <c r="U8" s="13"/>
      <c r="V8" s="13"/>
      <c r="W8" s="12"/>
      <c r="X8" s="19">
        <f>SUM(O8:W8)</f>
        <v>19570</v>
      </c>
      <c r="Y8" s="20">
        <f t="shared" ref="Y8:Y38" si="2">IF(K8=0,"0",X8*L8/K8)</f>
        <v>7828</v>
      </c>
      <c r="Z8" s="77">
        <f>IF(X8=0,"NA",Y8/X8*100)</f>
        <v>40</v>
      </c>
      <c r="AA8" s="77"/>
      <c r="AB8" s="21">
        <f t="shared" ref="AB8:AB38" si="3">K8-X8</f>
        <v>2500</v>
      </c>
      <c r="AC8" s="16">
        <f t="shared" ref="AC8:AC38" si="4">L8-Y8</f>
        <v>1000</v>
      </c>
      <c r="AD8" s="77">
        <f>IF(AB8=0,"NA",AC8/AB8*100)</f>
        <v>40</v>
      </c>
      <c r="AF8" s="21">
        <f t="shared" ref="AF8:AF39" si="5">K8-X8-AB8</f>
        <v>0</v>
      </c>
      <c r="AG8" s="16">
        <f t="shared" ref="AG8:AG39" si="6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80">
        <f t="shared" ref="E9:G24" si="7">D9*40/100</f>
        <v>0</v>
      </c>
      <c r="F9" s="76"/>
      <c r="G9" s="80">
        <f t="shared" si="7"/>
        <v>0</v>
      </c>
      <c r="H9" s="85">
        <f>1050+1000</f>
        <v>2050</v>
      </c>
      <c r="I9" s="80">
        <f>409.41+384.6</f>
        <v>794.01</v>
      </c>
      <c r="J9" s="71"/>
      <c r="K9" s="17">
        <f t="shared" si="1"/>
        <v>2050</v>
      </c>
      <c r="L9" s="18">
        <f t="shared" si="1"/>
        <v>794.01</v>
      </c>
      <c r="M9" s="77">
        <f t="shared" ref="M9:M39" si="8">IF(K9=0,"NA",L9/K9*100)</f>
        <v>38.732195121951221</v>
      </c>
      <c r="N9" s="78"/>
      <c r="O9" s="5"/>
      <c r="P9" s="3">
        <v>1050</v>
      </c>
      <c r="Q9" s="4"/>
      <c r="R9" s="4"/>
      <c r="S9" s="4"/>
      <c r="T9" s="4"/>
      <c r="U9" s="4"/>
      <c r="V9" s="4"/>
      <c r="W9" s="3"/>
      <c r="X9" s="19">
        <f t="shared" ref="X9:X39" si="9">SUM(O9:W9)</f>
        <v>1050</v>
      </c>
      <c r="Y9" s="20">
        <v>409.41</v>
      </c>
      <c r="Z9" s="77">
        <f t="shared" ref="Z9:Z39" si="10">IF(X9=0,"NA",Y9/X9*100)</f>
        <v>38.991428571428571</v>
      </c>
      <c r="AA9" s="77"/>
      <c r="AB9" s="21">
        <v>0</v>
      </c>
      <c r="AC9" s="16">
        <v>0</v>
      </c>
      <c r="AD9" s="77" t="str">
        <f t="shared" ref="AD9:AD39" si="11">IF(AB9=0,"NA",AC9/AB9*100)</f>
        <v>NA</v>
      </c>
      <c r="AF9" s="21">
        <f t="shared" si="5"/>
        <v>1000</v>
      </c>
      <c r="AG9" s="16">
        <f t="shared" si="6"/>
        <v>384.59999999999997</v>
      </c>
      <c r="AH9" s="77">
        <f t="shared" ref="AH9:AH39" si="12">IF(AF9=0,"NA",AG9/AF9*100)</f>
        <v>38.459999999999994</v>
      </c>
    </row>
    <row r="10" spans="2:34" ht="16" x14ac:dyDescent="0.2">
      <c r="B10" s="22">
        <v>44045</v>
      </c>
      <c r="C10" s="56"/>
      <c r="D10" s="5"/>
      <c r="E10" s="80">
        <f t="shared" si="7"/>
        <v>0</v>
      </c>
      <c r="F10" s="76"/>
      <c r="G10" s="80">
        <f t="shared" si="7"/>
        <v>0</v>
      </c>
      <c r="H10" s="85">
        <f>500+550</f>
        <v>1050</v>
      </c>
      <c r="I10" s="80">
        <f>195.3+212.81</f>
        <v>408.11</v>
      </c>
      <c r="J10" s="71"/>
      <c r="K10" s="17">
        <f t="shared" si="1"/>
        <v>1050</v>
      </c>
      <c r="L10" s="18">
        <f t="shared" si="1"/>
        <v>408.11</v>
      </c>
      <c r="M10" s="77">
        <f t="shared" si="8"/>
        <v>38.867619047619051</v>
      </c>
      <c r="N10" s="78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9"/>
        <v>0</v>
      </c>
      <c r="Y10" s="20">
        <f t="shared" si="2"/>
        <v>0</v>
      </c>
      <c r="Z10" s="77" t="str">
        <f t="shared" si="10"/>
        <v>NA</v>
      </c>
      <c r="AA10" s="77"/>
      <c r="AB10" s="82">
        <v>0</v>
      </c>
      <c r="AC10" s="83">
        <v>0</v>
      </c>
      <c r="AD10" s="77" t="str">
        <f t="shared" si="11"/>
        <v>NA</v>
      </c>
      <c r="AF10" s="21">
        <f t="shared" si="5"/>
        <v>1050</v>
      </c>
      <c r="AG10" s="16">
        <f t="shared" si="6"/>
        <v>408.11</v>
      </c>
      <c r="AH10" s="77">
        <f t="shared" si="12"/>
        <v>38.867619047619051</v>
      </c>
    </row>
    <row r="11" spans="2:34" ht="16" x14ac:dyDescent="0.2">
      <c r="B11" s="22">
        <v>44046</v>
      </c>
      <c r="C11" s="56"/>
      <c r="D11" s="5"/>
      <c r="E11" s="80">
        <f t="shared" si="7"/>
        <v>0</v>
      </c>
      <c r="F11" s="76"/>
      <c r="G11" s="80">
        <f t="shared" si="7"/>
        <v>0</v>
      </c>
      <c r="H11" s="74"/>
      <c r="I11" s="80">
        <f t="shared" si="0"/>
        <v>0</v>
      </c>
      <c r="J11" s="71"/>
      <c r="K11" s="17">
        <f t="shared" si="1"/>
        <v>0</v>
      </c>
      <c r="L11" s="18">
        <f t="shared" si="1"/>
        <v>0</v>
      </c>
      <c r="M11" s="77" t="str">
        <f t="shared" si="8"/>
        <v>NA</v>
      </c>
      <c r="N11" s="78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9"/>
        <v>0</v>
      </c>
      <c r="Y11" s="20" t="str">
        <f t="shared" si="2"/>
        <v>0</v>
      </c>
      <c r="Z11" s="77" t="str">
        <f t="shared" si="10"/>
        <v>NA</v>
      </c>
      <c r="AA11" s="77"/>
      <c r="AB11" s="21">
        <f t="shared" si="3"/>
        <v>0</v>
      </c>
      <c r="AC11" s="16">
        <f t="shared" si="4"/>
        <v>0</v>
      </c>
      <c r="AD11" s="77" t="str">
        <f t="shared" si="11"/>
        <v>NA</v>
      </c>
      <c r="AF11" s="21">
        <f t="shared" si="5"/>
        <v>0</v>
      </c>
      <c r="AG11" s="16">
        <f t="shared" si="6"/>
        <v>0</v>
      </c>
      <c r="AH11" s="77" t="str">
        <f t="shared" si="12"/>
        <v>NA</v>
      </c>
    </row>
    <row r="12" spans="2:34" ht="16" x14ac:dyDescent="0.2">
      <c r="B12" s="22">
        <v>44047</v>
      </c>
      <c r="C12" s="56"/>
      <c r="D12" s="5"/>
      <c r="E12" s="80">
        <f t="shared" si="7"/>
        <v>0</v>
      </c>
      <c r="F12" s="76"/>
      <c r="G12" s="80">
        <f t="shared" si="7"/>
        <v>0</v>
      </c>
      <c r="H12" s="74"/>
      <c r="I12" s="80">
        <f t="shared" si="0"/>
        <v>0</v>
      </c>
      <c r="J12" s="71"/>
      <c r="K12" s="17">
        <f t="shared" si="1"/>
        <v>0</v>
      </c>
      <c r="L12" s="18">
        <f t="shared" si="1"/>
        <v>0</v>
      </c>
      <c r="M12" s="77" t="str">
        <f t="shared" si="8"/>
        <v>NA</v>
      </c>
      <c r="N12" s="78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9"/>
        <v>0</v>
      </c>
      <c r="Y12" s="20" t="str">
        <f t="shared" si="2"/>
        <v>0</v>
      </c>
      <c r="Z12" s="77" t="str">
        <f t="shared" si="10"/>
        <v>NA</v>
      </c>
      <c r="AA12" s="77"/>
      <c r="AB12" s="21">
        <f t="shared" si="3"/>
        <v>0</v>
      </c>
      <c r="AC12" s="16">
        <f t="shared" si="4"/>
        <v>0</v>
      </c>
      <c r="AD12" s="77" t="str">
        <f t="shared" si="11"/>
        <v>NA</v>
      </c>
      <c r="AF12" s="21">
        <f t="shared" si="5"/>
        <v>0</v>
      </c>
      <c r="AG12" s="16">
        <f t="shared" si="6"/>
        <v>0</v>
      </c>
      <c r="AH12" s="77" t="str">
        <f t="shared" si="12"/>
        <v>NA</v>
      </c>
    </row>
    <row r="13" spans="2:34" ht="16" x14ac:dyDescent="0.2">
      <c r="B13" s="22">
        <v>44048</v>
      </c>
      <c r="C13" s="56"/>
      <c r="D13" s="5"/>
      <c r="E13" s="80">
        <f t="shared" si="7"/>
        <v>0</v>
      </c>
      <c r="F13" s="76"/>
      <c r="G13" s="80">
        <f t="shared" si="7"/>
        <v>0</v>
      </c>
      <c r="H13" s="84">
        <v>500</v>
      </c>
      <c r="I13" s="80">
        <f>H13*38.735/100</f>
        <v>193.67500000000001</v>
      </c>
      <c r="J13" s="71"/>
      <c r="K13" s="17">
        <f t="shared" si="1"/>
        <v>500</v>
      </c>
      <c r="L13" s="18">
        <f t="shared" si="1"/>
        <v>193.67500000000001</v>
      </c>
      <c r="M13" s="77">
        <f t="shared" si="8"/>
        <v>38.734999999999999</v>
      </c>
      <c r="N13" s="78"/>
      <c r="O13" s="5"/>
      <c r="P13" s="3"/>
      <c r="Q13" s="4"/>
      <c r="R13" s="4"/>
      <c r="S13" s="4"/>
      <c r="T13" s="4"/>
      <c r="U13" s="4"/>
      <c r="V13" s="4"/>
      <c r="W13" s="3"/>
      <c r="X13" s="19">
        <f t="shared" si="9"/>
        <v>0</v>
      </c>
      <c r="Y13" s="20">
        <f t="shared" si="2"/>
        <v>0</v>
      </c>
      <c r="Z13" s="77" t="str">
        <f t="shared" si="10"/>
        <v>NA</v>
      </c>
      <c r="AA13" s="77"/>
      <c r="AB13" s="21">
        <v>0</v>
      </c>
      <c r="AC13" s="16">
        <v>0</v>
      </c>
      <c r="AD13" s="77" t="str">
        <f t="shared" si="11"/>
        <v>NA</v>
      </c>
      <c r="AF13" s="21">
        <f t="shared" si="5"/>
        <v>500</v>
      </c>
      <c r="AG13" s="16">
        <f t="shared" si="6"/>
        <v>193.67500000000001</v>
      </c>
      <c r="AH13" s="77">
        <f t="shared" si="12"/>
        <v>38.734999999999999</v>
      </c>
    </row>
    <row r="14" spans="2:34" ht="16" x14ac:dyDescent="0.2">
      <c r="B14" s="22">
        <v>44049</v>
      </c>
      <c r="C14" s="56"/>
      <c r="D14" s="5"/>
      <c r="E14" s="80">
        <f t="shared" si="7"/>
        <v>0</v>
      </c>
      <c r="F14" s="76"/>
      <c r="G14" s="80">
        <f t="shared" si="7"/>
        <v>0</v>
      </c>
      <c r="H14" s="74"/>
      <c r="I14" s="80">
        <f t="shared" si="0"/>
        <v>0</v>
      </c>
      <c r="J14" s="71"/>
      <c r="K14" s="17">
        <f t="shared" si="1"/>
        <v>0</v>
      </c>
      <c r="L14" s="18">
        <f t="shared" si="1"/>
        <v>0</v>
      </c>
      <c r="M14" s="77" t="str">
        <f t="shared" si="8"/>
        <v>NA</v>
      </c>
      <c r="N14" s="78"/>
      <c r="O14" s="5"/>
      <c r="P14" s="3"/>
      <c r="Q14" s="4"/>
      <c r="R14" s="4"/>
      <c r="S14" s="4"/>
      <c r="T14" s="4"/>
      <c r="U14" s="4"/>
      <c r="V14" s="4"/>
      <c r="W14" s="3"/>
      <c r="X14" s="19">
        <f t="shared" si="9"/>
        <v>0</v>
      </c>
      <c r="Y14" s="20" t="str">
        <f t="shared" si="2"/>
        <v>0</v>
      </c>
      <c r="Z14" s="77" t="str">
        <f t="shared" si="10"/>
        <v>NA</v>
      </c>
      <c r="AA14" s="77"/>
      <c r="AB14" s="21">
        <f t="shared" si="3"/>
        <v>0</v>
      </c>
      <c r="AC14" s="16">
        <f t="shared" si="4"/>
        <v>0</v>
      </c>
      <c r="AD14" s="77" t="str">
        <f t="shared" si="11"/>
        <v>NA</v>
      </c>
      <c r="AF14" s="21">
        <f t="shared" si="5"/>
        <v>0</v>
      </c>
      <c r="AG14" s="16">
        <f t="shared" si="6"/>
        <v>0</v>
      </c>
      <c r="AH14" s="77" t="str">
        <f t="shared" si="12"/>
        <v>NA</v>
      </c>
    </row>
    <row r="15" spans="2:34" ht="16" x14ac:dyDescent="0.2">
      <c r="B15" s="22">
        <v>44050</v>
      </c>
      <c r="C15" s="56"/>
      <c r="D15" s="5"/>
      <c r="E15" s="80">
        <f t="shared" si="7"/>
        <v>0</v>
      </c>
      <c r="F15" s="76"/>
      <c r="G15" s="80">
        <f t="shared" si="7"/>
        <v>0</v>
      </c>
      <c r="H15" s="74"/>
      <c r="I15" s="80">
        <f t="shared" si="0"/>
        <v>0</v>
      </c>
      <c r="J15" s="71"/>
      <c r="K15" s="17">
        <f t="shared" si="1"/>
        <v>0</v>
      </c>
      <c r="L15" s="18">
        <f t="shared" si="1"/>
        <v>0</v>
      </c>
      <c r="M15" s="77" t="str">
        <f t="shared" si="8"/>
        <v>NA</v>
      </c>
      <c r="N15" s="78"/>
      <c r="O15" s="5"/>
      <c r="P15" s="3"/>
      <c r="Q15" s="4"/>
      <c r="R15" s="4"/>
      <c r="S15" s="4"/>
      <c r="T15" s="4"/>
      <c r="U15" s="4"/>
      <c r="V15" s="4"/>
      <c r="W15" s="3"/>
      <c r="X15" s="19">
        <f t="shared" si="9"/>
        <v>0</v>
      </c>
      <c r="Y15" s="20" t="str">
        <f t="shared" si="2"/>
        <v>0</v>
      </c>
      <c r="Z15" s="77" t="str">
        <f t="shared" si="10"/>
        <v>NA</v>
      </c>
      <c r="AA15" s="77"/>
      <c r="AB15" s="21">
        <f t="shared" si="3"/>
        <v>0</v>
      </c>
      <c r="AC15" s="16">
        <f t="shared" si="4"/>
        <v>0</v>
      </c>
      <c r="AD15" s="77" t="str">
        <f t="shared" si="11"/>
        <v>NA</v>
      </c>
      <c r="AF15" s="21">
        <f t="shared" si="5"/>
        <v>0</v>
      </c>
      <c r="AG15" s="16">
        <f t="shared" si="6"/>
        <v>0</v>
      </c>
      <c r="AH15" s="77" t="str">
        <f t="shared" si="12"/>
        <v>NA</v>
      </c>
    </row>
    <row r="16" spans="2:34" ht="16" x14ac:dyDescent="0.2">
      <c r="B16" s="22">
        <v>44051</v>
      </c>
      <c r="C16" s="56"/>
      <c r="D16" s="5"/>
      <c r="E16" s="80">
        <f t="shared" si="7"/>
        <v>0</v>
      </c>
      <c r="F16" s="76"/>
      <c r="G16" s="80">
        <f t="shared" si="7"/>
        <v>0</v>
      </c>
      <c r="H16" s="84">
        <v>574</v>
      </c>
      <c r="I16" s="80">
        <v>221.33</v>
      </c>
      <c r="J16" s="71"/>
      <c r="K16" s="17">
        <f t="shared" si="1"/>
        <v>574</v>
      </c>
      <c r="L16" s="18">
        <f t="shared" si="1"/>
        <v>221.33</v>
      </c>
      <c r="M16" s="77">
        <f t="shared" si="8"/>
        <v>38.559233449477354</v>
      </c>
      <c r="N16" s="78"/>
      <c r="O16" s="5"/>
      <c r="P16" s="3"/>
      <c r="Q16" s="4"/>
      <c r="R16" s="4"/>
      <c r="S16" s="4"/>
      <c r="T16" s="4"/>
      <c r="U16" s="4"/>
      <c r="V16" s="4"/>
      <c r="W16" s="3"/>
      <c r="X16" s="19">
        <f t="shared" si="9"/>
        <v>0</v>
      </c>
      <c r="Y16" s="20">
        <f t="shared" si="2"/>
        <v>0</v>
      </c>
      <c r="Z16" s="77" t="str">
        <f t="shared" si="10"/>
        <v>NA</v>
      </c>
      <c r="AA16" s="77"/>
      <c r="AB16" s="21">
        <v>400</v>
      </c>
      <c r="AC16" s="16">
        <f>AB16*L16/K16</f>
        <v>154.23693379790942</v>
      </c>
      <c r="AD16" s="77">
        <f t="shared" si="11"/>
        <v>38.559233449477354</v>
      </c>
      <c r="AF16" s="21">
        <f t="shared" si="5"/>
        <v>174</v>
      </c>
      <c r="AG16" s="16">
        <f t="shared" si="6"/>
        <v>67.093066202090597</v>
      </c>
      <c r="AH16" s="77">
        <f t="shared" si="12"/>
        <v>38.559233449477354</v>
      </c>
    </row>
    <row r="17" spans="2:34" ht="16" x14ac:dyDescent="0.2">
      <c r="B17" s="22">
        <v>44052</v>
      </c>
      <c r="C17" s="56"/>
      <c r="D17" s="5"/>
      <c r="E17" s="80">
        <f t="shared" si="7"/>
        <v>0</v>
      </c>
      <c r="F17" s="76"/>
      <c r="G17" s="80">
        <f t="shared" si="7"/>
        <v>0</v>
      </c>
      <c r="H17" s="74"/>
      <c r="I17" s="80">
        <f t="shared" si="0"/>
        <v>0</v>
      </c>
      <c r="J17" s="71"/>
      <c r="K17" s="17">
        <f t="shared" si="1"/>
        <v>0</v>
      </c>
      <c r="L17" s="18">
        <f t="shared" si="1"/>
        <v>0</v>
      </c>
      <c r="M17" s="77" t="str">
        <f t="shared" si="8"/>
        <v>NA</v>
      </c>
      <c r="N17" s="78"/>
      <c r="O17" s="5"/>
      <c r="P17" s="3"/>
      <c r="Q17" s="4"/>
      <c r="R17" s="4"/>
      <c r="S17" s="4"/>
      <c r="T17" s="4"/>
      <c r="U17" s="4"/>
      <c r="V17" s="4"/>
      <c r="W17" s="3"/>
      <c r="X17" s="19">
        <f t="shared" si="9"/>
        <v>0</v>
      </c>
      <c r="Y17" s="20" t="str">
        <f t="shared" si="2"/>
        <v>0</v>
      </c>
      <c r="Z17" s="77" t="str">
        <f t="shared" si="10"/>
        <v>NA</v>
      </c>
      <c r="AA17" s="77"/>
      <c r="AB17" s="21">
        <f t="shared" si="3"/>
        <v>0</v>
      </c>
      <c r="AC17" s="16">
        <f t="shared" si="4"/>
        <v>0</v>
      </c>
      <c r="AD17" s="77" t="str">
        <f t="shared" si="11"/>
        <v>NA</v>
      </c>
      <c r="AF17" s="21">
        <f t="shared" si="5"/>
        <v>0</v>
      </c>
      <c r="AG17" s="16">
        <f t="shared" si="6"/>
        <v>0</v>
      </c>
      <c r="AH17" s="77" t="str">
        <f t="shared" si="12"/>
        <v>NA</v>
      </c>
    </row>
    <row r="18" spans="2:34" ht="16" x14ac:dyDescent="0.2">
      <c r="B18" s="22">
        <v>44053</v>
      </c>
      <c r="C18" s="56"/>
      <c r="D18" s="5"/>
      <c r="E18" s="80">
        <f t="shared" si="7"/>
        <v>0</v>
      </c>
      <c r="F18" s="76"/>
      <c r="G18" s="80">
        <f t="shared" si="7"/>
        <v>0</v>
      </c>
      <c r="H18" s="74">
        <v>1000</v>
      </c>
      <c r="I18" s="80">
        <v>388.6</v>
      </c>
      <c r="J18" s="71"/>
      <c r="K18" s="17">
        <f t="shared" si="1"/>
        <v>1000</v>
      </c>
      <c r="L18" s="18">
        <f t="shared" si="1"/>
        <v>388.6</v>
      </c>
      <c r="M18" s="77">
        <f t="shared" si="8"/>
        <v>38.86</v>
      </c>
      <c r="N18" s="78"/>
      <c r="O18" s="5"/>
      <c r="P18" s="3"/>
      <c r="Q18" s="4"/>
      <c r="R18" s="4"/>
      <c r="S18" s="4"/>
      <c r="T18" s="4"/>
      <c r="U18" s="4"/>
      <c r="V18" s="4"/>
      <c r="W18" s="3"/>
      <c r="X18" s="19">
        <f t="shared" si="9"/>
        <v>0</v>
      </c>
      <c r="Y18" s="20">
        <f t="shared" si="2"/>
        <v>0</v>
      </c>
      <c r="Z18" s="77" t="str">
        <f t="shared" si="10"/>
        <v>NA</v>
      </c>
      <c r="AA18" s="77"/>
      <c r="AB18" s="21">
        <v>0</v>
      </c>
      <c r="AC18" s="16">
        <v>0</v>
      </c>
      <c r="AD18" s="77" t="str">
        <f t="shared" si="11"/>
        <v>NA</v>
      </c>
      <c r="AF18" s="21">
        <f t="shared" si="5"/>
        <v>1000</v>
      </c>
      <c r="AG18" s="16">
        <f t="shared" si="6"/>
        <v>388.6</v>
      </c>
      <c r="AH18" s="77">
        <f t="shared" si="12"/>
        <v>38.86</v>
      </c>
    </row>
    <row r="19" spans="2:34" ht="16" x14ac:dyDescent="0.2">
      <c r="B19" s="22">
        <v>44054</v>
      </c>
      <c r="C19" s="56"/>
      <c r="D19" s="5"/>
      <c r="E19" s="80">
        <f t="shared" si="7"/>
        <v>0</v>
      </c>
      <c r="F19" s="76"/>
      <c r="G19" s="80">
        <f t="shared" si="7"/>
        <v>0</v>
      </c>
      <c r="H19" s="74"/>
      <c r="I19" s="80">
        <f t="shared" si="0"/>
        <v>0</v>
      </c>
      <c r="J19" s="71"/>
      <c r="K19" s="17">
        <f t="shared" si="1"/>
        <v>0</v>
      </c>
      <c r="L19" s="18">
        <f t="shared" si="1"/>
        <v>0</v>
      </c>
      <c r="M19" s="77" t="str">
        <f t="shared" si="8"/>
        <v>NA</v>
      </c>
      <c r="N19" s="78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9"/>
        <v>0</v>
      </c>
      <c r="Y19" s="20" t="str">
        <f t="shared" si="2"/>
        <v>0</v>
      </c>
      <c r="Z19" s="77" t="str">
        <f t="shared" si="10"/>
        <v>NA</v>
      </c>
      <c r="AA19" s="77"/>
      <c r="AB19" s="21">
        <f t="shared" si="3"/>
        <v>0</v>
      </c>
      <c r="AC19" s="16">
        <f t="shared" si="4"/>
        <v>0</v>
      </c>
      <c r="AD19" s="77" t="str">
        <f t="shared" si="11"/>
        <v>NA</v>
      </c>
      <c r="AF19" s="21">
        <f t="shared" si="5"/>
        <v>0</v>
      </c>
      <c r="AG19" s="16">
        <f t="shared" si="6"/>
        <v>0</v>
      </c>
      <c r="AH19" s="77" t="str">
        <f t="shared" si="12"/>
        <v>NA</v>
      </c>
    </row>
    <row r="20" spans="2:34" ht="16" x14ac:dyDescent="0.2">
      <c r="B20" s="22">
        <v>44055</v>
      </c>
      <c r="C20" s="56"/>
      <c r="D20" s="5"/>
      <c r="E20" s="80">
        <f t="shared" si="7"/>
        <v>0</v>
      </c>
      <c r="F20" s="76"/>
      <c r="G20" s="80">
        <f t="shared" si="7"/>
        <v>0</v>
      </c>
      <c r="H20" s="74">
        <v>500</v>
      </c>
      <c r="I20" s="80">
        <v>190.5</v>
      </c>
      <c r="J20" s="71"/>
      <c r="K20" s="17">
        <f t="shared" si="1"/>
        <v>500</v>
      </c>
      <c r="L20" s="18">
        <f t="shared" si="1"/>
        <v>190.5</v>
      </c>
      <c r="M20" s="77">
        <f t="shared" si="8"/>
        <v>38.1</v>
      </c>
      <c r="N20" s="78"/>
      <c r="O20" s="5"/>
      <c r="P20" s="3"/>
      <c r="Q20" s="4"/>
      <c r="R20" s="4"/>
      <c r="S20" s="4"/>
      <c r="T20" s="4"/>
      <c r="U20" s="4"/>
      <c r="V20" s="4"/>
      <c r="W20" s="3"/>
      <c r="X20" s="19">
        <f t="shared" si="9"/>
        <v>0</v>
      </c>
      <c r="Y20" s="20">
        <f t="shared" si="2"/>
        <v>0</v>
      </c>
      <c r="Z20" s="77" t="str">
        <f t="shared" si="10"/>
        <v>NA</v>
      </c>
      <c r="AA20" s="77"/>
      <c r="AB20" s="21">
        <v>0</v>
      </c>
      <c r="AC20" s="16">
        <v>0</v>
      </c>
      <c r="AD20" s="77" t="str">
        <f t="shared" si="11"/>
        <v>NA</v>
      </c>
      <c r="AF20" s="21">
        <f t="shared" si="5"/>
        <v>500</v>
      </c>
      <c r="AG20" s="16">
        <f t="shared" si="6"/>
        <v>190.5</v>
      </c>
      <c r="AH20" s="77">
        <f t="shared" si="12"/>
        <v>38.1</v>
      </c>
    </row>
    <row r="21" spans="2:34" ht="16" x14ac:dyDescent="0.2">
      <c r="B21" s="22">
        <v>44056</v>
      </c>
      <c r="C21" s="56"/>
      <c r="D21" s="5"/>
      <c r="E21" s="80">
        <f t="shared" si="7"/>
        <v>0</v>
      </c>
      <c r="F21" s="76"/>
      <c r="G21" s="80">
        <f t="shared" si="7"/>
        <v>0</v>
      </c>
      <c r="H21" s="74">
        <v>500</v>
      </c>
      <c r="I21" s="80">
        <v>190.95</v>
      </c>
      <c r="J21" s="71"/>
      <c r="K21" s="17">
        <f t="shared" si="1"/>
        <v>500</v>
      </c>
      <c r="L21" s="18">
        <f t="shared" si="1"/>
        <v>190.95</v>
      </c>
      <c r="M21" s="77">
        <f t="shared" si="8"/>
        <v>38.19</v>
      </c>
      <c r="N21" s="78"/>
      <c r="O21" s="5"/>
      <c r="P21" s="3"/>
      <c r="Q21" s="4"/>
      <c r="R21" s="4"/>
      <c r="S21" s="4"/>
      <c r="T21" s="4"/>
      <c r="U21" s="4"/>
      <c r="V21" s="4"/>
      <c r="W21" s="3"/>
      <c r="X21" s="19">
        <f t="shared" si="9"/>
        <v>0</v>
      </c>
      <c r="Y21" s="20">
        <f t="shared" si="2"/>
        <v>0</v>
      </c>
      <c r="Z21" s="77" t="str">
        <f t="shared" si="10"/>
        <v>NA</v>
      </c>
      <c r="AA21" s="77"/>
      <c r="AB21" s="21">
        <v>0</v>
      </c>
      <c r="AC21" s="16">
        <v>0</v>
      </c>
      <c r="AD21" s="77" t="str">
        <f t="shared" si="11"/>
        <v>NA</v>
      </c>
      <c r="AF21" s="21">
        <f t="shared" si="5"/>
        <v>500</v>
      </c>
      <c r="AG21" s="16">
        <f t="shared" si="6"/>
        <v>190.95</v>
      </c>
      <c r="AH21" s="77">
        <f t="shared" si="12"/>
        <v>38.19</v>
      </c>
    </row>
    <row r="22" spans="2:34" ht="16" x14ac:dyDescent="0.2">
      <c r="B22" s="22">
        <v>44057</v>
      </c>
      <c r="C22" s="56"/>
      <c r="D22" s="5"/>
      <c r="E22" s="80">
        <f t="shared" si="7"/>
        <v>0</v>
      </c>
      <c r="F22" s="76"/>
      <c r="G22" s="80">
        <f t="shared" si="7"/>
        <v>0</v>
      </c>
      <c r="H22" s="74"/>
      <c r="I22" s="80">
        <f t="shared" si="0"/>
        <v>0</v>
      </c>
      <c r="J22" s="71"/>
      <c r="K22" s="17">
        <f t="shared" si="1"/>
        <v>0</v>
      </c>
      <c r="L22" s="18">
        <f t="shared" si="1"/>
        <v>0</v>
      </c>
      <c r="M22" s="77" t="str">
        <f t="shared" si="8"/>
        <v>NA</v>
      </c>
      <c r="N22" s="78"/>
      <c r="O22" s="5"/>
      <c r="P22" s="3"/>
      <c r="Q22" s="4"/>
      <c r="R22" s="4"/>
      <c r="S22" s="4"/>
      <c r="T22" s="4"/>
      <c r="U22" s="4"/>
      <c r="V22" s="4"/>
      <c r="W22" s="3"/>
      <c r="X22" s="19">
        <f t="shared" si="9"/>
        <v>0</v>
      </c>
      <c r="Y22" s="20" t="str">
        <f t="shared" si="2"/>
        <v>0</v>
      </c>
      <c r="Z22" s="77" t="str">
        <f t="shared" si="10"/>
        <v>NA</v>
      </c>
      <c r="AA22" s="77"/>
      <c r="AB22" s="21">
        <f t="shared" si="3"/>
        <v>0</v>
      </c>
      <c r="AC22" s="16">
        <f t="shared" si="4"/>
        <v>0</v>
      </c>
      <c r="AD22" s="77" t="str">
        <f t="shared" si="11"/>
        <v>NA</v>
      </c>
      <c r="AF22" s="21">
        <f t="shared" si="5"/>
        <v>0</v>
      </c>
      <c r="AG22" s="16">
        <f t="shared" si="6"/>
        <v>0</v>
      </c>
      <c r="AH22" s="77" t="str">
        <f t="shared" si="12"/>
        <v>NA</v>
      </c>
    </row>
    <row r="23" spans="2:34" ht="16" x14ac:dyDescent="0.2">
      <c r="B23" s="22">
        <v>44058</v>
      </c>
      <c r="C23" s="56"/>
      <c r="D23" s="5"/>
      <c r="E23" s="80">
        <f t="shared" si="7"/>
        <v>0</v>
      </c>
      <c r="F23" s="76"/>
      <c r="G23" s="80">
        <f t="shared" si="7"/>
        <v>0</v>
      </c>
      <c r="H23" s="74">
        <v>1130</v>
      </c>
      <c r="I23" s="80">
        <v>441.45</v>
      </c>
      <c r="J23" s="71"/>
      <c r="K23" s="17">
        <f t="shared" si="1"/>
        <v>1130</v>
      </c>
      <c r="L23" s="18">
        <f t="shared" si="1"/>
        <v>441.45</v>
      </c>
      <c r="M23" s="77">
        <f t="shared" si="8"/>
        <v>39.06637168141593</v>
      </c>
      <c r="N23" s="78"/>
      <c r="O23" s="5"/>
      <c r="P23" s="3"/>
      <c r="Q23" s="4"/>
      <c r="R23" s="4"/>
      <c r="S23" s="4"/>
      <c r="T23" s="4"/>
      <c r="U23" s="4"/>
      <c r="V23" s="4"/>
      <c r="W23" s="3"/>
      <c r="X23" s="19">
        <f t="shared" si="9"/>
        <v>0</v>
      </c>
      <c r="Y23" s="20">
        <f t="shared" si="2"/>
        <v>0</v>
      </c>
      <c r="Z23" s="77" t="str">
        <f t="shared" si="10"/>
        <v>NA</v>
      </c>
      <c r="AA23" s="77"/>
      <c r="AB23" s="21">
        <v>0</v>
      </c>
      <c r="AC23" s="16">
        <v>0</v>
      </c>
      <c r="AD23" s="77" t="str">
        <f t="shared" si="11"/>
        <v>NA</v>
      </c>
      <c r="AF23" s="21">
        <f t="shared" si="5"/>
        <v>1130</v>
      </c>
      <c r="AG23" s="16">
        <f t="shared" si="6"/>
        <v>441.45</v>
      </c>
      <c r="AH23" s="77">
        <f t="shared" si="12"/>
        <v>39.06637168141593</v>
      </c>
    </row>
    <row r="24" spans="2:34" ht="16" x14ac:dyDescent="0.2">
      <c r="B24" s="22">
        <v>44059</v>
      </c>
      <c r="C24" s="56"/>
      <c r="D24" s="5"/>
      <c r="E24" s="80">
        <f t="shared" si="7"/>
        <v>0</v>
      </c>
      <c r="F24" s="76"/>
      <c r="G24" s="80">
        <f t="shared" si="7"/>
        <v>0</v>
      </c>
      <c r="H24" s="74"/>
      <c r="I24" s="80">
        <f t="shared" si="0"/>
        <v>0</v>
      </c>
      <c r="J24" s="71"/>
      <c r="K24" s="17">
        <f t="shared" si="1"/>
        <v>0</v>
      </c>
      <c r="L24" s="18">
        <f t="shared" si="1"/>
        <v>0</v>
      </c>
      <c r="M24" s="77" t="str">
        <f t="shared" si="8"/>
        <v>NA</v>
      </c>
      <c r="N24" s="78"/>
      <c r="O24" s="5"/>
      <c r="P24" s="3"/>
      <c r="Q24" s="4"/>
      <c r="R24" s="4"/>
      <c r="S24" s="4"/>
      <c r="T24" s="4"/>
      <c r="U24" s="4"/>
      <c r="V24" s="4"/>
      <c r="W24" s="3"/>
      <c r="X24" s="19">
        <f t="shared" si="9"/>
        <v>0</v>
      </c>
      <c r="Y24" s="20" t="str">
        <f t="shared" si="2"/>
        <v>0</v>
      </c>
      <c r="Z24" s="77" t="str">
        <f t="shared" si="10"/>
        <v>NA</v>
      </c>
      <c r="AA24" s="77"/>
      <c r="AB24" s="21">
        <f t="shared" si="3"/>
        <v>0</v>
      </c>
      <c r="AC24" s="16">
        <f t="shared" si="4"/>
        <v>0</v>
      </c>
      <c r="AD24" s="77" t="str">
        <f t="shared" si="11"/>
        <v>NA</v>
      </c>
      <c r="AF24" s="21">
        <f t="shared" si="5"/>
        <v>0</v>
      </c>
      <c r="AG24" s="16">
        <f t="shared" si="6"/>
        <v>0</v>
      </c>
      <c r="AH24" s="77" t="str">
        <f t="shared" si="12"/>
        <v>NA</v>
      </c>
    </row>
    <row r="25" spans="2:34" ht="16" x14ac:dyDescent="0.2">
      <c r="B25" s="22">
        <v>44060</v>
      </c>
      <c r="C25" s="56"/>
      <c r="D25" s="5"/>
      <c r="E25" s="80">
        <f t="shared" ref="E25:G39" si="13">D25*40/100</f>
        <v>0</v>
      </c>
      <c r="F25" s="76"/>
      <c r="G25" s="80">
        <f t="shared" si="13"/>
        <v>0</v>
      </c>
      <c r="H25" s="74"/>
      <c r="I25" s="80">
        <f t="shared" si="0"/>
        <v>0</v>
      </c>
      <c r="J25" s="71"/>
      <c r="K25" s="17">
        <f t="shared" si="1"/>
        <v>0</v>
      </c>
      <c r="L25" s="18">
        <f t="shared" si="1"/>
        <v>0</v>
      </c>
      <c r="M25" s="77" t="str">
        <f t="shared" si="8"/>
        <v>NA</v>
      </c>
      <c r="N25" s="78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9"/>
        <v>0</v>
      </c>
      <c r="Y25" s="20" t="str">
        <f t="shared" si="2"/>
        <v>0</v>
      </c>
      <c r="Z25" s="77" t="str">
        <f t="shared" si="10"/>
        <v>NA</v>
      </c>
      <c r="AA25" s="77"/>
      <c r="AB25" s="21">
        <f t="shared" si="3"/>
        <v>0</v>
      </c>
      <c r="AC25" s="16">
        <f t="shared" si="4"/>
        <v>0</v>
      </c>
      <c r="AD25" s="77" t="str">
        <f t="shared" si="11"/>
        <v>NA</v>
      </c>
      <c r="AF25" s="21">
        <f t="shared" si="5"/>
        <v>0</v>
      </c>
      <c r="AG25" s="16">
        <f t="shared" si="6"/>
        <v>0</v>
      </c>
      <c r="AH25" s="77" t="str">
        <f t="shared" si="12"/>
        <v>NA</v>
      </c>
    </row>
    <row r="26" spans="2:34" ht="16" x14ac:dyDescent="0.2">
      <c r="B26" s="22">
        <v>44061</v>
      </c>
      <c r="C26" s="56"/>
      <c r="D26" s="5"/>
      <c r="E26" s="80">
        <f t="shared" si="13"/>
        <v>0</v>
      </c>
      <c r="F26" s="76"/>
      <c r="G26" s="80">
        <f t="shared" si="13"/>
        <v>0</v>
      </c>
      <c r="H26" s="74">
        <v>550</v>
      </c>
      <c r="I26" s="80">
        <v>207.21</v>
      </c>
      <c r="J26" s="71"/>
      <c r="K26" s="17">
        <f t="shared" si="1"/>
        <v>550</v>
      </c>
      <c r="L26" s="18">
        <f t="shared" si="1"/>
        <v>207.21</v>
      </c>
      <c r="M26" s="77">
        <f t="shared" si="8"/>
        <v>37.674545454545452</v>
      </c>
      <c r="N26" s="78"/>
      <c r="O26" s="5"/>
      <c r="P26" s="3"/>
      <c r="Q26" s="44"/>
      <c r="R26" s="44"/>
      <c r="S26" s="44"/>
      <c r="T26" s="44"/>
      <c r="U26" s="44"/>
      <c r="V26" s="4"/>
      <c r="W26" s="3"/>
      <c r="X26" s="19">
        <f t="shared" si="9"/>
        <v>0</v>
      </c>
      <c r="Y26" s="20">
        <f t="shared" si="2"/>
        <v>0</v>
      </c>
      <c r="Z26" s="77" t="str">
        <f t="shared" si="10"/>
        <v>NA</v>
      </c>
      <c r="AA26" s="77"/>
      <c r="AB26" s="21">
        <v>0</v>
      </c>
      <c r="AC26" s="16">
        <v>0</v>
      </c>
      <c r="AD26" s="77" t="str">
        <f t="shared" si="11"/>
        <v>NA</v>
      </c>
      <c r="AF26" s="21">
        <f t="shared" si="5"/>
        <v>550</v>
      </c>
      <c r="AG26" s="16">
        <f t="shared" si="6"/>
        <v>207.21</v>
      </c>
      <c r="AH26" s="77">
        <f t="shared" si="12"/>
        <v>37.674545454545452</v>
      </c>
    </row>
    <row r="27" spans="2:34" ht="16" x14ac:dyDescent="0.2">
      <c r="B27" s="22">
        <v>44062</v>
      </c>
      <c r="C27" s="56"/>
      <c r="D27" s="5"/>
      <c r="E27" s="80">
        <f t="shared" si="13"/>
        <v>0</v>
      </c>
      <c r="F27" s="76"/>
      <c r="G27" s="80">
        <f t="shared" si="13"/>
        <v>0</v>
      </c>
      <c r="H27" s="74">
        <v>500</v>
      </c>
      <c r="I27" s="80">
        <v>191.35</v>
      </c>
      <c r="J27" s="71"/>
      <c r="K27" s="17">
        <f t="shared" si="1"/>
        <v>500</v>
      </c>
      <c r="L27" s="18">
        <f t="shared" si="1"/>
        <v>191.35</v>
      </c>
      <c r="M27" s="77">
        <f t="shared" si="8"/>
        <v>38.269999999999996</v>
      </c>
      <c r="N27" s="78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9"/>
        <v>0</v>
      </c>
      <c r="Y27" s="20">
        <f t="shared" si="2"/>
        <v>0</v>
      </c>
      <c r="Z27" s="77" t="str">
        <f t="shared" si="10"/>
        <v>NA</v>
      </c>
      <c r="AA27" s="77"/>
      <c r="AB27" s="21">
        <v>0</v>
      </c>
      <c r="AC27" s="16">
        <v>0</v>
      </c>
      <c r="AD27" s="77" t="str">
        <f t="shared" si="11"/>
        <v>NA</v>
      </c>
      <c r="AF27" s="21">
        <f t="shared" si="5"/>
        <v>500</v>
      </c>
      <c r="AG27" s="16">
        <f t="shared" si="6"/>
        <v>191.35</v>
      </c>
      <c r="AH27" s="77">
        <f t="shared" si="12"/>
        <v>38.269999999999996</v>
      </c>
    </row>
    <row r="28" spans="2:34" ht="16" x14ac:dyDescent="0.2">
      <c r="B28" s="22">
        <v>44063</v>
      </c>
      <c r="C28" s="56"/>
      <c r="D28" s="5"/>
      <c r="E28" s="80">
        <f t="shared" si="13"/>
        <v>0</v>
      </c>
      <c r="F28" s="76"/>
      <c r="G28" s="80">
        <f t="shared" si="13"/>
        <v>0</v>
      </c>
      <c r="H28" s="74"/>
      <c r="I28" s="80">
        <f t="shared" si="0"/>
        <v>0</v>
      </c>
      <c r="J28" s="71"/>
      <c r="K28" s="17">
        <f t="shared" si="1"/>
        <v>0</v>
      </c>
      <c r="L28" s="18">
        <f t="shared" si="1"/>
        <v>0</v>
      </c>
      <c r="M28" s="77" t="str">
        <f t="shared" si="8"/>
        <v>NA</v>
      </c>
      <c r="N28" s="78"/>
      <c r="O28" s="5"/>
      <c r="P28" s="3"/>
      <c r="Q28" s="44"/>
      <c r="R28" s="44"/>
      <c r="S28" s="44"/>
      <c r="T28" s="44"/>
      <c r="U28" s="44"/>
      <c r="V28" s="4"/>
      <c r="W28" s="3"/>
      <c r="X28" s="19">
        <f t="shared" si="9"/>
        <v>0</v>
      </c>
      <c r="Y28" s="20" t="str">
        <f t="shared" si="2"/>
        <v>0</v>
      </c>
      <c r="Z28" s="77" t="str">
        <f t="shared" si="10"/>
        <v>NA</v>
      </c>
      <c r="AA28" s="77"/>
      <c r="AB28" s="21">
        <f t="shared" si="3"/>
        <v>0</v>
      </c>
      <c r="AC28" s="16">
        <f t="shared" si="4"/>
        <v>0</v>
      </c>
      <c r="AD28" s="77" t="str">
        <f t="shared" si="11"/>
        <v>NA</v>
      </c>
      <c r="AF28" s="21">
        <f t="shared" si="5"/>
        <v>0</v>
      </c>
      <c r="AG28" s="16">
        <f t="shared" si="6"/>
        <v>0</v>
      </c>
      <c r="AH28" s="77" t="str">
        <f t="shared" si="12"/>
        <v>NA</v>
      </c>
    </row>
    <row r="29" spans="2:34" ht="16" x14ac:dyDescent="0.2">
      <c r="B29" s="22">
        <v>44064</v>
      </c>
      <c r="C29" s="56"/>
      <c r="D29" s="5"/>
      <c r="E29" s="80">
        <f t="shared" si="13"/>
        <v>0</v>
      </c>
      <c r="F29" s="76"/>
      <c r="G29" s="80">
        <f t="shared" si="13"/>
        <v>0</v>
      </c>
      <c r="H29" s="74">
        <v>500</v>
      </c>
      <c r="I29" s="80">
        <v>192.45</v>
      </c>
      <c r="J29" s="71"/>
      <c r="K29" s="17">
        <f t="shared" si="1"/>
        <v>500</v>
      </c>
      <c r="L29" s="18">
        <f t="shared" si="1"/>
        <v>192.45</v>
      </c>
      <c r="M29" s="77">
        <f t="shared" si="8"/>
        <v>38.489999999999995</v>
      </c>
      <c r="N29" s="78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9"/>
        <v>0</v>
      </c>
      <c r="Y29" s="20">
        <f t="shared" si="2"/>
        <v>0</v>
      </c>
      <c r="Z29" s="77" t="str">
        <f t="shared" si="10"/>
        <v>NA</v>
      </c>
      <c r="AA29" s="77"/>
      <c r="AB29" s="21">
        <v>0</v>
      </c>
      <c r="AC29" s="16">
        <v>0</v>
      </c>
      <c r="AD29" s="77" t="str">
        <f t="shared" si="11"/>
        <v>NA</v>
      </c>
      <c r="AF29" s="21">
        <f t="shared" si="5"/>
        <v>500</v>
      </c>
      <c r="AG29" s="16">
        <f t="shared" si="6"/>
        <v>192.45</v>
      </c>
      <c r="AH29" s="77">
        <f t="shared" si="12"/>
        <v>38.489999999999995</v>
      </c>
    </row>
    <row r="30" spans="2:34" ht="16" x14ac:dyDescent="0.2">
      <c r="B30" s="22">
        <v>44065</v>
      </c>
      <c r="C30" s="56"/>
      <c r="D30" s="5"/>
      <c r="E30" s="80">
        <f t="shared" si="13"/>
        <v>0</v>
      </c>
      <c r="F30" s="76"/>
      <c r="G30" s="80">
        <f t="shared" si="13"/>
        <v>0</v>
      </c>
      <c r="H30" s="74">
        <f>134+500</f>
        <v>634</v>
      </c>
      <c r="I30" s="80">
        <f>51.6034+195.3</f>
        <v>246.9034</v>
      </c>
      <c r="J30" s="71"/>
      <c r="K30" s="17">
        <f t="shared" si="1"/>
        <v>634</v>
      </c>
      <c r="L30" s="18">
        <f t="shared" si="1"/>
        <v>246.9034</v>
      </c>
      <c r="M30" s="77">
        <f t="shared" si="8"/>
        <v>38.943753943217665</v>
      </c>
      <c r="N30" s="78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9"/>
        <v>0</v>
      </c>
      <c r="Y30" s="20">
        <f t="shared" si="2"/>
        <v>0</v>
      </c>
      <c r="Z30" s="77" t="str">
        <f t="shared" si="10"/>
        <v>NA</v>
      </c>
      <c r="AA30" s="77"/>
      <c r="AB30" s="21">
        <v>0</v>
      </c>
      <c r="AC30" s="16">
        <v>0</v>
      </c>
      <c r="AD30" s="77" t="str">
        <f t="shared" si="11"/>
        <v>NA</v>
      </c>
      <c r="AF30" s="21">
        <f t="shared" si="5"/>
        <v>634</v>
      </c>
      <c r="AG30" s="16">
        <f t="shared" si="6"/>
        <v>246.9034</v>
      </c>
      <c r="AH30" s="77">
        <f t="shared" si="12"/>
        <v>38.943753943217665</v>
      </c>
    </row>
    <row r="31" spans="2:34" ht="16" x14ac:dyDescent="0.2">
      <c r="B31" s="22">
        <v>44066</v>
      </c>
      <c r="C31" s="56"/>
      <c r="D31" s="5"/>
      <c r="E31" s="80">
        <f t="shared" si="13"/>
        <v>0</v>
      </c>
      <c r="F31" s="76"/>
      <c r="G31" s="80">
        <f t="shared" si="13"/>
        <v>0</v>
      </c>
      <c r="H31" s="74"/>
      <c r="I31" s="80">
        <f t="shared" si="0"/>
        <v>0</v>
      </c>
      <c r="J31" s="71"/>
      <c r="K31" s="17">
        <f t="shared" si="1"/>
        <v>0</v>
      </c>
      <c r="L31" s="18">
        <f t="shared" si="1"/>
        <v>0</v>
      </c>
      <c r="M31" s="77" t="str">
        <f t="shared" si="8"/>
        <v>NA</v>
      </c>
      <c r="N31" s="78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9"/>
        <v>0</v>
      </c>
      <c r="Y31" s="20" t="str">
        <f t="shared" si="2"/>
        <v>0</v>
      </c>
      <c r="Z31" s="77" t="str">
        <f t="shared" si="10"/>
        <v>NA</v>
      </c>
      <c r="AA31" s="77"/>
      <c r="AB31" s="21">
        <f t="shared" si="3"/>
        <v>0</v>
      </c>
      <c r="AC31" s="16">
        <f t="shared" si="4"/>
        <v>0</v>
      </c>
      <c r="AD31" s="77" t="str">
        <f t="shared" si="11"/>
        <v>NA</v>
      </c>
      <c r="AF31" s="21">
        <f t="shared" si="5"/>
        <v>0</v>
      </c>
      <c r="AG31" s="16">
        <f t="shared" si="6"/>
        <v>0</v>
      </c>
      <c r="AH31" s="77" t="str">
        <f t="shared" si="12"/>
        <v>NA</v>
      </c>
    </row>
    <row r="32" spans="2:34" ht="16" x14ac:dyDescent="0.2">
      <c r="B32" s="22">
        <v>44067</v>
      </c>
      <c r="C32" s="56"/>
      <c r="D32" s="5"/>
      <c r="E32" s="80">
        <f t="shared" si="13"/>
        <v>0</v>
      </c>
      <c r="F32" s="76"/>
      <c r="G32" s="80">
        <f t="shared" si="13"/>
        <v>0</v>
      </c>
      <c r="H32" s="74">
        <v>500</v>
      </c>
      <c r="I32" s="80">
        <v>191.25</v>
      </c>
      <c r="J32" s="71"/>
      <c r="K32" s="17">
        <f t="shared" si="1"/>
        <v>500</v>
      </c>
      <c r="L32" s="18">
        <f t="shared" si="1"/>
        <v>191.25</v>
      </c>
      <c r="M32" s="77">
        <f t="shared" si="8"/>
        <v>38.25</v>
      </c>
      <c r="N32" s="78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9"/>
        <v>0</v>
      </c>
      <c r="Y32" s="20">
        <f t="shared" si="2"/>
        <v>0</v>
      </c>
      <c r="Z32" s="77" t="str">
        <f t="shared" si="10"/>
        <v>NA</v>
      </c>
      <c r="AA32" s="77"/>
      <c r="AB32" s="21">
        <v>0</v>
      </c>
      <c r="AC32" s="16">
        <v>0</v>
      </c>
      <c r="AD32" s="77" t="str">
        <f t="shared" si="11"/>
        <v>NA</v>
      </c>
      <c r="AF32" s="21">
        <f t="shared" si="5"/>
        <v>500</v>
      </c>
      <c r="AG32" s="16">
        <f t="shared" si="6"/>
        <v>191.25</v>
      </c>
      <c r="AH32" s="77">
        <f t="shared" si="12"/>
        <v>38.25</v>
      </c>
    </row>
    <row r="33" spans="2:34" ht="16" x14ac:dyDescent="0.2">
      <c r="B33" s="22">
        <v>44068</v>
      </c>
      <c r="C33" s="56"/>
      <c r="D33" s="5"/>
      <c r="E33" s="80">
        <f t="shared" si="13"/>
        <v>0</v>
      </c>
      <c r="F33" s="76"/>
      <c r="G33" s="80">
        <f t="shared" si="13"/>
        <v>0</v>
      </c>
      <c r="H33" s="74">
        <v>500</v>
      </c>
      <c r="I33" s="80">
        <v>182.45</v>
      </c>
      <c r="J33" s="71"/>
      <c r="K33" s="17">
        <f t="shared" si="1"/>
        <v>500</v>
      </c>
      <c r="L33" s="18">
        <f t="shared" si="1"/>
        <v>182.45</v>
      </c>
      <c r="M33" s="77">
        <f t="shared" si="8"/>
        <v>36.49</v>
      </c>
      <c r="N33" s="78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9"/>
        <v>0</v>
      </c>
      <c r="Y33" s="20">
        <f t="shared" si="2"/>
        <v>0</v>
      </c>
      <c r="Z33" s="77" t="str">
        <f t="shared" si="10"/>
        <v>NA</v>
      </c>
      <c r="AA33" s="77"/>
      <c r="AB33" s="21">
        <v>0</v>
      </c>
      <c r="AC33" s="16">
        <v>0</v>
      </c>
      <c r="AD33" s="77" t="str">
        <f t="shared" si="11"/>
        <v>NA</v>
      </c>
      <c r="AF33" s="21">
        <f t="shared" si="5"/>
        <v>500</v>
      </c>
      <c r="AG33" s="16">
        <f t="shared" si="6"/>
        <v>182.45</v>
      </c>
      <c r="AH33" s="77">
        <f t="shared" si="12"/>
        <v>36.49</v>
      </c>
    </row>
    <row r="34" spans="2:34" ht="16" x14ac:dyDescent="0.2">
      <c r="B34" s="22">
        <v>44069</v>
      </c>
      <c r="C34" s="56"/>
      <c r="D34" s="5"/>
      <c r="E34" s="80">
        <f t="shared" si="13"/>
        <v>0</v>
      </c>
      <c r="F34" s="76"/>
      <c r="G34" s="80">
        <f t="shared" si="13"/>
        <v>0</v>
      </c>
      <c r="H34" s="74">
        <v>500</v>
      </c>
      <c r="I34" s="80">
        <v>193.8</v>
      </c>
      <c r="J34" s="71"/>
      <c r="K34" s="17">
        <f t="shared" si="1"/>
        <v>500</v>
      </c>
      <c r="L34" s="18">
        <f t="shared" si="1"/>
        <v>193.8</v>
      </c>
      <c r="M34" s="77">
        <f t="shared" si="8"/>
        <v>38.76</v>
      </c>
      <c r="N34" s="78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9"/>
        <v>0</v>
      </c>
      <c r="Y34" s="20">
        <f t="shared" si="2"/>
        <v>0</v>
      </c>
      <c r="Z34" s="77" t="str">
        <f t="shared" si="10"/>
        <v>NA</v>
      </c>
      <c r="AA34" s="77"/>
      <c r="AB34" s="21">
        <v>0</v>
      </c>
      <c r="AC34" s="16">
        <v>0</v>
      </c>
      <c r="AD34" s="77" t="str">
        <f t="shared" si="11"/>
        <v>NA</v>
      </c>
      <c r="AF34" s="21">
        <f t="shared" si="5"/>
        <v>500</v>
      </c>
      <c r="AG34" s="16">
        <f t="shared" si="6"/>
        <v>193.8</v>
      </c>
      <c r="AH34" s="77">
        <f t="shared" si="12"/>
        <v>38.76</v>
      </c>
    </row>
    <row r="35" spans="2:34" ht="16" x14ac:dyDescent="0.2">
      <c r="B35" s="22">
        <v>44070</v>
      </c>
      <c r="C35" s="56"/>
      <c r="D35" s="5"/>
      <c r="E35" s="80">
        <f t="shared" si="13"/>
        <v>0</v>
      </c>
      <c r="F35" s="76"/>
      <c r="G35" s="80">
        <f t="shared" si="13"/>
        <v>0</v>
      </c>
      <c r="H35" s="74"/>
      <c r="I35" s="80">
        <f t="shared" si="0"/>
        <v>0</v>
      </c>
      <c r="J35" s="71"/>
      <c r="K35" s="17">
        <f t="shared" si="1"/>
        <v>0</v>
      </c>
      <c r="L35" s="18">
        <f t="shared" si="1"/>
        <v>0</v>
      </c>
      <c r="M35" s="77" t="str">
        <f t="shared" si="8"/>
        <v>NA</v>
      </c>
      <c r="N35" s="78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9"/>
        <v>0</v>
      </c>
      <c r="Y35" s="20" t="str">
        <f t="shared" si="2"/>
        <v>0</v>
      </c>
      <c r="Z35" s="77" t="str">
        <f t="shared" si="10"/>
        <v>NA</v>
      </c>
      <c r="AA35" s="77"/>
      <c r="AB35" s="21">
        <f t="shared" si="3"/>
        <v>0</v>
      </c>
      <c r="AC35" s="16">
        <f t="shared" si="4"/>
        <v>0</v>
      </c>
      <c r="AD35" s="77" t="str">
        <f t="shared" si="11"/>
        <v>NA</v>
      </c>
      <c r="AF35" s="21">
        <f t="shared" si="5"/>
        <v>0</v>
      </c>
      <c r="AG35" s="16">
        <f t="shared" si="6"/>
        <v>0</v>
      </c>
      <c r="AH35" s="77" t="str">
        <f t="shared" si="12"/>
        <v>NA</v>
      </c>
    </row>
    <row r="36" spans="2:34" ht="16" x14ac:dyDescent="0.2">
      <c r="B36" s="22">
        <v>44071</v>
      </c>
      <c r="C36" s="56"/>
      <c r="D36" s="5"/>
      <c r="E36" s="80">
        <f t="shared" si="13"/>
        <v>0</v>
      </c>
      <c r="F36" s="76"/>
      <c r="G36" s="80">
        <f t="shared" si="13"/>
        <v>0</v>
      </c>
      <c r="H36" s="74"/>
      <c r="I36" s="80">
        <f t="shared" si="0"/>
        <v>0</v>
      </c>
      <c r="J36" s="71"/>
      <c r="K36" s="17">
        <f t="shared" si="1"/>
        <v>0</v>
      </c>
      <c r="L36" s="18">
        <f t="shared" si="1"/>
        <v>0</v>
      </c>
      <c r="M36" s="77" t="str">
        <f t="shared" si="8"/>
        <v>NA</v>
      </c>
      <c r="N36" s="78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9"/>
        <v>0</v>
      </c>
      <c r="Y36" s="20" t="str">
        <f t="shared" si="2"/>
        <v>0</v>
      </c>
      <c r="Z36" s="77" t="str">
        <f t="shared" si="10"/>
        <v>NA</v>
      </c>
      <c r="AA36" s="77"/>
      <c r="AB36" s="21">
        <f t="shared" si="3"/>
        <v>0</v>
      </c>
      <c r="AC36" s="16">
        <f t="shared" si="4"/>
        <v>0</v>
      </c>
      <c r="AD36" s="77" t="str">
        <f t="shared" si="11"/>
        <v>NA</v>
      </c>
      <c r="AF36" s="21">
        <f t="shared" si="5"/>
        <v>0</v>
      </c>
      <c r="AG36" s="16">
        <f t="shared" si="6"/>
        <v>0</v>
      </c>
      <c r="AH36" s="77" t="str">
        <f t="shared" si="12"/>
        <v>NA</v>
      </c>
    </row>
    <row r="37" spans="2:34" ht="16" x14ac:dyDescent="0.2">
      <c r="B37" s="22">
        <v>44072</v>
      </c>
      <c r="C37" s="56"/>
      <c r="D37" s="5"/>
      <c r="E37" s="80">
        <f t="shared" si="13"/>
        <v>0</v>
      </c>
      <c r="F37" s="76"/>
      <c r="G37" s="80">
        <f t="shared" si="13"/>
        <v>0</v>
      </c>
      <c r="H37" s="74"/>
      <c r="I37" s="80">
        <f t="shared" si="0"/>
        <v>0</v>
      </c>
      <c r="J37" s="71"/>
      <c r="K37" s="17">
        <f t="shared" si="1"/>
        <v>0</v>
      </c>
      <c r="L37" s="18">
        <f t="shared" si="1"/>
        <v>0</v>
      </c>
      <c r="M37" s="77" t="str">
        <f t="shared" si="8"/>
        <v>NA</v>
      </c>
      <c r="N37" s="78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9"/>
        <v>0</v>
      </c>
      <c r="Y37" s="20" t="str">
        <f t="shared" si="2"/>
        <v>0</v>
      </c>
      <c r="Z37" s="77" t="str">
        <f t="shared" si="10"/>
        <v>NA</v>
      </c>
      <c r="AA37" s="77"/>
      <c r="AB37" s="21">
        <f t="shared" si="3"/>
        <v>0</v>
      </c>
      <c r="AC37" s="16">
        <f t="shared" si="4"/>
        <v>0</v>
      </c>
      <c r="AD37" s="77" t="str">
        <f t="shared" si="11"/>
        <v>NA</v>
      </c>
      <c r="AF37" s="21">
        <f t="shared" si="5"/>
        <v>0</v>
      </c>
      <c r="AG37" s="16">
        <f t="shared" si="6"/>
        <v>0</v>
      </c>
      <c r="AH37" s="77" t="str">
        <f t="shared" si="12"/>
        <v>NA</v>
      </c>
    </row>
    <row r="38" spans="2:34" ht="16" x14ac:dyDescent="0.2">
      <c r="B38" s="22">
        <v>44073</v>
      </c>
      <c r="C38" s="56"/>
      <c r="D38" s="5"/>
      <c r="E38" s="80">
        <f t="shared" si="13"/>
        <v>0</v>
      </c>
      <c r="F38" s="76"/>
      <c r="G38" s="80">
        <f t="shared" si="13"/>
        <v>0</v>
      </c>
      <c r="H38" s="74"/>
      <c r="I38" s="80">
        <f t="shared" si="0"/>
        <v>0</v>
      </c>
      <c r="J38" s="71"/>
      <c r="K38" s="17">
        <f t="shared" si="1"/>
        <v>0</v>
      </c>
      <c r="L38" s="18">
        <f t="shared" si="1"/>
        <v>0</v>
      </c>
      <c r="M38" s="77" t="str">
        <f t="shared" si="8"/>
        <v>NA</v>
      </c>
      <c r="N38" s="78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9"/>
        <v>0</v>
      </c>
      <c r="Y38" s="20" t="str">
        <f t="shared" si="2"/>
        <v>0</v>
      </c>
      <c r="Z38" s="77" t="str">
        <f t="shared" si="10"/>
        <v>NA</v>
      </c>
      <c r="AA38" s="77"/>
      <c r="AB38" s="21">
        <f t="shared" si="3"/>
        <v>0</v>
      </c>
      <c r="AC38" s="16">
        <f t="shared" si="4"/>
        <v>0</v>
      </c>
      <c r="AD38" s="77" t="str">
        <f t="shared" si="11"/>
        <v>NA</v>
      </c>
      <c r="AF38" s="21">
        <f t="shared" si="5"/>
        <v>0</v>
      </c>
      <c r="AG38" s="16">
        <f t="shared" si="6"/>
        <v>0</v>
      </c>
      <c r="AH38" s="77" t="str">
        <f t="shared" si="12"/>
        <v>NA</v>
      </c>
    </row>
    <row r="39" spans="2:34" ht="17" thickBot="1" x14ac:dyDescent="0.25">
      <c r="B39" s="22">
        <v>44074</v>
      </c>
      <c r="C39" s="57"/>
      <c r="D39" s="7"/>
      <c r="E39" s="80">
        <f t="shared" si="13"/>
        <v>0</v>
      </c>
      <c r="F39" s="67"/>
      <c r="G39" s="80">
        <f t="shared" si="13"/>
        <v>0</v>
      </c>
      <c r="H39" s="67"/>
      <c r="I39" s="80">
        <f t="shared" si="0"/>
        <v>0</v>
      </c>
      <c r="J39" s="72"/>
      <c r="K39" s="17">
        <f t="shared" si="1"/>
        <v>0</v>
      </c>
      <c r="L39" s="18">
        <f t="shared" si="1"/>
        <v>0</v>
      </c>
      <c r="M39" s="77" t="str">
        <f t="shared" si="8"/>
        <v>NA</v>
      </c>
      <c r="N39" s="48"/>
      <c r="O39" s="7"/>
      <c r="P39" s="8">
        <v>-162</v>
      </c>
      <c r="Q39" s="23"/>
      <c r="R39" s="23"/>
      <c r="S39" s="23"/>
      <c r="T39" s="23"/>
      <c r="U39" s="23"/>
      <c r="V39" s="23"/>
      <c r="W39" s="8"/>
      <c r="X39" s="19">
        <f t="shared" si="9"/>
        <v>-162</v>
      </c>
      <c r="Y39" s="20">
        <f>X39*40/100</f>
        <v>-64.8</v>
      </c>
      <c r="Z39" s="77">
        <f t="shared" si="10"/>
        <v>40</v>
      </c>
      <c r="AA39" s="49"/>
      <c r="AB39" s="21">
        <v>0</v>
      </c>
      <c r="AC39" s="16">
        <v>0</v>
      </c>
      <c r="AD39" s="77" t="str">
        <f t="shared" si="11"/>
        <v>NA</v>
      </c>
      <c r="AF39" s="21">
        <f t="shared" si="5"/>
        <v>162</v>
      </c>
      <c r="AG39" s="16">
        <f t="shared" si="6"/>
        <v>64.8</v>
      </c>
      <c r="AH39" s="77">
        <f t="shared" si="12"/>
        <v>40</v>
      </c>
    </row>
    <row r="40" spans="2:34" s="15" customFormat="1" ht="47.25" customHeight="1" thickBot="1" x14ac:dyDescent="0.25">
      <c r="B40" s="22"/>
      <c r="C40" s="58"/>
      <c r="D40" s="63">
        <f>SUM(D8:D39)</f>
        <v>22070</v>
      </c>
      <c r="E40" s="64">
        <f t="shared" ref="E40:AD40" si="14">SUM(E8:E39)</f>
        <v>8828</v>
      </c>
      <c r="F40" s="63">
        <f t="shared" si="14"/>
        <v>0</v>
      </c>
      <c r="G40" s="64">
        <f t="shared" si="14"/>
        <v>0</v>
      </c>
      <c r="H40" s="63">
        <f t="shared" si="14"/>
        <v>10988</v>
      </c>
      <c r="I40" s="64">
        <f t="shared" si="14"/>
        <v>4234.0383999999995</v>
      </c>
      <c r="J40" s="60">
        <f t="shared" si="14"/>
        <v>0</v>
      </c>
      <c r="K40" s="24">
        <f t="shared" si="14"/>
        <v>33058</v>
      </c>
      <c r="L40" s="24">
        <f t="shared" si="14"/>
        <v>13062.038400000001</v>
      </c>
      <c r="M40" s="24">
        <f t="shared" si="14"/>
        <v>615.98871869822665</v>
      </c>
      <c r="N40" s="24"/>
      <c r="O40" s="24">
        <f t="shared" si="14"/>
        <v>2480</v>
      </c>
      <c r="P40" s="24">
        <f t="shared" si="14"/>
        <v>12178</v>
      </c>
      <c r="Q40" s="24">
        <f t="shared" si="14"/>
        <v>0</v>
      </c>
      <c r="R40" s="24">
        <f t="shared" si="14"/>
        <v>0</v>
      </c>
      <c r="S40" s="24">
        <f t="shared" si="14"/>
        <v>0</v>
      </c>
      <c r="T40" s="24">
        <f t="shared" si="14"/>
        <v>5800</v>
      </c>
      <c r="U40" s="24">
        <f t="shared" si="14"/>
        <v>0</v>
      </c>
      <c r="V40" s="24">
        <f t="shared" si="14"/>
        <v>0</v>
      </c>
      <c r="W40" s="24">
        <f t="shared" si="14"/>
        <v>0</v>
      </c>
      <c r="X40" s="24">
        <f t="shared" si="14"/>
        <v>20458</v>
      </c>
      <c r="Y40" s="24">
        <f t="shared" si="14"/>
        <v>8172.61</v>
      </c>
      <c r="Z40" s="24">
        <f t="shared" si="14"/>
        <v>118.99142857142857</v>
      </c>
      <c r="AA40" s="24"/>
      <c r="AB40" s="24">
        <f t="shared" si="14"/>
        <v>2900</v>
      </c>
      <c r="AC40" s="24">
        <f t="shared" si="14"/>
        <v>1154.2369337979094</v>
      </c>
      <c r="AD40" s="24">
        <f t="shared" si="14"/>
        <v>78.559233449477347</v>
      </c>
      <c r="AF40" s="24">
        <f t="shared" ref="AF40:AH40" si="15">SUM(AF8:AF39)</f>
        <v>9700</v>
      </c>
      <c r="AG40" s="24">
        <f t="shared" si="15"/>
        <v>3735.1914662020909</v>
      </c>
      <c r="AH40" s="24">
        <f t="shared" si="15"/>
        <v>615.71652357627534</v>
      </c>
    </row>
  </sheetData>
  <mergeCells count="13">
    <mergeCell ref="B1:L3"/>
    <mergeCell ref="O1:Y3"/>
    <mergeCell ref="AB1:AC3"/>
    <mergeCell ref="AF1:AG3"/>
    <mergeCell ref="D4:I4"/>
    <mergeCell ref="O4:V4"/>
    <mergeCell ref="AF5:AG5"/>
    <mergeCell ref="D5:E5"/>
    <mergeCell ref="F5:G5"/>
    <mergeCell ref="H5:I5"/>
    <mergeCell ref="K5:L5"/>
    <mergeCell ref="X5:Y5"/>
    <mergeCell ref="AB5:AC5"/>
  </mergeCells>
  <pageMargins left="0.7" right="0.7" top="0.75" bottom="0.75" header="0.3" footer="0.3"/>
  <pageSetup orientation="portrait" r:id="rId1"/>
  <ignoredErrors>
    <ignoredError sqref="I13 AC16 I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5EE3-A23D-4C3F-88D2-A8C5F873DC2B}">
  <sheetPr>
    <tabColor theme="5"/>
  </sheetPr>
  <dimension ref="B1:AH40"/>
  <sheetViews>
    <sheetView topLeftCell="I1" zoomScale="82" zoomScaleNormal="82" workbookViewId="0">
      <pane ySplit="6" topLeftCell="A27" activePane="bottomLeft" state="frozen"/>
      <selection pane="bottomLeft" activeCell="Q16" sqref="Q16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  <c r="N1" s="50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50"/>
      <c r="N2" s="50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51"/>
      <c r="N3" s="51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48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47"/>
      <c r="O5" s="29" t="s">
        <v>9</v>
      </c>
      <c r="P5" s="27" t="s">
        <v>10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23</v>
      </c>
      <c r="AC5" s="90"/>
      <c r="AD5" s="79" t="s">
        <v>21</v>
      </c>
      <c r="AF5" s="89" t="s">
        <v>17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/>
      <c r="E8" s="62">
        <f>D8*40/100</f>
        <v>0</v>
      </c>
      <c r="F8" s="75"/>
      <c r="G8" s="62">
        <f>F8*40/100</f>
        <v>0</v>
      </c>
      <c r="H8" s="73"/>
      <c r="I8" s="62">
        <f t="shared" ref="I8:I39" si="0">H8*40/100</f>
        <v>0</v>
      </c>
      <c r="J8" s="70"/>
      <c r="K8" s="17">
        <f t="shared" ref="K8:L39" si="1">D8+F8+H8</f>
        <v>0</v>
      </c>
      <c r="L8" s="18">
        <f t="shared" si="1"/>
        <v>0</v>
      </c>
      <c r="M8" s="77" t="str">
        <f>IF(K8=0,"NA",L8/K8*100)</f>
        <v>NA</v>
      </c>
      <c r="N8" s="78"/>
      <c r="O8" s="11"/>
      <c r="P8" s="12"/>
      <c r="Q8" s="13"/>
      <c r="R8" s="13"/>
      <c r="S8" s="13"/>
      <c r="T8" s="13"/>
      <c r="U8" s="13"/>
      <c r="V8" s="13"/>
      <c r="W8" s="12"/>
      <c r="X8" s="19">
        <f>SUM(O8:W8)</f>
        <v>0</v>
      </c>
      <c r="Y8" s="20" t="str">
        <f t="shared" ref="Y8:Y39" si="2">IF(K8=0,"0",X8*L8/K8)</f>
        <v>0</v>
      </c>
      <c r="Z8" s="77" t="str">
        <f>IF(X8=0,"NA",Y8/X8*100)</f>
        <v>NA</v>
      </c>
      <c r="AA8" s="77"/>
      <c r="AB8" s="21">
        <f t="shared" ref="AB8:AB39" si="3">K8-X8</f>
        <v>0</v>
      </c>
      <c r="AC8" s="16">
        <f t="shared" ref="AC8:AC39" si="4">L8-Y8</f>
        <v>0</v>
      </c>
      <c r="AD8" s="77" t="str">
        <f>IF(AB8=0,"NA",AC8/AB8*100)</f>
        <v>NA</v>
      </c>
      <c r="AF8" s="21">
        <f t="shared" ref="AF8:AF39" si="5">K8-X8-AB8</f>
        <v>0</v>
      </c>
      <c r="AG8" s="16">
        <f t="shared" ref="AG8:AG39" si="6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62">
        <f t="shared" ref="E9:G24" si="7">D9*40/100</f>
        <v>0</v>
      </c>
      <c r="F9" s="76"/>
      <c r="G9" s="62">
        <f t="shared" si="7"/>
        <v>0</v>
      </c>
      <c r="H9" s="74"/>
      <c r="I9" s="62">
        <f t="shared" si="0"/>
        <v>0</v>
      </c>
      <c r="J9" s="71"/>
      <c r="K9" s="17">
        <f t="shared" si="1"/>
        <v>0</v>
      </c>
      <c r="L9" s="18">
        <f t="shared" si="1"/>
        <v>0</v>
      </c>
      <c r="M9" s="77" t="str">
        <f t="shared" ref="M9:M39" si="8">IF(K9=0,"NA",L9/K9*100)</f>
        <v>NA</v>
      </c>
      <c r="N9" s="78"/>
      <c r="O9" s="5"/>
      <c r="P9" s="3"/>
      <c r="Q9" s="4"/>
      <c r="R9" s="4"/>
      <c r="S9" s="4"/>
      <c r="T9" s="4"/>
      <c r="U9" s="4"/>
      <c r="V9" s="4"/>
      <c r="W9" s="3"/>
      <c r="X9" s="19">
        <f t="shared" ref="X9:X39" si="9">SUM(O9:W9)</f>
        <v>0</v>
      </c>
      <c r="Y9" s="20" t="str">
        <f t="shared" si="2"/>
        <v>0</v>
      </c>
      <c r="Z9" s="77" t="str">
        <f t="shared" ref="Z9:Z39" si="10">IF(X9=0,"NA",Y9/X9*100)</f>
        <v>NA</v>
      </c>
      <c r="AA9" s="77"/>
      <c r="AB9" s="21">
        <f t="shared" si="3"/>
        <v>0</v>
      </c>
      <c r="AC9" s="16">
        <f t="shared" si="4"/>
        <v>0</v>
      </c>
      <c r="AD9" s="77" t="str">
        <f t="shared" ref="AD9:AD39" si="11">IF(AB9=0,"NA",AC9/AB9*100)</f>
        <v>NA</v>
      </c>
      <c r="AF9" s="21">
        <f t="shared" si="5"/>
        <v>0</v>
      </c>
      <c r="AG9" s="16">
        <f t="shared" si="6"/>
        <v>0</v>
      </c>
      <c r="AH9" s="77" t="str">
        <f t="shared" ref="AH9:AH39" si="12">IF(AF9=0,"NA",AG9/AF9*100)</f>
        <v>NA</v>
      </c>
    </row>
    <row r="10" spans="2:34" ht="16" x14ac:dyDescent="0.2">
      <c r="B10" s="22">
        <v>44045</v>
      </c>
      <c r="C10" s="56"/>
      <c r="D10" s="5"/>
      <c r="E10" s="62">
        <f t="shared" si="7"/>
        <v>0</v>
      </c>
      <c r="F10" s="76"/>
      <c r="G10" s="62">
        <f t="shared" si="7"/>
        <v>0</v>
      </c>
      <c r="H10" s="74"/>
      <c r="I10" s="62">
        <f t="shared" si="0"/>
        <v>0</v>
      </c>
      <c r="J10" s="71"/>
      <c r="K10" s="17">
        <f t="shared" si="1"/>
        <v>0</v>
      </c>
      <c r="L10" s="18">
        <f t="shared" si="1"/>
        <v>0</v>
      </c>
      <c r="M10" s="77" t="str">
        <f t="shared" si="8"/>
        <v>NA</v>
      </c>
      <c r="N10" s="78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9"/>
        <v>0</v>
      </c>
      <c r="Y10" s="20" t="str">
        <f t="shared" si="2"/>
        <v>0</v>
      </c>
      <c r="Z10" s="77" t="str">
        <f t="shared" si="10"/>
        <v>NA</v>
      </c>
      <c r="AA10" s="77"/>
      <c r="AB10" s="21">
        <f t="shared" si="3"/>
        <v>0</v>
      </c>
      <c r="AC10" s="16">
        <f t="shared" si="4"/>
        <v>0</v>
      </c>
      <c r="AD10" s="77" t="str">
        <f t="shared" si="11"/>
        <v>NA</v>
      </c>
      <c r="AF10" s="21">
        <f t="shared" si="5"/>
        <v>0</v>
      </c>
      <c r="AG10" s="16">
        <f t="shared" si="6"/>
        <v>0</v>
      </c>
      <c r="AH10" s="77" t="str">
        <f t="shared" si="12"/>
        <v>NA</v>
      </c>
    </row>
    <row r="11" spans="2:34" ht="16" x14ac:dyDescent="0.2">
      <c r="B11" s="22">
        <v>44046</v>
      </c>
      <c r="C11" s="56"/>
      <c r="D11" s="5"/>
      <c r="E11" s="62">
        <f t="shared" si="7"/>
        <v>0</v>
      </c>
      <c r="F11" s="76"/>
      <c r="G11" s="62">
        <f t="shared" si="7"/>
        <v>0</v>
      </c>
      <c r="H11" s="74"/>
      <c r="I11" s="62">
        <f t="shared" si="0"/>
        <v>0</v>
      </c>
      <c r="J11" s="71"/>
      <c r="K11" s="17">
        <f t="shared" si="1"/>
        <v>0</v>
      </c>
      <c r="L11" s="18">
        <f t="shared" si="1"/>
        <v>0</v>
      </c>
      <c r="M11" s="77" t="str">
        <f t="shared" si="8"/>
        <v>NA</v>
      </c>
      <c r="N11" s="78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9"/>
        <v>0</v>
      </c>
      <c r="Y11" s="20" t="str">
        <f t="shared" si="2"/>
        <v>0</v>
      </c>
      <c r="Z11" s="77" t="str">
        <f t="shared" si="10"/>
        <v>NA</v>
      </c>
      <c r="AA11" s="77"/>
      <c r="AB11" s="21">
        <f t="shared" si="3"/>
        <v>0</v>
      </c>
      <c r="AC11" s="16">
        <f t="shared" si="4"/>
        <v>0</v>
      </c>
      <c r="AD11" s="77" t="str">
        <f t="shared" si="11"/>
        <v>NA</v>
      </c>
      <c r="AF11" s="21">
        <f t="shared" si="5"/>
        <v>0</v>
      </c>
      <c r="AG11" s="16">
        <f t="shared" si="6"/>
        <v>0</v>
      </c>
      <c r="AH11" s="77" t="str">
        <f t="shared" si="12"/>
        <v>NA</v>
      </c>
    </row>
    <row r="12" spans="2:34" ht="16" x14ac:dyDescent="0.2">
      <c r="B12" s="22">
        <v>44047</v>
      </c>
      <c r="C12" s="56"/>
      <c r="D12" s="5"/>
      <c r="E12" s="62">
        <f t="shared" si="7"/>
        <v>0</v>
      </c>
      <c r="F12" s="76"/>
      <c r="G12" s="62">
        <f t="shared" si="7"/>
        <v>0</v>
      </c>
      <c r="H12" s="74"/>
      <c r="I12" s="62">
        <f t="shared" si="0"/>
        <v>0</v>
      </c>
      <c r="J12" s="71"/>
      <c r="K12" s="17">
        <f t="shared" si="1"/>
        <v>0</v>
      </c>
      <c r="L12" s="18">
        <f t="shared" si="1"/>
        <v>0</v>
      </c>
      <c r="M12" s="77" t="str">
        <f t="shared" si="8"/>
        <v>NA</v>
      </c>
      <c r="N12" s="78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9"/>
        <v>0</v>
      </c>
      <c r="Y12" s="20" t="str">
        <f t="shared" si="2"/>
        <v>0</v>
      </c>
      <c r="Z12" s="77" t="str">
        <f t="shared" si="10"/>
        <v>NA</v>
      </c>
      <c r="AA12" s="77"/>
      <c r="AB12" s="21">
        <f t="shared" si="3"/>
        <v>0</v>
      </c>
      <c r="AC12" s="16">
        <f t="shared" si="4"/>
        <v>0</v>
      </c>
      <c r="AD12" s="77" t="str">
        <f t="shared" si="11"/>
        <v>NA</v>
      </c>
      <c r="AF12" s="21">
        <f t="shared" si="5"/>
        <v>0</v>
      </c>
      <c r="AG12" s="16">
        <f t="shared" si="6"/>
        <v>0</v>
      </c>
      <c r="AH12" s="77" t="str">
        <f t="shared" si="12"/>
        <v>NA</v>
      </c>
    </row>
    <row r="13" spans="2:34" ht="16" x14ac:dyDescent="0.2">
      <c r="B13" s="22">
        <v>44048</v>
      </c>
      <c r="C13" s="56"/>
      <c r="D13" s="5"/>
      <c r="E13" s="62">
        <f t="shared" si="7"/>
        <v>0</v>
      </c>
      <c r="F13" s="76"/>
      <c r="G13" s="62">
        <f t="shared" si="7"/>
        <v>0</v>
      </c>
      <c r="H13" s="74"/>
      <c r="I13" s="62">
        <f t="shared" si="0"/>
        <v>0</v>
      </c>
      <c r="J13" s="71"/>
      <c r="K13" s="17">
        <f t="shared" si="1"/>
        <v>0</v>
      </c>
      <c r="L13" s="18">
        <f t="shared" si="1"/>
        <v>0</v>
      </c>
      <c r="M13" s="77" t="str">
        <f t="shared" si="8"/>
        <v>NA</v>
      </c>
      <c r="N13" s="78"/>
      <c r="O13" s="5"/>
      <c r="P13" s="3"/>
      <c r="Q13" s="4"/>
      <c r="R13" s="4"/>
      <c r="S13" s="4"/>
      <c r="T13" s="4"/>
      <c r="U13" s="4"/>
      <c r="V13" s="4"/>
      <c r="W13" s="3"/>
      <c r="X13" s="19">
        <f t="shared" si="9"/>
        <v>0</v>
      </c>
      <c r="Y13" s="20" t="str">
        <f t="shared" si="2"/>
        <v>0</v>
      </c>
      <c r="Z13" s="77" t="str">
        <f t="shared" si="10"/>
        <v>NA</v>
      </c>
      <c r="AA13" s="77"/>
      <c r="AB13" s="21">
        <f t="shared" si="3"/>
        <v>0</v>
      </c>
      <c r="AC13" s="16">
        <f t="shared" si="4"/>
        <v>0</v>
      </c>
      <c r="AD13" s="77" t="str">
        <f t="shared" si="11"/>
        <v>NA</v>
      </c>
      <c r="AF13" s="21">
        <f t="shared" si="5"/>
        <v>0</v>
      </c>
      <c r="AG13" s="16">
        <f t="shared" si="6"/>
        <v>0</v>
      </c>
      <c r="AH13" s="77" t="str">
        <f t="shared" si="12"/>
        <v>NA</v>
      </c>
    </row>
    <row r="14" spans="2:34" ht="16" x14ac:dyDescent="0.2">
      <c r="B14" s="22">
        <v>44049</v>
      </c>
      <c r="C14" s="56"/>
      <c r="D14" s="5"/>
      <c r="E14" s="62">
        <f t="shared" si="7"/>
        <v>0</v>
      </c>
      <c r="F14" s="76"/>
      <c r="G14" s="62">
        <f t="shared" si="7"/>
        <v>0</v>
      </c>
      <c r="H14" s="74"/>
      <c r="I14" s="62">
        <f t="shared" si="0"/>
        <v>0</v>
      </c>
      <c r="J14" s="71"/>
      <c r="K14" s="17">
        <f t="shared" si="1"/>
        <v>0</v>
      </c>
      <c r="L14" s="18">
        <f t="shared" si="1"/>
        <v>0</v>
      </c>
      <c r="M14" s="77" t="str">
        <f t="shared" si="8"/>
        <v>NA</v>
      </c>
      <c r="N14" s="78"/>
      <c r="O14" s="5"/>
      <c r="P14" s="3"/>
      <c r="Q14" s="4"/>
      <c r="R14" s="4"/>
      <c r="S14" s="4"/>
      <c r="T14" s="4"/>
      <c r="U14" s="4"/>
      <c r="V14" s="4"/>
      <c r="W14" s="3"/>
      <c r="X14" s="19">
        <f t="shared" si="9"/>
        <v>0</v>
      </c>
      <c r="Y14" s="20" t="str">
        <f t="shared" si="2"/>
        <v>0</v>
      </c>
      <c r="Z14" s="77" t="str">
        <f t="shared" si="10"/>
        <v>NA</v>
      </c>
      <c r="AA14" s="77"/>
      <c r="AB14" s="21">
        <f t="shared" si="3"/>
        <v>0</v>
      </c>
      <c r="AC14" s="16">
        <f t="shared" si="4"/>
        <v>0</v>
      </c>
      <c r="AD14" s="77" t="str">
        <f t="shared" si="11"/>
        <v>NA</v>
      </c>
      <c r="AF14" s="21">
        <f t="shared" si="5"/>
        <v>0</v>
      </c>
      <c r="AG14" s="16">
        <f t="shared" si="6"/>
        <v>0</v>
      </c>
      <c r="AH14" s="77" t="str">
        <f t="shared" si="12"/>
        <v>NA</v>
      </c>
    </row>
    <row r="15" spans="2:34" ht="16" x14ac:dyDescent="0.2">
      <c r="B15" s="22">
        <v>44050</v>
      </c>
      <c r="C15" s="56"/>
      <c r="D15" s="5"/>
      <c r="E15" s="62">
        <f t="shared" si="7"/>
        <v>0</v>
      </c>
      <c r="F15" s="76"/>
      <c r="G15" s="62">
        <f t="shared" si="7"/>
        <v>0</v>
      </c>
      <c r="H15" s="74"/>
      <c r="I15" s="62">
        <f t="shared" si="0"/>
        <v>0</v>
      </c>
      <c r="J15" s="71"/>
      <c r="K15" s="17">
        <f t="shared" si="1"/>
        <v>0</v>
      </c>
      <c r="L15" s="18">
        <f t="shared" si="1"/>
        <v>0</v>
      </c>
      <c r="M15" s="77" t="str">
        <f t="shared" si="8"/>
        <v>NA</v>
      </c>
      <c r="N15" s="78"/>
      <c r="O15" s="5"/>
      <c r="P15" s="3"/>
      <c r="Q15" s="4"/>
      <c r="R15" s="4"/>
      <c r="S15" s="4"/>
      <c r="T15" s="4"/>
      <c r="U15" s="4"/>
      <c r="V15" s="4"/>
      <c r="W15" s="3"/>
      <c r="X15" s="19">
        <f t="shared" si="9"/>
        <v>0</v>
      </c>
      <c r="Y15" s="20" t="str">
        <f t="shared" si="2"/>
        <v>0</v>
      </c>
      <c r="Z15" s="77" t="str">
        <f t="shared" si="10"/>
        <v>NA</v>
      </c>
      <c r="AA15" s="77"/>
      <c r="AB15" s="21">
        <f t="shared" si="3"/>
        <v>0</v>
      </c>
      <c r="AC15" s="16">
        <f t="shared" si="4"/>
        <v>0</v>
      </c>
      <c r="AD15" s="77" t="str">
        <f t="shared" si="11"/>
        <v>NA</v>
      </c>
      <c r="AF15" s="21">
        <f t="shared" si="5"/>
        <v>0</v>
      </c>
      <c r="AG15" s="16">
        <f t="shared" si="6"/>
        <v>0</v>
      </c>
      <c r="AH15" s="77" t="str">
        <f t="shared" si="12"/>
        <v>NA</v>
      </c>
    </row>
    <row r="16" spans="2:34" ht="16" x14ac:dyDescent="0.2">
      <c r="B16" s="22">
        <v>44051</v>
      </c>
      <c r="C16" s="56"/>
      <c r="D16" s="5"/>
      <c r="E16" s="62">
        <f t="shared" si="7"/>
        <v>0</v>
      </c>
      <c r="F16" s="76"/>
      <c r="G16" s="62">
        <f t="shared" si="7"/>
        <v>0</v>
      </c>
      <c r="H16" s="74"/>
      <c r="I16" s="62">
        <f t="shared" si="0"/>
        <v>0</v>
      </c>
      <c r="J16" s="71"/>
      <c r="K16" s="17">
        <f t="shared" si="1"/>
        <v>0</v>
      </c>
      <c r="L16" s="18">
        <f t="shared" si="1"/>
        <v>0</v>
      </c>
      <c r="M16" s="77" t="str">
        <f t="shared" si="8"/>
        <v>NA</v>
      </c>
      <c r="N16" s="78"/>
      <c r="O16" s="5"/>
      <c r="P16" s="3"/>
      <c r="Q16" s="4"/>
      <c r="R16" s="4"/>
      <c r="S16" s="4"/>
      <c r="T16" s="4"/>
      <c r="U16" s="4"/>
      <c r="V16" s="4"/>
      <c r="W16" s="3"/>
      <c r="X16" s="19">
        <f t="shared" si="9"/>
        <v>0</v>
      </c>
      <c r="Y16" s="20" t="str">
        <f t="shared" si="2"/>
        <v>0</v>
      </c>
      <c r="Z16" s="77" t="str">
        <f t="shared" si="10"/>
        <v>NA</v>
      </c>
      <c r="AA16" s="77"/>
      <c r="AB16" s="21">
        <f t="shared" si="3"/>
        <v>0</v>
      </c>
      <c r="AC16" s="16">
        <f t="shared" si="4"/>
        <v>0</v>
      </c>
      <c r="AD16" s="77" t="str">
        <f t="shared" si="11"/>
        <v>NA</v>
      </c>
      <c r="AF16" s="21">
        <f t="shared" si="5"/>
        <v>0</v>
      </c>
      <c r="AG16" s="16">
        <f t="shared" si="6"/>
        <v>0</v>
      </c>
      <c r="AH16" s="77" t="str">
        <f t="shared" si="12"/>
        <v>NA</v>
      </c>
    </row>
    <row r="17" spans="2:34" ht="16" x14ac:dyDescent="0.2">
      <c r="B17" s="22">
        <v>44052</v>
      </c>
      <c r="C17" s="56"/>
      <c r="D17" s="5"/>
      <c r="E17" s="62">
        <f t="shared" si="7"/>
        <v>0</v>
      </c>
      <c r="F17" s="76"/>
      <c r="G17" s="62">
        <f t="shared" si="7"/>
        <v>0</v>
      </c>
      <c r="H17" s="74"/>
      <c r="I17" s="62">
        <f t="shared" si="0"/>
        <v>0</v>
      </c>
      <c r="J17" s="71"/>
      <c r="K17" s="17">
        <f t="shared" si="1"/>
        <v>0</v>
      </c>
      <c r="L17" s="18">
        <f t="shared" si="1"/>
        <v>0</v>
      </c>
      <c r="M17" s="77" t="str">
        <f t="shared" si="8"/>
        <v>NA</v>
      </c>
      <c r="N17" s="78"/>
      <c r="O17" s="5"/>
      <c r="P17" s="3"/>
      <c r="Q17" s="4"/>
      <c r="R17" s="4"/>
      <c r="S17" s="4"/>
      <c r="T17" s="4"/>
      <c r="U17" s="4"/>
      <c r="V17" s="4"/>
      <c r="W17" s="3"/>
      <c r="X17" s="19">
        <f t="shared" si="9"/>
        <v>0</v>
      </c>
      <c r="Y17" s="20" t="str">
        <f t="shared" si="2"/>
        <v>0</v>
      </c>
      <c r="Z17" s="77" t="str">
        <f t="shared" si="10"/>
        <v>NA</v>
      </c>
      <c r="AA17" s="77"/>
      <c r="AB17" s="21">
        <f t="shared" si="3"/>
        <v>0</v>
      </c>
      <c r="AC17" s="16">
        <f t="shared" si="4"/>
        <v>0</v>
      </c>
      <c r="AD17" s="77" t="str">
        <f t="shared" si="11"/>
        <v>NA</v>
      </c>
      <c r="AF17" s="21">
        <f t="shared" si="5"/>
        <v>0</v>
      </c>
      <c r="AG17" s="16">
        <f t="shared" si="6"/>
        <v>0</v>
      </c>
      <c r="AH17" s="77" t="str">
        <f t="shared" si="12"/>
        <v>NA</v>
      </c>
    </row>
    <row r="18" spans="2:34" ht="16" x14ac:dyDescent="0.2">
      <c r="B18" s="22">
        <v>44053</v>
      </c>
      <c r="C18" s="56"/>
      <c r="D18" s="5"/>
      <c r="E18" s="62">
        <f t="shared" si="7"/>
        <v>0</v>
      </c>
      <c r="F18" s="76"/>
      <c r="G18" s="62">
        <f t="shared" si="7"/>
        <v>0</v>
      </c>
      <c r="H18" s="74"/>
      <c r="I18" s="62">
        <f t="shared" si="0"/>
        <v>0</v>
      </c>
      <c r="J18" s="71"/>
      <c r="K18" s="17">
        <f t="shared" si="1"/>
        <v>0</v>
      </c>
      <c r="L18" s="18">
        <f t="shared" si="1"/>
        <v>0</v>
      </c>
      <c r="M18" s="77" t="str">
        <f t="shared" si="8"/>
        <v>NA</v>
      </c>
      <c r="N18" s="78"/>
      <c r="O18" s="5"/>
      <c r="P18" s="3"/>
      <c r="Q18" s="4"/>
      <c r="R18" s="4"/>
      <c r="S18" s="4"/>
      <c r="T18" s="4"/>
      <c r="U18" s="4"/>
      <c r="V18" s="4"/>
      <c r="W18" s="3"/>
      <c r="X18" s="19">
        <f t="shared" si="9"/>
        <v>0</v>
      </c>
      <c r="Y18" s="20" t="str">
        <f t="shared" si="2"/>
        <v>0</v>
      </c>
      <c r="Z18" s="77" t="str">
        <f t="shared" si="10"/>
        <v>NA</v>
      </c>
      <c r="AA18" s="77"/>
      <c r="AB18" s="21">
        <f t="shared" si="3"/>
        <v>0</v>
      </c>
      <c r="AC18" s="16">
        <f t="shared" si="4"/>
        <v>0</v>
      </c>
      <c r="AD18" s="77" t="str">
        <f t="shared" si="11"/>
        <v>NA</v>
      </c>
      <c r="AF18" s="21">
        <f t="shared" si="5"/>
        <v>0</v>
      </c>
      <c r="AG18" s="16">
        <f t="shared" si="6"/>
        <v>0</v>
      </c>
      <c r="AH18" s="77" t="str">
        <f t="shared" si="12"/>
        <v>NA</v>
      </c>
    </row>
    <row r="19" spans="2:34" ht="16" x14ac:dyDescent="0.2">
      <c r="B19" s="22">
        <v>44054</v>
      </c>
      <c r="C19" s="56"/>
      <c r="D19" s="5"/>
      <c r="E19" s="62">
        <f t="shared" si="7"/>
        <v>0</v>
      </c>
      <c r="F19" s="76"/>
      <c r="G19" s="62">
        <f t="shared" si="7"/>
        <v>0</v>
      </c>
      <c r="H19" s="74"/>
      <c r="I19" s="62">
        <f t="shared" si="0"/>
        <v>0</v>
      </c>
      <c r="J19" s="71"/>
      <c r="K19" s="17">
        <f t="shared" si="1"/>
        <v>0</v>
      </c>
      <c r="L19" s="18">
        <f t="shared" si="1"/>
        <v>0</v>
      </c>
      <c r="M19" s="77" t="str">
        <f t="shared" si="8"/>
        <v>NA</v>
      </c>
      <c r="N19" s="78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9"/>
        <v>0</v>
      </c>
      <c r="Y19" s="20" t="str">
        <f t="shared" si="2"/>
        <v>0</v>
      </c>
      <c r="Z19" s="77" t="str">
        <f t="shared" si="10"/>
        <v>NA</v>
      </c>
      <c r="AA19" s="77"/>
      <c r="AB19" s="21">
        <f t="shared" si="3"/>
        <v>0</v>
      </c>
      <c r="AC19" s="16">
        <f t="shared" si="4"/>
        <v>0</v>
      </c>
      <c r="AD19" s="77" t="str">
        <f t="shared" si="11"/>
        <v>NA</v>
      </c>
      <c r="AF19" s="21">
        <f t="shared" si="5"/>
        <v>0</v>
      </c>
      <c r="AG19" s="16">
        <f t="shared" si="6"/>
        <v>0</v>
      </c>
      <c r="AH19" s="77" t="str">
        <f t="shared" si="12"/>
        <v>NA</v>
      </c>
    </row>
    <row r="20" spans="2:34" ht="16" x14ac:dyDescent="0.2">
      <c r="B20" s="22">
        <v>44055</v>
      </c>
      <c r="C20" s="56"/>
      <c r="D20" s="5"/>
      <c r="E20" s="62">
        <f t="shared" si="7"/>
        <v>0</v>
      </c>
      <c r="F20" s="76"/>
      <c r="G20" s="62">
        <f t="shared" si="7"/>
        <v>0</v>
      </c>
      <c r="H20" s="74"/>
      <c r="I20" s="62">
        <f t="shared" si="0"/>
        <v>0</v>
      </c>
      <c r="J20" s="71"/>
      <c r="K20" s="17">
        <f t="shared" si="1"/>
        <v>0</v>
      </c>
      <c r="L20" s="18">
        <f t="shared" si="1"/>
        <v>0</v>
      </c>
      <c r="M20" s="77" t="str">
        <f t="shared" si="8"/>
        <v>NA</v>
      </c>
      <c r="N20" s="78"/>
      <c r="O20" s="5"/>
      <c r="P20" s="3"/>
      <c r="Q20" s="4"/>
      <c r="R20" s="4"/>
      <c r="S20" s="4"/>
      <c r="T20" s="4"/>
      <c r="U20" s="4"/>
      <c r="V20" s="4"/>
      <c r="W20" s="3"/>
      <c r="X20" s="19">
        <f t="shared" si="9"/>
        <v>0</v>
      </c>
      <c r="Y20" s="20" t="str">
        <f t="shared" si="2"/>
        <v>0</v>
      </c>
      <c r="Z20" s="77" t="str">
        <f t="shared" si="10"/>
        <v>NA</v>
      </c>
      <c r="AA20" s="77"/>
      <c r="AB20" s="21">
        <f t="shared" si="3"/>
        <v>0</v>
      </c>
      <c r="AC20" s="16">
        <f t="shared" si="4"/>
        <v>0</v>
      </c>
      <c r="AD20" s="77" t="str">
        <f t="shared" si="11"/>
        <v>NA</v>
      </c>
      <c r="AF20" s="21">
        <f t="shared" si="5"/>
        <v>0</v>
      </c>
      <c r="AG20" s="16">
        <f t="shared" si="6"/>
        <v>0</v>
      </c>
      <c r="AH20" s="77" t="str">
        <f t="shared" si="12"/>
        <v>NA</v>
      </c>
    </row>
    <row r="21" spans="2:34" ht="16" x14ac:dyDescent="0.2">
      <c r="B21" s="22">
        <v>44056</v>
      </c>
      <c r="C21" s="56"/>
      <c r="D21" s="5"/>
      <c r="E21" s="62">
        <f t="shared" si="7"/>
        <v>0</v>
      </c>
      <c r="F21" s="76"/>
      <c r="G21" s="62">
        <f t="shared" si="7"/>
        <v>0</v>
      </c>
      <c r="H21" s="74"/>
      <c r="I21" s="62">
        <f t="shared" si="0"/>
        <v>0</v>
      </c>
      <c r="J21" s="71"/>
      <c r="K21" s="17">
        <f t="shared" si="1"/>
        <v>0</v>
      </c>
      <c r="L21" s="18">
        <f t="shared" si="1"/>
        <v>0</v>
      </c>
      <c r="M21" s="77" t="str">
        <f t="shared" si="8"/>
        <v>NA</v>
      </c>
      <c r="N21" s="78"/>
      <c r="O21" s="5"/>
      <c r="P21" s="3"/>
      <c r="Q21" s="4"/>
      <c r="R21" s="4"/>
      <c r="S21" s="4"/>
      <c r="T21" s="4"/>
      <c r="U21" s="4"/>
      <c r="V21" s="4"/>
      <c r="W21" s="3"/>
      <c r="X21" s="19">
        <f t="shared" si="9"/>
        <v>0</v>
      </c>
      <c r="Y21" s="20" t="str">
        <f t="shared" si="2"/>
        <v>0</v>
      </c>
      <c r="Z21" s="77" t="str">
        <f t="shared" si="10"/>
        <v>NA</v>
      </c>
      <c r="AA21" s="77"/>
      <c r="AB21" s="21">
        <f t="shared" si="3"/>
        <v>0</v>
      </c>
      <c r="AC21" s="16">
        <f t="shared" si="4"/>
        <v>0</v>
      </c>
      <c r="AD21" s="77" t="str">
        <f t="shared" si="11"/>
        <v>NA</v>
      </c>
      <c r="AF21" s="21">
        <f t="shared" si="5"/>
        <v>0</v>
      </c>
      <c r="AG21" s="16">
        <f t="shared" si="6"/>
        <v>0</v>
      </c>
      <c r="AH21" s="77" t="str">
        <f t="shared" si="12"/>
        <v>NA</v>
      </c>
    </row>
    <row r="22" spans="2:34" ht="16" x14ac:dyDescent="0.2">
      <c r="B22" s="22">
        <v>44057</v>
      </c>
      <c r="C22" s="56"/>
      <c r="D22" s="5"/>
      <c r="E22" s="62">
        <f t="shared" si="7"/>
        <v>0</v>
      </c>
      <c r="F22" s="76"/>
      <c r="G22" s="62">
        <f t="shared" si="7"/>
        <v>0</v>
      </c>
      <c r="H22" s="74"/>
      <c r="I22" s="62">
        <f t="shared" si="0"/>
        <v>0</v>
      </c>
      <c r="J22" s="71"/>
      <c r="K22" s="17">
        <f t="shared" si="1"/>
        <v>0</v>
      </c>
      <c r="L22" s="18">
        <f t="shared" si="1"/>
        <v>0</v>
      </c>
      <c r="M22" s="77" t="str">
        <f t="shared" si="8"/>
        <v>NA</v>
      </c>
      <c r="N22" s="78"/>
      <c r="O22" s="5"/>
      <c r="P22" s="3"/>
      <c r="Q22" s="4"/>
      <c r="R22" s="4"/>
      <c r="S22" s="4"/>
      <c r="T22" s="4"/>
      <c r="U22" s="4"/>
      <c r="V22" s="4"/>
      <c r="W22" s="3"/>
      <c r="X22" s="19">
        <f t="shared" si="9"/>
        <v>0</v>
      </c>
      <c r="Y22" s="20" t="str">
        <f t="shared" si="2"/>
        <v>0</v>
      </c>
      <c r="Z22" s="77" t="str">
        <f t="shared" si="10"/>
        <v>NA</v>
      </c>
      <c r="AA22" s="77"/>
      <c r="AB22" s="21">
        <f t="shared" si="3"/>
        <v>0</v>
      </c>
      <c r="AC22" s="16">
        <f t="shared" si="4"/>
        <v>0</v>
      </c>
      <c r="AD22" s="77" t="str">
        <f t="shared" si="11"/>
        <v>NA</v>
      </c>
      <c r="AF22" s="21">
        <f t="shared" si="5"/>
        <v>0</v>
      </c>
      <c r="AG22" s="16">
        <f t="shared" si="6"/>
        <v>0</v>
      </c>
      <c r="AH22" s="77" t="str">
        <f t="shared" si="12"/>
        <v>NA</v>
      </c>
    </row>
    <row r="23" spans="2:34" ht="16" x14ac:dyDescent="0.2">
      <c r="B23" s="22">
        <v>44058</v>
      </c>
      <c r="C23" s="56"/>
      <c r="D23" s="5"/>
      <c r="E23" s="62">
        <f t="shared" si="7"/>
        <v>0</v>
      </c>
      <c r="F23" s="76"/>
      <c r="G23" s="62">
        <f t="shared" si="7"/>
        <v>0</v>
      </c>
      <c r="H23" s="74"/>
      <c r="I23" s="62">
        <f t="shared" si="0"/>
        <v>0</v>
      </c>
      <c r="J23" s="71"/>
      <c r="K23" s="17">
        <f t="shared" si="1"/>
        <v>0</v>
      </c>
      <c r="L23" s="18">
        <f t="shared" si="1"/>
        <v>0</v>
      </c>
      <c r="M23" s="77" t="str">
        <f t="shared" si="8"/>
        <v>NA</v>
      </c>
      <c r="N23" s="78"/>
      <c r="O23" s="5"/>
      <c r="P23" s="3"/>
      <c r="Q23" s="4"/>
      <c r="R23" s="4"/>
      <c r="S23" s="4"/>
      <c r="T23" s="4"/>
      <c r="U23" s="4"/>
      <c r="V23" s="4"/>
      <c r="W23" s="3"/>
      <c r="X23" s="19">
        <f t="shared" si="9"/>
        <v>0</v>
      </c>
      <c r="Y23" s="20" t="str">
        <f t="shared" si="2"/>
        <v>0</v>
      </c>
      <c r="Z23" s="77" t="str">
        <f t="shared" si="10"/>
        <v>NA</v>
      </c>
      <c r="AA23" s="77"/>
      <c r="AB23" s="21">
        <f t="shared" si="3"/>
        <v>0</v>
      </c>
      <c r="AC23" s="16">
        <f t="shared" si="4"/>
        <v>0</v>
      </c>
      <c r="AD23" s="77" t="str">
        <f t="shared" si="11"/>
        <v>NA</v>
      </c>
      <c r="AF23" s="21">
        <f t="shared" si="5"/>
        <v>0</v>
      </c>
      <c r="AG23" s="16">
        <f t="shared" si="6"/>
        <v>0</v>
      </c>
      <c r="AH23" s="77" t="str">
        <f t="shared" si="12"/>
        <v>NA</v>
      </c>
    </row>
    <row r="24" spans="2:34" ht="16" x14ac:dyDescent="0.2">
      <c r="B24" s="22">
        <v>44059</v>
      </c>
      <c r="C24" s="56"/>
      <c r="D24" s="5"/>
      <c r="E24" s="62">
        <f t="shared" si="7"/>
        <v>0</v>
      </c>
      <c r="F24" s="76"/>
      <c r="G24" s="62">
        <f t="shared" si="7"/>
        <v>0</v>
      </c>
      <c r="H24" s="74"/>
      <c r="I24" s="62">
        <f t="shared" si="0"/>
        <v>0</v>
      </c>
      <c r="J24" s="71"/>
      <c r="K24" s="17">
        <f t="shared" si="1"/>
        <v>0</v>
      </c>
      <c r="L24" s="18">
        <f t="shared" si="1"/>
        <v>0</v>
      </c>
      <c r="M24" s="77" t="str">
        <f t="shared" si="8"/>
        <v>NA</v>
      </c>
      <c r="N24" s="78"/>
      <c r="O24" s="5"/>
      <c r="P24" s="3"/>
      <c r="Q24" s="4"/>
      <c r="R24" s="4"/>
      <c r="S24" s="4"/>
      <c r="T24" s="4"/>
      <c r="U24" s="4"/>
      <c r="V24" s="4"/>
      <c r="W24" s="3"/>
      <c r="X24" s="19">
        <f t="shared" si="9"/>
        <v>0</v>
      </c>
      <c r="Y24" s="20" t="str">
        <f t="shared" si="2"/>
        <v>0</v>
      </c>
      <c r="Z24" s="77" t="str">
        <f t="shared" si="10"/>
        <v>NA</v>
      </c>
      <c r="AA24" s="77"/>
      <c r="AB24" s="21">
        <f t="shared" si="3"/>
        <v>0</v>
      </c>
      <c r="AC24" s="16">
        <f t="shared" si="4"/>
        <v>0</v>
      </c>
      <c r="AD24" s="77" t="str">
        <f t="shared" si="11"/>
        <v>NA</v>
      </c>
      <c r="AF24" s="21">
        <f t="shared" si="5"/>
        <v>0</v>
      </c>
      <c r="AG24" s="16">
        <f t="shared" si="6"/>
        <v>0</v>
      </c>
      <c r="AH24" s="77" t="str">
        <f t="shared" si="12"/>
        <v>NA</v>
      </c>
    </row>
    <row r="25" spans="2:34" ht="16" x14ac:dyDescent="0.2">
      <c r="B25" s="22">
        <v>44060</v>
      </c>
      <c r="C25" s="56"/>
      <c r="D25" s="5"/>
      <c r="E25" s="62">
        <f t="shared" ref="E25:G39" si="13">D25*40/100</f>
        <v>0</v>
      </c>
      <c r="F25" s="76"/>
      <c r="G25" s="62">
        <f t="shared" si="13"/>
        <v>0</v>
      </c>
      <c r="H25" s="74"/>
      <c r="I25" s="62">
        <f t="shared" si="0"/>
        <v>0</v>
      </c>
      <c r="J25" s="71"/>
      <c r="K25" s="17">
        <f t="shared" si="1"/>
        <v>0</v>
      </c>
      <c r="L25" s="18">
        <f t="shared" si="1"/>
        <v>0</v>
      </c>
      <c r="M25" s="77" t="str">
        <f t="shared" si="8"/>
        <v>NA</v>
      </c>
      <c r="N25" s="78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9"/>
        <v>0</v>
      </c>
      <c r="Y25" s="20" t="str">
        <f t="shared" si="2"/>
        <v>0</v>
      </c>
      <c r="Z25" s="77" t="str">
        <f t="shared" si="10"/>
        <v>NA</v>
      </c>
      <c r="AA25" s="77"/>
      <c r="AB25" s="21">
        <f t="shared" si="3"/>
        <v>0</v>
      </c>
      <c r="AC25" s="16">
        <f t="shared" si="4"/>
        <v>0</v>
      </c>
      <c r="AD25" s="77" t="str">
        <f t="shared" si="11"/>
        <v>NA</v>
      </c>
      <c r="AF25" s="21">
        <f t="shared" si="5"/>
        <v>0</v>
      </c>
      <c r="AG25" s="16">
        <f t="shared" si="6"/>
        <v>0</v>
      </c>
      <c r="AH25" s="77" t="str">
        <f t="shared" si="12"/>
        <v>NA</v>
      </c>
    </row>
    <row r="26" spans="2:34" ht="16" x14ac:dyDescent="0.2">
      <c r="B26" s="22">
        <v>44061</v>
      </c>
      <c r="C26" s="56"/>
      <c r="D26" s="5"/>
      <c r="E26" s="62">
        <f t="shared" si="13"/>
        <v>0</v>
      </c>
      <c r="F26" s="76"/>
      <c r="G26" s="62">
        <f t="shared" si="13"/>
        <v>0</v>
      </c>
      <c r="H26" s="74"/>
      <c r="I26" s="62">
        <f t="shared" si="0"/>
        <v>0</v>
      </c>
      <c r="J26" s="71"/>
      <c r="K26" s="17">
        <f t="shared" si="1"/>
        <v>0</v>
      </c>
      <c r="L26" s="18">
        <f t="shared" si="1"/>
        <v>0</v>
      </c>
      <c r="M26" s="77" t="str">
        <f t="shared" si="8"/>
        <v>NA</v>
      </c>
      <c r="N26" s="78"/>
      <c r="O26" s="5"/>
      <c r="P26" s="3"/>
      <c r="Q26" s="44"/>
      <c r="R26" s="44"/>
      <c r="S26" s="44"/>
      <c r="T26" s="44"/>
      <c r="U26" s="44"/>
      <c r="V26" s="4"/>
      <c r="W26" s="3"/>
      <c r="X26" s="19">
        <f t="shared" si="9"/>
        <v>0</v>
      </c>
      <c r="Y26" s="20" t="str">
        <f t="shared" si="2"/>
        <v>0</v>
      </c>
      <c r="Z26" s="77" t="str">
        <f t="shared" si="10"/>
        <v>NA</v>
      </c>
      <c r="AA26" s="77"/>
      <c r="AB26" s="21">
        <f t="shared" si="3"/>
        <v>0</v>
      </c>
      <c r="AC26" s="16">
        <f t="shared" si="4"/>
        <v>0</v>
      </c>
      <c r="AD26" s="77" t="str">
        <f t="shared" si="11"/>
        <v>NA</v>
      </c>
      <c r="AF26" s="21">
        <f t="shared" si="5"/>
        <v>0</v>
      </c>
      <c r="AG26" s="16">
        <f t="shared" si="6"/>
        <v>0</v>
      </c>
      <c r="AH26" s="77" t="str">
        <f t="shared" si="12"/>
        <v>NA</v>
      </c>
    </row>
    <row r="27" spans="2:34" ht="16" x14ac:dyDescent="0.2">
      <c r="B27" s="22">
        <v>44062</v>
      </c>
      <c r="C27" s="56"/>
      <c r="D27" s="5"/>
      <c r="E27" s="62">
        <f t="shared" si="13"/>
        <v>0</v>
      </c>
      <c r="F27" s="76"/>
      <c r="G27" s="62">
        <f t="shared" si="13"/>
        <v>0</v>
      </c>
      <c r="H27" s="74"/>
      <c r="I27" s="62">
        <f t="shared" si="0"/>
        <v>0</v>
      </c>
      <c r="J27" s="71"/>
      <c r="K27" s="17">
        <f t="shared" si="1"/>
        <v>0</v>
      </c>
      <c r="L27" s="18">
        <f t="shared" si="1"/>
        <v>0</v>
      </c>
      <c r="M27" s="77" t="str">
        <f t="shared" si="8"/>
        <v>NA</v>
      </c>
      <c r="N27" s="78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9"/>
        <v>0</v>
      </c>
      <c r="Y27" s="20" t="str">
        <f t="shared" si="2"/>
        <v>0</v>
      </c>
      <c r="Z27" s="77" t="str">
        <f t="shared" si="10"/>
        <v>NA</v>
      </c>
      <c r="AA27" s="77"/>
      <c r="AB27" s="21">
        <f t="shared" si="3"/>
        <v>0</v>
      </c>
      <c r="AC27" s="16">
        <f t="shared" si="4"/>
        <v>0</v>
      </c>
      <c r="AD27" s="77" t="str">
        <f t="shared" si="11"/>
        <v>NA</v>
      </c>
      <c r="AF27" s="21">
        <f t="shared" si="5"/>
        <v>0</v>
      </c>
      <c r="AG27" s="16">
        <f t="shared" si="6"/>
        <v>0</v>
      </c>
      <c r="AH27" s="77" t="str">
        <f t="shared" si="12"/>
        <v>NA</v>
      </c>
    </row>
    <row r="28" spans="2:34" ht="16" x14ac:dyDescent="0.2">
      <c r="B28" s="22">
        <v>44063</v>
      </c>
      <c r="C28" s="56"/>
      <c r="D28" s="5"/>
      <c r="E28" s="62">
        <f t="shared" si="13"/>
        <v>0</v>
      </c>
      <c r="F28" s="76"/>
      <c r="G28" s="62">
        <f t="shared" si="13"/>
        <v>0</v>
      </c>
      <c r="H28" s="74"/>
      <c r="I28" s="62">
        <f t="shared" si="0"/>
        <v>0</v>
      </c>
      <c r="J28" s="71"/>
      <c r="K28" s="17">
        <f t="shared" si="1"/>
        <v>0</v>
      </c>
      <c r="L28" s="18">
        <f t="shared" si="1"/>
        <v>0</v>
      </c>
      <c r="M28" s="77" t="str">
        <f t="shared" si="8"/>
        <v>NA</v>
      </c>
      <c r="N28" s="78"/>
      <c r="O28" s="5"/>
      <c r="P28" s="3"/>
      <c r="Q28" s="44"/>
      <c r="R28" s="44"/>
      <c r="S28" s="44"/>
      <c r="T28" s="44"/>
      <c r="U28" s="44"/>
      <c r="V28" s="4"/>
      <c r="W28" s="3"/>
      <c r="X28" s="19">
        <f t="shared" si="9"/>
        <v>0</v>
      </c>
      <c r="Y28" s="20" t="str">
        <f t="shared" si="2"/>
        <v>0</v>
      </c>
      <c r="Z28" s="77" t="str">
        <f t="shared" si="10"/>
        <v>NA</v>
      </c>
      <c r="AA28" s="77"/>
      <c r="AB28" s="21">
        <f t="shared" si="3"/>
        <v>0</v>
      </c>
      <c r="AC28" s="16">
        <f t="shared" si="4"/>
        <v>0</v>
      </c>
      <c r="AD28" s="77" t="str">
        <f t="shared" si="11"/>
        <v>NA</v>
      </c>
      <c r="AF28" s="21">
        <f t="shared" si="5"/>
        <v>0</v>
      </c>
      <c r="AG28" s="16">
        <f t="shared" si="6"/>
        <v>0</v>
      </c>
      <c r="AH28" s="77" t="str">
        <f t="shared" si="12"/>
        <v>NA</v>
      </c>
    </row>
    <row r="29" spans="2:34" ht="16" x14ac:dyDescent="0.2">
      <c r="B29" s="22">
        <v>44064</v>
      </c>
      <c r="C29" s="56"/>
      <c r="D29" s="5"/>
      <c r="E29" s="62">
        <f t="shared" si="13"/>
        <v>0</v>
      </c>
      <c r="F29" s="76"/>
      <c r="G29" s="62">
        <f t="shared" si="13"/>
        <v>0</v>
      </c>
      <c r="H29" s="74"/>
      <c r="I29" s="62">
        <f t="shared" si="0"/>
        <v>0</v>
      </c>
      <c r="J29" s="71"/>
      <c r="K29" s="17">
        <f t="shared" si="1"/>
        <v>0</v>
      </c>
      <c r="L29" s="18">
        <f t="shared" si="1"/>
        <v>0</v>
      </c>
      <c r="M29" s="77" t="str">
        <f t="shared" si="8"/>
        <v>NA</v>
      </c>
      <c r="N29" s="78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9"/>
        <v>0</v>
      </c>
      <c r="Y29" s="20" t="str">
        <f t="shared" si="2"/>
        <v>0</v>
      </c>
      <c r="Z29" s="77" t="str">
        <f t="shared" si="10"/>
        <v>NA</v>
      </c>
      <c r="AA29" s="77"/>
      <c r="AB29" s="21">
        <f t="shared" si="3"/>
        <v>0</v>
      </c>
      <c r="AC29" s="16">
        <f t="shared" si="4"/>
        <v>0</v>
      </c>
      <c r="AD29" s="77" t="str">
        <f t="shared" si="11"/>
        <v>NA</v>
      </c>
      <c r="AF29" s="21">
        <f t="shared" si="5"/>
        <v>0</v>
      </c>
      <c r="AG29" s="16">
        <f t="shared" si="6"/>
        <v>0</v>
      </c>
      <c r="AH29" s="77" t="str">
        <f t="shared" si="12"/>
        <v>NA</v>
      </c>
    </row>
    <row r="30" spans="2:34" ht="16" x14ac:dyDescent="0.2">
      <c r="B30" s="22">
        <v>44065</v>
      </c>
      <c r="C30" s="56"/>
      <c r="D30" s="5"/>
      <c r="E30" s="62">
        <f t="shared" si="13"/>
        <v>0</v>
      </c>
      <c r="F30" s="76"/>
      <c r="G30" s="62">
        <f t="shared" si="13"/>
        <v>0</v>
      </c>
      <c r="H30" s="74"/>
      <c r="I30" s="62">
        <f t="shared" si="0"/>
        <v>0</v>
      </c>
      <c r="J30" s="71"/>
      <c r="K30" s="17">
        <f t="shared" si="1"/>
        <v>0</v>
      </c>
      <c r="L30" s="18">
        <f t="shared" si="1"/>
        <v>0</v>
      </c>
      <c r="M30" s="77" t="str">
        <f t="shared" si="8"/>
        <v>NA</v>
      </c>
      <c r="N30" s="78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9"/>
        <v>0</v>
      </c>
      <c r="Y30" s="20" t="str">
        <f t="shared" si="2"/>
        <v>0</v>
      </c>
      <c r="Z30" s="77" t="str">
        <f t="shared" si="10"/>
        <v>NA</v>
      </c>
      <c r="AA30" s="77"/>
      <c r="AB30" s="21">
        <f t="shared" si="3"/>
        <v>0</v>
      </c>
      <c r="AC30" s="16">
        <f t="shared" si="4"/>
        <v>0</v>
      </c>
      <c r="AD30" s="77" t="str">
        <f t="shared" si="11"/>
        <v>NA</v>
      </c>
      <c r="AF30" s="21">
        <f t="shared" si="5"/>
        <v>0</v>
      </c>
      <c r="AG30" s="16">
        <f t="shared" si="6"/>
        <v>0</v>
      </c>
      <c r="AH30" s="77" t="str">
        <f t="shared" si="12"/>
        <v>NA</v>
      </c>
    </row>
    <row r="31" spans="2:34" ht="16" x14ac:dyDescent="0.2">
      <c r="B31" s="22">
        <v>44066</v>
      </c>
      <c r="C31" s="56"/>
      <c r="D31" s="5"/>
      <c r="E31" s="62">
        <f t="shared" si="13"/>
        <v>0</v>
      </c>
      <c r="F31" s="76"/>
      <c r="G31" s="62">
        <f t="shared" si="13"/>
        <v>0</v>
      </c>
      <c r="H31" s="74"/>
      <c r="I31" s="62">
        <f t="shared" si="0"/>
        <v>0</v>
      </c>
      <c r="J31" s="71"/>
      <c r="K31" s="17">
        <f t="shared" si="1"/>
        <v>0</v>
      </c>
      <c r="L31" s="18">
        <f t="shared" si="1"/>
        <v>0</v>
      </c>
      <c r="M31" s="77" t="str">
        <f t="shared" si="8"/>
        <v>NA</v>
      </c>
      <c r="N31" s="78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9"/>
        <v>0</v>
      </c>
      <c r="Y31" s="20" t="str">
        <f t="shared" si="2"/>
        <v>0</v>
      </c>
      <c r="Z31" s="77" t="str">
        <f t="shared" si="10"/>
        <v>NA</v>
      </c>
      <c r="AA31" s="77"/>
      <c r="AB31" s="21">
        <f t="shared" si="3"/>
        <v>0</v>
      </c>
      <c r="AC31" s="16">
        <f t="shared" si="4"/>
        <v>0</v>
      </c>
      <c r="AD31" s="77" t="str">
        <f t="shared" si="11"/>
        <v>NA</v>
      </c>
      <c r="AF31" s="21">
        <f t="shared" si="5"/>
        <v>0</v>
      </c>
      <c r="AG31" s="16">
        <f t="shared" si="6"/>
        <v>0</v>
      </c>
      <c r="AH31" s="77" t="str">
        <f t="shared" si="12"/>
        <v>NA</v>
      </c>
    </row>
    <row r="32" spans="2:34" ht="16" x14ac:dyDescent="0.2">
      <c r="B32" s="22">
        <v>44067</v>
      </c>
      <c r="C32" s="56"/>
      <c r="D32" s="5"/>
      <c r="E32" s="62">
        <f t="shared" si="13"/>
        <v>0</v>
      </c>
      <c r="F32" s="76"/>
      <c r="G32" s="62">
        <f t="shared" si="13"/>
        <v>0</v>
      </c>
      <c r="H32" s="74"/>
      <c r="I32" s="62">
        <f t="shared" si="0"/>
        <v>0</v>
      </c>
      <c r="J32" s="71"/>
      <c r="K32" s="17">
        <f t="shared" si="1"/>
        <v>0</v>
      </c>
      <c r="L32" s="18">
        <f t="shared" si="1"/>
        <v>0</v>
      </c>
      <c r="M32" s="77" t="str">
        <f t="shared" si="8"/>
        <v>NA</v>
      </c>
      <c r="N32" s="78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9"/>
        <v>0</v>
      </c>
      <c r="Y32" s="20" t="str">
        <f t="shared" si="2"/>
        <v>0</v>
      </c>
      <c r="Z32" s="77" t="str">
        <f t="shared" si="10"/>
        <v>NA</v>
      </c>
      <c r="AA32" s="77"/>
      <c r="AB32" s="21">
        <f t="shared" si="3"/>
        <v>0</v>
      </c>
      <c r="AC32" s="16">
        <f t="shared" si="4"/>
        <v>0</v>
      </c>
      <c r="AD32" s="77" t="str">
        <f t="shared" si="11"/>
        <v>NA</v>
      </c>
      <c r="AF32" s="21">
        <f t="shared" si="5"/>
        <v>0</v>
      </c>
      <c r="AG32" s="16">
        <f t="shared" si="6"/>
        <v>0</v>
      </c>
      <c r="AH32" s="77" t="str">
        <f t="shared" si="12"/>
        <v>NA</v>
      </c>
    </row>
    <row r="33" spans="2:34" ht="16" x14ac:dyDescent="0.2">
      <c r="B33" s="22">
        <v>44068</v>
      </c>
      <c r="C33" s="56"/>
      <c r="D33" s="5"/>
      <c r="E33" s="62">
        <f t="shared" si="13"/>
        <v>0</v>
      </c>
      <c r="F33" s="76"/>
      <c r="G33" s="62">
        <f t="shared" si="13"/>
        <v>0</v>
      </c>
      <c r="H33" s="74"/>
      <c r="I33" s="62">
        <f t="shared" si="0"/>
        <v>0</v>
      </c>
      <c r="J33" s="71"/>
      <c r="K33" s="17">
        <f t="shared" si="1"/>
        <v>0</v>
      </c>
      <c r="L33" s="18">
        <f t="shared" si="1"/>
        <v>0</v>
      </c>
      <c r="M33" s="77" t="str">
        <f t="shared" si="8"/>
        <v>NA</v>
      </c>
      <c r="N33" s="78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9"/>
        <v>0</v>
      </c>
      <c r="Y33" s="20" t="str">
        <f t="shared" si="2"/>
        <v>0</v>
      </c>
      <c r="Z33" s="77" t="str">
        <f t="shared" si="10"/>
        <v>NA</v>
      </c>
      <c r="AA33" s="77"/>
      <c r="AB33" s="21">
        <f t="shared" si="3"/>
        <v>0</v>
      </c>
      <c r="AC33" s="16">
        <f t="shared" si="4"/>
        <v>0</v>
      </c>
      <c r="AD33" s="77" t="str">
        <f t="shared" si="11"/>
        <v>NA</v>
      </c>
      <c r="AF33" s="21">
        <f t="shared" si="5"/>
        <v>0</v>
      </c>
      <c r="AG33" s="16">
        <f t="shared" si="6"/>
        <v>0</v>
      </c>
      <c r="AH33" s="77" t="str">
        <f t="shared" si="12"/>
        <v>NA</v>
      </c>
    </row>
    <row r="34" spans="2:34" ht="16" x14ac:dyDescent="0.2">
      <c r="B34" s="22">
        <v>44069</v>
      </c>
      <c r="C34" s="56"/>
      <c r="D34" s="5"/>
      <c r="E34" s="62">
        <f t="shared" si="13"/>
        <v>0</v>
      </c>
      <c r="F34" s="76"/>
      <c r="G34" s="62">
        <f t="shared" si="13"/>
        <v>0</v>
      </c>
      <c r="H34" s="74"/>
      <c r="I34" s="62">
        <f t="shared" si="0"/>
        <v>0</v>
      </c>
      <c r="J34" s="71"/>
      <c r="K34" s="17">
        <f t="shared" si="1"/>
        <v>0</v>
      </c>
      <c r="L34" s="18">
        <f t="shared" si="1"/>
        <v>0</v>
      </c>
      <c r="M34" s="77" t="str">
        <f t="shared" si="8"/>
        <v>NA</v>
      </c>
      <c r="N34" s="78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9"/>
        <v>0</v>
      </c>
      <c r="Y34" s="20" t="str">
        <f t="shared" si="2"/>
        <v>0</v>
      </c>
      <c r="Z34" s="77" t="str">
        <f t="shared" si="10"/>
        <v>NA</v>
      </c>
      <c r="AA34" s="77"/>
      <c r="AB34" s="21">
        <f t="shared" si="3"/>
        <v>0</v>
      </c>
      <c r="AC34" s="16">
        <f t="shared" si="4"/>
        <v>0</v>
      </c>
      <c r="AD34" s="77" t="str">
        <f t="shared" si="11"/>
        <v>NA</v>
      </c>
      <c r="AF34" s="21">
        <f t="shared" si="5"/>
        <v>0</v>
      </c>
      <c r="AG34" s="16">
        <f t="shared" si="6"/>
        <v>0</v>
      </c>
      <c r="AH34" s="77" t="str">
        <f t="shared" si="12"/>
        <v>NA</v>
      </c>
    </row>
    <row r="35" spans="2:34" ht="16" x14ac:dyDescent="0.2">
      <c r="B35" s="22">
        <v>44070</v>
      </c>
      <c r="C35" s="56"/>
      <c r="D35" s="5"/>
      <c r="E35" s="62">
        <f t="shared" si="13"/>
        <v>0</v>
      </c>
      <c r="F35" s="76"/>
      <c r="G35" s="62">
        <f t="shared" si="13"/>
        <v>0</v>
      </c>
      <c r="H35" s="74"/>
      <c r="I35" s="62">
        <f t="shared" si="0"/>
        <v>0</v>
      </c>
      <c r="J35" s="71"/>
      <c r="K35" s="17">
        <f t="shared" si="1"/>
        <v>0</v>
      </c>
      <c r="L35" s="18">
        <f t="shared" si="1"/>
        <v>0</v>
      </c>
      <c r="M35" s="77" t="str">
        <f t="shared" si="8"/>
        <v>NA</v>
      </c>
      <c r="N35" s="78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9"/>
        <v>0</v>
      </c>
      <c r="Y35" s="20" t="str">
        <f t="shared" si="2"/>
        <v>0</v>
      </c>
      <c r="Z35" s="77" t="str">
        <f t="shared" si="10"/>
        <v>NA</v>
      </c>
      <c r="AA35" s="77"/>
      <c r="AB35" s="21">
        <f t="shared" si="3"/>
        <v>0</v>
      </c>
      <c r="AC35" s="16">
        <f t="shared" si="4"/>
        <v>0</v>
      </c>
      <c r="AD35" s="77" t="str">
        <f t="shared" si="11"/>
        <v>NA</v>
      </c>
      <c r="AF35" s="21">
        <f t="shared" si="5"/>
        <v>0</v>
      </c>
      <c r="AG35" s="16">
        <f t="shared" si="6"/>
        <v>0</v>
      </c>
      <c r="AH35" s="77" t="str">
        <f t="shared" si="12"/>
        <v>NA</v>
      </c>
    </row>
    <row r="36" spans="2:34" ht="16" x14ac:dyDescent="0.2">
      <c r="B36" s="22">
        <v>44071</v>
      </c>
      <c r="C36" s="56"/>
      <c r="D36" s="5"/>
      <c r="E36" s="62">
        <f t="shared" si="13"/>
        <v>0</v>
      </c>
      <c r="F36" s="76"/>
      <c r="G36" s="62">
        <f t="shared" si="13"/>
        <v>0</v>
      </c>
      <c r="H36" s="74"/>
      <c r="I36" s="62">
        <f t="shared" si="0"/>
        <v>0</v>
      </c>
      <c r="J36" s="71"/>
      <c r="K36" s="17">
        <f t="shared" si="1"/>
        <v>0</v>
      </c>
      <c r="L36" s="18">
        <f t="shared" si="1"/>
        <v>0</v>
      </c>
      <c r="M36" s="77" t="str">
        <f t="shared" si="8"/>
        <v>NA</v>
      </c>
      <c r="N36" s="78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9"/>
        <v>0</v>
      </c>
      <c r="Y36" s="20" t="str">
        <f t="shared" si="2"/>
        <v>0</v>
      </c>
      <c r="Z36" s="77" t="str">
        <f t="shared" si="10"/>
        <v>NA</v>
      </c>
      <c r="AA36" s="77"/>
      <c r="AB36" s="21">
        <f t="shared" si="3"/>
        <v>0</v>
      </c>
      <c r="AC36" s="16">
        <f t="shared" si="4"/>
        <v>0</v>
      </c>
      <c r="AD36" s="77" t="str">
        <f t="shared" si="11"/>
        <v>NA</v>
      </c>
      <c r="AF36" s="21">
        <f t="shared" si="5"/>
        <v>0</v>
      </c>
      <c r="AG36" s="16">
        <f t="shared" si="6"/>
        <v>0</v>
      </c>
      <c r="AH36" s="77" t="str">
        <f t="shared" si="12"/>
        <v>NA</v>
      </c>
    </row>
    <row r="37" spans="2:34" ht="16" x14ac:dyDescent="0.2">
      <c r="B37" s="22">
        <v>44072</v>
      </c>
      <c r="C37" s="56"/>
      <c r="D37" s="5"/>
      <c r="E37" s="62">
        <f t="shared" si="13"/>
        <v>0</v>
      </c>
      <c r="F37" s="76"/>
      <c r="G37" s="62">
        <f t="shared" si="13"/>
        <v>0</v>
      </c>
      <c r="H37" s="74"/>
      <c r="I37" s="62">
        <f t="shared" si="0"/>
        <v>0</v>
      </c>
      <c r="J37" s="71"/>
      <c r="K37" s="17">
        <f t="shared" si="1"/>
        <v>0</v>
      </c>
      <c r="L37" s="18">
        <f t="shared" si="1"/>
        <v>0</v>
      </c>
      <c r="M37" s="77" t="str">
        <f t="shared" si="8"/>
        <v>NA</v>
      </c>
      <c r="N37" s="78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9"/>
        <v>0</v>
      </c>
      <c r="Y37" s="20" t="str">
        <f t="shared" si="2"/>
        <v>0</v>
      </c>
      <c r="Z37" s="77" t="str">
        <f t="shared" si="10"/>
        <v>NA</v>
      </c>
      <c r="AA37" s="77"/>
      <c r="AB37" s="21">
        <f t="shared" si="3"/>
        <v>0</v>
      </c>
      <c r="AC37" s="16">
        <f t="shared" si="4"/>
        <v>0</v>
      </c>
      <c r="AD37" s="77" t="str">
        <f t="shared" si="11"/>
        <v>NA</v>
      </c>
      <c r="AF37" s="21">
        <f t="shared" si="5"/>
        <v>0</v>
      </c>
      <c r="AG37" s="16">
        <f t="shared" si="6"/>
        <v>0</v>
      </c>
      <c r="AH37" s="77" t="str">
        <f t="shared" si="12"/>
        <v>NA</v>
      </c>
    </row>
    <row r="38" spans="2:34" ht="16" x14ac:dyDescent="0.2">
      <c r="B38" s="22">
        <v>44073</v>
      </c>
      <c r="C38" s="56"/>
      <c r="D38" s="5"/>
      <c r="E38" s="62">
        <f t="shared" si="13"/>
        <v>0</v>
      </c>
      <c r="F38" s="76"/>
      <c r="G38" s="62">
        <f t="shared" si="13"/>
        <v>0</v>
      </c>
      <c r="H38" s="74"/>
      <c r="I38" s="62">
        <f t="shared" si="0"/>
        <v>0</v>
      </c>
      <c r="J38" s="71"/>
      <c r="K38" s="17">
        <f t="shared" si="1"/>
        <v>0</v>
      </c>
      <c r="L38" s="18">
        <f t="shared" si="1"/>
        <v>0</v>
      </c>
      <c r="M38" s="77" t="str">
        <f t="shared" si="8"/>
        <v>NA</v>
      </c>
      <c r="N38" s="78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9"/>
        <v>0</v>
      </c>
      <c r="Y38" s="20" t="str">
        <f t="shared" si="2"/>
        <v>0</v>
      </c>
      <c r="Z38" s="77" t="str">
        <f t="shared" si="10"/>
        <v>NA</v>
      </c>
      <c r="AA38" s="77"/>
      <c r="AB38" s="21">
        <f t="shared" si="3"/>
        <v>0</v>
      </c>
      <c r="AC38" s="16">
        <f t="shared" si="4"/>
        <v>0</v>
      </c>
      <c r="AD38" s="77" t="str">
        <f t="shared" si="11"/>
        <v>NA</v>
      </c>
      <c r="AF38" s="21">
        <f t="shared" si="5"/>
        <v>0</v>
      </c>
      <c r="AG38" s="16">
        <f t="shared" si="6"/>
        <v>0</v>
      </c>
      <c r="AH38" s="77" t="str">
        <f t="shared" si="12"/>
        <v>NA</v>
      </c>
    </row>
    <row r="39" spans="2:34" ht="17" thickBot="1" x14ac:dyDescent="0.25">
      <c r="B39" s="22">
        <v>44074</v>
      </c>
      <c r="C39" s="57"/>
      <c r="D39" s="7"/>
      <c r="E39" s="62">
        <f t="shared" si="13"/>
        <v>0</v>
      </c>
      <c r="F39" s="67"/>
      <c r="G39" s="62">
        <f t="shared" si="13"/>
        <v>0</v>
      </c>
      <c r="H39" s="67"/>
      <c r="I39" s="62">
        <f t="shared" si="0"/>
        <v>0</v>
      </c>
      <c r="J39" s="72"/>
      <c r="K39" s="17">
        <f t="shared" si="1"/>
        <v>0</v>
      </c>
      <c r="L39" s="18">
        <f t="shared" si="1"/>
        <v>0</v>
      </c>
      <c r="M39" s="77" t="str">
        <f t="shared" si="8"/>
        <v>NA</v>
      </c>
      <c r="N39" s="48"/>
      <c r="O39" s="7"/>
      <c r="P39" s="8"/>
      <c r="Q39" s="23"/>
      <c r="R39" s="23"/>
      <c r="S39" s="23"/>
      <c r="T39" s="23"/>
      <c r="U39" s="23"/>
      <c r="V39" s="23"/>
      <c r="W39" s="8"/>
      <c r="X39" s="19">
        <f t="shared" si="9"/>
        <v>0</v>
      </c>
      <c r="Y39" s="20" t="str">
        <f t="shared" si="2"/>
        <v>0</v>
      </c>
      <c r="Z39" s="77" t="str">
        <f t="shared" si="10"/>
        <v>NA</v>
      </c>
      <c r="AA39" s="49"/>
      <c r="AB39" s="21">
        <f t="shared" si="3"/>
        <v>0</v>
      </c>
      <c r="AC39" s="16">
        <f t="shared" si="4"/>
        <v>0</v>
      </c>
      <c r="AD39" s="77" t="str">
        <f t="shared" si="11"/>
        <v>NA</v>
      </c>
      <c r="AF39" s="21">
        <f t="shared" si="5"/>
        <v>0</v>
      </c>
      <c r="AG39" s="16">
        <f t="shared" si="6"/>
        <v>0</v>
      </c>
      <c r="AH39" s="77" t="str">
        <f t="shared" si="12"/>
        <v>NA</v>
      </c>
    </row>
    <row r="40" spans="2:34" s="15" customFormat="1" ht="47.25" customHeight="1" thickBot="1" x14ac:dyDescent="0.25">
      <c r="B40" s="22"/>
      <c r="C40" s="58"/>
      <c r="D40" s="63">
        <f>SUM(D8:D39)</f>
        <v>0</v>
      </c>
      <c r="E40" s="64">
        <f t="shared" ref="E40:AD40" si="14">SUM(E8:E39)</f>
        <v>0</v>
      </c>
      <c r="F40" s="63">
        <f t="shared" si="14"/>
        <v>0</v>
      </c>
      <c r="G40" s="64">
        <f t="shared" si="14"/>
        <v>0</v>
      </c>
      <c r="H40" s="63">
        <f t="shared" si="14"/>
        <v>0</v>
      </c>
      <c r="I40" s="64">
        <f t="shared" si="14"/>
        <v>0</v>
      </c>
      <c r="J40" s="60">
        <f t="shared" si="14"/>
        <v>0</v>
      </c>
      <c r="K40" s="24">
        <f t="shared" si="14"/>
        <v>0</v>
      </c>
      <c r="L40" s="24">
        <f t="shared" si="14"/>
        <v>0</v>
      </c>
      <c r="M40" s="24">
        <f t="shared" si="14"/>
        <v>0</v>
      </c>
      <c r="N40" s="24"/>
      <c r="O40" s="24">
        <f t="shared" si="14"/>
        <v>0</v>
      </c>
      <c r="P40" s="24">
        <f t="shared" si="14"/>
        <v>0</v>
      </c>
      <c r="Q40" s="24">
        <f t="shared" si="14"/>
        <v>0</v>
      </c>
      <c r="R40" s="24">
        <f t="shared" si="14"/>
        <v>0</v>
      </c>
      <c r="S40" s="24">
        <f t="shared" si="14"/>
        <v>0</v>
      </c>
      <c r="T40" s="24">
        <f t="shared" si="14"/>
        <v>0</v>
      </c>
      <c r="U40" s="24">
        <f t="shared" si="14"/>
        <v>0</v>
      </c>
      <c r="V40" s="24">
        <f t="shared" si="14"/>
        <v>0</v>
      </c>
      <c r="W40" s="24">
        <f t="shared" si="14"/>
        <v>0</v>
      </c>
      <c r="X40" s="24">
        <f t="shared" si="14"/>
        <v>0</v>
      </c>
      <c r="Y40" s="24">
        <f t="shared" si="14"/>
        <v>0</v>
      </c>
      <c r="Z40" s="24">
        <f t="shared" si="14"/>
        <v>0</v>
      </c>
      <c r="AA40" s="24"/>
      <c r="AB40" s="24">
        <f t="shared" si="14"/>
        <v>0</v>
      </c>
      <c r="AC40" s="24">
        <f t="shared" si="14"/>
        <v>0</v>
      </c>
      <c r="AD40" s="24">
        <f t="shared" si="14"/>
        <v>0</v>
      </c>
      <c r="AF40" s="24">
        <f t="shared" ref="AF40:AH40" si="15">SUM(AF8:AF39)</f>
        <v>0</v>
      </c>
      <c r="AG40" s="24">
        <f t="shared" si="15"/>
        <v>0</v>
      </c>
      <c r="AH40" s="24">
        <f t="shared" si="15"/>
        <v>0</v>
      </c>
    </row>
  </sheetData>
  <mergeCells count="13">
    <mergeCell ref="B1:L3"/>
    <mergeCell ref="O1:Y3"/>
    <mergeCell ref="AB1:AC3"/>
    <mergeCell ref="AF1:AG3"/>
    <mergeCell ref="D4:I4"/>
    <mergeCell ref="O4:V4"/>
    <mergeCell ref="AF5:AG5"/>
    <mergeCell ref="D5:E5"/>
    <mergeCell ref="F5:G5"/>
    <mergeCell ref="H5:I5"/>
    <mergeCell ref="K5:L5"/>
    <mergeCell ref="X5:Y5"/>
    <mergeCell ref="AB5:A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768-2868-4DC1-8CEF-0DE04B1D0618}">
  <sheetPr>
    <tabColor theme="8" tint="0.59999389629810485"/>
  </sheetPr>
  <dimension ref="B1:AH40"/>
  <sheetViews>
    <sheetView zoomScale="82" zoomScaleNormal="82" workbookViewId="0">
      <pane ySplit="6" topLeftCell="A7" activePane="bottomLeft" state="frozen"/>
      <selection pane="bottomLeft" activeCell="Q9" sqref="Q9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  <c r="N1" s="6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50"/>
      <c r="N2" s="6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51"/>
      <c r="N3" s="6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48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28"/>
      <c r="O5" s="29" t="s">
        <v>9</v>
      </c>
      <c r="P5" s="27" t="s">
        <v>10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17</v>
      </c>
      <c r="AC5" s="90"/>
      <c r="AD5" s="79" t="s">
        <v>21</v>
      </c>
      <c r="AF5" s="89" t="s">
        <v>23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>
        <v>450</v>
      </c>
      <c r="E8" s="62">
        <f>D8*40/100</f>
        <v>180</v>
      </c>
      <c r="F8" s="75"/>
      <c r="G8" s="62">
        <f>F8*40/100</f>
        <v>0</v>
      </c>
      <c r="H8" s="73"/>
      <c r="I8" s="62">
        <f t="shared" ref="I8:I39" si="0">H8*40/100</f>
        <v>0</v>
      </c>
      <c r="J8" s="70"/>
      <c r="K8" s="17">
        <f t="shared" ref="K8:L39" si="1">D8+F8+H8</f>
        <v>450</v>
      </c>
      <c r="L8" s="18">
        <f t="shared" si="1"/>
        <v>180</v>
      </c>
      <c r="M8" s="77">
        <f>IF(K8=0,"NA",L8/K8*100)</f>
        <v>40</v>
      </c>
      <c r="N8" s="14"/>
      <c r="O8" s="11"/>
      <c r="P8" s="12"/>
      <c r="Q8" s="13">
        <v>445</v>
      </c>
      <c r="R8" s="13"/>
      <c r="S8" s="13"/>
      <c r="T8" s="13"/>
      <c r="U8" s="13"/>
      <c r="V8" s="13"/>
      <c r="W8" s="12"/>
      <c r="X8" s="19">
        <f>SUM(O8:W8)</f>
        <v>445</v>
      </c>
      <c r="Y8" s="20">
        <f>X8*40/100</f>
        <v>178</v>
      </c>
      <c r="Z8" s="77">
        <f>IF(X8=0,"NA",Y8/X8*100)</f>
        <v>40</v>
      </c>
      <c r="AA8" s="77"/>
      <c r="AB8" s="21">
        <f t="shared" ref="AB8:AB39" si="2">K8-X8</f>
        <v>5</v>
      </c>
      <c r="AC8" s="16">
        <f t="shared" ref="AC8:AC39" si="3">L8-Y8</f>
        <v>2</v>
      </c>
      <c r="AD8" s="77">
        <f>IF(AB8=0,"NA",AC8/AB8*100)</f>
        <v>40</v>
      </c>
      <c r="AF8" s="21">
        <f t="shared" ref="AF8:AF39" si="4">K8-X8-AB8</f>
        <v>0</v>
      </c>
      <c r="AG8" s="16">
        <f t="shared" ref="AG8:AG39" si="5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62">
        <f t="shared" ref="E9:G24" si="6">D9*40/100</f>
        <v>0</v>
      </c>
      <c r="F9" s="76"/>
      <c r="G9" s="62">
        <f t="shared" si="6"/>
        <v>0</v>
      </c>
      <c r="H9" s="74"/>
      <c r="I9" s="62">
        <f t="shared" si="0"/>
        <v>0</v>
      </c>
      <c r="J9" s="71"/>
      <c r="K9" s="17">
        <f t="shared" si="1"/>
        <v>0</v>
      </c>
      <c r="L9" s="18">
        <f t="shared" si="1"/>
        <v>0</v>
      </c>
      <c r="M9" s="77" t="str">
        <f t="shared" ref="M9:M39" si="7">IF(K9=0,"NA",L9/K9*100)</f>
        <v>NA</v>
      </c>
      <c r="N9" s="6"/>
      <c r="O9" s="5"/>
      <c r="P9" s="3"/>
      <c r="Q9" s="4"/>
      <c r="R9" s="4"/>
      <c r="S9" s="4"/>
      <c r="T9" s="4"/>
      <c r="U9" s="4"/>
      <c r="V9" s="4"/>
      <c r="W9" s="3"/>
      <c r="X9" s="19">
        <f t="shared" ref="X9:X39" si="8">SUM(O9:W9)</f>
        <v>0</v>
      </c>
      <c r="Y9" s="20">
        <f t="shared" ref="Y9:Y39" si="9">X9*40/100</f>
        <v>0</v>
      </c>
      <c r="Z9" s="77" t="str">
        <f t="shared" ref="Z9:Z39" si="10">IF(X9=0,"NA",Y9/X9*100)</f>
        <v>NA</v>
      </c>
      <c r="AA9" s="77"/>
      <c r="AB9" s="21">
        <f t="shared" si="2"/>
        <v>0</v>
      </c>
      <c r="AC9" s="16">
        <f t="shared" si="3"/>
        <v>0</v>
      </c>
      <c r="AD9" s="77" t="str">
        <f t="shared" ref="AD9:AD39" si="11">IF(AB9=0,"NA",AC9/AB9*100)</f>
        <v>NA</v>
      </c>
      <c r="AF9" s="21">
        <f t="shared" si="4"/>
        <v>0</v>
      </c>
      <c r="AG9" s="16">
        <f t="shared" si="5"/>
        <v>0</v>
      </c>
      <c r="AH9" s="77" t="str">
        <f t="shared" ref="AH9:AH39" si="12">IF(AF9=0,"NA",AG9/AF9*100)</f>
        <v>NA</v>
      </c>
    </row>
    <row r="10" spans="2:34" ht="16" x14ac:dyDescent="0.2">
      <c r="B10" s="22">
        <v>44045</v>
      </c>
      <c r="C10" s="56"/>
      <c r="D10" s="5"/>
      <c r="E10" s="62">
        <f t="shared" si="6"/>
        <v>0</v>
      </c>
      <c r="F10" s="76"/>
      <c r="G10" s="62">
        <f t="shared" si="6"/>
        <v>0</v>
      </c>
      <c r="H10" s="74"/>
      <c r="I10" s="62">
        <f t="shared" si="0"/>
        <v>0</v>
      </c>
      <c r="J10" s="71"/>
      <c r="K10" s="17">
        <f t="shared" si="1"/>
        <v>0</v>
      </c>
      <c r="L10" s="18">
        <f t="shared" si="1"/>
        <v>0</v>
      </c>
      <c r="M10" s="77" t="str">
        <f t="shared" si="7"/>
        <v>NA</v>
      </c>
      <c r="N10" s="6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8"/>
        <v>0</v>
      </c>
      <c r="Y10" s="20">
        <f t="shared" si="9"/>
        <v>0</v>
      </c>
      <c r="Z10" s="77" t="str">
        <f t="shared" si="10"/>
        <v>NA</v>
      </c>
      <c r="AA10" s="77"/>
      <c r="AB10" s="21">
        <f t="shared" si="2"/>
        <v>0</v>
      </c>
      <c r="AC10" s="16">
        <f t="shared" si="3"/>
        <v>0</v>
      </c>
      <c r="AD10" s="77" t="str">
        <f t="shared" si="11"/>
        <v>NA</v>
      </c>
      <c r="AF10" s="21">
        <f t="shared" si="4"/>
        <v>0</v>
      </c>
      <c r="AG10" s="16">
        <f t="shared" si="5"/>
        <v>0</v>
      </c>
      <c r="AH10" s="77" t="str">
        <f t="shared" si="12"/>
        <v>NA</v>
      </c>
    </row>
    <row r="11" spans="2:34" ht="16" x14ac:dyDescent="0.2">
      <c r="B11" s="22">
        <v>44046</v>
      </c>
      <c r="C11" s="56"/>
      <c r="D11" s="5"/>
      <c r="E11" s="62">
        <f t="shared" si="6"/>
        <v>0</v>
      </c>
      <c r="F11" s="76"/>
      <c r="G11" s="62">
        <f t="shared" si="6"/>
        <v>0</v>
      </c>
      <c r="H11" s="74"/>
      <c r="I11" s="62">
        <f t="shared" si="0"/>
        <v>0</v>
      </c>
      <c r="J11" s="71"/>
      <c r="K11" s="17">
        <f t="shared" si="1"/>
        <v>0</v>
      </c>
      <c r="L11" s="18">
        <f t="shared" si="1"/>
        <v>0</v>
      </c>
      <c r="M11" s="77" t="str">
        <f t="shared" si="7"/>
        <v>NA</v>
      </c>
      <c r="N11" s="6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8"/>
        <v>0</v>
      </c>
      <c r="Y11" s="20">
        <f t="shared" si="9"/>
        <v>0</v>
      </c>
      <c r="Z11" s="77" t="str">
        <f t="shared" si="10"/>
        <v>NA</v>
      </c>
      <c r="AA11" s="77"/>
      <c r="AB11" s="21">
        <f t="shared" si="2"/>
        <v>0</v>
      </c>
      <c r="AC11" s="16">
        <f t="shared" si="3"/>
        <v>0</v>
      </c>
      <c r="AD11" s="77" t="str">
        <f t="shared" si="11"/>
        <v>NA</v>
      </c>
      <c r="AF11" s="21">
        <f t="shared" si="4"/>
        <v>0</v>
      </c>
      <c r="AG11" s="16">
        <f t="shared" si="5"/>
        <v>0</v>
      </c>
      <c r="AH11" s="77" t="str">
        <f t="shared" si="12"/>
        <v>NA</v>
      </c>
    </row>
    <row r="12" spans="2:34" ht="16" x14ac:dyDescent="0.2">
      <c r="B12" s="22">
        <v>44047</v>
      </c>
      <c r="C12" s="56"/>
      <c r="D12" s="5"/>
      <c r="E12" s="62">
        <f t="shared" si="6"/>
        <v>0</v>
      </c>
      <c r="F12" s="76"/>
      <c r="G12" s="62">
        <f t="shared" si="6"/>
        <v>0</v>
      </c>
      <c r="H12" s="74"/>
      <c r="I12" s="62">
        <f t="shared" si="0"/>
        <v>0</v>
      </c>
      <c r="J12" s="71"/>
      <c r="K12" s="17">
        <f t="shared" si="1"/>
        <v>0</v>
      </c>
      <c r="L12" s="18">
        <f t="shared" si="1"/>
        <v>0</v>
      </c>
      <c r="M12" s="77" t="str">
        <f t="shared" si="7"/>
        <v>NA</v>
      </c>
      <c r="N12" s="6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8"/>
        <v>0</v>
      </c>
      <c r="Y12" s="20">
        <f t="shared" si="9"/>
        <v>0</v>
      </c>
      <c r="Z12" s="77" t="str">
        <f t="shared" si="10"/>
        <v>NA</v>
      </c>
      <c r="AA12" s="77"/>
      <c r="AB12" s="21">
        <f t="shared" si="2"/>
        <v>0</v>
      </c>
      <c r="AC12" s="16">
        <f t="shared" si="3"/>
        <v>0</v>
      </c>
      <c r="AD12" s="77" t="str">
        <f t="shared" si="11"/>
        <v>NA</v>
      </c>
      <c r="AF12" s="21">
        <f t="shared" si="4"/>
        <v>0</v>
      </c>
      <c r="AG12" s="16">
        <f t="shared" si="5"/>
        <v>0</v>
      </c>
      <c r="AH12" s="77" t="str">
        <f t="shared" si="12"/>
        <v>NA</v>
      </c>
    </row>
    <row r="13" spans="2:34" ht="16" x14ac:dyDescent="0.2">
      <c r="B13" s="22">
        <v>44048</v>
      </c>
      <c r="C13" s="56"/>
      <c r="D13" s="5"/>
      <c r="E13" s="62">
        <f t="shared" si="6"/>
        <v>0</v>
      </c>
      <c r="F13" s="76"/>
      <c r="G13" s="62">
        <f t="shared" si="6"/>
        <v>0</v>
      </c>
      <c r="H13" s="74"/>
      <c r="I13" s="62">
        <f t="shared" si="0"/>
        <v>0</v>
      </c>
      <c r="J13" s="71"/>
      <c r="K13" s="17">
        <f t="shared" si="1"/>
        <v>0</v>
      </c>
      <c r="L13" s="18">
        <f t="shared" si="1"/>
        <v>0</v>
      </c>
      <c r="M13" s="77" t="str">
        <f t="shared" si="7"/>
        <v>NA</v>
      </c>
      <c r="N13" s="6"/>
      <c r="O13" s="5"/>
      <c r="P13" s="3"/>
      <c r="Q13" s="4">
        <v>-40</v>
      </c>
      <c r="R13" s="4"/>
      <c r="S13" s="4"/>
      <c r="T13" s="4"/>
      <c r="U13" s="4"/>
      <c r="V13" s="4"/>
      <c r="W13" s="3"/>
      <c r="X13" s="19">
        <f t="shared" si="8"/>
        <v>-40</v>
      </c>
      <c r="Y13" s="20">
        <f t="shared" si="9"/>
        <v>-16</v>
      </c>
      <c r="Z13" s="77">
        <f t="shared" si="10"/>
        <v>40</v>
      </c>
      <c r="AA13" s="77"/>
      <c r="AB13" s="21">
        <f t="shared" si="2"/>
        <v>40</v>
      </c>
      <c r="AC13" s="16">
        <f t="shared" si="3"/>
        <v>16</v>
      </c>
      <c r="AD13" s="77">
        <f t="shared" si="11"/>
        <v>40</v>
      </c>
      <c r="AF13" s="21">
        <f t="shared" si="4"/>
        <v>0</v>
      </c>
      <c r="AG13" s="16">
        <f t="shared" si="5"/>
        <v>0</v>
      </c>
      <c r="AH13" s="77" t="str">
        <f t="shared" si="12"/>
        <v>NA</v>
      </c>
    </row>
    <row r="14" spans="2:34" ht="16" x14ac:dyDescent="0.2">
      <c r="B14" s="22">
        <v>44049</v>
      </c>
      <c r="C14" s="56"/>
      <c r="D14" s="5"/>
      <c r="E14" s="62">
        <f t="shared" si="6"/>
        <v>0</v>
      </c>
      <c r="F14" s="76"/>
      <c r="G14" s="62">
        <f t="shared" si="6"/>
        <v>0</v>
      </c>
      <c r="H14" s="74"/>
      <c r="I14" s="62">
        <f t="shared" si="0"/>
        <v>0</v>
      </c>
      <c r="J14" s="71"/>
      <c r="K14" s="17">
        <f t="shared" si="1"/>
        <v>0</v>
      </c>
      <c r="L14" s="18">
        <f t="shared" si="1"/>
        <v>0</v>
      </c>
      <c r="M14" s="77" t="str">
        <f t="shared" si="7"/>
        <v>NA</v>
      </c>
      <c r="N14" s="6"/>
      <c r="O14" s="5"/>
      <c r="P14" s="3"/>
      <c r="Q14" s="4">
        <v>-30</v>
      </c>
      <c r="R14" s="4"/>
      <c r="S14" s="4"/>
      <c r="T14" s="4"/>
      <c r="U14" s="4"/>
      <c r="V14" s="4"/>
      <c r="W14" s="3"/>
      <c r="X14" s="19">
        <f t="shared" si="8"/>
        <v>-30</v>
      </c>
      <c r="Y14" s="20">
        <f t="shared" si="9"/>
        <v>-12</v>
      </c>
      <c r="Z14" s="77">
        <f t="shared" si="10"/>
        <v>40</v>
      </c>
      <c r="AA14" s="77"/>
      <c r="AB14" s="21">
        <f t="shared" si="2"/>
        <v>30</v>
      </c>
      <c r="AC14" s="16">
        <f t="shared" si="3"/>
        <v>12</v>
      </c>
      <c r="AD14" s="77">
        <f t="shared" si="11"/>
        <v>40</v>
      </c>
      <c r="AF14" s="21">
        <f t="shared" si="4"/>
        <v>0</v>
      </c>
      <c r="AG14" s="16">
        <f t="shared" si="5"/>
        <v>0</v>
      </c>
      <c r="AH14" s="77" t="str">
        <f t="shared" si="12"/>
        <v>NA</v>
      </c>
    </row>
    <row r="15" spans="2:34" ht="16" x14ac:dyDescent="0.2">
      <c r="B15" s="22">
        <v>44050</v>
      </c>
      <c r="C15" s="56"/>
      <c r="D15" s="5"/>
      <c r="E15" s="62">
        <f t="shared" si="6"/>
        <v>0</v>
      </c>
      <c r="F15" s="76"/>
      <c r="G15" s="62">
        <f t="shared" si="6"/>
        <v>0</v>
      </c>
      <c r="H15" s="74"/>
      <c r="I15" s="62">
        <f t="shared" si="0"/>
        <v>0</v>
      </c>
      <c r="J15" s="71"/>
      <c r="K15" s="17">
        <f t="shared" si="1"/>
        <v>0</v>
      </c>
      <c r="L15" s="18">
        <f t="shared" si="1"/>
        <v>0</v>
      </c>
      <c r="M15" s="77" t="str">
        <f t="shared" si="7"/>
        <v>NA</v>
      </c>
      <c r="N15" s="6"/>
      <c r="O15" s="5"/>
      <c r="P15" s="3"/>
      <c r="Q15" s="4">
        <v>-30</v>
      </c>
      <c r="R15" s="4"/>
      <c r="S15" s="4"/>
      <c r="T15" s="4"/>
      <c r="U15" s="4"/>
      <c r="V15" s="4"/>
      <c r="W15" s="3"/>
      <c r="X15" s="19">
        <f t="shared" si="8"/>
        <v>-30</v>
      </c>
      <c r="Y15" s="20">
        <f t="shared" si="9"/>
        <v>-12</v>
      </c>
      <c r="Z15" s="77">
        <f t="shared" si="10"/>
        <v>40</v>
      </c>
      <c r="AA15" s="77"/>
      <c r="AB15" s="21">
        <f t="shared" si="2"/>
        <v>30</v>
      </c>
      <c r="AC15" s="16">
        <f t="shared" si="3"/>
        <v>12</v>
      </c>
      <c r="AD15" s="77">
        <f t="shared" si="11"/>
        <v>40</v>
      </c>
      <c r="AF15" s="21">
        <f t="shared" si="4"/>
        <v>0</v>
      </c>
      <c r="AG15" s="16">
        <f t="shared" si="5"/>
        <v>0</v>
      </c>
      <c r="AH15" s="77" t="str">
        <f t="shared" si="12"/>
        <v>NA</v>
      </c>
    </row>
    <row r="16" spans="2:34" ht="16" x14ac:dyDescent="0.2">
      <c r="B16" s="22">
        <v>44051</v>
      </c>
      <c r="C16" s="56"/>
      <c r="D16" s="5"/>
      <c r="E16" s="62">
        <f t="shared" si="6"/>
        <v>0</v>
      </c>
      <c r="F16" s="76"/>
      <c r="G16" s="62">
        <f t="shared" si="6"/>
        <v>0</v>
      </c>
      <c r="H16" s="74"/>
      <c r="I16" s="62">
        <f t="shared" si="0"/>
        <v>0</v>
      </c>
      <c r="J16" s="71"/>
      <c r="K16" s="17">
        <f t="shared" si="1"/>
        <v>0</v>
      </c>
      <c r="L16" s="18">
        <f t="shared" si="1"/>
        <v>0</v>
      </c>
      <c r="M16" s="77" t="str">
        <f t="shared" si="7"/>
        <v>NA</v>
      </c>
      <c r="N16" s="6"/>
      <c r="O16" s="5"/>
      <c r="P16" s="3"/>
      <c r="Q16" s="4">
        <v>-40</v>
      </c>
      <c r="R16" s="4"/>
      <c r="S16" s="4"/>
      <c r="T16" s="4"/>
      <c r="U16" s="4"/>
      <c r="V16" s="4"/>
      <c r="W16" s="3"/>
      <c r="X16" s="19">
        <f t="shared" si="8"/>
        <v>-40</v>
      </c>
      <c r="Y16" s="20">
        <f t="shared" si="9"/>
        <v>-16</v>
      </c>
      <c r="Z16" s="77">
        <f t="shared" si="10"/>
        <v>40</v>
      </c>
      <c r="AA16" s="77"/>
      <c r="AB16" s="21">
        <f t="shared" si="2"/>
        <v>40</v>
      </c>
      <c r="AC16" s="16">
        <f t="shared" si="3"/>
        <v>16</v>
      </c>
      <c r="AD16" s="77">
        <f t="shared" si="11"/>
        <v>40</v>
      </c>
      <c r="AF16" s="21">
        <f t="shared" si="4"/>
        <v>0</v>
      </c>
      <c r="AG16" s="16">
        <f t="shared" si="5"/>
        <v>0</v>
      </c>
      <c r="AH16" s="77" t="str">
        <f t="shared" si="12"/>
        <v>NA</v>
      </c>
    </row>
    <row r="17" spans="2:34" ht="16" x14ac:dyDescent="0.2">
      <c r="B17" s="22">
        <v>44052</v>
      </c>
      <c r="C17" s="56"/>
      <c r="D17" s="5"/>
      <c r="E17" s="62">
        <f t="shared" si="6"/>
        <v>0</v>
      </c>
      <c r="F17" s="76"/>
      <c r="G17" s="62">
        <f t="shared" si="6"/>
        <v>0</v>
      </c>
      <c r="H17" s="74"/>
      <c r="I17" s="62">
        <f t="shared" si="0"/>
        <v>0</v>
      </c>
      <c r="J17" s="71"/>
      <c r="K17" s="17">
        <f t="shared" si="1"/>
        <v>0</v>
      </c>
      <c r="L17" s="18">
        <f t="shared" si="1"/>
        <v>0</v>
      </c>
      <c r="M17" s="77" t="str">
        <f t="shared" si="7"/>
        <v>NA</v>
      </c>
      <c r="N17" s="6"/>
      <c r="O17" s="5"/>
      <c r="P17" s="3"/>
      <c r="Q17" s="4">
        <v>-40</v>
      </c>
      <c r="R17" s="4"/>
      <c r="S17" s="4"/>
      <c r="T17" s="4"/>
      <c r="U17" s="4"/>
      <c r="V17" s="4"/>
      <c r="W17" s="3"/>
      <c r="X17" s="19">
        <f t="shared" si="8"/>
        <v>-40</v>
      </c>
      <c r="Y17" s="20">
        <f t="shared" si="9"/>
        <v>-16</v>
      </c>
      <c r="Z17" s="77">
        <f t="shared" si="10"/>
        <v>40</v>
      </c>
      <c r="AA17" s="77"/>
      <c r="AB17" s="21">
        <f t="shared" si="2"/>
        <v>40</v>
      </c>
      <c r="AC17" s="16">
        <f t="shared" si="3"/>
        <v>16</v>
      </c>
      <c r="AD17" s="77">
        <f t="shared" si="11"/>
        <v>40</v>
      </c>
      <c r="AF17" s="21">
        <f t="shared" si="4"/>
        <v>0</v>
      </c>
      <c r="AG17" s="16">
        <f t="shared" si="5"/>
        <v>0</v>
      </c>
      <c r="AH17" s="77" t="str">
        <f t="shared" si="12"/>
        <v>NA</v>
      </c>
    </row>
    <row r="18" spans="2:34" ht="16" x14ac:dyDescent="0.2">
      <c r="B18" s="22">
        <v>44053</v>
      </c>
      <c r="C18" s="56"/>
      <c r="D18" s="5"/>
      <c r="E18" s="62">
        <f t="shared" si="6"/>
        <v>0</v>
      </c>
      <c r="F18" s="76"/>
      <c r="G18" s="62">
        <f t="shared" si="6"/>
        <v>0</v>
      </c>
      <c r="H18" s="74"/>
      <c r="I18" s="62">
        <f t="shared" si="0"/>
        <v>0</v>
      </c>
      <c r="J18" s="71"/>
      <c r="K18" s="17">
        <f t="shared" si="1"/>
        <v>0</v>
      </c>
      <c r="L18" s="18">
        <f t="shared" si="1"/>
        <v>0</v>
      </c>
      <c r="M18" s="77" t="str">
        <f t="shared" si="7"/>
        <v>NA</v>
      </c>
      <c r="N18" s="6"/>
      <c r="O18" s="5"/>
      <c r="P18" s="3"/>
      <c r="Q18" s="4">
        <v>-40</v>
      </c>
      <c r="R18" s="4"/>
      <c r="S18" s="4"/>
      <c r="T18" s="4"/>
      <c r="U18" s="4"/>
      <c r="V18" s="4"/>
      <c r="W18" s="3"/>
      <c r="X18" s="19">
        <f t="shared" si="8"/>
        <v>-40</v>
      </c>
      <c r="Y18" s="20">
        <f t="shared" si="9"/>
        <v>-16</v>
      </c>
      <c r="Z18" s="77">
        <f t="shared" si="10"/>
        <v>40</v>
      </c>
      <c r="AA18" s="77"/>
      <c r="AB18" s="21">
        <f t="shared" si="2"/>
        <v>40</v>
      </c>
      <c r="AC18" s="16">
        <f t="shared" si="3"/>
        <v>16</v>
      </c>
      <c r="AD18" s="77">
        <f t="shared" si="11"/>
        <v>40</v>
      </c>
      <c r="AF18" s="21">
        <f t="shared" si="4"/>
        <v>0</v>
      </c>
      <c r="AG18" s="16">
        <f t="shared" si="5"/>
        <v>0</v>
      </c>
      <c r="AH18" s="77" t="str">
        <f t="shared" si="12"/>
        <v>NA</v>
      </c>
    </row>
    <row r="19" spans="2:34" ht="16" x14ac:dyDescent="0.2">
      <c r="B19" s="22">
        <v>44054</v>
      </c>
      <c r="C19" s="56"/>
      <c r="D19" s="5"/>
      <c r="E19" s="62">
        <f t="shared" si="6"/>
        <v>0</v>
      </c>
      <c r="F19" s="76"/>
      <c r="G19" s="62">
        <f t="shared" si="6"/>
        <v>0</v>
      </c>
      <c r="H19" s="74"/>
      <c r="I19" s="62">
        <f t="shared" si="0"/>
        <v>0</v>
      </c>
      <c r="J19" s="71"/>
      <c r="K19" s="17">
        <f t="shared" si="1"/>
        <v>0</v>
      </c>
      <c r="L19" s="18">
        <f t="shared" si="1"/>
        <v>0</v>
      </c>
      <c r="M19" s="77" t="str">
        <f t="shared" si="7"/>
        <v>NA</v>
      </c>
      <c r="N19" s="6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8"/>
        <v>0</v>
      </c>
      <c r="Y19" s="20">
        <f t="shared" si="9"/>
        <v>0</v>
      </c>
      <c r="Z19" s="77" t="str">
        <f t="shared" si="10"/>
        <v>NA</v>
      </c>
      <c r="AA19" s="77"/>
      <c r="AB19" s="21">
        <f t="shared" si="2"/>
        <v>0</v>
      </c>
      <c r="AC19" s="16">
        <f t="shared" si="3"/>
        <v>0</v>
      </c>
      <c r="AD19" s="77" t="str">
        <f t="shared" si="11"/>
        <v>NA</v>
      </c>
      <c r="AF19" s="21">
        <f t="shared" si="4"/>
        <v>0</v>
      </c>
      <c r="AG19" s="16">
        <f t="shared" si="5"/>
        <v>0</v>
      </c>
      <c r="AH19" s="77" t="str">
        <f t="shared" si="12"/>
        <v>NA</v>
      </c>
    </row>
    <row r="20" spans="2:34" ht="16" x14ac:dyDescent="0.2">
      <c r="B20" s="22">
        <v>44055</v>
      </c>
      <c r="C20" s="56"/>
      <c r="D20" s="5"/>
      <c r="E20" s="62">
        <f t="shared" si="6"/>
        <v>0</v>
      </c>
      <c r="F20" s="76"/>
      <c r="G20" s="62">
        <f t="shared" si="6"/>
        <v>0</v>
      </c>
      <c r="H20" s="74"/>
      <c r="I20" s="62">
        <f t="shared" si="0"/>
        <v>0</v>
      </c>
      <c r="J20" s="71"/>
      <c r="K20" s="17">
        <f t="shared" si="1"/>
        <v>0</v>
      </c>
      <c r="L20" s="18">
        <f t="shared" si="1"/>
        <v>0</v>
      </c>
      <c r="M20" s="77" t="str">
        <f t="shared" si="7"/>
        <v>NA</v>
      </c>
      <c r="N20" s="6"/>
      <c r="O20" s="5"/>
      <c r="P20" s="3"/>
      <c r="Q20" s="4">
        <v>-40</v>
      </c>
      <c r="R20" s="4"/>
      <c r="S20" s="4"/>
      <c r="T20" s="4"/>
      <c r="U20" s="4"/>
      <c r="V20" s="4"/>
      <c r="W20" s="3"/>
      <c r="X20" s="19">
        <f t="shared" si="8"/>
        <v>-40</v>
      </c>
      <c r="Y20" s="20">
        <f t="shared" si="9"/>
        <v>-16</v>
      </c>
      <c r="Z20" s="77">
        <f t="shared" si="10"/>
        <v>40</v>
      </c>
      <c r="AA20" s="77"/>
      <c r="AB20" s="21">
        <f t="shared" si="2"/>
        <v>40</v>
      </c>
      <c r="AC20" s="16">
        <f t="shared" si="3"/>
        <v>16</v>
      </c>
      <c r="AD20" s="77">
        <f t="shared" si="11"/>
        <v>40</v>
      </c>
      <c r="AF20" s="21">
        <f t="shared" si="4"/>
        <v>0</v>
      </c>
      <c r="AG20" s="16">
        <f t="shared" si="5"/>
        <v>0</v>
      </c>
      <c r="AH20" s="77" t="str">
        <f t="shared" si="12"/>
        <v>NA</v>
      </c>
    </row>
    <row r="21" spans="2:34" ht="16" x14ac:dyDescent="0.2">
      <c r="B21" s="22">
        <v>44056</v>
      </c>
      <c r="C21" s="56"/>
      <c r="D21" s="5"/>
      <c r="E21" s="62">
        <f t="shared" si="6"/>
        <v>0</v>
      </c>
      <c r="F21" s="76"/>
      <c r="G21" s="62">
        <f t="shared" si="6"/>
        <v>0</v>
      </c>
      <c r="H21" s="74"/>
      <c r="I21" s="62">
        <f t="shared" si="0"/>
        <v>0</v>
      </c>
      <c r="J21" s="71"/>
      <c r="K21" s="17">
        <f t="shared" si="1"/>
        <v>0</v>
      </c>
      <c r="L21" s="18">
        <f t="shared" si="1"/>
        <v>0</v>
      </c>
      <c r="M21" s="77" t="str">
        <f t="shared" si="7"/>
        <v>NA</v>
      </c>
      <c r="N21" s="6"/>
      <c r="O21" s="5"/>
      <c r="P21" s="3"/>
      <c r="Q21" s="4">
        <v>-40</v>
      </c>
      <c r="R21" s="4"/>
      <c r="S21" s="4"/>
      <c r="T21" s="4"/>
      <c r="U21" s="4"/>
      <c r="V21" s="4"/>
      <c r="W21" s="3"/>
      <c r="X21" s="19">
        <f t="shared" si="8"/>
        <v>-40</v>
      </c>
      <c r="Y21" s="20">
        <f t="shared" si="9"/>
        <v>-16</v>
      </c>
      <c r="Z21" s="77">
        <f t="shared" si="10"/>
        <v>40</v>
      </c>
      <c r="AA21" s="77"/>
      <c r="AB21" s="21">
        <f t="shared" si="2"/>
        <v>40</v>
      </c>
      <c r="AC21" s="16">
        <f t="shared" si="3"/>
        <v>16</v>
      </c>
      <c r="AD21" s="77">
        <f t="shared" si="11"/>
        <v>40</v>
      </c>
      <c r="AF21" s="21">
        <f t="shared" si="4"/>
        <v>0</v>
      </c>
      <c r="AG21" s="16">
        <f t="shared" si="5"/>
        <v>0</v>
      </c>
      <c r="AH21" s="77" t="str">
        <f t="shared" si="12"/>
        <v>NA</v>
      </c>
    </row>
    <row r="22" spans="2:34" ht="16" x14ac:dyDescent="0.2">
      <c r="B22" s="22">
        <v>44057</v>
      </c>
      <c r="C22" s="56"/>
      <c r="D22" s="5"/>
      <c r="E22" s="62">
        <f t="shared" si="6"/>
        <v>0</v>
      </c>
      <c r="F22" s="76"/>
      <c r="G22" s="62">
        <f t="shared" si="6"/>
        <v>0</v>
      </c>
      <c r="H22" s="74"/>
      <c r="I22" s="62">
        <f t="shared" si="0"/>
        <v>0</v>
      </c>
      <c r="J22" s="71"/>
      <c r="K22" s="17">
        <f t="shared" si="1"/>
        <v>0</v>
      </c>
      <c r="L22" s="18">
        <f t="shared" si="1"/>
        <v>0</v>
      </c>
      <c r="M22" s="77" t="str">
        <f t="shared" si="7"/>
        <v>NA</v>
      </c>
      <c r="N22" s="6"/>
      <c r="O22" s="5"/>
      <c r="P22" s="3"/>
      <c r="Q22" s="4">
        <v>-40</v>
      </c>
      <c r="R22" s="4"/>
      <c r="S22" s="4"/>
      <c r="T22" s="4"/>
      <c r="U22" s="4"/>
      <c r="V22" s="4"/>
      <c r="W22" s="3"/>
      <c r="X22" s="19">
        <f t="shared" si="8"/>
        <v>-40</v>
      </c>
      <c r="Y22" s="20">
        <f t="shared" si="9"/>
        <v>-16</v>
      </c>
      <c r="Z22" s="77">
        <f t="shared" si="10"/>
        <v>40</v>
      </c>
      <c r="AA22" s="77"/>
      <c r="AB22" s="21">
        <f t="shared" si="2"/>
        <v>40</v>
      </c>
      <c r="AC22" s="16">
        <f t="shared" si="3"/>
        <v>16</v>
      </c>
      <c r="AD22" s="77">
        <f t="shared" si="11"/>
        <v>40</v>
      </c>
      <c r="AF22" s="21">
        <f t="shared" si="4"/>
        <v>0</v>
      </c>
      <c r="AG22" s="16">
        <f t="shared" si="5"/>
        <v>0</v>
      </c>
      <c r="AH22" s="77" t="str">
        <f t="shared" si="12"/>
        <v>NA</v>
      </c>
    </row>
    <row r="23" spans="2:34" ht="16" x14ac:dyDescent="0.2">
      <c r="B23" s="22">
        <v>44058</v>
      </c>
      <c r="C23" s="56"/>
      <c r="D23" s="5"/>
      <c r="E23" s="62">
        <f t="shared" si="6"/>
        <v>0</v>
      </c>
      <c r="F23" s="76"/>
      <c r="G23" s="62">
        <f t="shared" si="6"/>
        <v>0</v>
      </c>
      <c r="H23" s="74"/>
      <c r="I23" s="62">
        <f t="shared" si="0"/>
        <v>0</v>
      </c>
      <c r="J23" s="71"/>
      <c r="K23" s="17">
        <f t="shared" si="1"/>
        <v>0</v>
      </c>
      <c r="L23" s="18">
        <f t="shared" si="1"/>
        <v>0</v>
      </c>
      <c r="M23" s="77" t="str">
        <f t="shared" si="7"/>
        <v>NA</v>
      </c>
      <c r="N23" s="6"/>
      <c r="O23" s="5"/>
      <c r="P23" s="3"/>
      <c r="Q23" s="4">
        <v>-40</v>
      </c>
      <c r="R23" s="4"/>
      <c r="S23" s="4"/>
      <c r="T23" s="4"/>
      <c r="U23" s="4"/>
      <c r="V23" s="4"/>
      <c r="W23" s="3"/>
      <c r="X23" s="19">
        <f t="shared" si="8"/>
        <v>-40</v>
      </c>
      <c r="Y23" s="20">
        <f t="shared" si="9"/>
        <v>-16</v>
      </c>
      <c r="Z23" s="77">
        <f t="shared" si="10"/>
        <v>40</v>
      </c>
      <c r="AA23" s="77"/>
      <c r="AB23" s="21">
        <f t="shared" si="2"/>
        <v>40</v>
      </c>
      <c r="AC23" s="16">
        <f t="shared" si="3"/>
        <v>16</v>
      </c>
      <c r="AD23" s="77">
        <f t="shared" si="11"/>
        <v>40</v>
      </c>
      <c r="AF23" s="21">
        <f t="shared" si="4"/>
        <v>0</v>
      </c>
      <c r="AG23" s="16">
        <f t="shared" si="5"/>
        <v>0</v>
      </c>
      <c r="AH23" s="77" t="str">
        <f t="shared" si="12"/>
        <v>NA</v>
      </c>
    </row>
    <row r="24" spans="2:34" ht="16" x14ac:dyDescent="0.2">
      <c r="B24" s="22">
        <v>44059</v>
      </c>
      <c r="C24" s="56"/>
      <c r="D24" s="5"/>
      <c r="E24" s="62">
        <f t="shared" si="6"/>
        <v>0</v>
      </c>
      <c r="F24" s="76"/>
      <c r="G24" s="62">
        <f t="shared" si="6"/>
        <v>0</v>
      </c>
      <c r="H24" s="74"/>
      <c r="I24" s="62">
        <f t="shared" si="0"/>
        <v>0</v>
      </c>
      <c r="J24" s="71"/>
      <c r="K24" s="17">
        <f t="shared" si="1"/>
        <v>0</v>
      </c>
      <c r="L24" s="18">
        <f t="shared" si="1"/>
        <v>0</v>
      </c>
      <c r="M24" s="77" t="str">
        <f t="shared" si="7"/>
        <v>NA</v>
      </c>
      <c r="N24" s="6"/>
      <c r="O24" s="5"/>
      <c r="P24" s="3"/>
      <c r="Q24" s="4">
        <v>-40</v>
      </c>
      <c r="R24" s="4"/>
      <c r="S24" s="4"/>
      <c r="T24" s="4"/>
      <c r="U24" s="4"/>
      <c r="V24" s="4"/>
      <c r="W24" s="3"/>
      <c r="X24" s="19">
        <f t="shared" si="8"/>
        <v>-40</v>
      </c>
      <c r="Y24" s="20">
        <f t="shared" si="9"/>
        <v>-16</v>
      </c>
      <c r="Z24" s="77">
        <f t="shared" si="10"/>
        <v>40</v>
      </c>
      <c r="AA24" s="77"/>
      <c r="AB24" s="21">
        <f t="shared" si="2"/>
        <v>40</v>
      </c>
      <c r="AC24" s="16">
        <f t="shared" si="3"/>
        <v>16</v>
      </c>
      <c r="AD24" s="77">
        <f t="shared" si="11"/>
        <v>40</v>
      </c>
      <c r="AF24" s="21">
        <f t="shared" si="4"/>
        <v>0</v>
      </c>
      <c r="AG24" s="16">
        <f t="shared" si="5"/>
        <v>0</v>
      </c>
      <c r="AH24" s="77" t="str">
        <f t="shared" si="12"/>
        <v>NA</v>
      </c>
    </row>
    <row r="25" spans="2:34" ht="16" x14ac:dyDescent="0.2">
      <c r="B25" s="22">
        <v>44060</v>
      </c>
      <c r="C25" s="56"/>
      <c r="D25" s="5"/>
      <c r="E25" s="62">
        <f t="shared" ref="E25:G39" si="13">D25*40/100</f>
        <v>0</v>
      </c>
      <c r="F25" s="76"/>
      <c r="G25" s="62">
        <f t="shared" si="13"/>
        <v>0</v>
      </c>
      <c r="H25" s="74"/>
      <c r="I25" s="62">
        <f t="shared" si="0"/>
        <v>0</v>
      </c>
      <c r="J25" s="71"/>
      <c r="K25" s="17">
        <f t="shared" si="1"/>
        <v>0</v>
      </c>
      <c r="L25" s="18">
        <f t="shared" si="1"/>
        <v>0</v>
      </c>
      <c r="M25" s="77" t="str">
        <f t="shared" si="7"/>
        <v>NA</v>
      </c>
      <c r="N25" s="6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8"/>
        <v>0</v>
      </c>
      <c r="Y25" s="20">
        <f t="shared" si="9"/>
        <v>0</v>
      </c>
      <c r="Z25" s="77" t="str">
        <f t="shared" si="10"/>
        <v>NA</v>
      </c>
      <c r="AA25" s="77"/>
      <c r="AB25" s="21">
        <f t="shared" si="2"/>
        <v>0</v>
      </c>
      <c r="AC25" s="16">
        <f t="shared" si="3"/>
        <v>0</v>
      </c>
      <c r="AD25" s="77" t="str">
        <f t="shared" si="11"/>
        <v>NA</v>
      </c>
      <c r="AF25" s="21">
        <f t="shared" si="4"/>
        <v>0</v>
      </c>
      <c r="AG25" s="16">
        <f t="shared" si="5"/>
        <v>0</v>
      </c>
      <c r="AH25" s="77" t="str">
        <f t="shared" si="12"/>
        <v>NA</v>
      </c>
    </row>
    <row r="26" spans="2:34" ht="16" x14ac:dyDescent="0.2">
      <c r="B26" s="22">
        <v>44061</v>
      </c>
      <c r="C26" s="56"/>
      <c r="D26" s="5"/>
      <c r="E26" s="62">
        <f t="shared" si="13"/>
        <v>0</v>
      </c>
      <c r="F26" s="76"/>
      <c r="G26" s="62">
        <f t="shared" si="13"/>
        <v>0</v>
      </c>
      <c r="H26" s="74"/>
      <c r="I26" s="62">
        <f t="shared" si="0"/>
        <v>0</v>
      </c>
      <c r="J26" s="71"/>
      <c r="K26" s="17">
        <f t="shared" si="1"/>
        <v>0</v>
      </c>
      <c r="L26" s="18">
        <f t="shared" si="1"/>
        <v>0</v>
      </c>
      <c r="M26" s="77" t="str">
        <f t="shared" si="7"/>
        <v>NA</v>
      </c>
      <c r="N26" s="6"/>
      <c r="O26" s="5"/>
      <c r="P26" s="3"/>
      <c r="Q26" s="44">
        <v>-40</v>
      </c>
      <c r="R26" s="44"/>
      <c r="S26" s="44"/>
      <c r="T26" s="44"/>
      <c r="U26" s="44"/>
      <c r="V26" s="4"/>
      <c r="W26" s="3"/>
      <c r="X26" s="19">
        <f t="shared" si="8"/>
        <v>-40</v>
      </c>
      <c r="Y26" s="20">
        <f t="shared" si="9"/>
        <v>-16</v>
      </c>
      <c r="Z26" s="77">
        <f t="shared" si="10"/>
        <v>40</v>
      </c>
      <c r="AA26" s="77"/>
      <c r="AB26" s="21">
        <f t="shared" si="2"/>
        <v>40</v>
      </c>
      <c r="AC26" s="16">
        <f t="shared" si="3"/>
        <v>16</v>
      </c>
      <c r="AD26" s="77">
        <f t="shared" si="11"/>
        <v>40</v>
      </c>
      <c r="AF26" s="21">
        <f t="shared" si="4"/>
        <v>0</v>
      </c>
      <c r="AG26" s="16">
        <f t="shared" si="5"/>
        <v>0</v>
      </c>
      <c r="AH26" s="77" t="str">
        <f t="shared" si="12"/>
        <v>NA</v>
      </c>
    </row>
    <row r="27" spans="2:34" ht="16" x14ac:dyDescent="0.2">
      <c r="B27" s="22">
        <v>44062</v>
      </c>
      <c r="C27" s="56"/>
      <c r="D27" s="5"/>
      <c r="E27" s="62">
        <f t="shared" si="13"/>
        <v>0</v>
      </c>
      <c r="F27" s="76"/>
      <c r="G27" s="62">
        <f t="shared" si="13"/>
        <v>0</v>
      </c>
      <c r="H27" s="74"/>
      <c r="I27" s="62">
        <f t="shared" si="0"/>
        <v>0</v>
      </c>
      <c r="J27" s="71"/>
      <c r="K27" s="17">
        <f t="shared" si="1"/>
        <v>0</v>
      </c>
      <c r="L27" s="18">
        <f t="shared" si="1"/>
        <v>0</v>
      </c>
      <c r="M27" s="77" t="str">
        <f t="shared" si="7"/>
        <v>NA</v>
      </c>
      <c r="N27" s="6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8"/>
        <v>0</v>
      </c>
      <c r="Y27" s="20">
        <f t="shared" si="9"/>
        <v>0</v>
      </c>
      <c r="Z27" s="77" t="str">
        <f t="shared" si="10"/>
        <v>NA</v>
      </c>
      <c r="AA27" s="77"/>
      <c r="AB27" s="21">
        <f t="shared" si="2"/>
        <v>0</v>
      </c>
      <c r="AC27" s="16">
        <f t="shared" si="3"/>
        <v>0</v>
      </c>
      <c r="AD27" s="77" t="str">
        <f t="shared" si="11"/>
        <v>NA</v>
      </c>
      <c r="AF27" s="21">
        <f t="shared" si="4"/>
        <v>0</v>
      </c>
      <c r="AG27" s="16">
        <f t="shared" si="5"/>
        <v>0</v>
      </c>
      <c r="AH27" s="77" t="str">
        <f t="shared" si="12"/>
        <v>NA</v>
      </c>
    </row>
    <row r="28" spans="2:34" ht="16" x14ac:dyDescent="0.2">
      <c r="B28" s="22">
        <v>44063</v>
      </c>
      <c r="C28" s="56"/>
      <c r="D28" s="5"/>
      <c r="E28" s="62">
        <f t="shared" si="13"/>
        <v>0</v>
      </c>
      <c r="F28" s="76"/>
      <c r="G28" s="62">
        <f t="shared" si="13"/>
        <v>0</v>
      </c>
      <c r="H28" s="74"/>
      <c r="I28" s="62">
        <f t="shared" si="0"/>
        <v>0</v>
      </c>
      <c r="J28" s="71"/>
      <c r="K28" s="17">
        <f t="shared" si="1"/>
        <v>0</v>
      </c>
      <c r="L28" s="18">
        <f t="shared" si="1"/>
        <v>0</v>
      </c>
      <c r="M28" s="77" t="str">
        <f t="shared" si="7"/>
        <v>NA</v>
      </c>
      <c r="N28" s="6"/>
      <c r="O28" s="5"/>
      <c r="P28" s="3"/>
      <c r="Q28" s="44"/>
      <c r="R28" s="44"/>
      <c r="S28" s="44"/>
      <c r="T28" s="44"/>
      <c r="U28" s="44"/>
      <c r="V28" s="4"/>
      <c r="W28" s="3"/>
      <c r="X28" s="19">
        <f t="shared" si="8"/>
        <v>0</v>
      </c>
      <c r="Y28" s="20">
        <f t="shared" si="9"/>
        <v>0</v>
      </c>
      <c r="Z28" s="77" t="str">
        <f t="shared" si="10"/>
        <v>NA</v>
      </c>
      <c r="AA28" s="77"/>
      <c r="AB28" s="21">
        <f t="shared" si="2"/>
        <v>0</v>
      </c>
      <c r="AC28" s="16">
        <f t="shared" si="3"/>
        <v>0</v>
      </c>
      <c r="AD28" s="77" t="str">
        <f t="shared" si="11"/>
        <v>NA</v>
      </c>
      <c r="AF28" s="21">
        <f t="shared" si="4"/>
        <v>0</v>
      </c>
      <c r="AG28" s="16">
        <f t="shared" si="5"/>
        <v>0</v>
      </c>
      <c r="AH28" s="77" t="str">
        <f t="shared" si="12"/>
        <v>NA</v>
      </c>
    </row>
    <row r="29" spans="2:34" ht="16" x14ac:dyDescent="0.2">
      <c r="B29" s="22">
        <v>44064</v>
      </c>
      <c r="C29" s="56"/>
      <c r="D29" s="5"/>
      <c r="E29" s="62">
        <f t="shared" si="13"/>
        <v>0</v>
      </c>
      <c r="F29" s="76"/>
      <c r="G29" s="62">
        <f t="shared" si="13"/>
        <v>0</v>
      </c>
      <c r="H29" s="74"/>
      <c r="I29" s="62">
        <f t="shared" si="0"/>
        <v>0</v>
      </c>
      <c r="J29" s="71"/>
      <c r="K29" s="17">
        <f t="shared" si="1"/>
        <v>0</v>
      </c>
      <c r="L29" s="18">
        <f t="shared" si="1"/>
        <v>0</v>
      </c>
      <c r="M29" s="77" t="str">
        <f t="shared" si="7"/>
        <v>NA</v>
      </c>
      <c r="N29" s="6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8"/>
        <v>0</v>
      </c>
      <c r="Y29" s="20">
        <f t="shared" si="9"/>
        <v>0</v>
      </c>
      <c r="Z29" s="77" t="str">
        <f t="shared" si="10"/>
        <v>NA</v>
      </c>
      <c r="AA29" s="77"/>
      <c r="AB29" s="21">
        <f t="shared" si="2"/>
        <v>0</v>
      </c>
      <c r="AC29" s="16">
        <f t="shared" si="3"/>
        <v>0</v>
      </c>
      <c r="AD29" s="77" t="str">
        <f t="shared" si="11"/>
        <v>NA</v>
      </c>
      <c r="AF29" s="21">
        <f t="shared" si="4"/>
        <v>0</v>
      </c>
      <c r="AG29" s="16">
        <f t="shared" si="5"/>
        <v>0</v>
      </c>
      <c r="AH29" s="77" t="str">
        <f t="shared" si="12"/>
        <v>NA</v>
      </c>
    </row>
    <row r="30" spans="2:34" ht="16" x14ac:dyDescent="0.2">
      <c r="B30" s="22">
        <v>44065</v>
      </c>
      <c r="C30" s="56"/>
      <c r="D30" s="5"/>
      <c r="E30" s="62">
        <f t="shared" si="13"/>
        <v>0</v>
      </c>
      <c r="F30" s="76"/>
      <c r="G30" s="62">
        <f t="shared" si="13"/>
        <v>0</v>
      </c>
      <c r="H30" s="74"/>
      <c r="I30" s="62">
        <f t="shared" si="0"/>
        <v>0</v>
      </c>
      <c r="J30" s="71"/>
      <c r="K30" s="17">
        <f t="shared" si="1"/>
        <v>0</v>
      </c>
      <c r="L30" s="18">
        <f t="shared" si="1"/>
        <v>0</v>
      </c>
      <c r="M30" s="77" t="str">
        <f t="shared" si="7"/>
        <v>NA</v>
      </c>
      <c r="N30" s="6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8"/>
        <v>0</v>
      </c>
      <c r="Y30" s="20">
        <f t="shared" si="9"/>
        <v>0</v>
      </c>
      <c r="Z30" s="77" t="str">
        <f t="shared" si="10"/>
        <v>NA</v>
      </c>
      <c r="AA30" s="77"/>
      <c r="AB30" s="21">
        <f t="shared" si="2"/>
        <v>0</v>
      </c>
      <c r="AC30" s="16">
        <f t="shared" si="3"/>
        <v>0</v>
      </c>
      <c r="AD30" s="77" t="str">
        <f t="shared" si="11"/>
        <v>NA</v>
      </c>
      <c r="AF30" s="21">
        <f t="shared" si="4"/>
        <v>0</v>
      </c>
      <c r="AG30" s="16">
        <f t="shared" si="5"/>
        <v>0</v>
      </c>
      <c r="AH30" s="77" t="str">
        <f t="shared" si="12"/>
        <v>NA</v>
      </c>
    </row>
    <row r="31" spans="2:34" ht="16" x14ac:dyDescent="0.2">
      <c r="B31" s="22">
        <v>44066</v>
      </c>
      <c r="C31" s="56"/>
      <c r="D31" s="5"/>
      <c r="E31" s="62">
        <f t="shared" si="13"/>
        <v>0</v>
      </c>
      <c r="F31" s="76"/>
      <c r="G31" s="62">
        <f t="shared" si="13"/>
        <v>0</v>
      </c>
      <c r="H31" s="74"/>
      <c r="I31" s="62">
        <f t="shared" si="0"/>
        <v>0</v>
      </c>
      <c r="J31" s="71"/>
      <c r="K31" s="17">
        <f t="shared" si="1"/>
        <v>0</v>
      </c>
      <c r="L31" s="18">
        <f t="shared" si="1"/>
        <v>0</v>
      </c>
      <c r="M31" s="77" t="str">
        <f t="shared" si="7"/>
        <v>NA</v>
      </c>
      <c r="N31" s="6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8"/>
        <v>0</v>
      </c>
      <c r="Y31" s="20">
        <f t="shared" si="9"/>
        <v>0</v>
      </c>
      <c r="Z31" s="77" t="str">
        <f t="shared" si="10"/>
        <v>NA</v>
      </c>
      <c r="AA31" s="77"/>
      <c r="AB31" s="21">
        <f t="shared" si="2"/>
        <v>0</v>
      </c>
      <c r="AC31" s="16">
        <f t="shared" si="3"/>
        <v>0</v>
      </c>
      <c r="AD31" s="77" t="str">
        <f t="shared" si="11"/>
        <v>NA</v>
      </c>
      <c r="AF31" s="21">
        <f t="shared" si="4"/>
        <v>0</v>
      </c>
      <c r="AG31" s="16">
        <f t="shared" si="5"/>
        <v>0</v>
      </c>
      <c r="AH31" s="77" t="str">
        <f t="shared" si="12"/>
        <v>NA</v>
      </c>
    </row>
    <row r="32" spans="2:34" ht="16" x14ac:dyDescent="0.2">
      <c r="B32" s="22">
        <v>44067</v>
      </c>
      <c r="C32" s="56"/>
      <c r="D32" s="5"/>
      <c r="E32" s="62">
        <f t="shared" si="13"/>
        <v>0</v>
      </c>
      <c r="F32" s="76"/>
      <c r="G32" s="62">
        <f t="shared" si="13"/>
        <v>0</v>
      </c>
      <c r="H32" s="74"/>
      <c r="I32" s="62">
        <f t="shared" si="0"/>
        <v>0</v>
      </c>
      <c r="J32" s="71"/>
      <c r="K32" s="17">
        <f t="shared" si="1"/>
        <v>0</v>
      </c>
      <c r="L32" s="18">
        <f t="shared" si="1"/>
        <v>0</v>
      </c>
      <c r="M32" s="77" t="str">
        <f t="shared" si="7"/>
        <v>NA</v>
      </c>
      <c r="N32" s="6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8"/>
        <v>0</v>
      </c>
      <c r="Y32" s="20">
        <f t="shared" si="9"/>
        <v>0</v>
      </c>
      <c r="Z32" s="77" t="str">
        <f t="shared" si="10"/>
        <v>NA</v>
      </c>
      <c r="AA32" s="77"/>
      <c r="AB32" s="21">
        <f t="shared" si="2"/>
        <v>0</v>
      </c>
      <c r="AC32" s="16">
        <f t="shared" si="3"/>
        <v>0</v>
      </c>
      <c r="AD32" s="77" t="str">
        <f t="shared" si="11"/>
        <v>NA</v>
      </c>
      <c r="AF32" s="21">
        <f t="shared" si="4"/>
        <v>0</v>
      </c>
      <c r="AG32" s="16">
        <f t="shared" si="5"/>
        <v>0</v>
      </c>
      <c r="AH32" s="77" t="str">
        <f t="shared" si="12"/>
        <v>NA</v>
      </c>
    </row>
    <row r="33" spans="2:34" ht="16" x14ac:dyDescent="0.2">
      <c r="B33" s="22">
        <v>44068</v>
      </c>
      <c r="C33" s="56"/>
      <c r="D33" s="5"/>
      <c r="E33" s="62">
        <f t="shared" si="13"/>
        <v>0</v>
      </c>
      <c r="F33" s="76"/>
      <c r="G33" s="62">
        <f t="shared" si="13"/>
        <v>0</v>
      </c>
      <c r="H33" s="74"/>
      <c r="I33" s="62">
        <f t="shared" si="0"/>
        <v>0</v>
      </c>
      <c r="J33" s="71"/>
      <c r="K33" s="17">
        <f t="shared" si="1"/>
        <v>0</v>
      </c>
      <c r="L33" s="18">
        <f t="shared" si="1"/>
        <v>0</v>
      </c>
      <c r="M33" s="77" t="str">
        <f t="shared" si="7"/>
        <v>NA</v>
      </c>
      <c r="N33" s="6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8"/>
        <v>0</v>
      </c>
      <c r="Y33" s="20">
        <f t="shared" si="9"/>
        <v>0</v>
      </c>
      <c r="Z33" s="77" t="str">
        <f t="shared" si="10"/>
        <v>NA</v>
      </c>
      <c r="AA33" s="77"/>
      <c r="AB33" s="21">
        <f t="shared" si="2"/>
        <v>0</v>
      </c>
      <c r="AC33" s="16">
        <f t="shared" si="3"/>
        <v>0</v>
      </c>
      <c r="AD33" s="77" t="str">
        <f t="shared" si="11"/>
        <v>NA</v>
      </c>
      <c r="AF33" s="21">
        <f t="shared" si="4"/>
        <v>0</v>
      </c>
      <c r="AG33" s="16">
        <f t="shared" si="5"/>
        <v>0</v>
      </c>
      <c r="AH33" s="77" t="str">
        <f t="shared" si="12"/>
        <v>NA</v>
      </c>
    </row>
    <row r="34" spans="2:34" ht="16" x14ac:dyDescent="0.2">
      <c r="B34" s="22">
        <v>44069</v>
      </c>
      <c r="C34" s="56"/>
      <c r="D34" s="5"/>
      <c r="E34" s="62">
        <f t="shared" si="13"/>
        <v>0</v>
      </c>
      <c r="F34" s="76"/>
      <c r="G34" s="62">
        <f t="shared" si="13"/>
        <v>0</v>
      </c>
      <c r="H34" s="74"/>
      <c r="I34" s="62">
        <f t="shared" si="0"/>
        <v>0</v>
      </c>
      <c r="J34" s="71"/>
      <c r="K34" s="17">
        <f t="shared" si="1"/>
        <v>0</v>
      </c>
      <c r="L34" s="18">
        <f t="shared" si="1"/>
        <v>0</v>
      </c>
      <c r="M34" s="77" t="str">
        <f t="shared" si="7"/>
        <v>NA</v>
      </c>
      <c r="N34" s="6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8"/>
        <v>0</v>
      </c>
      <c r="Y34" s="20">
        <f t="shared" si="9"/>
        <v>0</v>
      </c>
      <c r="Z34" s="77" t="str">
        <f t="shared" si="10"/>
        <v>NA</v>
      </c>
      <c r="AA34" s="77"/>
      <c r="AB34" s="21">
        <f t="shared" si="2"/>
        <v>0</v>
      </c>
      <c r="AC34" s="16">
        <f t="shared" si="3"/>
        <v>0</v>
      </c>
      <c r="AD34" s="77" t="str">
        <f t="shared" si="11"/>
        <v>NA</v>
      </c>
      <c r="AF34" s="21">
        <f t="shared" si="4"/>
        <v>0</v>
      </c>
      <c r="AG34" s="16">
        <f t="shared" si="5"/>
        <v>0</v>
      </c>
      <c r="AH34" s="77" t="str">
        <f t="shared" si="12"/>
        <v>NA</v>
      </c>
    </row>
    <row r="35" spans="2:34" ht="16" x14ac:dyDescent="0.2">
      <c r="B35" s="22">
        <v>44070</v>
      </c>
      <c r="C35" s="56"/>
      <c r="D35" s="5"/>
      <c r="E35" s="62">
        <f t="shared" si="13"/>
        <v>0</v>
      </c>
      <c r="F35" s="76"/>
      <c r="G35" s="62">
        <f t="shared" si="13"/>
        <v>0</v>
      </c>
      <c r="H35" s="74"/>
      <c r="I35" s="62">
        <f t="shared" si="0"/>
        <v>0</v>
      </c>
      <c r="J35" s="71"/>
      <c r="K35" s="17">
        <f t="shared" si="1"/>
        <v>0</v>
      </c>
      <c r="L35" s="18">
        <f t="shared" si="1"/>
        <v>0</v>
      </c>
      <c r="M35" s="77" t="str">
        <f t="shared" si="7"/>
        <v>NA</v>
      </c>
      <c r="N35" s="6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8"/>
        <v>0</v>
      </c>
      <c r="Y35" s="20">
        <f t="shared" si="9"/>
        <v>0</v>
      </c>
      <c r="Z35" s="77" t="str">
        <f t="shared" si="10"/>
        <v>NA</v>
      </c>
      <c r="AA35" s="77"/>
      <c r="AB35" s="21">
        <f t="shared" si="2"/>
        <v>0</v>
      </c>
      <c r="AC35" s="16">
        <f t="shared" si="3"/>
        <v>0</v>
      </c>
      <c r="AD35" s="77" t="str">
        <f t="shared" si="11"/>
        <v>NA</v>
      </c>
      <c r="AF35" s="21">
        <f t="shared" si="4"/>
        <v>0</v>
      </c>
      <c r="AG35" s="16">
        <f t="shared" si="5"/>
        <v>0</v>
      </c>
      <c r="AH35" s="77" t="str">
        <f t="shared" si="12"/>
        <v>NA</v>
      </c>
    </row>
    <row r="36" spans="2:34" ht="16" x14ac:dyDescent="0.2">
      <c r="B36" s="22">
        <v>44071</v>
      </c>
      <c r="C36" s="56"/>
      <c r="D36" s="5"/>
      <c r="E36" s="62">
        <f t="shared" si="13"/>
        <v>0</v>
      </c>
      <c r="F36" s="76"/>
      <c r="G36" s="62">
        <f t="shared" si="13"/>
        <v>0</v>
      </c>
      <c r="H36" s="74"/>
      <c r="I36" s="62">
        <f t="shared" si="0"/>
        <v>0</v>
      </c>
      <c r="J36" s="71"/>
      <c r="K36" s="17">
        <f t="shared" si="1"/>
        <v>0</v>
      </c>
      <c r="L36" s="18">
        <f t="shared" si="1"/>
        <v>0</v>
      </c>
      <c r="M36" s="77" t="str">
        <f t="shared" si="7"/>
        <v>NA</v>
      </c>
      <c r="N36" s="6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8"/>
        <v>0</v>
      </c>
      <c r="Y36" s="20">
        <f t="shared" si="9"/>
        <v>0</v>
      </c>
      <c r="Z36" s="77" t="str">
        <f t="shared" si="10"/>
        <v>NA</v>
      </c>
      <c r="AA36" s="77"/>
      <c r="AB36" s="21">
        <f t="shared" si="2"/>
        <v>0</v>
      </c>
      <c r="AC36" s="16">
        <f t="shared" si="3"/>
        <v>0</v>
      </c>
      <c r="AD36" s="77" t="str">
        <f t="shared" si="11"/>
        <v>NA</v>
      </c>
      <c r="AF36" s="21">
        <f t="shared" si="4"/>
        <v>0</v>
      </c>
      <c r="AG36" s="16">
        <f t="shared" si="5"/>
        <v>0</v>
      </c>
      <c r="AH36" s="77" t="str">
        <f t="shared" si="12"/>
        <v>NA</v>
      </c>
    </row>
    <row r="37" spans="2:34" ht="16" x14ac:dyDescent="0.2">
      <c r="B37" s="22">
        <v>44072</v>
      </c>
      <c r="C37" s="56"/>
      <c r="D37" s="5"/>
      <c r="E37" s="62">
        <f t="shared" si="13"/>
        <v>0</v>
      </c>
      <c r="F37" s="76"/>
      <c r="G37" s="62">
        <f t="shared" si="13"/>
        <v>0</v>
      </c>
      <c r="H37" s="74"/>
      <c r="I37" s="62">
        <f t="shared" si="0"/>
        <v>0</v>
      </c>
      <c r="J37" s="71"/>
      <c r="K37" s="17">
        <f t="shared" si="1"/>
        <v>0</v>
      </c>
      <c r="L37" s="18">
        <f t="shared" si="1"/>
        <v>0</v>
      </c>
      <c r="M37" s="77" t="str">
        <f t="shared" si="7"/>
        <v>NA</v>
      </c>
      <c r="N37" s="6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8"/>
        <v>0</v>
      </c>
      <c r="Y37" s="20">
        <f t="shared" si="9"/>
        <v>0</v>
      </c>
      <c r="Z37" s="77" t="str">
        <f t="shared" si="10"/>
        <v>NA</v>
      </c>
      <c r="AA37" s="77"/>
      <c r="AB37" s="21">
        <f t="shared" si="2"/>
        <v>0</v>
      </c>
      <c r="AC37" s="16">
        <f t="shared" si="3"/>
        <v>0</v>
      </c>
      <c r="AD37" s="77" t="str">
        <f t="shared" si="11"/>
        <v>NA</v>
      </c>
      <c r="AF37" s="21">
        <f t="shared" si="4"/>
        <v>0</v>
      </c>
      <c r="AG37" s="16">
        <f t="shared" si="5"/>
        <v>0</v>
      </c>
      <c r="AH37" s="77" t="str">
        <f t="shared" si="12"/>
        <v>NA</v>
      </c>
    </row>
    <row r="38" spans="2:34" ht="16" x14ac:dyDescent="0.2">
      <c r="B38" s="22">
        <v>44073</v>
      </c>
      <c r="C38" s="56"/>
      <c r="D38" s="5"/>
      <c r="E38" s="62">
        <f t="shared" si="13"/>
        <v>0</v>
      </c>
      <c r="F38" s="76"/>
      <c r="G38" s="62">
        <f t="shared" si="13"/>
        <v>0</v>
      </c>
      <c r="H38" s="74"/>
      <c r="I38" s="62">
        <f t="shared" si="0"/>
        <v>0</v>
      </c>
      <c r="J38" s="71"/>
      <c r="K38" s="17">
        <f t="shared" si="1"/>
        <v>0</v>
      </c>
      <c r="L38" s="18">
        <f t="shared" si="1"/>
        <v>0</v>
      </c>
      <c r="M38" s="77" t="str">
        <f t="shared" si="7"/>
        <v>NA</v>
      </c>
      <c r="N38" s="6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8"/>
        <v>0</v>
      </c>
      <c r="Y38" s="20">
        <f t="shared" si="9"/>
        <v>0</v>
      </c>
      <c r="Z38" s="77" t="str">
        <f t="shared" si="10"/>
        <v>NA</v>
      </c>
      <c r="AA38" s="77"/>
      <c r="AB38" s="21">
        <f t="shared" si="2"/>
        <v>0</v>
      </c>
      <c r="AC38" s="16">
        <f t="shared" si="3"/>
        <v>0</v>
      </c>
      <c r="AD38" s="77" t="str">
        <f t="shared" si="11"/>
        <v>NA</v>
      </c>
      <c r="AF38" s="21">
        <f t="shared" si="4"/>
        <v>0</v>
      </c>
      <c r="AG38" s="16">
        <f t="shared" si="5"/>
        <v>0</v>
      </c>
      <c r="AH38" s="77" t="str">
        <f t="shared" si="12"/>
        <v>NA</v>
      </c>
    </row>
    <row r="39" spans="2:34" ht="17" thickBot="1" x14ac:dyDescent="0.25">
      <c r="B39" s="22">
        <v>44074</v>
      </c>
      <c r="C39" s="57"/>
      <c r="D39" s="7"/>
      <c r="E39" s="62">
        <f t="shared" si="13"/>
        <v>0</v>
      </c>
      <c r="F39" s="67"/>
      <c r="G39" s="62">
        <f t="shared" si="13"/>
        <v>0</v>
      </c>
      <c r="H39" s="67"/>
      <c r="I39" s="62">
        <f t="shared" si="0"/>
        <v>0</v>
      </c>
      <c r="J39" s="72"/>
      <c r="K39" s="17">
        <f t="shared" si="1"/>
        <v>0</v>
      </c>
      <c r="L39" s="18">
        <f t="shared" si="1"/>
        <v>0</v>
      </c>
      <c r="M39" s="77" t="str">
        <f t="shared" si="7"/>
        <v>NA</v>
      </c>
      <c r="N39" s="10"/>
      <c r="O39" s="7"/>
      <c r="P39" s="8"/>
      <c r="Q39" s="23"/>
      <c r="R39" s="23"/>
      <c r="S39" s="23"/>
      <c r="T39" s="23"/>
      <c r="U39" s="23"/>
      <c r="V39" s="23"/>
      <c r="W39" s="8"/>
      <c r="X39" s="19">
        <f t="shared" si="8"/>
        <v>0</v>
      </c>
      <c r="Y39" s="20">
        <f t="shared" si="9"/>
        <v>0</v>
      </c>
      <c r="Z39" s="77" t="str">
        <f t="shared" si="10"/>
        <v>NA</v>
      </c>
      <c r="AA39" s="49"/>
      <c r="AB39" s="21">
        <f t="shared" si="2"/>
        <v>0</v>
      </c>
      <c r="AC39" s="16">
        <f t="shared" si="3"/>
        <v>0</v>
      </c>
      <c r="AD39" s="77" t="str">
        <f t="shared" si="11"/>
        <v>NA</v>
      </c>
      <c r="AF39" s="21">
        <f t="shared" si="4"/>
        <v>0</v>
      </c>
      <c r="AG39" s="16">
        <f t="shared" si="5"/>
        <v>0</v>
      </c>
      <c r="AH39" s="77" t="str">
        <f t="shared" si="12"/>
        <v>NA</v>
      </c>
    </row>
    <row r="40" spans="2:34" s="15" customFormat="1" ht="47.25" customHeight="1" thickBot="1" x14ac:dyDescent="0.25">
      <c r="B40" s="22"/>
      <c r="C40" s="58"/>
      <c r="D40" s="63">
        <f>SUM(D8:D39)</f>
        <v>450</v>
      </c>
      <c r="E40" s="64">
        <f t="shared" ref="E40:AD40" si="14">SUM(E8:E39)</f>
        <v>180</v>
      </c>
      <c r="F40" s="63">
        <f t="shared" si="14"/>
        <v>0</v>
      </c>
      <c r="G40" s="64">
        <f t="shared" si="14"/>
        <v>0</v>
      </c>
      <c r="H40" s="63">
        <f t="shared" si="14"/>
        <v>0</v>
      </c>
      <c r="I40" s="64">
        <f t="shared" si="14"/>
        <v>0</v>
      </c>
      <c r="J40" s="60">
        <f t="shared" si="14"/>
        <v>0</v>
      </c>
      <c r="K40" s="24">
        <f t="shared" si="14"/>
        <v>450</v>
      </c>
      <c r="L40" s="24">
        <f t="shared" si="14"/>
        <v>180</v>
      </c>
      <c r="M40" s="24">
        <f t="shared" si="14"/>
        <v>40</v>
      </c>
      <c r="N40" s="24"/>
      <c r="O40" s="24">
        <f t="shared" si="14"/>
        <v>0</v>
      </c>
      <c r="P40" s="24">
        <f t="shared" si="14"/>
        <v>0</v>
      </c>
      <c r="Q40" s="24">
        <f t="shared" si="14"/>
        <v>-15</v>
      </c>
      <c r="R40" s="24">
        <f t="shared" si="14"/>
        <v>0</v>
      </c>
      <c r="S40" s="24">
        <f t="shared" si="14"/>
        <v>0</v>
      </c>
      <c r="T40" s="24">
        <f t="shared" si="14"/>
        <v>0</v>
      </c>
      <c r="U40" s="24">
        <f t="shared" si="14"/>
        <v>0</v>
      </c>
      <c r="V40" s="24">
        <f t="shared" si="14"/>
        <v>0</v>
      </c>
      <c r="W40" s="24">
        <f t="shared" si="14"/>
        <v>0</v>
      </c>
      <c r="X40" s="24">
        <f t="shared" si="14"/>
        <v>-15</v>
      </c>
      <c r="Y40" s="24">
        <f t="shared" si="14"/>
        <v>-6</v>
      </c>
      <c r="Z40" s="24">
        <f t="shared" si="14"/>
        <v>520</v>
      </c>
      <c r="AA40" s="24"/>
      <c r="AB40" s="24">
        <f t="shared" si="14"/>
        <v>465</v>
      </c>
      <c r="AC40" s="24">
        <f t="shared" si="14"/>
        <v>186</v>
      </c>
      <c r="AD40" s="24">
        <f t="shared" si="14"/>
        <v>520</v>
      </c>
      <c r="AF40" s="24">
        <f t="shared" ref="AF40:AH40" si="15">SUM(AF8:AF39)</f>
        <v>0</v>
      </c>
      <c r="AG40" s="24">
        <f t="shared" si="15"/>
        <v>0</v>
      </c>
      <c r="AH40" s="24">
        <f t="shared" si="15"/>
        <v>0</v>
      </c>
    </row>
  </sheetData>
  <mergeCells count="13">
    <mergeCell ref="B1:L3"/>
    <mergeCell ref="O1:Y3"/>
    <mergeCell ref="AB1:AC3"/>
    <mergeCell ref="AF1:AG3"/>
    <mergeCell ref="D4:I4"/>
    <mergeCell ref="O4:V4"/>
    <mergeCell ref="AF5:AG5"/>
    <mergeCell ref="D5:E5"/>
    <mergeCell ref="F5:G5"/>
    <mergeCell ref="H5:I5"/>
    <mergeCell ref="K5:L5"/>
    <mergeCell ref="X5:Y5"/>
    <mergeCell ref="AB5:AC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6C4C-2272-4DD8-AFF9-FA4DDCCBE7E5}">
  <sheetPr>
    <tabColor rgb="FFFFFF00"/>
  </sheetPr>
  <dimension ref="B1:AH40"/>
  <sheetViews>
    <sheetView topLeftCell="S1" zoomScale="82" zoomScaleNormal="82" workbookViewId="0">
      <pane ySplit="6" topLeftCell="A22" activePane="bottomLeft" state="frozen"/>
      <selection pane="bottomLeft" activeCell="Y12" sqref="Y12"/>
    </sheetView>
  </sheetViews>
  <sheetFormatPr baseColWidth="10" defaultColWidth="9.1640625" defaultRowHeight="15" x14ac:dyDescent="0.2"/>
  <cols>
    <col min="1" max="1" width="5.33203125" style="1" customWidth="1"/>
    <col min="2" max="2" width="14.33203125" style="1" customWidth="1"/>
    <col min="3" max="3" width="3" style="1" customWidth="1"/>
    <col min="4" max="5" width="9.1640625" style="1"/>
    <col min="6" max="7" width="8" style="2" customWidth="1"/>
    <col min="8" max="9" width="12.33203125" style="2" customWidth="1"/>
    <col min="10" max="10" width="5" style="1" customWidth="1"/>
    <col min="11" max="16" width="9.1640625" style="1"/>
    <col min="17" max="18" width="9.1640625" style="2"/>
    <col min="19" max="19" width="15.6640625" style="2" customWidth="1"/>
    <col min="20" max="22" width="9.1640625" style="2"/>
    <col min="23" max="23" width="4.1640625" style="1" customWidth="1"/>
    <col min="24" max="25" width="9.1640625" style="1"/>
    <col min="26" max="26" width="11.6640625" style="1" customWidth="1"/>
    <col min="27" max="27" width="7.6640625" style="1" customWidth="1"/>
    <col min="28" max="28" width="14.6640625" style="1" customWidth="1"/>
    <col min="29" max="29" width="19.1640625" style="1" customWidth="1"/>
    <col min="30" max="31" width="9.1640625" style="1"/>
    <col min="32" max="32" width="14.6640625" style="1" customWidth="1"/>
    <col min="33" max="33" width="19.1640625" style="1" customWidth="1"/>
    <col min="34" max="16384" width="9.1640625" style="1"/>
  </cols>
  <sheetData>
    <row r="1" spans="2:34" ht="15" customHeight="1" x14ac:dyDescent="0.2"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  <c r="N1" s="50"/>
      <c r="O1" s="106" t="s">
        <v>18</v>
      </c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6"/>
      <c r="AA1" s="14"/>
      <c r="AB1" s="112" t="s">
        <v>19</v>
      </c>
      <c r="AC1" s="113"/>
      <c r="AF1" s="112" t="s">
        <v>19</v>
      </c>
      <c r="AG1" s="113"/>
    </row>
    <row r="2" spans="2:34" ht="15" customHeight="1" x14ac:dyDescent="0.2"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50"/>
      <c r="N2" s="50"/>
      <c r="O2" s="109"/>
      <c r="P2" s="110"/>
      <c r="Q2" s="110"/>
      <c r="R2" s="110"/>
      <c r="S2" s="110"/>
      <c r="T2" s="110"/>
      <c r="U2" s="110"/>
      <c r="V2" s="110"/>
      <c r="W2" s="110"/>
      <c r="X2" s="110"/>
      <c r="Y2" s="111"/>
      <c r="Z2" s="6"/>
      <c r="AA2" s="6"/>
      <c r="AB2" s="114"/>
      <c r="AC2" s="115"/>
      <c r="AF2" s="114"/>
      <c r="AG2" s="115"/>
    </row>
    <row r="3" spans="2:34" ht="31" x14ac:dyDescent="0.2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51"/>
      <c r="N3" s="51"/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6"/>
      <c r="AA3" s="6"/>
      <c r="AB3" s="114"/>
      <c r="AC3" s="115"/>
      <c r="AF3" s="114"/>
      <c r="AG3" s="115"/>
    </row>
    <row r="4" spans="2:34" ht="16" thickBot="1" x14ac:dyDescent="0.25">
      <c r="B4" s="7"/>
      <c r="C4" s="8"/>
      <c r="D4" s="116" t="s">
        <v>1</v>
      </c>
      <c r="E4" s="117"/>
      <c r="F4" s="117"/>
      <c r="G4" s="117"/>
      <c r="H4" s="117"/>
      <c r="I4" s="118"/>
      <c r="J4" s="8"/>
      <c r="K4" s="8"/>
      <c r="L4" s="9"/>
      <c r="M4" s="10"/>
      <c r="N4" s="10"/>
      <c r="O4" s="119" t="s">
        <v>1</v>
      </c>
      <c r="P4" s="120"/>
      <c r="Q4" s="120"/>
      <c r="R4" s="120"/>
      <c r="S4" s="120"/>
      <c r="T4" s="120"/>
      <c r="U4" s="120"/>
      <c r="V4" s="120"/>
      <c r="W4" s="8"/>
      <c r="X4" s="8"/>
      <c r="Y4" s="9"/>
      <c r="Z4" s="10"/>
      <c r="AA4" s="10"/>
      <c r="AB4" s="7"/>
      <c r="AC4" s="9"/>
      <c r="AF4" s="7"/>
      <c r="AG4" s="9"/>
    </row>
    <row r="5" spans="2:34" s="15" customFormat="1" ht="48" x14ac:dyDescent="0.2">
      <c r="B5" s="25" t="s">
        <v>0</v>
      </c>
      <c r="C5" s="52"/>
      <c r="D5" s="91" t="s">
        <v>2</v>
      </c>
      <c r="E5" s="92"/>
      <c r="F5" s="93" t="s">
        <v>3</v>
      </c>
      <c r="G5" s="94"/>
      <c r="H5" s="93" t="s">
        <v>4</v>
      </c>
      <c r="I5" s="94"/>
      <c r="J5" s="68"/>
      <c r="K5" s="95" t="s">
        <v>6</v>
      </c>
      <c r="L5" s="90"/>
      <c r="M5" s="79" t="s">
        <v>21</v>
      </c>
      <c r="N5" s="47"/>
      <c r="O5" s="29" t="s">
        <v>9</v>
      </c>
      <c r="P5" s="27" t="s">
        <v>10</v>
      </c>
      <c r="Q5" s="27" t="s">
        <v>11</v>
      </c>
      <c r="R5" s="27" t="s">
        <v>12</v>
      </c>
      <c r="S5" s="27" t="s">
        <v>13</v>
      </c>
      <c r="T5" s="27" t="s">
        <v>14</v>
      </c>
      <c r="U5" s="27" t="s">
        <v>15</v>
      </c>
      <c r="V5" s="27" t="s">
        <v>16</v>
      </c>
      <c r="W5" s="26"/>
      <c r="X5" s="96" t="s">
        <v>6</v>
      </c>
      <c r="Y5" s="90"/>
      <c r="Z5" s="79" t="s">
        <v>21</v>
      </c>
      <c r="AA5" s="28"/>
      <c r="AB5" s="89" t="s">
        <v>23</v>
      </c>
      <c r="AC5" s="90"/>
      <c r="AD5" s="79" t="s">
        <v>21</v>
      </c>
      <c r="AF5" s="89" t="s">
        <v>17</v>
      </c>
      <c r="AG5" s="90"/>
      <c r="AH5" s="79" t="s">
        <v>21</v>
      </c>
    </row>
    <row r="6" spans="2:34" s="15" customFormat="1" ht="16" thickBot="1" x14ac:dyDescent="0.25">
      <c r="B6" s="30"/>
      <c r="C6" s="53"/>
      <c r="D6" s="30" t="s">
        <v>5</v>
      </c>
      <c r="E6" s="61" t="s">
        <v>7</v>
      </c>
      <c r="F6" s="30" t="s">
        <v>5</v>
      </c>
      <c r="G6" s="61" t="s">
        <v>7</v>
      </c>
      <c r="H6" s="30" t="s">
        <v>5</v>
      </c>
      <c r="I6" s="61" t="s">
        <v>7</v>
      </c>
      <c r="J6" s="59"/>
      <c r="K6" s="32" t="s">
        <v>5</v>
      </c>
      <c r="L6" s="33" t="s">
        <v>7</v>
      </c>
      <c r="M6" s="34" t="s">
        <v>22</v>
      </c>
      <c r="N6" s="34"/>
      <c r="O6" s="30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/>
      <c r="X6" s="35" t="s">
        <v>5</v>
      </c>
      <c r="Y6" s="36" t="s">
        <v>7</v>
      </c>
      <c r="Z6" s="34" t="s">
        <v>22</v>
      </c>
      <c r="AA6" s="34"/>
      <c r="AB6" s="37" t="s">
        <v>5</v>
      </c>
      <c r="AC6" s="38" t="s">
        <v>7</v>
      </c>
      <c r="AD6" s="34" t="s">
        <v>22</v>
      </c>
      <c r="AF6" s="37" t="s">
        <v>5</v>
      </c>
      <c r="AG6" s="38" t="s">
        <v>7</v>
      </c>
      <c r="AH6" s="34" t="s">
        <v>22</v>
      </c>
    </row>
    <row r="7" spans="2:34" s="43" customFormat="1" x14ac:dyDescent="0.2">
      <c r="B7" s="40"/>
      <c r="C7" s="54"/>
      <c r="D7" s="40"/>
      <c r="E7" s="42"/>
      <c r="F7" s="65"/>
      <c r="G7" s="66"/>
      <c r="H7" s="65"/>
      <c r="I7" s="66"/>
      <c r="J7" s="69"/>
      <c r="K7" s="41"/>
      <c r="L7" s="42"/>
      <c r="M7" s="39"/>
      <c r="N7" s="39"/>
      <c r="O7" s="40"/>
      <c r="P7" s="41"/>
      <c r="Q7" s="41"/>
      <c r="R7" s="41"/>
      <c r="S7" s="41"/>
      <c r="T7" s="41"/>
      <c r="U7" s="41"/>
      <c r="V7" s="41"/>
      <c r="W7" s="41"/>
      <c r="X7" s="41"/>
      <c r="Y7" s="42"/>
      <c r="Z7" s="39"/>
      <c r="AA7" s="39"/>
      <c r="AB7" s="40"/>
      <c r="AC7" s="42"/>
      <c r="AF7" s="40"/>
      <c r="AG7" s="42"/>
    </row>
    <row r="8" spans="2:34" x14ac:dyDescent="0.2">
      <c r="B8" s="11" t="s">
        <v>20</v>
      </c>
      <c r="C8" s="55"/>
      <c r="D8" s="11">
        <v>790</v>
      </c>
      <c r="E8" s="62">
        <f>D8*40/100</f>
        <v>316</v>
      </c>
      <c r="F8" s="75"/>
      <c r="G8" s="62">
        <f>F8*40/100</f>
        <v>0</v>
      </c>
      <c r="H8" s="73"/>
      <c r="I8" s="62">
        <f t="shared" ref="I8:I39" si="0">H8*40/100</f>
        <v>0</v>
      </c>
      <c r="J8" s="70"/>
      <c r="K8" s="17">
        <f t="shared" ref="K8:L39" si="1">D8+F8+H8</f>
        <v>790</v>
      </c>
      <c r="L8" s="18">
        <f t="shared" si="1"/>
        <v>316</v>
      </c>
      <c r="M8" s="77">
        <f>IF(K8=0,"NA",L8/K8*100)</f>
        <v>40</v>
      </c>
      <c r="N8" s="78"/>
      <c r="O8" s="11">
        <v>790</v>
      </c>
      <c r="P8" s="12"/>
      <c r="Q8" s="13"/>
      <c r="R8" s="13"/>
      <c r="S8" s="13"/>
      <c r="T8" s="13"/>
      <c r="U8" s="13"/>
      <c r="V8" s="13"/>
      <c r="W8" s="12"/>
      <c r="X8" s="19">
        <f>SUM(O8:W8)</f>
        <v>790</v>
      </c>
      <c r="Y8" s="20">
        <f>X8*40/100</f>
        <v>316</v>
      </c>
      <c r="Z8" s="77">
        <f>IF(X8=0,"NA",Y8/X8*100)</f>
        <v>40</v>
      </c>
      <c r="AA8" s="77"/>
      <c r="AB8" s="21">
        <f t="shared" ref="AB8:AB39" si="2">K8-X8</f>
        <v>0</v>
      </c>
      <c r="AC8" s="16">
        <f t="shared" ref="AC8:AC39" si="3">L8-Y8</f>
        <v>0</v>
      </c>
      <c r="AD8" s="77" t="str">
        <f>IF(AB8=0,"NA",AC8/AB8*100)</f>
        <v>NA</v>
      </c>
      <c r="AF8" s="21">
        <f t="shared" ref="AF8:AF39" si="4">K8-X8-AB8</f>
        <v>0</v>
      </c>
      <c r="AG8" s="16">
        <f t="shared" ref="AG8:AG39" si="5">L8-Y8-AC8</f>
        <v>0</v>
      </c>
      <c r="AH8" s="77" t="str">
        <f>IF(AF8=0,"NA",AG8/AF8*100)</f>
        <v>NA</v>
      </c>
    </row>
    <row r="9" spans="2:34" ht="16" x14ac:dyDescent="0.2">
      <c r="B9" s="22">
        <v>44044</v>
      </c>
      <c r="C9" s="56"/>
      <c r="D9" s="5"/>
      <c r="E9" s="62">
        <f t="shared" ref="E9:G24" si="6">D9*40/100</f>
        <v>0</v>
      </c>
      <c r="F9" s="76"/>
      <c r="G9" s="62">
        <f t="shared" si="6"/>
        <v>0</v>
      </c>
      <c r="H9" s="74"/>
      <c r="I9" s="62">
        <f t="shared" si="0"/>
        <v>0</v>
      </c>
      <c r="J9" s="71"/>
      <c r="K9" s="17">
        <f t="shared" si="1"/>
        <v>0</v>
      </c>
      <c r="L9" s="18">
        <f t="shared" si="1"/>
        <v>0</v>
      </c>
      <c r="M9" s="77" t="str">
        <f t="shared" ref="M9:M39" si="7">IF(K9=0,"NA",L9/K9*100)</f>
        <v>NA</v>
      </c>
      <c r="N9" s="78"/>
      <c r="O9" s="5"/>
      <c r="P9" s="3"/>
      <c r="Q9" s="4"/>
      <c r="R9" s="4"/>
      <c r="S9" s="4"/>
      <c r="T9" s="4"/>
      <c r="U9" s="4"/>
      <c r="V9" s="4"/>
      <c r="W9" s="3"/>
      <c r="X9" s="19">
        <f t="shared" ref="X9:X39" si="8">SUM(O9:W9)</f>
        <v>0</v>
      </c>
      <c r="Y9" s="20">
        <f t="shared" ref="Y9:Y39" si="9">X9*40/100</f>
        <v>0</v>
      </c>
      <c r="Z9" s="77" t="str">
        <f t="shared" ref="Z9:Z39" si="10">IF(X9=0,"NA",Y9/X9*100)</f>
        <v>NA</v>
      </c>
      <c r="AA9" s="77"/>
      <c r="AB9" s="21">
        <f t="shared" si="2"/>
        <v>0</v>
      </c>
      <c r="AC9" s="16">
        <f t="shared" si="3"/>
        <v>0</v>
      </c>
      <c r="AD9" s="77" t="str">
        <f t="shared" ref="AD9:AD39" si="11">IF(AB9=0,"NA",AC9/AB9*100)</f>
        <v>NA</v>
      </c>
      <c r="AF9" s="21">
        <f t="shared" si="4"/>
        <v>0</v>
      </c>
      <c r="AG9" s="16">
        <f t="shared" si="5"/>
        <v>0</v>
      </c>
      <c r="AH9" s="77" t="str">
        <f t="shared" ref="AH9:AH39" si="12">IF(AF9=0,"NA",AG9/AF9*100)</f>
        <v>NA</v>
      </c>
    </row>
    <row r="10" spans="2:34" ht="16" x14ac:dyDescent="0.2">
      <c r="B10" s="22">
        <v>44045</v>
      </c>
      <c r="C10" s="56"/>
      <c r="D10" s="5"/>
      <c r="E10" s="62">
        <f t="shared" si="6"/>
        <v>0</v>
      </c>
      <c r="F10" s="76"/>
      <c r="G10" s="62">
        <f t="shared" si="6"/>
        <v>0</v>
      </c>
      <c r="H10" s="74"/>
      <c r="I10" s="62">
        <f t="shared" si="0"/>
        <v>0</v>
      </c>
      <c r="J10" s="71"/>
      <c r="K10" s="17">
        <f t="shared" si="1"/>
        <v>0</v>
      </c>
      <c r="L10" s="18">
        <f t="shared" si="1"/>
        <v>0</v>
      </c>
      <c r="M10" s="77" t="str">
        <f t="shared" si="7"/>
        <v>NA</v>
      </c>
      <c r="N10" s="78"/>
      <c r="O10" s="5"/>
      <c r="P10" s="3"/>
      <c r="Q10" s="4"/>
      <c r="R10" s="4"/>
      <c r="S10" s="4"/>
      <c r="T10" s="4"/>
      <c r="U10" s="4"/>
      <c r="V10" s="4"/>
      <c r="W10" s="3"/>
      <c r="X10" s="19">
        <f t="shared" si="8"/>
        <v>0</v>
      </c>
      <c r="Y10" s="20">
        <f t="shared" si="9"/>
        <v>0</v>
      </c>
      <c r="Z10" s="77" t="str">
        <f t="shared" si="10"/>
        <v>NA</v>
      </c>
      <c r="AA10" s="77"/>
      <c r="AB10" s="21">
        <f t="shared" si="2"/>
        <v>0</v>
      </c>
      <c r="AC10" s="16">
        <f t="shared" si="3"/>
        <v>0</v>
      </c>
      <c r="AD10" s="77" t="str">
        <f t="shared" si="11"/>
        <v>NA</v>
      </c>
      <c r="AF10" s="21">
        <f t="shared" si="4"/>
        <v>0</v>
      </c>
      <c r="AG10" s="16">
        <f t="shared" si="5"/>
        <v>0</v>
      </c>
      <c r="AH10" s="77" t="str">
        <f t="shared" si="12"/>
        <v>NA</v>
      </c>
    </row>
    <row r="11" spans="2:34" ht="16" x14ac:dyDescent="0.2">
      <c r="B11" s="22">
        <v>44046</v>
      </c>
      <c r="C11" s="56"/>
      <c r="D11" s="5"/>
      <c r="E11" s="62">
        <f t="shared" si="6"/>
        <v>0</v>
      </c>
      <c r="F11" s="76"/>
      <c r="G11" s="62">
        <f t="shared" si="6"/>
        <v>0</v>
      </c>
      <c r="H11" s="74"/>
      <c r="I11" s="62">
        <f t="shared" si="0"/>
        <v>0</v>
      </c>
      <c r="J11" s="71"/>
      <c r="K11" s="17">
        <f t="shared" si="1"/>
        <v>0</v>
      </c>
      <c r="L11" s="18">
        <f t="shared" si="1"/>
        <v>0</v>
      </c>
      <c r="M11" s="77" t="str">
        <f t="shared" si="7"/>
        <v>NA</v>
      </c>
      <c r="N11" s="78"/>
      <c r="O11" s="5"/>
      <c r="P11" s="3"/>
      <c r="Q11" s="4"/>
      <c r="R11" s="4"/>
      <c r="S11" s="4"/>
      <c r="T11" s="4"/>
      <c r="U11" s="4"/>
      <c r="V11" s="4"/>
      <c r="W11" s="3"/>
      <c r="X11" s="19">
        <f t="shared" si="8"/>
        <v>0</v>
      </c>
      <c r="Y11" s="20">
        <f t="shared" si="9"/>
        <v>0</v>
      </c>
      <c r="Z11" s="77" t="str">
        <f t="shared" si="10"/>
        <v>NA</v>
      </c>
      <c r="AA11" s="77"/>
      <c r="AB11" s="21">
        <f t="shared" si="2"/>
        <v>0</v>
      </c>
      <c r="AC11" s="16">
        <f t="shared" si="3"/>
        <v>0</v>
      </c>
      <c r="AD11" s="77" t="str">
        <f t="shared" si="11"/>
        <v>NA</v>
      </c>
      <c r="AF11" s="21">
        <f t="shared" si="4"/>
        <v>0</v>
      </c>
      <c r="AG11" s="16">
        <f t="shared" si="5"/>
        <v>0</v>
      </c>
      <c r="AH11" s="77" t="str">
        <f t="shared" si="12"/>
        <v>NA</v>
      </c>
    </row>
    <row r="12" spans="2:34" ht="16" x14ac:dyDescent="0.2">
      <c r="B12" s="22">
        <v>44047</v>
      </c>
      <c r="C12" s="56"/>
      <c r="D12" s="5"/>
      <c r="E12" s="62">
        <f t="shared" si="6"/>
        <v>0</v>
      </c>
      <c r="F12" s="76"/>
      <c r="G12" s="62">
        <f t="shared" si="6"/>
        <v>0</v>
      </c>
      <c r="H12" s="74"/>
      <c r="I12" s="62">
        <f t="shared" si="0"/>
        <v>0</v>
      </c>
      <c r="J12" s="71"/>
      <c r="K12" s="17">
        <f t="shared" si="1"/>
        <v>0</v>
      </c>
      <c r="L12" s="18">
        <f t="shared" si="1"/>
        <v>0</v>
      </c>
      <c r="M12" s="77" t="str">
        <f t="shared" si="7"/>
        <v>NA</v>
      </c>
      <c r="N12" s="78"/>
      <c r="O12" s="5"/>
      <c r="P12" s="3"/>
      <c r="Q12" s="4"/>
      <c r="R12" s="4"/>
      <c r="S12" s="4"/>
      <c r="T12" s="4"/>
      <c r="U12" s="4"/>
      <c r="V12" s="4"/>
      <c r="W12" s="3"/>
      <c r="X12" s="19">
        <f t="shared" si="8"/>
        <v>0</v>
      </c>
      <c r="Y12" s="20">
        <f t="shared" si="9"/>
        <v>0</v>
      </c>
      <c r="Z12" s="77" t="str">
        <f t="shared" si="10"/>
        <v>NA</v>
      </c>
      <c r="AA12" s="77"/>
      <c r="AB12" s="21">
        <f t="shared" si="2"/>
        <v>0</v>
      </c>
      <c r="AC12" s="16">
        <f t="shared" si="3"/>
        <v>0</v>
      </c>
      <c r="AD12" s="77" t="str">
        <f t="shared" si="11"/>
        <v>NA</v>
      </c>
      <c r="AF12" s="21">
        <f t="shared" si="4"/>
        <v>0</v>
      </c>
      <c r="AG12" s="16">
        <f t="shared" si="5"/>
        <v>0</v>
      </c>
      <c r="AH12" s="77" t="str">
        <f t="shared" si="12"/>
        <v>NA</v>
      </c>
    </row>
    <row r="13" spans="2:34" ht="16" x14ac:dyDescent="0.2">
      <c r="B13" s="22">
        <v>44048</v>
      </c>
      <c r="C13" s="56"/>
      <c r="D13" s="5"/>
      <c r="E13" s="62">
        <f t="shared" si="6"/>
        <v>0</v>
      </c>
      <c r="F13" s="76"/>
      <c r="G13" s="62">
        <f t="shared" si="6"/>
        <v>0</v>
      </c>
      <c r="H13" s="74"/>
      <c r="I13" s="62">
        <f t="shared" si="0"/>
        <v>0</v>
      </c>
      <c r="J13" s="71"/>
      <c r="K13" s="17">
        <f t="shared" si="1"/>
        <v>0</v>
      </c>
      <c r="L13" s="18">
        <f t="shared" si="1"/>
        <v>0</v>
      </c>
      <c r="M13" s="77" t="str">
        <f t="shared" si="7"/>
        <v>NA</v>
      </c>
      <c r="N13" s="78"/>
      <c r="O13" s="5"/>
      <c r="P13" s="3"/>
      <c r="Q13" s="4"/>
      <c r="R13" s="4"/>
      <c r="S13" s="4"/>
      <c r="T13" s="4"/>
      <c r="U13" s="4"/>
      <c r="V13" s="4"/>
      <c r="W13" s="3"/>
      <c r="X13" s="19">
        <f t="shared" si="8"/>
        <v>0</v>
      </c>
      <c r="Y13" s="20">
        <f t="shared" si="9"/>
        <v>0</v>
      </c>
      <c r="Z13" s="77" t="str">
        <f t="shared" si="10"/>
        <v>NA</v>
      </c>
      <c r="AA13" s="77"/>
      <c r="AB13" s="21">
        <f t="shared" si="2"/>
        <v>0</v>
      </c>
      <c r="AC13" s="16">
        <f t="shared" si="3"/>
        <v>0</v>
      </c>
      <c r="AD13" s="77" t="str">
        <f t="shared" si="11"/>
        <v>NA</v>
      </c>
      <c r="AF13" s="21">
        <f t="shared" si="4"/>
        <v>0</v>
      </c>
      <c r="AG13" s="16">
        <f t="shared" si="5"/>
        <v>0</v>
      </c>
      <c r="AH13" s="77" t="str">
        <f t="shared" si="12"/>
        <v>NA</v>
      </c>
    </row>
    <row r="14" spans="2:34" ht="16" x14ac:dyDescent="0.2">
      <c r="B14" s="22">
        <v>44049</v>
      </c>
      <c r="C14" s="56"/>
      <c r="D14" s="5"/>
      <c r="E14" s="62">
        <f t="shared" si="6"/>
        <v>0</v>
      </c>
      <c r="F14" s="76"/>
      <c r="G14" s="62">
        <f t="shared" si="6"/>
        <v>0</v>
      </c>
      <c r="H14" s="74"/>
      <c r="I14" s="62">
        <f t="shared" si="0"/>
        <v>0</v>
      </c>
      <c r="J14" s="71"/>
      <c r="K14" s="17">
        <f t="shared" si="1"/>
        <v>0</v>
      </c>
      <c r="L14" s="18">
        <f t="shared" si="1"/>
        <v>0</v>
      </c>
      <c r="M14" s="77" t="str">
        <f t="shared" si="7"/>
        <v>NA</v>
      </c>
      <c r="N14" s="78"/>
      <c r="O14" s="5"/>
      <c r="P14" s="3"/>
      <c r="Q14" s="4"/>
      <c r="R14" s="4"/>
      <c r="S14" s="4"/>
      <c r="T14" s="4"/>
      <c r="U14" s="4"/>
      <c r="V14" s="4"/>
      <c r="W14" s="3"/>
      <c r="X14" s="19">
        <f t="shared" si="8"/>
        <v>0</v>
      </c>
      <c r="Y14" s="20">
        <f t="shared" si="9"/>
        <v>0</v>
      </c>
      <c r="Z14" s="77" t="str">
        <f t="shared" si="10"/>
        <v>NA</v>
      </c>
      <c r="AA14" s="77"/>
      <c r="AB14" s="21">
        <f t="shared" si="2"/>
        <v>0</v>
      </c>
      <c r="AC14" s="16">
        <f t="shared" si="3"/>
        <v>0</v>
      </c>
      <c r="AD14" s="77" t="str">
        <f t="shared" si="11"/>
        <v>NA</v>
      </c>
      <c r="AF14" s="21">
        <f t="shared" si="4"/>
        <v>0</v>
      </c>
      <c r="AG14" s="16">
        <f t="shared" si="5"/>
        <v>0</v>
      </c>
      <c r="AH14" s="77" t="str">
        <f t="shared" si="12"/>
        <v>NA</v>
      </c>
    </row>
    <row r="15" spans="2:34" ht="16" x14ac:dyDescent="0.2">
      <c r="B15" s="22">
        <v>44050</v>
      </c>
      <c r="C15" s="56"/>
      <c r="D15" s="5"/>
      <c r="E15" s="62">
        <f t="shared" si="6"/>
        <v>0</v>
      </c>
      <c r="F15" s="76"/>
      <c r="G15" s="62">
        <f t="shared" si="6"/>
        <v>0</v>
      </c>
      <c r="H15" s="74"/>
      <c r="I15" s="62">
        <f t="shared" si="0"/>
        <v>0</v>
      </c>
      <c r="J15" s="71"/>
      <c r="K15" s="17">
        <f t="shared" si="1"/>
        <v>0</v>
      </c>
      <c r="L15" s="18">
        <f t="shared" si="1"/>
        <v>0</v>
      </c>
      <c r="M15" s="77" t="str">
        <f t="shared" si="7"/>
        <v>NA</v>
      </c>
      <c r="N15" s="78"/>
      <c r="O15" s="5"/>
      <c r="P15" s="3"/>
      <c r="Q15" s="4"/>
      <c r="R15" s="4"/>
      <c r="S15" s="4"/>
      <c r="T15" s="4"/>
      <c r="U15" s="4"/>
      <c r="V15" s="4"/>
      <c r="W15" s="3"/>
      <c r="X15" s="19">
        <f t="shared" si="8"/>
        <v>0</v>
      </c>
      <c r="Y15" s="20">
        <f t="shared" si="9"/>
        <v>0</v>
      </c>
      <c r="Z15" s="77" t="str">
        <f t="shared" si="10"/>
        <v>NA</v>
      </c>
      <c r="AA15" s="77"/>
      <c r="AB15" s="21">
        <f t="shared" si="2"/>
        <v>0</v>
      </c>
      <c r="AC15" s="16">
        <f t="shared" si="3"/>
        <v>0</v>
      </c>
      <c r="AD15" s="77" t="str">
        <f t="shared" si="11"/>
        <v>NA</v>
      </c>
      <c r="AF15" s="21">
        <f t="shared" si="4"/>
        <v>0</v>
      </c>
      <c r="AG15" s="16">
        <f t="shared" si="5"/>
        <v>0</v>
      </c>
      <c r="AH15" s="77" t="str">
        <f t="shared" si="12"/>
        <v>NA</v>
      </c>
    </row>
    <row r="16" spans="2:34" ht="16" x14ac:dyDescent="0.2">
      <c r="B16" s="22">
        <v>44051</v>
      </c>
      <c r="C16" s="56"/>
      <c r="D16" s="5"/>
      <c r="E16" s="62">
        <f t="shared" si="6"/>
        <v>0</v>
      </c>
      <c r="F16" s="76"/>
      <c r="G16" s="62">
        <f t="shared" si="6"/>
        <v>0</v>
      </c>
      <c r="H16" s="74"/>
      <c r="I16" s="62">
        <f t="shared" si="0"/>
        <v>0</v>
      </c>
      <c r="J16" s="71"/>
      <c r="K16" s="17">
        <f t="shared" si="1"/>
        <v>0</v>
      </c>
      <c r="L16" s="18">
        <f t="shared" si="1"/>
        <v>0</v>
      </c>
      <c r="M16" s="77" t="str">
        <f t="shared" si="7"/>
        <v>NA</v>
      </c>
      <c r="N16" s="78"/>
      <c r="O16" s="5"/>
      <c r="P16" s="3"/>
      <c r="Q16" s="4"/>
      <c r="R16" s="4"/>
      <c r="S16" s="4"/>
      <c r="T16" s="4"/>
      <c r="U16" s="4"/>
      <c r="V16" s="4"/>
      <c r="W16" s="3"/>
      <c r="X16" s="19">
        <f t="shared" si="8"/>
        <v>0</v>
      </c>
      <c r="Y16" s="20">
        <f t="shared" si="9"/>
        <v>0</v>
      </c>
      <c r="Z16" s="77" t="str">
        <f t="shared" si="10"/>
        <v>NA</v>
      </c>
      <c r="AA16" s="77"/>
      <c r="AB16" s="21">
        <f t="shared" si="2"/>
        <v>0</v>
      </c>
      <c r="AC16" s="16">
        <f t="shared" si="3"/>
        <v>0</v>
      </c>
      <c r="AD16" s="77" t="str">
        <f t="shared" si="11"/>
        <v>NA</v>
      </c>
      <c r="AF16" s="21">
        <f t="shared" si="4"/>
        <v>0</v>
      </c>
      <c r="AG16" s="16">
        <f t="shared" si="5"/>
        <v>0</v>
      </c>
      <c r="AH16" s="77" t="str">
        <f t="shared" si="12"/>
        <v>NA</v>
      </c>
    </row>
    <row r="17" spans="2:34" ht="16" x14ac:dyDescent="0.2">
      <c r="B17" s="22">
        <v>44052</v>
      </c>
      <c r="C17" s="56"/>
      <c r="D17" s="5"/>
      <c r="E17" s="62">
        <f t="shared" si="6"/>
        <v>0</v>
      </c>
      <c r="F17" s="76"/>
      <c r="G17" s="62">
        <f t="shared" si="6"/>
        <v>0</v>
      </c>
      <c r="H17" s="74"/>
      <c r="I17" s="62">
        <f t="shared" si="0"/>
        <v>0</v>
      </c>
      <c r="J17" s="71"/>
      <c r="K17" s="17">
        <f t="shared" si="1"/>
        <v>0</v>
      </c>
      <c r="L17" s="18">
        <f t="shared" si="1"/>
        <v>0</v>
      </c>
      <c r="M17" s="77" t="str">
        <f t="shared" si="7"/>
        <v>NA</v>
      </c>
      <c r="N17" s="78"/>
      <c r="O17" s="5"/>
      <c r="P17" s="3"/>
      <c r="Q17" s="4"/>
      <c r="R17" s="4"/>
      <c r="S17" s="4"/>
      <c r="T17" s="4"/>
      <c r="U17" s="4"/>
      <c r="V17" s="4"/>
      <c r="W17" s="3"/>
      <c r="X17" s="19">
        <f t="shared" si="8"/>
        <v>0</v>
      </c>
      <c r="Y17" s="20">
        <f t="shared" si="9"/>
        <v>0</v>
      </c>
      <c r="Z17" s="77" t="str">
        <f t="shared" si="10"/>
        <v>NA</v>
      </c>
      <c r="AA17" s="77"/>
      <c r="AB17" s="21">
        <f t="shared" si="2"/>
        <v>0</v>
      </c>
      <c r="AC17" s="16">
        <f t="shared" si="3"/>
        <v>0</v>
      </c>
      <c r="AD17" s="77" t="str">
        <f t="shared" si="11"/>
        <v>NA</v>
      </c>
      <c r="AF17" s="21">
        <f t="shared" si="4"/>
        <v>0</v>
      </c>
      <c r="AG17" s="16">
        <f t="shared" si="5"/>
        <v>0</v>
      </c>
      <c r="AH17" s="77" t="str">
        <f t="shared" si="12"/>
        <v>NA</v>
      </c>
    </row>
    <row r="18" spans="2:34" ht="16" x14ac:dyDescent="0.2">
      <c r="B18" s="22">
        <v>44053</v>
      </c>
      <c r="C18" s="56"/>
      <c r="D18" s="5"/>
      <c r="E18" s="62">
        <f t="shared" si="6"/>
        <v>0</v>
      </c>
      <c r="F18" s="76"/>
      <c r="G18" s="62">
        <f t="shared" si="6"/>
        <v>0</v>
      </c>
      <c r="H18" s="74"/>
      <c r="I18" s="62">
        <f t="shared" si="0"/>
        <v>0</v>
      </c>
      <c r="J18" s="71"/>
      <c r="K18" s="17">
        <f t="shared" si="1"/>
        <v>0</v>
      </c>
      <c r="L18" s="18">
        <f t="shared" si="1"/>
        <v>0</v>
      </c>
      <c r="M18" s="77" t="str">
        <f t="shared" si="7"/>
        <v>NA</v>
      </c>
      <c r="N18" s="78"/>
      <c r="O18" s="5"/>
      <c r="P18" s="3"/>
      <c r="Q18" s="4"/>
      <c r="R18" s="4"/>
      <c r="S18" s="4"/>
      <c r="T18" s="4"/>
      <c r="U18" s="4"/>
      <c r="V18" s="4"/>
      <c r="W18" s="3"/>
      <c r="X18" s="19">
        <f t="shared" si="8"/>
        <v>0</v>
      </c>
      <c r="Y18" s="20">
        <f t="shared" si="9"/>
        <v>0</v>
      </c>
      <c r="Z18" s="77" t="str">
        <f t="shared" si="10"/>
        <v>NA</v>
      </c>
      <c r="AA18" s="77"/>
      <c r="AB18" s="21">
        <f t="shared" si="2"/>
        <v>0</v>
      </c>
      <c r="AC18" s="16">
        <f t="shared" si="3"/>
        <v>0</v>
      </c>
      <c r="AD18" s="77" t="str">
        <f t="shared" si="11"/>
        <v>NA</v>
      </c>
      <c r="AF18" s="21">
        <f t="shared" si="4"/>
        <v>0</v>
      </c>
      <c r="AG18" s="16">
        <f t="shared" si="5"/>
        <v>0</v>
      </c>
      <c r="AH18" s="77" t="str">
        <f t="shared" si="12"/>
        <v>NA</v>
      </c>
    </row>
    <row r="19" spans="2:34" ht="16" x14ac:dyDescent="0.2">
      <c r="B19" s="22">
        <v>44054</v>
      </c>
      <c r="C19" s="56"/>
      <c r="D19" s="5"/>
      <c r="E19" s="62">
        <f t="shared" si="6"/>
        <v>0</v>
      </c>
      <c r="F19" s="76"/>
      <c r="G19" s="62">
        <f t="shared" si="6"/>
        <v>0</v>
      </c>
      <c r="H19" s="74"/>
      <c r="I19" s="62">
        <f t="shared" si="0"/>
        <v>0</v>
      </c>
      <c r="J19" s="71"/>
      <c r="K19" s="17">
        <f t="shared" si="1"/>
        <v>0</v>
      </c>
      <c r="L19" s="18">
        <f t="shared" si="1"/>
        <v>0</v>
      </c>
      <c r="M19" s="77" t="str">
        <f t="shared" si="7"/>
        <v>NA</v>
      </c>
      <c r="N19" s="78"/>
      <c r="O19" s="5"/>
      <c r="P19" s="3"/>
      <c r="Q19" s="4"/>
      <c r="R19" s="4"/>
      <c r="S19" s="4"/>
      <c r="T19" s="4"/>
      <c r="U19" s="4"/>
      <c r="V19" s="4"/>
      <c r="W19" s="3"/>
      <c r="X19" s="19">
        <f t="shared" si="8"/>
        <v>0</v>
      </c>
      <c r="Y19" s="20">
        <f t="shared" si="9"/>
        <v>0</v>
      </c>
      <c r="Z19" s="77" t="str">
        <f t="shared" si="10"/>
        <v>NA</v>
      </c>
      <c r="AA19" s="77"/>
      <c r="AB19" s="21">
        <f t="shared" si="2"/>
        <v>0</v>
      </c>
      <c r="AC19" s="16">
        <f t="shared" si="3"/>
        <v>0</v>
      </c>
      <c r="AD19" s="77" t="str">
        <f t="shared" si="11"/>
        <v>NA</v>
      </c>
      <c r="AF19" s="21">
        <f t="shared" si="4"/>
        <v>0</v>
      </c>
      <c r="AG19" s="16">
        <f t="shared" si="5"/>
        <v>0</v>
      </c>
      <c r="AH19" s="77" t="str">
        <f t="shared" si="12"/>
        <v>NA</v>
      </c>
    </row>
    <row r="20" spans="2:34" ht="16" x14ac:dyDescent="0.2">
      <c r="B20" s="22">
        <v>44055</v>
      </c>
      <c r="C20" s="56"/>
      <c r="D20" s="5"/>
      <c r="E20" s="62">
        <f t="shared" si="6"/>
        <v>0</v>
      </c>
      <c r="F20" s="76"/>
      <c r="G20" s="62">
        <f t="shared" si="6"/>
        <v>0</v>
      </c>
      <c r="H20" s="74"/>
      <c r="I20" s="62">
        <f t="shared" si="0"/>
        <v>0</v>
      </c>
      <c r="J20" s="71"/>
      <c r="K20" s="17">
        <f t="shared" si="1"/>
        <v>0</v>
      </c>
      <c r="L20" s="18">
        <f t="shared" si="1"/>
        <v>0</v>
      </c>
      <c r="M20" s="77" t="str">
        <f t="shared" si="7"/>
        <v>NA</v>
      </c>
      <c r="N20" s="78"/>
      <c r="O20" s="5"/>
      <c r="P20" s="3"/>
      <c r="Q20" s="4"/>
      <c r="R20" s="4"/>
      <c r="S20" s="4"/>
      <c r="T20" s="4"/>
      <c r="U20" s="4"/>
      <c r="V20" s="4"/>
      <c r="W20" s="3"/>
      <c r="X20" s="19">
        <f t="shared" si="8"/>
        <v>0</v>
      </c>
      <c r="Y20" s="20">
        <f t="shared" si="9"/>
        <v>0</v>
      </c>
      <c r="Z20" s="77" t="str">
        <f t="shared" si="10"/>
        <v>NA</v>
      </c>
      <c r="AA20" s="77"/>
      <c r="AB20" s="21">
        <f t="shared" si="2"/>
        <v>0</v>
      </c>
      <c r="AC20" s="16">
        <f t="shared" si="3"/>
        <v>0</v>
      </c>
      <c r="AD20" s="77" t="str">
        <f t="shared" si="11"/>
        <v>NA</v>
      </c>
      <c r="AF20" s="21">
        <f t="shared" si="4"/>
        <v>0</v>
      </c>
      <c r="AG20" s="16">
        <f t="shared" si="5"/>
        <v>0</v>
      </c>
      <c r="AH20" s="77" t="str">
        <f t="shared" si="12"/>
        <v>NA</v>
      </c>
    </row>
    <row r="21" spans="2:34" ht="16" x14ac:dyDescent="0.2">
      <c r="B21" s="22">
        <v>44056</v>
      </c>
      <c r="C21" s="56"/>
      <c r="D21" s="5"/>
      <c r="E21" s="62">
        <f t="shared" si="6"/>
        <v>0</v>
      </c>
      <c r="F21" s="76"/>
      <c r="G21" s="62">
        <f t="shared" si="6"/>
        <v>0</v>
      </c>
      <c r="H21" s="74"/>
      <c r="I21" s="62">
        <f t="shared" si="0"/>
        <v>0</v>
      </c>
      <c r="J21" s="71"/>
      <c r="K21" s="17">
        <f t="shared" si="1"/>
        <v>0</v>
      </c>
      <c r="L21" s="18">
        <f t="shared" si="1"/>
        <v>0</v>
      </c>
      <c r="M21" s="77" t="str">
        <f t="shared" si="7"/>
        <v>NA</v>
      </c>
      <c r="N21" s="78"/>
      <c r="O21" s="5"/>
      <c r="P21" s="3"/>
      <c r="Q21" s="4"/>
      <c r="R21" s="4"/>
      <c r="S21" s="4"/>
      <c r="T21" s="4"/>
      <c r="U21" s="4"/>
      <c r="V21" s="4"/>
      <c r="W21" s="3"/>
      <c r="X21" s="19">
        <f t="shared" si="8"/>
        <v>0</v>
      </c>
      <c r="Y21" s="20">
        <f t="shared" si="9"/>
        <v>0</v>
      </c>
      <c r="Z21" s="77" t="str">
        <f t="shared" si="10"/>
        <v>NA</v>
      </c>
      <c r="AA21" s="77"/>
      <c r="AB21" s="21">
        <f t="shared" si="2"/>
        <v>0</v>
      </c>
      <c r="AC21" s="16">
        <f t="shared" si="3"/>
        <v>0</v>
      </c>
      <c r="AD21" s="77" t="str">
        <f t="shared" si="11"/>
        <v>NA</v>
      </c>
      <c r="AF21" s="21">
        <f t="shared" si="4"/>
        <v>0</v>
      </c>
      <c r="AG21" s="16">
        <f t="shared" si="5"/>
        <v>0</v>
      </c>
      <c r="AH21" s="77" t="str">
        <f t="shared" si="12"/>
        <v>NA</v>
      </c>
    </row>
    <row r="22" spans="2:34" ht="16" x14ac:dyDescent="0.2">
      <c r="B22" s="22">
        <v>44057</v>
      </c>
      <c r="C22" s="56"/>
      <c r="D22" s="5"/>
      <c r="E22" s="62">
        <f t="shared" si="6"/>
        <v>0</v>
      </c>
      <c r="F22" s="76"/>
      <c r="G22" s="62">
        <f t="shared" si="6"/>
        <v>0</v>
      </c>
      <c r="H22" s="74"/>
      <c r="I22" s="62">
        <f t="shared" si="0"/>
        <v>0</v>
      </c>
      <c r="J22" s="71"/>
      <c r="K22" s="17">
        <f t="shared" si="1"/>
        <v>0</v>
      </c>
      <c r="L22" s="18">
        <f t="shared" si="1"/>
        <v>0</v>
      </c>
      <c r="M22" s="77" t="str">
        <f t="shared" si="7"/>
        <v>NA</v>
      </c>
      <c r="N22" s="78"/>
      <c r="O22" s="5"/>
      <c r="P22" s="3"/>
      <c r="Q22" s="4"/>
      <c r="R22" s="4"/>
      <c r="S22" s="4"/>
      <c r="T22" s="4"/>
      <c r="U22" s="4"/>
      <c r="V22" s="4"/>
      <c r="W22" s="3"/>
      <c r="X22" s="19">
        <f t="shared" si="8"/>
        <v>0</v>
      </c>
      <c r="Y22" s="20">
        <f t="shared" si="9"/>
        <v>0</v>
      </c>
      <c r="Z22" s="77" t="str">
        <f t="shared" si="10"/>
        <v>NA</v>
      </c>
      <c r="AA22" s="77"/>
      <c r="AB22" s="21">
        <f t="shared" si="2"/>
        <v>0</v>
      </c>
      <c r="AC22" s="16">
        <f t="shared" si="3"/>
        <v>0</v>
      </c>
      <c r="AD22" s="77" t="str">
        <f t="shared" si="11"/>
        <v>NA</v>
      </c>
      <c r="AF22" s="21">
        <f t="shared" si="4"/>
        <v>0</v>
      </c>
      <c r="AG22" s="16">
        <f t="shared" si="5"/>
        <v>0</v>
      </c>
      <c r="AH22" s="77" t="str">
        <f t="shared" si="12"/>
        <v>NA</v>
      </c>
    </row>
    <row r="23" spans="2:34" ht="16" x14ac:dyDescent="0.2">
      <c r="B23" s="22">
        <v>44058</v>
      </c>
      <c r="C23" s="56"/>
      <c r="D23" s="5"/>
      <c r="E23" s="62">
        <f t="shared" si="6"/>
        <v>0</v>
      </c>
      <c r="F23" s="76"/>
      <c r="G23" s="62">
        <f t="shared" si="6"/>
        <v>0</v>
      </c>
      <c r="H23" s="74"/>
      <c r="I23" s="62">
        <f t="shared" si="0"/>
        <v>0</v>
      </c>
      <c r="J23" s="71"/>
      <c r="K23" s="17">
        <f t="shared" si="1"/>
        <v>0</v>
      </c>
      <c r="L23" s="18">
        <f t="shared" si="1"/>
        <v>0</v>
      </c>
      <c r="M23" s="77" t="str">
        <f t="shared" si="7"/>
        <v>NA</v>
      </c>
      <c r="N23" s="78"/>
      <c r="O23" s="5"/>
      <c r="P23" s="3"/>
      <c r="Q23" s="4"/>
      <c r="R23" s="4"/>
      <c r="S23" s="4"/>
      <c r="T23" s="4"/>
      <c r="U23" s="4"/>
      <c r="V23" s="4"/>
      <c r="W23" s="3"/>
      <c r="X23" s="19">
        <f t="shared" si="8"/>
        <v>0</v>
      </c>
      <c r="Y23" s="20">
        <f t="shared" si="9"/>
        <v>0</v>
      </c>
      <c r="Z23" s="77" t="str">
        <f t="shared" si="10"/>
        <v>NA</v>
      </c>
      <c r="AA23" s="77"/>
      <c r="AB23" s="21">
        <f t="shared" si="2"/>
        <v>0</v>
      </c>
      <c r="AC23" s="16">
        <f t="shared" si="3"/>
        <v>0</v>
      </c>
      <c r="AD23" s="77" t="str">
        <f t="shared" si="11"/>
        <v>NA</v>
      </c>
      <c r="AF23" s="21">
        <f t="shared" si="4"/>
        <v>0</v>
      </c>
      <c r="AG23" s="16">
        <f t="shared" si="5"/>
        <v>0</v>
      </c>
      <c r="AH23" s="77" t="str">
        <f t="shared" si="12"/>
        <v>NA</v>
      </c>
    </row>
    <row r="24" spans="2:34" ht="16" x14ac:dyDescent="0.2">
      <c r="B24" s="22">
        <v>44059</v>
      </c>
      <c r="C24" s="56"/>
      <c r="D24" s="5"/>
      <c r="E24" s="62">
        <f t="shared" si="6"/>
        <v>0</v>
      </c>
      <c r="F24" s="76"/>
      <c r="G24" s="62">
        <f t="shared" si="6"/>
        <v>0</v>
      </c>
      <c r="H24" s="74"/>
      <c r="I24" s="62">
        <f t="shared" si="0"/>
        <v>0</v>
      </c>
      <c r="J24" s="71"/>
      <c r="K24" s="17">
        <f t="shared" si="1"/>
        <v>0</v>
      </c>
      <c r="L24" s="18">
        <f t="shared" si="1"/>
        <v>0</v>
      </c>
      <c r="M24" s="77" t="str">
        <f t="shared" si="7"/>
        <v>NA</v>
      </c>
      <c r="N24" s="78"/>
      <c r="O24" s="5"/>
      <c r="P24" s="3"/>
      <c r="Q24" s="4"/>
      <c r="R24" s="4"/>
      <c r="S24" s="4"/>
      <c r="T24" s="4"/>
      <c r="U24" s="4"/>
      <c r="V24" s="4"/>
      <c r="W24" s="3"/>
      <c r="X24" s="19">
        <f t="shared" si="8"/>
        <v>0</v>
      </c>
      <c r="Y24" s="20">
        <f t="shared" si="9"/>
        <v>0</v>
      </c>
      <c r="Z24" s="77" t="str">
        <f t="shared" si="10"/>
        <v>NA</v>
      </c>
      <c r="AA24" s="77"/>
      <c r="AB24" s="21">
        <f t="shared" si="2"/>
        <v>0</v>
      </c>
      <c r="AC24" s="16">
        <f t="shared" si="3"/>
        <v>0</v>
      </c>
      <c r="AD24" s="77" t="str">
        <f t="shared" si="11"/>
        <v>NA</v>
      </c>
      <c r="AF24" s="21">
        <f t="shared" si="4"/>
        <v>0</v>
      </c>
      <c r="AG24" s="16">
        <f t="shared" si="5"/>
        <v>0</v>
      </c>
      <c r="AH24" s="77" t="str">
        <f t="shared" si="12"/>
        <v>NA</v>
      </c>
    </row>
    <row r="25" spans="2:34" ht="16" x14ac:dyDescent="0.2">
      <c r="B25" s="22">
        <v>44060</v>
      </c>
      <c r="C25" s="56"/>
      <c r="D25" s="5"/>
      <c r="E25" s="62">
        <f t="shared" ref="E25:G39" si="13">D25*40/100</f>
        <v>0</v>
      </c>
      <c r="F25" s="76"/>
      <c r="G25" s="62">
        <f t="shared" si="13"/>
        <v>0</v>
      </c>
      <c r="H25" s="74"/>
      <c r="I25" s="62">
        <f t="shared" si="0"/>
        <v>0</v>
      </c>
      <c r="J25" s="71"/>
      <c r="K25" s="17">
        <f t="shared" si="1"/>
        <v>0</v>
      </c>
      <c r="L25" s="18">
        <f t="shared" si="1"/>
        <v>0</v>
      </c>
      <c r="M25" s="77" t="str">
        <f t="shared" si="7"/>
        <v>NA</v>
      </c>
      <c r="N25" s="78"/>
      <c r="O25" s="5"/>
      <c r="P25" s="3"/>
      <c r="Q25" s="4"/>
      <c r="R25" s="4"/>
      <c r="S25" s="4"/>
      <c r="T25" s="4"/>
      <c r="U25" s="4"/>
      <c r="V25" s="4"/>
      <c r="W25" s="3"/>
      <c r="X25" s="19">
        <f t="shared" si="8"/>
        <v>0</v>
      </c>
      <c r="Y25" s="20">
        <f t="shared" si="9"/>
        <v>0</v>
      </c>
      <c r="Z25" s="77" t="str">
        <f t="shared" si="10"/>
        <v>NA</v>
      </c>
      <c r="AA25" s="77"/>
      <c r="AB25" s="21">
        <f t="shared" si="2"/>
        <v>0</v>
      </c>
      <c r="AC25" s="16">
        <f t="shared" si="3"/>
        <v>0</v>
      </c>
      <c r="AD25" s="77" t="str">
        <f t="shared" si="11"/>
        <v>NA</v>
      </c>
      <c r="AF25" s="21">
        <f t="shared" si="4"/>
        <v>0</v>
      </c>
      <c r="AG25" s="16">
        <f t="shared" si="5"/>
        <v>0</v>
      </c>
      <c r="AH25" s="77" t="str">
        <f t="shared" si="12"/>
        <v>NA</v>
      </c>
    </row>
    <row r="26" spans="2:34" ht="16" x14ac:dyDescent="0.2">
      <c r="B26" s="22">
        <v>44061</v>
      </c>
      <c r="C26" s="56"/>
      <c r="D26" s="5"/>
      <c r="E26" s="62">
        <f t="shared" si="13"/>
        <v>0</v>
      </c>
      <c r="F26" s="76"/>
      <c r="G26" s="62">
        <f t="shared" si="13"/>
        <v>0</v>
      </c>
      <c r="H26" s="74"/>
      <c r="I26" s="62">
        <f t="shared" si="0"/>
        <v>0</v>
      </c>
      <c r="J26" s="71"/>
      <c r="K26" s="17">
        <f t="shared" si="1"/>
        <v>0</v>
      </c>
      <c r="L26" s="18">
        <f t="shared" si="1"/>
        <v>0</v>
      </c>
      <c r="M26" s="77" t="str">
        <f t="shared" si="7"/>
        <v>NA</v>
      </c>
      <c r="N26" s="78"/>
      <c r="O26" s="5"/>
      <c r="P26" s="3"/>
      <c r="Q26" s="44"/>
      <c r="R26" s="44"/>
      <c r="S26" s="44"/>
      <c r="T26" s="44"/>
      <c r="U26" s="44"/>
      <c r="V26" s="4"/>
      <c r="W26" s="3"/>
      <c r="X26" s="19">
        <f t="shared" si="8"/>
        <v>0</v>
      </c>
      <c r="Y26" s="20">
        <f t="shared" si="9"/>
        <v>0</v>
      </c>
      <c r="Z26" s="77" t="str">
        <f t="shared" si="10"/>
        <v>NA</v>
      </c>
      <c r="AA26" s="77"/>
      <c r="AB26" s="21">
        <f t="shared" si="2"/>
        <v>0</v>
      </c>
      <c r="AC26" s="16">
        <f t="shared" si="3"/>
        <v>0</v>
      </c>
      <c r="AD26" s="77" t="str">
        <f t="shared" si="11"/>
        <v>NA</v>
      </c>
      <c r="AF26" s="21">
        <f t="shared" si="4"/>
        <v>0</v>
      </c>
      <c r="AG26" s="16">
        <f t="shared" si="5"/>
        <v>0</v>
      </c>
      <c r="AH26" s="77" t="str">
        <f t="shared" si="12"/>
        <v>NA</v>
      </c>
    </row>
    <row r="27" spans="2:34" ht="16" x14ac:dyDescent="0.2">
      <c r="B27" s="22">
        <v>44062</v>
      </c>
      <c r="C27" s="56"/>
      <c r="D27" s="5"/>
      <c r="E27" s="62">
        <f t="shared" si="13"/>
        <v>0</v>
      </c>
      <c r="F27" s="76"/>
      <c r="G27" s="62">
        <f t="shared" si="13"/>
        <v>0</v>
      </c>
      <c r="H27" s="74"/>
      <c r="I27" s="62">
        <f t="shared" si="0"/>
        <v>0</v>
      </c>
      <c r="J27" s="71"/>
      <c r="K27" s="17">
        <f t="shared" si="1"/>
        <v>0</v>
      </c>
      <c r="L27" s="18">
        <f t="shared" si="1"/>
        <v>0</v>
      </c>
      <c r="M27" s="77" t="str">
        <f t="shared" si="7"/>
        <v>NA</v>
      </c>
      <c r="N27" s="78"/>
      <c r="O27" s="5"/>
      <c r="P27" s="3"/>
      <c r="Q27" s="44"/>
      <c r="R27" s="44"/>
      <c r="S27" s="44"/>
      <c r="T27" s="44"/>
      <c r="U27" s="44"/>
      <c r="V27" s="4"/>
      <c r="W27" s="3"/>
      <c r="X27" s="19">
        <f t="shared" si="8"/>
        <v>0</v>
      </c>
      <c r="Y27" s="20">
        <f t="shared" si="9"/>
        <v>0</v>
      </c>
      <c r="Z27" s="77" t="str">
        <f t="shared" si="10"/>
        <v>NA</v>
      </c>
      <c r="AA27" s="77"/>
      <c r="AB27" s="21">
        <f t="shared" si="2"/>
        <v>0</v>
      </c>
      <c r="AC27" s="16">
        <f t="shared" si="3"/>
        <v>0</v>
      </c>
      <c r="AD27" s="77" t="str">
        <f t="shared" si="11"/>
        <v>NA</v>
      </c>
      <c r="AF27" s="21">
        <f t="shared" si="4"/>
        <v>0</v>
      </c>
      <c r="AG27" s="16">
        <f t="shared" si="5"/>
        <v>0</v>
      </c>
      <c r="AH27" s="77" t="str">
        <f t="shared" si="12"/>
        <v>NA</v>
      </c>
    </row>
    <row r="28" spans="2:34" ht="16" x14ac:dyDescent="0.2">
      <c r="B28" s="22">
        <v>44063</v>
      </c>
      <c r="C28" s="56"/>
      <c r="D28" s="5"/>
      <c r="E28" s="62">
        <f t="shared" si="13"/>
        <v>0</v>
      </c>
      <c r="F28" s="76"/>
      <c r="G28" s="62">
        <f t="shared" si="13"/>
        <v>0</v>
      </c>
      <c r="H28" s="74"/>
      <c r="I28" s="62">
        <f t="shared" si="0"/>
        <v>0</v>
      </c>
      <c r="J28" s="71"/>
      <c r="K28" s="17">
        <f t="shared" si="1"/>
        <v>0</v>
      </c>
      <c r="L28" s="18">
        <f t="shared" si="1"/>
        <v>0</v>
      </c>
      <c r="M28" s="77" t="str">
        <f t="shared" si="7"/>
        <v>NA</v>
      </c>
      <c r="N28" s="78"/>
      <c r="O28" s="5"/>
      <c r="P28" s="3"/>
      <c r="Q28" s="44"/>
      <c r="R28" s="44"/>
      <c r="S28" s="44"/>
      <c r="T28" s="44"/>
      <c r="U28" s="44"/>
      <c r="V28" s="4"/>
      <c r="W28" s="3"/>
      <c r="X28" s="19">
        <f t="shared" si="8"/>
        <v>0</v>
      </c>
      <c r="Y28" s="20">
        <f t="shared" si="9"/>
        <v>0</v>
      </c>
      <c r="Z28" s="77" t="str">
        <f t="shared" si="10"/>
        <v>NA</v>
      </c>
      <c r="AA28" s="77"/>
      <c r="AB28" s="21">
        <f t="shared" si="2"/>
        <v>0</v>
      </c>
      <c r="AC28" s="16">
        <f t="shared" si="3"/>
        <v>0</v>
      </c>
      <c r="AD28" s="77" t="str">
        <f t="shared" si="11"/>
        <v>NA</v>
      </c>
      <c r="AF28" s="21">
        <f t="shared" si="4"/>
        <v>0</v>
      </c>
      <c r="AG28" s="16">
        <f t="shared" si="5"/>
        <v>0</v>
      </c>
      <c r="AH28" s="77" t="str">
        <f t="shared" si="12"/>
        <v>NA</v>
      </c>
    </row>
    <row r="29" spans="2:34" ht="16" x14ac:dyDescent="0.2">
      <c r="B29" s="22">
        <v>44064</v>
      </c>
      <c r="C29" s="56"/>
      <c r="D29" s="5"/>
      <c r="E29" s="62">
        <f t="shared" si="13"/>
        <v>0</v>
      </c>
      <c r="F29" s="76"/>
      <c r="G29" s="62">
        <f t="shared" si="13"/>
        <v>0</v>
      </c>
      <c r="H29" s="74"/>
      <c r="I29" s="62">
        <f t="shared" si="0"/>
        <v>0</v>
      </c>
      <c r="J29" s="71"/>
      <c r="K29" s="17">
        <f t="shared" si="1"/>
        <v>0</v>
      </c>
      <c r="L29" s="18">
        <f t="shared" si="1"/>
        <v>0</v>
      </c>
      <c r="M29" s="77" t="str">
        <f t="shared" si="7"/>
        <v>NA</v>
      </c>
      <c r="N29" s="78"/>
      <c r="O29" s="5"/>
      <c r="P29" s="3"/>
      <c r="Q29" s="44"/>
      <c r="R29" s="44"/>
      <c r="S29" s="44"/>
      <c r="T29" s="44"/>
      <c r="U29" s="44"/>
      <c r="V29" s="4"/>
      <c r="W29" s="3"/>
      <c r="X29" s="19">
        <f t="shared" si="8"/>
        <v>0</v>
      </c>
      <c r="Y29" s="20">
        <f t="shared" si="9"/>
        <v>0</v>
      </c>
      <c r="Z29" s="77" t="str">
        <f t="shared" si="10"/>
        <v>NA</v>
      </c>
      <c r="AA29" s="77"/>
      <c r="AB29" s="21">
        <f t="shared" si="2"/>
        <v>0</v>
      </c>
      <c r="AC29" s="16">
        <f t="shared" si="3"/>
        <v>0</v>
      </c>
      <c r="AD29" s="77" t="str">
        <f t="shared" si="11"/>
        <v>NA</v>
      </c>
      <c r="AF29" s="21">
        <f t="shared" si="4"/>
        <v>0</v>
      </c>
      <c r="AG29" s="16">
        <f t="shared" si="5"/>
        <v>0</v>
      </c>
      <c r="AH29" s="77" t="str">
        <f t="shared" si="12"/>
        <v>NA</v>
      </c>
    </row>
    <row r="30" spans="2:34" ht="16" x14ac:dyDescent="0.2">
      <c r="B30" s="22">
        <v>44065</v>
      </c>
      <c r="C30" s="56"/>
      <c r="D30" s="5"/>
      <c r="E30" s="62">
        <f t="shared" si="13"/>
        <v>0</v>
      </c>
      <c r="F30" s="76"/>
      <c r="G30" s="62">
        <f t="shared" si="13"/>
        <v>0</v>
      </c>
      <c r="H30" s="74"/>
      <c r="I30" s="62">
        <f t="shared" si="0"/>
        <v>0</v>
      </c>
      <c r="J30" s="71"/>
      <c r="K30" s="17">
        <f t="shared" si="1"/>
        <v>0</v>
      </c>
      <c r="L30" s="18">
        <f t="shared" si="1"/>
        <v>0</v>
      </c>
      <c r="M30" s="77" t="str">
        <f t="shared" si="7"/>
        <v>NA</v>
      </c>
      <c r="N30" s="78"/>
      <c r="O30" s="5"/>
      <c r="P30" s="3"/>
      <c r="Q30" s="44"/>
      <c r="R30" s="44"/>
      <c r="S30" s="44"/>
      <c r="T30" s="44"/>
      <c r="U30" s="44"/>
      <c r="V30" s="4"/>
      <c r="W30" s="3"/>
      <c r="X30" s="19">
        <f t="shared" si="8"/>
        <v>0</v>
      </c>
      <c r="Y30" s="20">
        <f t="shared" si="9"/>
        <v>0</v>
      </c>
      <c r="Z30" s="77" t="str">
        <f t="shared" si="10"/>
        <v>NA</v>
      </c>
      <c r="AA30" s="77"/>
      <c r="AB30" s="21">
        <f t="shared" si="2"/>
        <v>0</v>
      </c>
      <c r="AC30" s="16">
        <f t="shared" si="3"/>
        <v>0</v>
      </c>
      <c r="AD30" s="77" t="str">
        <f t="shared" si="11"/>
        <v>NA</v>
      </c>
      <c r="AF30" s="21">
        <f t="shared" si="4"/>
        <v>0</v>
      </c>
      <c r="AG30" s="16">
        <f t="shared" si="5"/>
        <v>0</v>
      </c>
      <c r="AH30" s="77" t="str">
        <f t="shared" si="12"/>
        <v>NA</v>
      </c>
    </row>
    <row r="31" spans="2:34" ht="16" x14ac:dyDescent="0.2">
      <c r="B31" s="22">
        <v>44066</v>
      </c>
      <c r="C31" s="56"/>
      <c r="D31" s="5"/>
      <c r="E31" s="62">
        <f t="shared" si="13"/>
        <v>0</v>
      </c>
      <c r="F31" s="76"/>
      <c r="G31" s="62">
        <f t="shared" si="13"/>
        <v>0</v>
      </c>
      <c r="H31" s="74"/>
      <c r="I31" s="62">
        <f t="shared" si="0"/>
        <v>0</v>
      </c>
      <c r="J31" s="71"/>
      <c r="K31" s="17">
        <f t="shared" si="1"/>
        <v>0</v>
      </c>
      <c r="L31" s="18">
        <f t="shared" si="1"/>
        <v>0</v>
      </c>
      <c r="M31" s="77" t="str">
        <f t="shared" si="7"/>
        <v>NA</v>
      </c>
      <c r="N31" s="78"/>
      <c r="O31" s="5"/>
      <c r="P31" s="3"/>
      <c r="Q31" s="44"/>
      <c r="R31" s="44"/>
      <c r="S31" s="44"/>
      <c r="T31" s="44"/>
      <c r="U31" s="44"/>
      <c r="V31" s="4"/>
      <c r="W31" s="3"/>
      <c r="X31" s="19">
        <f t="shared" si="8"/>
        <v>0</v>
      </c>
      <c r="Y31" s="20">
        <f t="shared" si="9"/>
        <v>0</v>
      </c>
      <c r="Z31" s="77" t="str">
        <f t="shared" si="10"/>
        <v>NA</v>
      </c>
      <c r="AA31" s="77"/>
      <c r="AB31" s="21">
        <f t="shared" si="2"/>
        <v>0</v>
      </c>
      <c r="AC31" s="16">
        <f t="shared" si="3"/>
        <v>0</v>
      </c>
      <c r="AD31" s="77" t="str">
        <f t="shared" si="11"/>
        <v>NA</v>
      </c>
      <c r="AF31" s="21">
        <f t="shared" si="4"/>
        <v>0</v>
      </c>
      <c r="AG31" s="16">
        <f t="shared" si="5"/>
        <v>0</v>
      </c>
      <c r="AH31" s="77" t="str">
        <f t="shared" si="12"/>
        <v>NA</v>
      </c>
    </row>
    <row r="32" spans="2:34" ht="16" x14ac:dyDescent="0.2">
      <c r="B32" s="22">
        <v>44067</v>
      </c>
      <c r="C32" s="56"/>
      <c r="D32" s="5"/>
      <c r="E32" s="62">
        <f t="shared" si="13"/>
        <v>0</v>
      </c>
      <c r="F32" s="76"/>
      <c r="G32" s="62">
        <f t="shared" si="13"/>
        <v>0</v>
      </c>
      <c r="H32" s="74"/>
      <c r="I32" s="62">
        <f t="shared" si="0"/>
        <v>0</v>
      </c>
      <c r="J32" s="71"/>
      <c r="K32" s="17">
        <f t="shared" si="1"/>
        <v>0</v>
      </c>
      <c r="L32" s="18">
        <f t="shared" si="1"/>
        <v>0</v>
      </c>
      <c r="M32" s="77" t="str">
        <f t="shared" si="7"/>
        <v>NA</v>
      </c>
      <c r="N32" s="78"/>
      <c r="O32" s="5"/>
      <c r="P32" s="3"/>
      <c r="Q32" s="44"/>
      <c r="R32" s="44"/>
      <c r="S32" s="44"/>
      <c r="T32" s="44"/>
      <c r="U32" s="44"/>
      <c r="V32" s="4"/>
      <c r="W32" s="3"/>
      <c r="X32" s="19">
        <f t="shared" si="8"/>
        <v>0</v>
      </c>
      <c r="Y32" s="20">
        <f t="shared" si="9"/>
        <v>0</v>
      </c>
      <c r="Z32" s="77" t="str">
        <f t="shared" si="10"/>
        <v>NA</v>
      </c>
      <c r="AA32" s="77"/>
      <c r="AB32" s="21">
        <f t="shared" si="2"/>
        <v>0</v>
      </c>
      <c r="AC32" s="16">
        <f t="shared" si="3"/>
        <v>0</v>
      </c>
      <c r="AD32" s="77" t="str">
        <f t="shared" si="11"/>
        <v>NA</v>
      </c>
      <c r="AF32" s="21">
        <f t="shared" si="4"/>
        <v>0</v>
      </c>
      <c r="AG32" s="16">
        <f t="shared" si="5"/>
        <v>0</v>
      </c>
      <c r="AH32" s="77" t="str">
        <f t="shared" si="12"/>
        <v>NA</v>
      </c>
    </row>
    <row r="33" spans="2:34" ht="16" x14ac:dyDescent="0.2">
      <c r="B33" s="22">
        <v>44068</v>
      </c>
      <c r="C33" s="56"/>
      <c r="D33" s="5"/>
      <c r="E33" s="62">
        <f t="shared" si="13"/>
        <v>0</v>
      </c>
      <c r="F33" s="76"/>
      <c r="G33" s="62">
        <f t="shared" si="13"/>
        <v>0</v>
      </c>
      <c r="H33" s="74"/>
      <c r="I33" s="62">
        <f t="shared" si="0"/>
        <v>0</v>
      </c>
      <c r="J33" s="71"/>
      <c r="K33" s="17">
        <f t="shared" si="1"/>
        <v>0</v>
      </c>
      <c r="L33" s="18">
        <f t="shared" si="1"/>
        <v>0</v>
      </c>
      <c r="M33" s="77" t="str">
        <f t="shared" si="7"/>
        <v>NA</v>
      </c>
      <c r="N33" s="78"/>
      <c r="O33" s="5"/>
      <c r="P33" s="3"/>
      <c r="Q33" s="44"/>
      <c r="R33" s="44"/>
      <c r="S33" s="44"/>
      <c r="T33" s="44"/>
      <c r="U33" s="44"/>
      <c r="V33" s="4"/>
      <c r="W33" s="3"/>
      <c r="X33" s="19">
        <f t="shared" si="8"/>
        <v>0</v>
      </c>
      <c r="Y33" s="20">
        <f t="shared" si="9"/>
        <v>0</v>
      </c>
      <c r="Z33" s="77" t="str">
        <f t="shared" si="10"/>
        <v>NA</v>
      </c>
      <c r="AA33" s="77"/>
      <c r="AB33" s="21">
        <f t="shared" si="2"/>
        <v>0</v>
      </c>
      <c r="AC33" s="16">
        <f t="shared" si="3"/>
        <v>0</v>
      </c>
      <c r="AD33" s="77" t="str">
        <f t="shared" si="11"/>
        <v>NA</v>
      </c>
      <c r="AF33" s="21">
        <f t="shared" si="4"/>
        <v>0</v>
      </c>
      <c r="AG33" s="16">
        <f t="shared" si="5"/>
        <v>0</v>
      </c>
      <c r="AH33" s="77" t="str">
        <f t="shared" si="12"/>
        <v>NA</v>
      </c>
    </row>
    <row r="34" spans="2:34" ht="16" x14ac:dyDescent="0.2">
      <c r="B34" s="22">
        <v>44069</v>
      </c>
      <c r="C34" s="56"/>
      <c r="D34" s="5"/>
      <c r="E34" s="62">
        <f t="shared" si="13"/>
        <v>0</v>
      </c>
      <c r="F34" s="76"/>
      <c r="G34" s="62">
        <f t="shared" si="13"/>
        <v>0</v>
      </c>
      <c r="H34" s="74"/>
      <c r="I34" s="62">
        <f t="shared" si="0"/>
        <v>0</v>
      </c>
      <c r="J34" s="71"/>
      <c r="K34" s="17">
        <f t="shared" si="1"/>
        <v>0</v>
      </c>
      <c r="L34" s="18">
        <f t="shared" si="1"/>
        <v>0</v>
      </c>
      <c r="M34" s="77" t="str">
        <f t="shared" si="7"/>
        <v>NA</v>
      </c>
      <c r="N34" s="78"/>
      <c r="O34" s="5"/>
      <c r="P34" s="3"/>
      <c r="Q34" s="44"/>
      <c r="R34" s="44"/>
      <c r="S34" s="44"/>
      <c r="T34" s="44"/>
      <c r="U34" s="44"/>
      <c r="V34" s="4"/>
      <c r="W34" s="3"/>
      <c r="X34" s="19">
        <f t="shared" si="8"/>
        <v>0</v>
      </c>
      <c r="Y34" s="20">
        <f t="shared" si="9"/>
        <v>0</v>
      </c>
      <c r="Z34" s="77" t="str">
        <f t="shared" si="10"/>
        <v>NA</v>
      </c>
      <c r="AA34" s="77"/>
      <c r="AB34" s="21">
        <f t="shared" si="2"/>
        <v>0</v>
      </c>
      <c r="AC34" s="16">
        <f t="shared" si="3"/>
        <v>0</v>
      </c>
      <c r="AD34" s="77" t="str">
        <f t="shared" si="11"/>
        <v>NA</v>
      </c>
      <c r="AF34" s="21">
        <f t="shared" si="4"/>
        <v>0</v>
      </c>
      <c r="AG34" s="16">
        <f t="shared" si="5"/>
        <v>0</v>
      </c>
      <c r="AH34" s="77" t="str">
        <f t="shared" si="12"/>
        <v>NA</v>
      </c>
    </row>
    <row r="35" spans="2:34" ht="16" x14ac:dyDescent="0.2">
      <c r="B35" s="22">
        <v>44070</v>
      </c>
      <c r="C35" s="56"/>
      <c r="D35" s="5"/>
      <c r="E35" s="62">
        <f t="shared" si="13"/>
        <v>0</v>
      </c>
      <c r="F35" s="76"/>
      <c r="G35" s="62">
        <f t="shared" si="13"/>
        <v>0</v>
      </c>
      <c r="H35" s="74"/>
      <c r="I35" s="62">
        <f t="shared" si="0"/>
        <v>0</v>
      </c>
      <c r="J35" s="71"/>
      <c r="K35" s="17">
        <f t="shared" si="1"/>
        <v>0</v>
      </c>
      <c r="L35" s="18">
        <f t="shared" si="1"/>
        <v>0</v>
      </c>
      <c r="M35" s="77" t="str">
        <f t="shared" si="7"/>
        <v>NA</v>
      </c>
      <c r="N35" s="78"/>
      <c r="O35" s="5"/>
      <c r="P35" s="3"/>
      <c r="Q35" s="44"/>
      <c r="R35" s="44"/>
      <c r="S35" s="44"/>
      <c r="T35" s="44"/>
      <c r="U35" s="44"/>
      <c r="V35" s="4"/>
      <c r="W35" s="3"/>
      <c r="X35" s="19">
        <f t="shared" si="8"/>
        <v>0</v>
      </c>
      <c r="Y35" s="20">
        <f t="shared" si="9"/>
        <v>0</v>
      </c>
      <c r="Z35" s="77" t="str">
        <f t="shared" si="10"/>
        <v>NA</v>
      </c>
      <c r="AA35" s="77"/>
      <c r="AB35" s="21">
        <f t="shared" si="2"/>
        <v>0</v>
      </c>
      <c r="AC35" s="16">
        <f t="shared" si="3"/>
        <v>0</v>
      </c>
      <c r="AD35" s="77" t="str">
        <f t="shared" si="11"/>
        <v>NA</v>
      </c>
      <c r="AF35" s="21">
        <f t="shared" si="4"/>
        <v>0</v>
      </c>
      <c r="AG35" s="16">
        <f t="shared" si="5"/>
        <v>0</v>
      </c>
      <c r="AH35" s="77" t="str">
        <f t="shared" si="12"/>
        <v>NA</v>
      </c>
    </row>
    <row r="36" spans="2:34" ht="16" x14ac:dyDescent="0.2">
      <c r="B36" s="22">
        <v>44071</v>
      </c>
      <c r="C36" s="56"/>
      <c r="D36" s="5"/>
      <c r="E36" s="62">
        <f t="shared" si="13"/>
        <v>0</v>
      </c>
      <c r="F36" s="76"/>
      <c r="G36" s="62">
        <f t="shared" si="13"/>
        <v>0</v>
      </c>
      <c r="H36" s="74"/>
      <c r="I36" s="62">
        <f t="shared" si="0"/>
        <v>0</v>
      </c>
      <c r="J36" s="71"/>
      <c r="K36" s="17">
        <f t="shared" si="1"/>
        <v>0</v>
      </c>
      <c r="L36" s="18">
        <f t="shared" si="1"/>
        <v>0</v>
      </c>
      <c r="M36" s="77" t="str">
        <f t="shared" si="7"/>
        <v>NA</v>
      </c>
      <c r="N36" s="78"/>
      <c r="O36" s="5"/>
      <c r="P36" s="3"/>
      <c r="Q36" s="4"/>
      <c r="R36" s="4"/>
      <c r="S36" s="4"/>
      <c r="T36" s="4"/>
      <c r="U36" s="4"/>
      <c r="V36" s="4"/>
      <c r="W36" s="3"/>
      <c r="X36" s="19">
        <f t="shared" si="8"/>
        <v>0</v>
      </c>
      <c r="Y36" s="20">
        <f t="shared" si="9"/>
        <v>0</v>
      </c>
      <c r="Z36" s="77" t="str">
        <f t="shared" si="10"/>
        <v>NA</v>
      </c>
      <c r="AA36" s="77"/>
      <c r="AB36" s="21">
        <f t="shared" si="2"/>
        <v>0</v>
      </c>
      <c r="AC36" s="16">
        <f t="shared" si="3"/>
        <v>0</v>
      </c>
      <c r="AD36" s="77" t="str">
        <f t="shared" si="11"/>
        <v>NA</v>
      </c>
      <c r="AF36" s="21">
        <f t="shared" si="4"/>
        <v>0</v>
      </c>
      <c r="AG36" s="16">
        <f t="shared" si="5"/>
        <v>0</v>
      </c>
      <c r="AH36" s="77" t="str">
        <f t="shared" si="12"/>
        <v>NA</v>
      </c>
    </row>
    <row r="37" spans="2:34" ht="16" x14ac:dyDescent="0.2">
      <c r="B37" s="22">
        <v>44072</v>
      </c>
      <c r="C37" s="56"/>
      <c r="D37" s="5"/>
      <c r="E37" s="62">
        <f t="shared" si="13"/>
        <v>0</v>
      </c>
      <c r="F37" s="76"/>
      <c r="G37" s="62">
        <f t="shared" si="13"/>
        <v>0</v>
      </c>
      <c r="H37" s="74"/>
      <c r="I37" s="62">
        <f t="shared" si="0"/>
        <v>0</v>
      </c>
      <c r="J37" s="71"/>
      <c r="K37" s="17">
        <f t="shared" si="1"/>
        <v>0</v>
      </c>
      <c r="L37" s="18">
        <f t="shared" si="1"/>
        <v>0</v>
      </c>
      <c r="M37" s="77" t="str">
        <f t="shared" si="7"/>
        <v>NA</v>
      </c>
      <c r="N37" s="78"/>
      <c r="O37" s="5"/>
      <c r="P37" s="3"/>
      <c r="Q37" s="4"/>
      <c r="R37" s="4"/>
      <c r="S37" s="4"/>
      <c r="T37" s="4"/>
      <c r="U37" s="4"/>
      <c r="V37" s="4"/>
      <c r="W37" s="3"/>
      <c r="X37" s="19">
        <f t="shared" si="8"/>
        <v>0</v>
      </c>
      <c r="Y37" s="20">
        <f t="shared" si="9"/>
        <v>0</v>
      </c>
      <c r="Z37" s="77" t="str">
        <f t="shared" si="10"/>
        <v>NA</v>
      </c>
      <c r="AA37" s="77"/>
      <c r="AB37" s="21">
        <f t="shared" si="2"/>
        <v>0</v>
      </c>
      <c r="AC37" s="16">
        <f t="shared" si="3"/>
        <v>0</v>
      </c>
      <c r="AD37" s="77" t="str">
        <f t="shared" si="11"/>
        <v>NA</v>
      </c>
      <c r="AF37" s="21">
        <f t="shared" si="4"/>
        <v>0</v>
      </c>
      <c r="AG37" s="16">
        <f t="shared" si="5"/>
        <v>0</v>
      </c>
      <c r="AH37" s="77" t="str">
        <f t="shared" si="12"/>
        <v>NA</v>
      </c>
    </row>
    <row r="38" spans="2:34" ht="16" x14ac:dyDescent="0.2">
      <c r="B38" s="22">
        <v>44073</v>
      </c>
      <c r="C38" s="56"/>
      <c r="D38" s="5"/>
      <c r="E38" s="62">
        <f t="shared" si="13"/>
        <v>0</v>
      </c>
      <c r="F38" s="76"/>
      <c r="G38" s="62">
        <f t="shared" si="13"/>
        <v>0</v>
      </c>
      <c r="H38" s="74"/>
      <c r="I38" s="62">
        <f t="shared" si="0"/>
        <v>0</v>
      </c>
      <c r="J38" s="71"/>
      <c r="K38" s="17">
        <f t="shared" si="1"/>
        <v>0</v>
      </c>
      <c r="L38" s="18">
        <f t="shared" si="1"/>
        <v>0</v>
      </c>
      <c r="M38" s="77" t="str">
        <f t="shared" si="7"/>
        <v>NA</v>
      </c>
      <c r="N38" s="78"/>
      <c r="O38" s="5"/>
      <c r="P38" s="3"/>
      <c r="Q38" s="4"/>
      <c r="R38" s="4"/>
      <c r="S38" s="4"/>
      <c r="T38" s="4"/>
      <c r="U38" s="4"/>
      <c r="V38" s="4"/>
      <c r="W38" s="3"/>
      <c r="X38" s="19">
        <f t="shared" si="8"/>
        <v>0</v>
      </c>
      <c r="Y38" s="20">
        <f t="shared" si="9"/>
        <v>0</v>
      </c>
      <c r="Z38" s="77" t="str">
        <f t="shared" si="10"/>
        <v>NA</v>
      </c>
      <c r="AA38" s="77"/>
      <c r="AB38" s="21">
        <f t="shared" si="2"/>
        <v>0</v>
      </c>
      <c r="AC38" s="16">
        <f t="shared" si="3"/>
        <v>0</v>
      </c>
      <c r="AD38" s="77" t="str">
        <f t="shared" si="11"/>
        <v>NA</v>
      </c>
      <c r="AF38" s="21">
        <f t="shared" si="4"/>
        <v>0</v>
      </c>
      <c r="AG38" s="16">
        <f t="shared" si="5"/>
        <v>0</v>
      </c>
      <c r="AH38" s="77" t="str">
        <f t="shared" si="12"/>
        <v>NA</v>
      </c>
    </row>
    <row r="39" spans="2:34" ht="17" thickBot="1" x14ac:dyDescent="0.25">
      <c r="B39" s="22">
        <v>44074</v>
      </c>
      <c r="C39" s="57"/>
      <c r="D39" s="7"/>
      <c r="E39" s="62">
        <f t="shared" si="13"/>
        <v>0</v>
      </c>
      <c r="F39" s="67"/>
      <c r="G39" s="62">
        <f t="shared" si="13"/>
        <v>0</v>
      </c>
      <c r="H39" s="67"/>
      <c r="I39" s="62">
        <f t="shared" si="0"/>
        <v>0</v>
      </c>
      <c r="J39" s="72"/>
      <c r="K39" s="17">
        <f t="shared" si="1"/>
        <v>0</v>
      </c>
      <c r="L39" s="18">
        <f t="shared" si="1"/>
        <v>0</v>
      </c>
      <c r="M39" s="77" t="str">
        <f t="shared" si="7"/>
        <v>NA</v>
      </c>
      <c r="N39" s="48"/>
      <c r="O39" s="7"/>
      <c r="P39" s="8"/>
      <c r="Q39" s="23"/>
      <c r="R39" s="23"/>
      <c r="S39" s="23"/>
      <c r="T39" s="23"/>
      <c r="U39" s="23"/>
      <c r="V39" s="23"/>
      <c r="W39" s="8"/>
      <c r="X39" s="19">
        <f t="shared" si="8"/>
        <v>0</v>
      </c>
      <c r="Y39" s="20">
        <f t="shared" si="9"/>
        <v>0</v>
      </c>
      <c r="Z39" s="77" t="str">
        <f t="shared" si="10"/>
        <v>NA</v>
      </c>
      <c r="AA39" s="49"/>
      <c r="AB39" s="21">
        <f t="shared" si="2"/>
        <v>0</v>
      </c>
      <c r="AC39" s="16">
        <f t="shared" si="3"/>
        <v>0</v>
      </c>
      <c r="AD39" s="77" t="str">
        <f t="shared" si="11"/>
        <v>NA</v>
      </c>
      <c r="AF39" s="21">
        <f t="shared" si="4"/>
        <v>0</v>
      </c>
      <c r="AG39" s="16">
        <f t="shared" si="5"/>
        <v>0</v>
      </c>
      <c r="AH39" s="77" t="str">
        <f t="shared" si="12"/>
        <v>NA</v>
      </c>
    </row>
    <row r="40" spans="2:34" s="15" customFormat="1" ht="47.25" customHeight="1" thickBot="1" x14ac:dyDescent="0.25">
      <c r="B40" s="22"/>
      <c r="C40" s="58"/>
      <c r="D40" s="63">
        <f>SUM(D8:D39)</f>
        <v>790</v>
      </c>
      <c r="E40" s="64">
        <f t="shared" ref="E40:AD40" si="14">SUM(E8:E39)</f>
        <v>316</v>
      </c>
      <c r="F40" s="63">
        <f t="shared" si="14"/>
        <v>0</v>
      </c>
      <c r="G40" s="64">
        <f t="shared" si="14"/>
        <v>0</v>
      </c>
      <c r="H40" s="63">
        <f t="shared" si="14"/>
        <v>0</v>
      </c>
      <c r="I40" s="64">
        <f t="shared" si="14"/>
        <v>0</v>
      </c>
      <c r="J40" s="60">
        <f t="shared" si="14"/>
        <v>0</v>
      </c>
      <c r="K40" s="24">
        <f t="shared" si="14"/>
        <v>790</v>
      </c>
      <c r="L40" s="24">
        <f t="shared" si="14"/>
        <v>316</v>
      </c>
      <c r="M40" s="24">
        <f t="shared" si="14"/>
        <v>40</v>
      </c>
      <c r="N40" s="24"/>
      <c r="O40" s="24">
        <f t="shared" si="14"/>
        <v>790</v>
      </c>
      <c r="P40" s="24">
        <f t="shared" si="14"/>
        <v>0</v>
      </c>
      <c r="Q40" s="24">
        <f t="shared" si="14"/>
        <v>0</v>
      </c>
      <c r="R40" s="24">
        <f t="shared" si="14"/>
        <v>0</v>
      </c>
      <c r="S40" s="24">
        <f t="shared" si="14"/>
        <v>0</v>
      </c>
      <c r="T40" s="24">
        <f t="shared" si="14"/>
        <v>0</v>
      </c>
      <c r="U40" s="24">
        <f t="shared" si="14"/>
        <v>0</v>
      </c>
      <c r="V40" s="24">
        <f t="shared" si="14"/>
        <v>0</v>
      </c>
      <c r="W40" s="24">
        <f t="shared" si="14"/>
        <v>0</v>
      </c>
      <c r="X40" s="24">
        <f t="shared" si="14"/>
        <v>790</v>
      </c>
      <c r="Y40" s="24">
        <f t="shared" si="14"/>
        <v>316</v>
      </c>
      <c r="Z40" s="24">
        <f t="shared" si="14"/>
        <v>40</v>
      </c>
      <c r="AA40" s="24"/>
      <c r="AB40" s="24">
        <f t="shared" si="14"/>
        <v>0</v>
      </c>
      <c r="AC40" s="24">
        <f t="shared" si="14"/>
        <v>0</v>
      </c>
      <c r="AD40" s="24">
        <f t="shared" si="14"/>
        <v>0</v>
      </c>
      <c r="AF40" s="24">
        <f t="shared" ref="AF40:AH40" si="15">SUM(AF8:AF39)</f>
        <v>0</v>
      </c>
      <c r="AG40" s="24">
        <f t="shared" si="15"/>
        <v>0</v>
      </c>
      <c r="AH40" s="24">
        <f t="shared" si="15"/>
        <v>0</v>
      </c>
    </row>
  </sheetData>
  <mergeCells count="13">
    <mergeCell ref="B1:L3"/>
    <mergeCell ref="O1:Y3"/>
    <mergeCell ref="AB1:AC3"/>
    <mergeCell ref="AF1:AG3"/>
    <mergeCell ref="D4:I4"/>
    <mergeCell ref="O4:V4"/>
    <mergeCell ref="AF5:AG5"/>
    <mergeCell ref="D5:E5"/>
    <mergeCell ref="F5:G5"/>
    <mergeCell ref="H5:I5"/>
    <mergeCell ref="K5:L5"/>
    <mergeCell ref="X5:Y5"/>
    <mergeCell ref="AB5:AC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7" sqref="K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Mota Paddy</vt:lpstr>
      <vt:lpstr>Dalua Paddy </vt:lpstr>
      <vt:lpstr>Sarna  Paddy  </vt:lpstr>
      <vt:lpstr>HMT Komal Paddy </vt:lpstr>
      <vt:lpstr>Mota Discolour Paddy </vt:lpstr>
      <vt:lpstr>Sarna Discolour Paddy  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</dc:creator>
  <cp:lastModifiedBy>Chethan Kulkarni</cp:lastModifiedBy>
  <cp:lastPrinted>2020-07-09T09:06:54Z</cp:lastPrinted>
  <dcterms:created xsi:type="dcterms:W3CDTF">2020-05-09T09:40:07Z</dcterms:created>
  <dcterms:modified xsi:type="dcterms:W3CDTF">2020-10-24T02:37:25Z</dcterms:modified>
</cp:coreProperties>
</file>